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churtado\Oficina SUBDERE\SINIM 2019\FIGEM 2019\"/>
    </mc:Choice>
  </mc:AlternateContent>
  <workbookProtection workbookAlgorithmName="SHA-512" workbookHashValue="/CqC6W3cNB5NYmAID9psUoznzi3UMmQCrNLYkrpuImTAYBrX8HVbjV1SF1D5WvXERN2Xd1jQsLx9p/Ntq2/Ibg==" workbookSaltValue="6J5hwOFaxJXR609z95MhBw==" workbookSpinCount="100000" lockStructure="1"/>
  <bookViews>
    <workbookView xWindow="0" yWindow="0" windowWidth="28800" windowHeight="12435"/>
  </bookViews>
  <sheets>
    <sheet name="FIGEM 2019" sheetId="42" r:id="rId1"/>
    <sheet name="Previsional" sheetId="2" r:id="rId2"/>
    <sheet name="Patentes" sheetId="3" r:id="rId3"/>
    <sheet name="I G" sheetId="12" r:id="rId4"/>
    <sheet name="CGR" sheetId="5" r:id="rId5"/>
    <sheet name="TM" sheetId="6" r:id="rId6"/>
    <sheet name="IRPi" sheetId="31" r:id="rId7"/>
    <sheet name="R E I" sheetId="22" r:id="rId8"/>
    <sheet name="decreto" sheetId="41" state="hidden" r:id="rId9"/>
    <sheet name="MONTO A DISTRIB" sheetId="44" r:id="rId10"/>
  </sheets>
  <definedNames>
    <definedName name="_xlnm._FilterDatabase" localSheetId="4" hidden="1">CGR!$A$2:$R$347</definedName>
    <definedName name="_xlnm._FilterDatabase" localSheetId="0" hidden="1">'FIGEM 2019'!$A$24:$AI$369</definedName>
    <definedName name="_xlnm._FilterDatabase" localSheetId="3" hidden="1">'I G'!$A$5:$G$351</definedName>
    <definedName name="_xlnm._FilterDatabase" localSheetId="6" hidden="1">IRPi!$A$5:$G$351</definedName>
    <definedName name="_xlnm._FilterDatabase" localSheetId="9" hidden="1">'MONTO A DISTRIB'!#REF!</definedName>
    <definedName name="_xlnm._FilterDatabase" localSheetId="2" hidden="1">Patentes!$A$5:$G$351</definedName>
    <definedName name="_xlnm._FilterDatabase" localSheetId="1" hidden="1">Previsional!$A$3:$I$349</definedName>
    <definedName name="_xlnm._FilterDatabase" localSheetId="7" hidden="1">'R E I'!$A$3:$M$348</definedName>
    <definedName name="_xlnm._FilterDatabase" localSheetId="5" hidden="1">TM!$A$2:$E$347</definedName>
    <definedName name="_xlnm.Print_Area" localSheetId="0">'FIGEM 2019'!$L$11:$R$15</definedName>
    <definedName name="_xlnm.Print_Area" localSheetId="9">'MONTO A DISTRIB'!#REF!</definedName>
    <definedName name="_xlnm.Print_Titles" localSheetId="9">'MONTO A DISTRIB'!#REF!</definedName>
  </definedNames>
  <calcPr calcId="152511"/>
</workbook>
</file>

<file path=xl/calcChain.xml><?xml version="1.0" encoding="utf-8"?>
<calcChain xmlns="http://schemas.openxmlformats.org/spreadsheetml/2006/main">
  <c r="F349" i="42" l="1"/>
  <c r="D351" i="3" l="1"/>
  <c r="E351" i="3"/>
  <c r="C351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112" i="3"/>
  <c r="F113" i="3"/>
  <c r="F114" i="3"/>
  <c r="F115" i="3"/>
  <c r="F116" i="3"/>
  <c r="F117" i="3"/>
  <c r="F118" i="3"/>
  <c r="F119" i="3"/>
  <c r="F120" i="3"/>
  <c r="F121" i="3"/>
  <c r="F122" i="3"/>
  <c r="F123" i="3"/>
  <c r="F124" i="3"/>
  <c r="F125" i="3"/>
  <c r="F126" i="3"/>
  <c r="F127" i="3"/>
  <c r="F128" i="3"/>
  <c r="F129" i="3"/>
  <c r="F130" i="3"/>
  <c r="F131" i="3"/>
  <c r="F132" i="3"/>
  <c r="F133" i="3"/>
  <c r="F134" i="3"/>
  <c r="F135" i="3"/>
  <c r="F136" i="3"/>
  <c r="F137" i="3"/>
  <c r="F138" i="3"/>
  <c r="F139" i="3"/>
  <c r="F140" i="3"/>
  <c r="F141" i="3"/>
  <c r="F142" i="3"/>
  <c r="F143" i="3"/>
  <c r="F144" i="3"/>
  <c r="F145" i="3"/>
  <c r="F146" i="3"/>
  <c r="F147" i="3"/>
  <c r="F148" i="3"/>
  <c r="F149" i="3"/>
  <c r="F150" i="3"/>
  <c r="F151" i="3"/>
  <c r="F152" i="3"/>
  <c r="F153" i="3"/>
  <c r="F154" i="3"/>
  <c r="F155" i="3"/>
  <c r="F156" i="3"/>
  <c r="F157" i="3"/>
  <c r="F158" i="3"/>
  <c r="F159" i="3"/>
  <c r="F160" i="3"/>
  <c r="F161" i="3"/>
  <c r="F162" i="3"/>
  <c r="F163" i="3"/>
  <c r="F164" i="3"/>
  <c r="F165" i="3"/>
  <c r="F166" i="3"/>
  <c r="F167" i="3"/>
  <c r="F168" i="3"/>
  <c r="F169" i="3"/>
  <c r="F170" i="3"/>
  <c r="F171" i="3"/>
  <c r="F172" i="3"/>
  <c r="F173" i="3"/>
  <c r="F174" i="3"/>
  <c r="F175" i="3"/>
  <c r="F176" i="3"/>
  <c r="F177" i="3"/>
  <c r="F178" i="3"/>
  <c r="F179" i="3"/>
  <c r="F180" i="3"/>
  <c r="F181" i="3"/>
  <c r="F182" i="3"/>
  <c r="F183" i="3"/>
  <c r="F184" i="3"/>
  <c r="F185" i="3"/>
  <c r="F186" i="3"/>
  <c r="F187" i="3"/>
  <c r="F188" i="3"/>
  <c r="F189" i="3"/>
  <c r="F190" i="3"/>
  <c r="F191" i="3"/>
  <c r="F192" i="3"/>
  <c r="F193" i="3"/>
  <c r="F194" i="3"/>
  <c r="F195" i="3"/>
  <c r="F196" i="3"/>
  <c r="F197" i="3"/>
  <c r="F198" i="3"/>
  <c r="F199" i="3"/>
  <c r="F200" i="3"/>
  <c r="F201" i="3"/>
  <c r="F202" i="3"/>
  <c r="F203" i="3"/>
  <c r="F204" i="3"/>
  <c r="F205" i="3"/>
  <c r="F206" i="3"/>
  <c r="F207" i="3"/>
  <c r="F208" i="3"/>
  <c r="F209" i="3"/>
  <c r="F210" i="3"/>
  <c r="F211" i="3"/>
  <c r="F212" i="3"/>
  <c r="F213" i="3"/>
  <c r="F214" i="3"/>
  <c r="F215" i="3"/>
  <c r="F216" i="3"/>
  <c r="F217" i="3"/>
  <c r="F218" i="3"/>
  <c r="F219" i="3"/>
  <c r="F220" i="3"/>
  <c r="F221" i="3"/>
  <c r="F222" i="3"/>
  <c r="F223" i="3"/>
  <c r="F224" i="3"/>
  <c r="F225" i="3"/>
  <c r="F226" i="3"/>
  <c r="F227" i="3"/>
  <c r="F228" i="3"/>
  <c r="F229" i="3"/>
  <c r="F230" i="3"/>
  <c r="F231" i="3"/>
  <c r="F232" i="3"/>
  <c r="F233" i="3"/>
  <c r="F234" i="3"/>
  <c r="F235" i="3"/>
  <c r="F236" i="3"/>
  <c r="F237" i="3"/>
  <c r="F238" i="3"/>
  <c r="F239" i="3"/>
  <c r="F240" i="3"/>
  <c r="F241" i="3"/>
  <c r="F242" i="3"/>
  <c r="F243" i="3"/>
  <c r="F244" i="3"/>
  <c r="F245" i="3"/>
  <c r="F246" i="3"/>
  <c r="F247" i="3"/>
  <c r="F248" i="3"/>
  <c r="F249" i="3"/>
  <c r="F250" i="3"/>
  <c r="F251" i="3"/>
  <c r="F252" i="3"/>
  <c r="F253" i="3"/>
  <c r="F254" i="3"/>
  <c r="F255" i="3"/>
  <c r="F256" i="3"/>
  <c r="F257" i="3"/>
  <c r="F258" i="3"/>
  <c r="F259" i="3"/>
  <c r="F260" i="3"/>
  <c r="F261" i="3"/>
  <c r="F262" i="3"/>
  <c r="F263" i="3"/>
  <c r="F264" i="3"/>
  <c r="F265" i="3"/>
  <c r="F266" i="3"/>
  <c r="F267" i="3"/>
  <c r="F268" i="3"/>
  <c r="F269" i="3"/>
  <c r="F270" i="3"/>
  <c r="F271" i="3"/>
  <c r="F272" i="3"/>
  <c r="F273" i="3"/>
  <c r="F274" i="3"/>
  <c r="F275" i="3"/>
  <c r="F276" i="3"/>
  <c r="F277" i="3"/>
  <c r="F278" i="3"/>
  <c r="F279" i="3"/>
  <c r="F280" i="3"/>
  <c r="F281" i="3"/>
  <c r="F282" i="3"/>
  <c r="F283" i="3"/>
  <c r="F284" i="3"/>
  <c r="F285" i="3"/>
  <c r="F286" i="3"/>
  <c r="F287" i="3"/>
  <c r="F288" i="3"/>
  <c r="F289" i="3"/>
  <c r="F290" i="3"/>
  <c r="F291" i="3"/>
  <c r="F292" i="3"/>
  <c r="F293" i="3"/>
  <c r="F294" i="3"/>
  <c r="F295" i="3"/>
  <c r="F296" i="3"/>
  <c r="F297" i="3"/>
  <c r="F298" i="3"/>
  <c r="F299" i="3"/>
  <c r="F300" i="3"/>
  <c r="F301" i="3"/>
  <c r="F302" i="3"/>
  <c r="F303" i="3"/>
  <c r="F304" i="3"/>
  <c r="F305" i="3"/>
  <c r="F306" i="3"/>
  <c r="F307" i="3"/>
  <c r="F308" i="3"/>
  <c r="F309" i="3"/>
  <c r="F310" i="3"/>
  <c r="F311" i="3"/>
  <c r="F312" i="3"/>
  <c r="F313" i="3"/>
  <c r="F314" i="3"/>
  <c r="F315" i="3"/>
  <c r="F316" i="3"/>
  <c r="F317" i="3"/>
  <c r="F318" i="3"/>
  <c r="F319" i="3"/>
  <c r="F320" i="3"/>
  <c r="F321" i="3"/>
  <c r="F322" i="3"/>
  <c r="F323" i="3"/>
  <c r="F324" i="3"/>
  <c r="F325" i="3"/>
  <c r="F326" i="3"/>
  <c r="F327" i="3"/>
  <c r="F328" i="3"/>
  <c r="F329" i="3"/>
  <c r="F330" i="3"/>
  <c r="F331" i="3"/>
  <c r="F332" i="3"/>
  <c r="F333" i="3"/>
  <c r="F334" i="3"/>
  <c r="F335" i="3"/>
  <c r="F336" i="3"/>
  <c r="F337" i="3"/>
  <c r="F338" i="3"/>
  <c r="F339" i="3"/>
  <c r="F340" i="3"/>
  <c r="F341" i="3"/>
  <c r="F342" i="3"/>
  <c r="F343" i="3"/>
  <c r="F344" i="3"/>
  <c r="F345" i="3"/>
  <c r="F346" i="3"/>
  <c r="F347" i="3"/>
  <c r="F348" i="3"/>
  <c r="F349" i="3"/>
  <c r="F350" i="3"/>
  <c r="F6" i="3"/>
  <c r="F351" i="3" l="1"/>
  <c r="E8" i="12"/>
  <c r="E9" i="12"/>
  <c r="E10" i="12"/>
  <c r="E13" i="12"/>
  <c r="E16" i="12"/>
  <c r="E17" i="12"/>
  <c r="E18" i="12"/>
  <c r="E21" i="12"/>
  <c r="E24" i="12"/>
  <c r="E25" i="12"/>
  <c r="E26" i="12"/>
  <c r="E27" i="12"/>
  <c r="E32" i="12"/>
  <c r="E33" i="12"/>
  <c r="E34" i="12"/>
  <c r="E37" i="12"/>
  <c r="E40" i="12"/>
  <c r="E41" i="12"/>
  <c r="E42" i="12"/>
  <c r="E43" i="12"/>
  <c r="E45" i="12"/>
  <c r="E48" i="12"/>
  <c r="E49" i="12"/>
  <c r="E50" i="12"/>
  <c r="E51" i="12"/>
  <c r="E53" i="12"/>
  <c r="E56" i="12"/>
  <c r="E57" i="12"/>
  <c r="E58" i="12"/>
  <c r="E61" i="12"/>
  <c r="E64" i="12"/>
  <c r="E65" i="12"/>
  <c r="E66" i="12"/>
  <c r="E67" i="12"/>
  <c r="E69" i="12"/>
  <c r="E73" i="12"/>
  <c r="E74" i="12"/>
  <c r="E77" i="12"/>
  <c r="E80" i="12"/>
  <c r="E81" i="12"/>
  <c r="E82" i="12"/>
  <c r="E83" i="12"/>
  <c r="E85" i="12"/>
  <c r="E88" i="12"/>
  <c r="E89" i="12"/>
  <c r="E90" i="12"/>
  <c r="E93" i="12"/>
  <c r="E96" i="12"/>
  <c r="E98" i="12"/>
  <c r="E104" i="12"/>
  <c r="E105" i="12"/>
  <c r="E106" i="12"/>
  <c r="E107" i="12"/>
  <c r="E112" i="12"/>
  <c r="E114" i="12"/>
  <c r="E120" i="12"/>
  <c r="E121" i="12"/>
  <c r="E122" i="12"/>
  <c r="E123" i="12"/>
  <c r="E128" i="12"/>
  <c r="E129" i="12"/>
  <c r="E136" i="12"/>
  <c r="E137" i="12"/>
  <c r="E138" i="12"/>
  <c r="E141" i="12"/>
  <c r="E144" i="12"/>
  <c r="E145" i="12"/>
  <c r="E146" i="12"/>
  <c r="E149" i="12"/>
  <c r="E152" i="12"/>
  <c r="E154" i="12"/>
  <c r="E155" i="12"/>
  <c r="E160" i="12"/>
  <c r="E161" i="12"/>
  <c r="E162" i="12"/>
  <c r="E163" i="12"/>
  <c r="E168" i="12"/>
  <c r="E169" i="12"/>
  <c r="E170" i="12"/>
  <c r="E173" i="12"/>
  <c r="E176" i="12"/>
  <c r="E178" i="12"/>
  <c r="E179" i="12"/>
  <c r="E184" i="12"/>
  <c r="E185" i="12"/>
  <c r="E186" i="12"/>
  <c r="E193" i="12"/>
  <c r="E194" i="12"/>
  <c r="E195" i="12"/>
  <c r="E197" i="12"/>
  <c r="E200" i="12"/>
  <c r="E201" i="12"/>
  <c r="E202" i="12"/>
  <c r="E203" i="12"/>
  <c r="E205" i="12"/>
  <c r="E209" i="12"/>
  <c r="E210" i="12"/>
  <c r="E211" i="12"/>
  <c r="E213" i="12"/>
  <c r="E216" i="12"/>
  <c r="E217" i="12"/>
  <c r="E218" i="12"/>
  <c r="E219" i="12"/>
  <c r="E224" i="12"/>
  <c r="E225" i="12"/>
  <c r="E226" i="12"/>
  <c r="E227" i="12"/>
  <c r="E232" i="12"/>
  <c r="E233" i="12"/>
  <c r="E234" i="12"/>
  <c r="E240" i="12"/>
  <c r="E241" i="12"/>
  <c r="E242" i="12"/>
  <c r="E243" i="12"/>
  <c r="E245" i="12"/>
  <c r="E248" i="12"/>
  <c r="E249" i="12"/>
  <c r="E250" i="12"/>
  <c r="E256" i="12"/>
  <c r="E257" i="12"/>
  <c r="E258" i="12"/>
  <c r="E261" i="12"/>
  <c r="E264" i="12"/>
  <c r="E265" i="12"/>
  <c r="E266" i="12"/>
  <c r="E267" i="12"/>
  <c r="E272" i="12"/>
  <c r="E273" i="12"/>
  <c r="E274" i="12"/>
  <c r="E275" i="12"/>
  <c r="E280" i="12"/>
  <c r="E282" i="12"/>
  <c r="E285" i="12"/>
  <c r="E288" i="12"/>
  <c r="E289" i="12"/>
  <c r="E290" i="12"/>
  <c r="E291" i="12"/>
  <c r="E293" i="12"/>
  <c r="E296" i="12"/>
  <c r="E298" i="12"/>
  <c r="E299" i="12"/>
  <c r="E300" i="12"/>
  <c r="E301" i="12"/>
  <c r="E304" i="12"/>
  <c r="E306" i="12"/>
  <c r="E308" i="12"/>
  <c r="E309" i="12"/>
  <c r="E312" i="12"/>
  <c r="E313" i="12"/>
  <c r="E314" i="12"/>
  <c r="E316" i="12"/>
  <c r="E317" i="12"/>
  <c r="E320" i="12"/>
  <c r="E321" i="12"/>
  <c r="E322" i="12"/>
  <c r="E323" i="12"/>
  <c r="E325" i="12"/>
  <c r="E328" i="12"/>
  <c r="E329" i="12"/>
  <c r="E330" i="12"/>
  <c r="E333" i="12"/>
  <c r="E336" i="12"/>
  <c r="E337" i="12"/>
  <c r="E338" i="12"/>
  <c r="E339" i="12"/>
  <c r="E340" i="12"/>
  <c r="E344" i="12"/>
  <c r="E345" i="12"/>
  <c r="E346" i="12"/>
  <c r="R329" i="5"/>
  <c r="G98" i="42" s="1"/>
  <c r="G183" i="22"/>
  <c r="H183" i="22" s="1"/>
  <c r="I183" i="22" s="1"/>
  <c r="J351" i="42" s="1"/>
  <c r="G283" i="22"/>
  <c r="H283" i="22" s="1"/>
  <c r="I283" i="22" s="1"/>
  <c r="J66" i="42" s="1"/>
  <c r="G289" i="22"/>
  <c r="H289" i="22"/>
  <c r="I289" i="22" s="1"/>
  <c r="J57" i="42" s="1"/>
  <c r="G4" i="22"/>
  <c r="H4" i="22" s="1"/>
  <c r="I4" i="22" s="1"/>
  <c r="J331" i="42" s="1"/>
  <c r="G49" i="22"/>
  <c r="H49" i="22" s="1"/>
  <c r="I49" i="22" s="1"/>
  <c r="J169" i="42" s="1"/>
  <c r="G50" i="22"/>
  <c r="H50" i="22" s="1"/>
  <c r="I50" i="22" s="1"/>
  <c r="G57" i="22"/>
  <c r="H57" i="22"/>
  <c r="I57" i="22" s="1"/>
  <c r="J229" i="42" s="1"/>
  <c r="G65" i="22"/>
  <c r="H65" i="22"/>
  <c r="I65" i="22" s="1"/>
  <c r="J207" i="42" s="1"/>
  <c r="G105" i="22"/>
  <c r="H105" i="22" s="1"/>
  <c r="I105" i="22" s="1"/>
  <c r="J280" i="42" s="1"/>
  <c r="G129" i="22"/>
  <c r="H129" i="22" s="1"/>
  <c r="I129" i="22" s="1"/>
  <c r="J307" i="42" s="1"/>
  <c r="G153" i="22"/>
  <c r="H153" i="22"/>
  <c r="I153" i="22" s="1"/>
  <c r="J266" i="42" s="1"/>
  <c r="G166" i="22"/>
  <c r="H166" i="22"/>
  <c r="I166" i="22" s="1"/>
  <c r="J121" i="42" s="1"/>
  <c r="G169" i="22"/>
  <c r="H169" i="22" s="1"/>
  <c r="I169" i="22"/>
  <c r="J308" i="42" s="1"/>
  <c r="G201" i="22"/>
  <c r="H201" i="22" s="1"/>
  <c r="I201" i="22" s="1"/>
  <c r="J111" i="42" s="1"/>
  <c r="G209" i="22"/>
  <c r="H209" i="22" s="1"/>
  <c r="I209" i="22" s="1"/>
  <c r="J114" i="42" s="1"/>
  <c r="G225" i="22"/>
  <c r="H225" i="22" s="1"/>
  <c r="I225" i="22" s="1"/>
  <c r="J313" i="42" s="1"/>
  <c r="G230" i="22"/>
  <c r="H230" i="22" s="1"/>
  <c r="I230" i="22" s="1"/>
  <c r="J208" i="42" s="1"/>
  <c r="G257" i="22"/>
  <c r="H257" i="22" s="1"/>
  <c r="I257" i="22" s="1"/>
  <c r="J289" i="42" s="1"/>
  <c r="G273" i="22"/>
  <c r="H273" i="22" s="1"/>
  <c r="I273" i="22" s="1"/>
  <c r="J42" i="42" s="1"/>
  <c r="G305" i="22"/>
  <c r="H305" i="22" s="1"/>
  <c r="I305" i="22" s="1"/>
  <c r="J97" i="42" s="1"/>
  <c r="G338" i="22"/>
  <c r="H338" i="22" s="1"/>
  <c r="I338" i="22" s="1"/>
  <c r="J304" i="42" s="1"/>
  <c r="G346" i="22"/>
  <c r="H346" i="22" s="1"/>
  <c r="I346" i="22" s="1"/>
  <c r="J346" i="42" s="1"/>
  <c r="G14" i="22"/>
  <c r="H14" i="22"/>
  <c r="I14" i="22" s="1"/>
  <c r="J158" i="42" s="1"/>
  <c r="G54" i="22"/>
  <c r="H54" i="22" s="1"/>
  <c r="I54" i="22" s="1"/>
  <c r="J199" i="42" s="1"/>
  <c r="G254" i="22"/>
  <c r="H254" i="22" s="1"/>
  <c r="I254" i="22" s="1"/>
  <c r="J218" i="42" s="1"/>
  <c r="G270" i="22"/>
  <c r="H270" i="22" s="1"/>
  <c r="I270" i="22" s="1"/>
  <c r="J60" i="42" s="1"/>
  <c r="G280" i="22"/>
  <c r="H280" i="22" s="1"/>
  <c r="I280" i="22" s="1"/>
  <c r="J53" i="42" s="1"/>
  <c r="G303" i="22"/>
  <c r="H303" i="22" s="1"/>
  <c r="I303" i="22" s="1"/>
  <c r="J310" i="42"/>
  <c r="G318" i="22"/>
  <c r="H318" i="22"/>
  <c r="I318" i="22" s="1"/>
  <c r="J137" i="42" s="1"/>
  <c r="G334" i="22"/>
  <c r="H334" i="22" s="1"/>
  <c r="I334" i="22" s="1"/>
  <c r="J301" i="42" s="1"/>
  <c r="E8" i="31"/>
  <c r="E9" i="31"/>
  <c r="E10" i="31"/>
  <c r="E11" i="31"/>
  <c r="E12" i="31"/>
  <c r="E13" i="31"/>
  <c r="E14" i="31"/>
  <c r="E15" i="31"/>
  <c r="E16" i="31"/>
  <c r="E17" i="31"/>
  <c r="E18" i="31"/>
  <c r="E19" i="31"/>
  <c r="E20" i="31"/>
  <c r="E21" i="31"/>
  <c r="E22" i="31"/>
  <c r="E23" i="31"/>
  <c r="E24" i="31"/>
  <c r="E25" i="31"/>
  <c r="E26" i="31"/>
  <c r="E27" i="31"/>
  <c r="E28" i="31"/>
  <c r="E29" i="31"/>
  <c r="E30" i="31"/>
  <c r="E31" i="31"/>
  <c r="E32" i="31"/>
  <c r="E33" i="31"/>
  <c r="E34" i="31"/>
  <c r="E35" i="31"/>
  <c r="E36" i="31"/>
  <c r="E37" i="31"/>
  <c r="E38" i="31"/>
  <c r="E39" i="31"/>
  <c r="E40" i="31"/>
  <c r="E41" i="31"/>
  <c r="E42" i="31"/>
  <c r="E43" i="31"/>
  <c r="E44" i="31"/>
  <c r="E45" i="31"/>
  <c r="E46" i="31"/>
  <c r="E47" i="31"/>
  <c r="E48" i="31"/>
  <c r="E49" i="31"/>
  <c r="E50" i="31"/>
  <c r="E51" i="31"/>
  <c r="E52" i="31"/>
  <c r="E53" i="31"/>
  <c r="E54" i="31"/>
  <c r="E55" i="31"/>
  <c r="E56" i="31"/>
  <c r="E57" i="31"/>
  <c r="E58" i="31"/>
  <c r="E59" i="31"/>
  <c r="E60" i="31"/>
  <c r="E61" i="31"/>
  <c r="E62" i="31"/>
  <c r="E63" i="31"/>
  <c r="E64" i="31"/>
  <c r="E65" i="31"/>
  <c r="E66" i="31"/>
  <c r="E67" i="31"/>
  <c r="E68" i="31"/>
  <c r="E69" i="31"/>
  <c r="E70" i="31"/>
  <c r="E71" i="31"/>
  <c r="E72" i="31"/>
  <c r="E73" i="31"/>
  <c r="E74" i="31"/>
  <c r="E75" i="31"/>
  <c r="E76" i="31"/>
  <c r="E77" i="31"/>
  <c r="E78" i="31"/>
  <c r="E79" i="31"/>
  <c r="E80" i="31"/>
  <c r="E81" i="31"/>
  <c r="E82" i="31"/>
  <c r="E83" i="31"/>
  <c r="E84" i="31"/>
  <c r="E85" i="31"/>
  <c r="E86" i="31"/>
  <c r="E87" i="31"/>
  <c r="E88" i="31"/>
  <c r="E89" i="31"/>
  <c r="E90" i="31"/>
  <c r="E91" i="31"/>
  <c r="E92" i="31"/>
  <c r="E93" i="31"/>
  <c r="E94" i="31"/>
  <c r="E95" i="31"/>
  <c r="E96" i="31"/>
  <c r="E97" i="31"/>
  <c r="E98" i="31"/>
  <c r="E99" i="31"/>
  <c r="E100" i="31"/>
  <c r="E101" i="31"/>
  <c r="E102" i="31"/>
  <c r="E103" i="31"/>
  <c r="E104" i="31"/>
  <c r="E105" i="31"/>
  <c r="E106" i="31"/>
  <c r="E107" i="31"/>
  <c r="E108" i="31"/>
  <c r="E109" i="31"/>
  <c r="E110" i="31"/>
  <c r="E111" i="31"/>
  <c r="E112" i="31"/>
  <c r="E113" i="31"/>
  <c r="E114" i="31"/>
  <c r="E115" i="31"/>
  <c r="E116" i="31"/>
  <c r="E117" i="31"/>
  <c r="E118" i="31"/>
  <c r="E119" i="31"/>
  <c r="E120" i="31"/>
  <c r="E121" i="31"/>
  <c r="E122" i="31"/>
  <c r="E123" i="31"/>
  <c r="E124" i="31"/>
  <c r="E125" i="31"/>
  <c r="E126" i="31"/>
  <c r="E127" i="31"/>
  <c r="E128" i="31"/>
  <c r="E129" i="31"/>
  <c r="E130" i="31"/>
  <c r="E131" i="31"/>
  <c r="E132" i="31"/>
  <c r="E133" i="31"/>
  <c r="E134" i="31"/>
  <c r="E135" i="31"/>
  <c r="E136" i="31"/>
  <c r="E137" i="31"/>
  <c r="E138" i="31"/>
  <c r="E139" i="31"/>
  <c r="E140" i="31"/>
  <c r="E141" i="31"/>
  <c r="E142" i="31"/>
  <c r="E143" i="31"/>
  <c r="E144" i="31"/>
  <c r="E145" i="31"/>
  <c r="E146" i="31"/>
  <c r="E147" i="31"/>
  <c r="E148" i="31"/>
  <c r="E149" i="31"/>
  <c r="E150" i="31"/>
  <c r="E151" i="31"/>
  <c r="E152" i="31"/>
  <c r="E153" i="31"/>
  <c r="E154" i="31"/>
  <c r="E155" i="31"/>
  <c r="E156" i="31"/>
  <c r="E157" i="31"/>
  <c r="E158" i="31"/>
  <c r="E159" i="31"/>
  <c r="E160" i="31"/>
  <c r="E161" i="31"/>
  <c r="E162" i="31"/>
  <c r="E163" i="31"/>
  <c r="E164" i="31"/>
  <c r="E165" i="31"/>
  <c r="E166" i="31"/>
  <c r="E167" i="31"/>
  <c r="E168" i="31"/>
  <c r="E169" i="31"/>
  <c r="E170" i="31"/>
  <c r="E171" i="31"/>
  <c r="E172" i="31"/>
  <c r="E173" i="31"/>
  <c r="E174" i="31"/>
  <c r="E175" i="31"/>
  <c r="E176" i="31"/>
  <c r="E177" i="31"/>
  <c r="E178" i="31"/>
  <c r="E179" i="31"/>
  <c r="E180" i="31"/>
  <c r="E181" i="31"/>
  <c r="E182" i="31"/>
  <c r="E183" i="31"/>
  <c r="E184" i="31"/>
  <c r="E185" i="31"/>
  <c r="E186" i="31"/>
  <c r="E187" i="31"/>
  <c r="E188" i="31"/>
  <c r="E189" i="31"/>
  <c r="E190" i="31"/>
  <c r="E191" i="31"/>
  <c r="E192" i="31"/>
  <c r="E193" i="31"/>
  <c r="E194" i="31"/>
  <c r="E195" i="31"/>
  <c r="E196" i="31"/>
  <c r="E197" i="31"/>
  <c r="E198" i="31"/>
  <c r="E199" i="31"/>
  <c r="E200" i="31"/>
  <c r="E201" i="31"/>
  <c r="E202" i="31"/>
  <c r="E203" i="31"/>
  <c r="E204" i="31"/>
  <c r="E205" i="31"/>
  <c r="E206" i="31"/>
  <c r="E207" i="31"/>
  <c r="E208" i="31"/>
  <c r="E209" i="31"/>
  <c r="E210" i="31"/>
  <c r="E211" i="31"/>
  <c r="E212" i="31"/>
  <c r="E213" i="31"/>
  <c r="E214" i="31"/>
  <c r="F214" i="31" s="1"/>
  <c r="I237" i="42" s="1"/>
  <c r="E215" i="31"/>
  <c r="E216" i="31"/>
  <c r="E217" i="31"/>
  <c r="E218" i="31"/>
  <c r="E219" i="31"/>
  <c r="E220" i="31"/>
  <c r="E221" i="31"/>
  <c r="E222" i="31"/>
  <c r="E223" i="31"/>
  <c r="E224" i="31"/>
  <c r="E225" i="31"/>
  <c r="E226" i="31"/>
  <c r="E227" i="31"/>
  <c r="E228" i="31"/>
  <c r="F228" i="31" s="1"/>
  <c r="I225" i="42" s="1"/>
  <c r="E229" i="31"/>
  <c r="E230" i="31"/>
  <c r="E231" i="31"/>
  <c r="E232" i="31"/>
  <c r="E233" i="31"/>
  <c r="E234" i="31"/>
  <c r="E235" i="31"/>
  <c r="E236" i="31"/>
  <c r="E237" i="31"/>
  <c r="E238" i="31"/>
  <c r="E239" i="31"/>
  <c r="E240" i="31"/>
  <c r="E241" i="31"/>
  <c r="E242" i="31"/>
  <c r="E243" i="31"/>
  <c r="E244" i="31"/>
  <c r="E245" i="31"/>
  <c r="E246" i="31"/>
  <c r="E247" i="31"/>
  <c r="E248" i="31"/>
  <c r="E249" i="31"/>
  <c r="E250" i="31"/>
  <c r="E251" i="31"/>
  <c r="E252" i="31"/>
  <c r="E253" i="31"/>
  <c r="E254" i="31"/>
  <c r="E255" i="31"/>
  <c r="E256" i="31"/>
  <c r="E257" i="31"/>
  <c r="E258" i="31"/>
  <c r="E259" i="31"/>
  <c r="E260" i="31"/>
  <c r="E261" i="31"/>
  <c r="E262" i="31"/>
  <c r="E263" i="31"/>
  <c r="E264" i="31"/>
  <c r="E265" i="31"/>
  <c r="E266" i="31"/>
  <c r="E267" i="31"/>
  <c r="E268" i="31"/>
  <c r="E269" i="31"/>
  <c r="E270" i="31"/>
  <c r="E271" i="31"/>
  <c r="E272" i="31"/>
  <c r="E273" i="31"/>
  <c r="E274" i="31"/>
  <c r="E275" i="31"/>
  <c r="E276" i="31"/>
  <c r="E277" i="31"/>
  <c r="E278" i="31"/>
  <c r="E279" i="31"/>
  <c r="E280" i="31"/>
  <c r="E281" i="31"/>
  <c r="E282" i="31"/>
  <c r="E283" i="31"/>
  <c r="E284" i="31"/>
  <c r="E285" i="31"/>
  <c r="E286" i="31"/>
  <c r="E287" i="31"/>
  <c r="E288" i="31"/>
  <c r="E289" i="31"/>
  <c r="E290" i="31"/>
  <c r="E291" i="31"/>
  <c r="E292" i="31"/>
  <c r="E293" i="31"/>
  <c r="E294" i="31"/>
  <c r="E295" i="31"/>
  <c r="E296" i="31"/>
  <c r="E297" i="31"/>
  <c r="E298" i="31"/>
  <c r="E299" i="31"/>
  <c r="E300" i="31"/>
  <c r="E301" i="31"/>
  <c r="E302" i="31"/>
  <c r="E303" i="31"/>
  <c r="E304" i="31"/>
  <c r="E305" i="31"/>
  <c r="E306" i="31"/>
  <c r="E307" i="31"/>
  <c r="E308" i="31"/>
  <c r="E309" i="31"/>
  <c r="E310" i="31"/>
  <c r="E311" i="31"/>
  <c r="E312" i="31"/>
  <c r="E313" i="31"/>
  <c r="E314" i="31"/>
  <c r="E315" i="31"/>
  <c r="E316" i="31"/>
  <c r="E317" i="31"/>
  <c r="E318" i="31"/>
  <c r="E319" i="31"/>
  <c r="E320" i="31"/>
  <c r="E321" i="31"/>
  <c r="E322" i="31"/>
  <c r="E323" i="31"/>
  <c r="E324" i="31"/>
  <c r="E325" i="31"/>
  <c r="E326" i="31"/>
  <c r="E327" i="31"/>
  <c r="E328" i="31"/>
  <c r="E329" i="31"/>
  <c r="E330" i="31"/>
  <c r="E331" i="31"/>
  <c r="E332" i="31"/>
  <c r="E333" i="31"/>
  <c r="E334" i="31"/>
  <c r="E335" i="31"/>
  <c r="E336" i="31"/>
  <c r="E337" i="31"/>
  <c r="E338" i="31"/>
  <c r="E339" i="31"/>
  <c r="E340" i="31"/>
  <c r="E341" i="31"/>
  <c r="E342" i="31"/>
  <c r="E343" i="31"/>
  <c r="E344" i="31"/>
  <c r="E345" i="31"/>
  <c r="E346" i="31"/>
  <c r="E347" i="31"/>
  <c r="E348" i="31"/>
  <c r="E349" i="31"/>
  <c r="E350" i="31"/>
  <c r="E7" i="31"/>
  <c r="E165" i="12"/>
  <c r="E284" i="12"/>
  <c r="E60" i="12"/>
  <c r="E294" i="12"/>
  <c r="E223" i="12"/>
  <c r="E36" i="12"/>
  <c r="E29" i="12"/>
  <c r="E221" i="12"/>
  <c r="E108" i="12"/>
  <c r="E35" i="12"/>
  <c r="E207" i="12"/>
  <c r="E310" i="12"/>
  <c r="E174" i="12"/>
  <c r="E276" i="12"/>
  <c r="E143" i="12"/>
  <c r="E342" i="12"/>
  <c r="E318" i="12"/>
  <c r="E326" i="12"/>
  <c r="E97" i="12"/>
  <c r="E236" i="12"/>
  <c r="E246" i="12"/>
  <c r="E252" i="12"/>
  <c r="E47" i="12"/>
  <c r="E22" i="12"/>
  <c r="E297" i="12"/>
  <c r="E79" i="12"/>
  <c r="E132" i="12"/>
  <c r="E118" i="12"/>
  <c r="E263" i="12"/>
  <c r="E311" i="12"/>
  <c r="E142" i="12"/>
  <c r="E190" i="12"/>
  <c r="E55" i="12"/>
  <c r="E11" i="12"/>
  <c r="E279" i="12"/>
  <c r="E140" i="12"/>
  <c r="E151" i="12"/>
  <c r="E255" i="12"/>
  <c r="E188" i="12"/>
  <c r="E287" i="12"/>
  <c r="G115" i="2"/>
  <c r="D49" i="42" s="1"/>
  <c r="E5" i="2"/>
  <c r="F5" i="2" s="1"/>
  <c r="G5" i="2" s="1"/>
  <c r="D203" i="42" s="1"/>
  <c r="E6" i="2"/>
  <c r="F6" i="2" s="1"/>
  <c r="G6" i="2" s="1"/>
  <c r="D258" i="42" s="1"/>
  <c r="K258" i="42" s="1"/>
  <c r="E7" i="2"/>
  <c r="F7" i="2"/>
  <c r="G7" i="2" s="1"/>
  <c r="D277" i="42" s="1"/>
  <c r="E8" i="2"/>
  <c r="F8" i="2"/>
  <c r="G8" i="2" s="1"/>
  <c r="D344" i="42" s="1"/>
  <c r="E9" i="2"/>
  <c r="F9" i="2" s="1"/>
  <c r="G9" i="2" s="1"/>
  <c r="D83" i="42" s="1"/>
  <c r="E10" i="2"/>
  <c r="F10" i="2" s="1"/>
  <c r="G10" i="2" s="1"/>
  <c r="D164" i="42" s="1"/>
  <c r="K164" i="42" s="1"/>
  <c r="E11" i="2"/>
  <c r="F11" i="2" s="1"/>
  <c r="G11" i="2" s="1"/>
  <c r="D147" i="42" s="1"/>
  <c r="E12" i="2"/>
  <c r="F12" i="2" s="1"/>
  <c r="G12" i="2" s="1"/>
  <c r="D154" i="42" s="1"/>
  <c r="E13" i="2"/>
  <c r="F13" i="2" s="1"/>
  <c r="G13" i="2" s="1"/>
  <c r="D50" i="42"/>
  <c r="E14" i="2"/>
  <c r="F14" i="2"/>
  <c r="G14" i="2" s="1"/>
  <c r="D290" i="42" s="1"/>
  <c r="E15" i="2"/>
  <c r="F15" i="2"/>
  <c r="G15" i="2" s="1"/>
  <c r="D197" i="42" s="1"/>
  <c r="E16" i="2"/>
  <c r="F16" i="2" s="1"/>
  <c r="G16" i="2" s="1"/>
  <c r="D79" i="42" s="1"/>
  <c r="E17" i="2"/>
  <c r="F17" i="2"/>
  <c r="G17" i="2" s="1"/>
  <c r="D107" i="42" s="1"/>
  <c r="K107" i="42" s="1"/>
  <c r="E18" i="2"/>
  <c r="F18" i="2" s="1"/>
  <c r="G18" i="2"/>
  <c r="D178" i="42" s="1"/>
  <c r="E19" i="2"/>
  <c r="F19" i="2" s="1"/>
  <c r="G19" i="2" s="1"/>
  <c r="D236" i="42" s="1"/>
  <c r="E20" i="2"/>
  <c r="F20" i="2" s="1"/>
  <c r="G20" i="2" s="1"/>
  <c r="D218" i="42" s="1"/>
  <c r="E21" i="2"/>
  <c r="F21" i="2"/>
  <c r="G21" i="2"/>
  <c r="D125" i="42" s="1"/>
  <c r="E22" i="2"/>
  <c r="F22" i="2" s="1"/>
  <c r="G22" i="2" s="1"/>
  <c r="D74" i="42"/>
  <c r="E23" i="2"/>
  <c r="F23" i="2" s="1"/>
  <c r="G23" i="2" s="1"/>
  <c r="D210" i="42" s="1"/>
  <c r="E24" i="2"/>
  <c r="F24" i="2" s="1"/>
  <c r="G24" i="2" s="1"/>
  <c r="D133" i="42" s="1"/>
  <c r="E25" i="2"/>
  <c r="F25" i="2" s="1"/>
  <c r="G25" i="2" s="1"/>
  <c r="D86" i="42" s="1"/>
  <c r="E26" i="2"/>
  <c r="F26" i="2"/>
  <c r="G26" i="2" s="1"/>
  <c r="D194" i="42" s="1"/>
  <c r="E27" i="2"/>
  <c r="F27" i="2" s="1"/>
  <c r="G27" i="2" s="1"/>
  <c r="D199" i="42" s="1"/>
  <c r="E28" i="2"/>
  <c r="F28" i="2" s="1"/>
  <c r="G28" i="2" s="1"/>
  <c r="D282" i="42" s="1"/>
  <c r="E29" i="2"/>
  <c r="F29" i="2" s="1"/>
  <c r="G29" i="2" s="1"/>
  <c r="D350" i="42" s="1"/>
  <c r="E30" i="2"/>
  <c r="F30" i="2" s="1"/>
  <c r="G30" i="2"/>
  <c r="D284" i="42" s="1"/>
  <c r="E31" i="2"/>
  <c r="F31" i="2" s="1"/>
  <c r="G31" i="2"/>
  <c r="D157" i="42" s="1"/>
  <c r="E32" i="2"/>
  <c r="F32" i="2" s="1"/>
  <c r="G32" i="2" s="1"/>
  <c r="D329" i="42" s="1"/>
  <c r="E33" i="2"/>
  <c r="F33" i="2" s="1"/>
  <c r="G33" i="2" s="1"/>
  <c r="D101" i="42" s="1"/>
  <c r="K101" i="42" s="1"/>
  <c r="E34" i="2"/>
  <c r="F34" i="2"/>
  <c r="G34" i="2" s="1"/>
  <c r="D172" i="42"/>
  <c r="E35" i="2"/>
  <c r="F35" i="2" s="1"/>
  <c r="G35" i="2" s="1"/>
  <c r="D130" i="42" s="1"/>
  <c r="E36" i="2"/>
  <c r="F36" i="2"/>
  <c r="G36" i="2" s="1"/>
  <c r="D234" i="42" s="1"/>
  <c r="E37" i="2"/>
  <c r="F37" i="2"/>
  <c r="G37" i="2" s="1"/>
  <c r="D155" i="42" s="1"/>
  <c r="E38" i="2"/>
  <c r="F38" i="2" s="1"/>
  <c r="G38" i="2" s="1"/>
  <c r="D40" i="42" s="1"/>
  <c r="E39" i="2"/>
  <c r="F39" i="2"/>
  <c r="G39" i="2" s="1"/>
  <c r="D66" i="42" s="1"/>
  <c r="K66" i="42" s="1"/>
  <c r="E40" i="2"/>
  <c r="F40" i="2" s="1"/>
  <c r="G40" i="2" s="1"/>
  <c r="D196" i="42" s="1"/>
  <c r="E41" i="2"/>
  <c r="F41" i="2"/>
  <c r="G41" i="2" s="1"/>
  <c r="D340" i="42" s="1"/>
  <c r="E42" i="2"/>
  <c r="F42" i="2" s="1"/>
  <c r="G42" i="2" s="1"/>
  <c r="D117" i="42" s="1"/>
  <c r="E43" i="2"/>
  <c r="F43" i="2" s="1"/>
  <c r="G43" i="2" s="1"/>
  <c r="D280" i="42" s="1"/>
  <c r="E44" i="2"/>
  <c r="F44" i="2" s="1"/>
  <c r="G44" i="2" s="1"/>
  <c r="D58" i="42" s="1"/>
  <c r="E45" i="2"/>
  <c r="F45" i="2"/>
  <c r="G45" i="2" s="1"/>
  <c r="D190" i="42" s="1"/>
  <c r="E46" i="2"/>
  <c r="F46" i="2" s="1"/>
  <c r="G46" i="2" s="1"/>
  <c r="D76" i="42" s="1"/>
  <c r="E47" i="2"/>
  <c r="F47" i="2" s="1"/>
  <c r="G47" i="2"/>
  <c r="D98" i="42" s="1"/>
  <c r="E48" i="2"/>
  <c r="F48" i="2" s="1"/>
  <c r="G48" i="2" s="1"/>
  <c r="D254" i="42" s="1"/>
  <c r="K254" i="42" s="1"/>
  <c r="E49" i="2"/>
  <c r="F49" i="2" s="1"/>
  <c r="G49" i="2" s="1"/>
  <c r="D305" i="42" s="1"/>
  <c r="E50" i="2"/>
  <c r="F50" i="2"/>
  <c r="G50" i="2" s="1"/>
  <c r="D211" i="42" s="1"/>
  <c r="E51" i="2"/>
  <c r="F51" i="2" s="1"/>
  <c r="G51" i="2" s="1"/>
  <c r="D219" i="42" s="1"/>
  <c r="E52" i="2"/>
  <c r="F52" i="2"/>
  <c r="G52" i="2" s="1"/>
  <c r="D364" i="42" s="1"/>
  <c r="K364" i="42" s="1"/>
  <c r="E53" i="2"/>
  <c r="F53" i="2" s="1"/>
  <c r="G53" i="2" s="1"/>
  <c r="D237" i="42" s="1"/>
  <c r="E54" i="2"/>
  <c r="F54" i="2" s="1"/>
  <c r="G54" i="2"/>
  <c r="D179" i="42" s="1"/>
  <c r="E55" i="2"/>
  <c r="F55" i="2" s="1"/>
  <c r="G55" i="2" s="1"/>
  <c r="D200" i="42" s="1"/>
  <c r="E56" i="2"/>
  <c r="F56" i="2" s="1"/>
  <c r="G56" i="2"/>
  <c r="D334" i="42" s="1"/>
  <c r="E57" i="2"/>
  <c r="F57" i="2"/>
  <c r="G57" i="2" s="1"/>
  <c r="D93" i="42" s="1"/>
  <c r="E58" i="2"/>
  <c r="F58" i="2" s="1"/>
  <c r="G58" i="2" s="1"/>
  <c r="D342" i="42" s="1"/>
  <c r="E59" i="2"/>
  <c r="F59" i="2"/>
  <c r="G59" i="2" s="1"/>
  <c r="D195" i="42" s="1"/>
  <c r="E60" i="2"/>
  <c r="F60" i="2"/>
  <c r="G60" i="2" s="1"/>
  <c r="D361" i="42" s="1"/>
  <c r="K361" i="42" s="1"/>
  <c r="E61" i="2"/>
  <c r="F61" i="2" s="1"/>
  <c r="G61" i="2" s="1"/>
  <c r="D331" i="42" s="1"/>
  <c r="E62" i="2"/>
  <c r="F62" i="2" s="1"/>
  <c r="G62" i="2" s="1"/>
  <c r="D73" i="42" s="1"/>
  <c r="E63" i="2"/>
  <c r="F63" i="2" s="1"/>
  <c r="G63" i="2" s="1"/>
  <c r="D111" i="42" s="1"/>
  <c r="E64" i="2"/>
  <c r="F64" i="2" s="1"/>
  <c r="G64" i="2" s="1"/>
  <c r="D176" i="42" s="1"/>
  <c r="E65" i="2"/>
  <c r="F65" i="2" s="1"/>
  <c r="G65" i="2" s="1"/>
  <c r="D272" i="42" s="1"/>
  <c r="E66" i="2"/>
  <c r="F66" i="2" s="1"/>
  <c r="G66" i="2" s="1"/>
  <c r="D43" i="42" s="1"/>
  <c r="E67" i="2"/>
  <c r="F67" i="2" s="1"/>
  <c r="G67" i="2"/>
  <c r="D39" i="42" s="1"/>
  <c r="E68" i="2"/>
  <c r="F68" i="2" s="1"/>
  <c r="G68" i="2" s="1"/>
  <c r="E69" i="2"/>
  <c r="F69" i="2" s="1"/>
  <c r="G69" i="2" s="1"/>
  <c r="D161" i="42" s="1"/>
  <c r="K161" i="42" s="1"/>
  <c r="E70" i="2"/>
  <c r="F70" i="2" s="1"/>
  <c r="G70" i="2" s="1"/>
  <c r="D312" i="42" s="1"/>
  <c r="E71" i="2"/>
  <c r="F71" i="2" s="1"/>
  <c r="G71" i="2" s="1"/>
  <c r="E72" i="2"/>
  <c r="F72" i="2" s="1"/>
  <c r="G72" i="2" s="1"/>
  <c r="E73" i="2"/>
  <c r="F73" i="2" s="1"/>
  <c r="G73" i="2"/>
  <c r="D103" i="42" s="1"/>
  <c r="K103" i="42" s="1"/>
  <c r="E74" i="2"/>
  <c r="F74" i="2"/>
  <c r="G74" i="2" s="1"/>
  <c r="D352" i="42" s="1"/>
  <c r="E75" i="2"/>
  <c r="F75" i="2" s="1"/>
  <c r="G75" i="2" s="1"/>
  <c r="D192" i="42" s="1"/>
  <c r="E76" i="2"/>
  <c r="F76" i="2" s="1"/>
  <c r="G76" i="2" s="1"/>
  <c r="D122" i="42" s="1"/>
  <c r="E77" i="2"/>
  <c r="F77" i="2" s="1"/>
  <c r="G77" i="2" s="1"/>
  <c r="D223" i="42"/>
  <c r="E78" i="2"/>
  <c r="F78" i="2" s="1"/>
  <c r="G78" i="2" s="1"/>
  <c r="D287" i="42" s="1"/>
  <c r="E79" i="2"/>
  <c r="F79" i="2"/>
  <c r="G79" i="2" s="1"/>
  <c r="D128" i="42" s="1"/>
  <c r="E80" i="2"/>
  <c r="F80" i="2" s="1"/>
  <c r="G80" i="2" s="1"/>
  <c r="D366" i="42" s="1"/>
  <c r="K366" i="42" s="1"/>
  <c r="E81" i="2"/>
  <c r="F81" i="2" s="1"/>
  <c r="G81" i="2"/>
  <c r="D318" i="42" s="1"/>
  <c r="E82" i="2"/>
  <c r="F82" i="2" s="1"/>
  <c r="G82" i="2" s="1"/>
  <c r="D90" i="42" s="1"/>
  <c r="E83" i="2"/>
  <c r="F83" i="2" s="1"/>
  <c r="G83" i="2"/>
  <c r="D184" i="42" s="1"/>
  <c r="E84" i="2"/>
  <c r="F84" i="2" s="1"/>
  <c r="G84" i="2" s="1"/>
  <c r="D185" i="42" s="1"/>
  <c r="E85" i="2"/>
  <c r="F85" i="2" s="1"/>
  <c r="G85" i="2" s="1"/>
  <c r="D120" i="42" s="1"/>
  <c r="E86" i="2"/>
  <c r="F86" i="2" s="1"/>
  <c r="G86" i="2" s="1"/>
  <c r="D59" i="42" s="1"/>
  <c r="E87" i="2"/>
  <c r="F87" i="2" s="1"/>
  <c r="G87" i="2" s="1"/>
  <c r="D301" i="42" s="1"/>
  <c r="E88" i="2"/>
  <c r="F88" i="2" s="1"/>
  <c r="G88" i="2" s="1"/>
  <c r="D110" i="42" s="1"/>
  <c r="E89" i="2"/>
  <c r="F89" i="2" s="1"/>
  <c r="G89" i="2" s="1"/>
  <c r="D115" i="42" s="1"/>
  <c r="E90" i="2"/>
  <c r="F90" i="2" s="1"/>
  <c r="G90" i="2"/>
  <c r="D102" i="42" s="1"/>
  <c r="K102" i="42" s="1"/>
  <c r="E91" i="2"/>
  <c r="F91" i="2" s="1"/>
  <c r="G91" i="2" s="1"/>
  <c r="D341" i="42" s="1"/>
  <c r="E92" i="2"/>
  <c r="F92" i="2"/>
  <c r="G92" i="2" s="1"/>
  <c r="D367" i="42" s="1"/>
  <c r="K367" i="42" s="1"/>
  <c r="E93" i="2"/>
  <c r="F93" i="2" s="1"/>
  <c r="G93" i="2" s="1"/>
  <c r="D30" i="42" s="1"/>
  <c r="E94" i="2"/>
  <c r="F94" i="2" s="1"/>
  <c r="G94" i="2" s="1"/>
  <c r="D278" i="42" s="1"/>
  <c r="E95" i="2"/>
  <c r="F95" i="2" s="1"/>
  <c r="G95" i="2" s="1"/>
  <c r="D351" i="42" s="1"/>
  <c r="E96" i="2"/>
  <c r="F96" i="2" s="1"/>
  <c r="G96" i="2" s="1"/>
  <c r="D231" i="42" s="1"/>
  <c r="E97" i="2"/>
  <c r="F97" i="2" s="1"/>
  <c r="G97" i="2" s="1"/>
  <c r="D189" i="42" s="1"/>
  <c r="E98" i="2"/>
  <c r="F98" i="2" s="1"/>
  <c r="G98" i="2" s="1"/>
  <c r="D175" i="42" s="1"/>
  <c r="E99" i="2"/>
  <c r="F99" i="2" s="1"/>
  <c r="G99" i="2" s="1"/>
  <c r="D186" i="42" s="1"/>
  <c r="E100" i="2"/>
  <c r="F100" i="2" s="1"/>
  <c r="G100" i="2"/>
  <c r="D209" i="42" s="1"/>
  <c r="E101" i="2"/>
  <c r="F101" i="2"/>
  <c r="G101" i="2" s="1"/>
  <c r="D328" i="42" s="1"/>
  <c r="E102" i="2"/>
  <c r="F102" i="2" s="1"/>
  <c r="G102" i="2" s="1"/>
  <c r="D295" i="42" s="1"/>
  <c r="E103" i="2"/>
  <c r="F103" i="2" s="1"/>
  <c r="G103" i="2" s="1"/>
  <c r="D149" i="42" s="1"/>
  <c r="E104" i="2"/>
  <c r="F104" i="2" s="1"/>
  <c r="G104" i="2" s="1"/>
  <c r="D126" i="42" s="1"/>
  <c r="E105" i="2"/>
  <c r="F105" i="2" s="1"/>
  <c r="G105" i="2"/>
  <c r="D354" i="42" s="1"/>
  <c r="E106" i="2"/>
  <c r="F106" i="2" s="1"/>
  <c r="G106" i="2" s="1"/>
  <c r="D119" i="42" s="1"/>
  <c r="E107" i="2"/>
  <c r="F107" i="2" s="1"/>
  <c r="G107" i="2" s="1"/>
  <c r="D205" i="42" s="1"/>
  <c r="E108" i="2"/>
  <c r="F108" i="2" s="1"/>
  <c r="G108" i="2" s="1"/>
  <c r="D307" i="42" s="1"/>
  <c r="E109" i="2"/>
  <c r="F109" i="2" s="1"/>
  <c r="G109" i="2" s="1"/>
  <c r="D36" i="42" s="1"/>
  <c r="E110" i="2"/>
  <c r="F110" i="2" s="1"/>
  <c r="G110" i="2" s="1"/>
  <c r="D353" i="42" s="1"/>
  <c r="E111" i="2"/>
  <c r="F111" i="2" s="1"/>
  <c r="G111" i="2" s="1"/>
  <c r="D311" i="42" s="1"/>
  <c r="E112" i="2"/>
  <c r="F112" i="2" s="1"/>
  <c r="G112" i="2" s="1"/>
  <c r="D214" i="42" s="1"/>
  <c r="E113" i="2"/>
  <c r="F113" i="2" s="1"/>
  <c r="G113" i="2" s="1"/>
  <c r="D45" i="42" s="1"/>
  <c r="E114" i="2"/>
  <c r="F114" i="2" s="1"/>
  <c r="G114" i="2" s="1"/>
  <c r="D159" i="42" s="1"/>
  <c r="K159" i="42" s="1"/>
  <c r="E115" i="2"/>
  <c r="F115" i="2" s="1"/>
  <c r="E116" i="2"/>
  <c r="F116" i="2" s="1"/>
  <c r="G116" i="2" s="1"/>
  <c r="D94" i="42" s="1"/>
  <c r="E117" i="2"/>
  <c r="F117" i="2" s="1"/>
  <c r="G117" i="2"/>
  <c r="D259" i="42" s="1"/>
  <c r="K259" i="42" s="1"/>
  <c r="E118" i="2"/>
  <c r="F118" i="2" s="1"/>
  <c r="G118" i="2" s="1"/>
  <c r="D349" i="42" s="1"/>
  <c r="E119" i="2"/>
  <c r="F119" i="2" s="1"/>
  <c r="G119" i="2" s="1"/>
  <c r="D323" i="42" s="1"/>
  <c r="E120" i="2"/>
  <c r="F120" i="2" s="1"/>
  <c r="G120" i="2" s="1"/>
  <c r="D57" i="42" s="1"/>
  <c r="E121" i="2"/>
  <c r="F121" i="2"/>
  <c r="G121" i="2" s="1"/>
  <c r="D77" i="42" s="1"/>
  <c r="E122" i="2"/>
  <c r="F122" i="2" s="1"/>
  <c r="G122" i="2" s="1"/>
  <c r="D252" i="42"/>
  <c r="K252" i="42" s="1"/>
  <c r="E123" i="2"/>
  <c r="F123" i="2" s="1"/>
  <c r="G123" i="2"/>
  <c r="D62" i="42" s="1"/>
  <c r="K62" i="42" s="1"/>
  <c r="E124" i="2"/>
  <c r="F124" i="2"/>
  <c r="G124" i="2" s="1"/>
  <c r="D48" i="42" s="1"/>
  <c r="E125" i="2"/>
  <c r="F125" i="2" s="1"/>
  <c r="G125" i="2"/>
  <c r="D357" i="42" s="1"/>
  <c r="K357" i="42" s="1"/>
  <c r="E126" i="2"/>
  <c r="F126" i="2" s="1"/>
  <c r="G126" i="2" s="1"/>
  <c r="D229" i="42" s="1"/>
  <c r="E127" i="2"/>
  <c r="F127" i="2" s="1"/>
  <c r="G127" i="2" s="1"/>
  <c r="D51" i="42" s="1"/>
  <c r="E128" i="2"/>
  <c r="F128" i="2" s="1"/>
  <c r="G128" i="2"/>
  <c r="D47" i="42" s="1"/>
  <c r="E129" i="2"/>
  <c r="F129" i="2" s="1"/>
  <c r="G129" i="2" s="1"/>
  <c r="D100" i="42" s="1"/>
  <c r="K100" i="42"/>
  <c r="E130" i="2"/>
  <c r="F130" i="2"/>
  <c r="G130" i="2" s="1"/>
  <c r="D230" i="42" s="1"/>
  <c r="E131" i="2"/>
  <c r="F131" i="2" s="1"/>
  <c r="G131" i="2" s="1"/>
  <c r="D343" i="42" s="1"/>
  <c r="E132" i="2"/>
  <c r="F132" i="2"/>
  <c r="G132" i="2" s="1"/>
  <c r="D369" i="42" s="1"/>
  <c r="K369" i="42" s="1"/>
  <c r="E133" i="2"/>
  <c r="F133" i="2" s="1"/>
  <c r="G133" i="2"/>
  <c r="D293" i="42" s="1"/>
  <c r="E134" i="2"/>
  <c r="F134" i="2" s="1"/>
  <c r="G134" i="2" s="1"/>
  <c r="D177" i="42" s="1"/>
  <c r="E135" i="2"/>
  <c r="F135" i="2" s="1"/>
  <c r="G135" i="2" s="1"/>
  <c r="D106" i="42" s="1"/>
  <c r="K106" i="42" s="1"/>
  <c r="E136" i="2"/>
  <c r="F136" i="2"/>
  <c r="G136" i="2"/>
  <c r="D137" i="42" s="1"/>
  <c r="E137" i="2"/>
  <c r="F137" i="2" s="1"/>
  <c r="G137" i="2" s="1"/>
  <c r="D168" i="42" s="1"/>
  <c r="E138" i="2"/>
  <c r="F138" i="2"/>
  <c r="G138" i="2" s="1"/>
  <c r="D25" i="42" s="1"/>
  <c r="E139" i="2"/>
  <c r="F139" i="2" s="1"/>
  <c r="G139" i="2" s="1"/>
  <c r="D153" i="42" s="1"/>
  <c r="E140" i="2"/>
  <c r="F140" i="2" s="1"/>
  <c r="G140" i="2" s="1"/>
  <c r="D127" i="42"/>
  <c r="E141" i="2"/>
  <c r="F141" i="2"/>
  <c r="G141" i="2" s="1"/>
  <c r="D267" i="42" s="1"/>
  <c r="E142" i="2"/>
  <c r="F142" i="2"/>
  <c r="G142" i="2" s="1"/>
  <c r="D143" i="42" s="1"/>
  <c r="E143" i="2"/>
  <c r="F143" i="2" s="1"/>
  <c r="G143" i="2" s="1"/>
  <c r="D151" i="42" s="1"/>
  <c r="E144" i="2"/>
  <c r="F144" i="2"/>
  <c r="G144" i="2" s="1"/>
  <c r="D271" i="42" s="1"/>
  <c r="E145" i="2"/>
  <c r="F145" i="2"/>
  <c r="G145" i="2" s="1"/>
  <c r="D202" i="42" s="1"/>
  <c r="E146" i="2"/>
  <c r="F146" i="2"/>
  <c r="G146" i="2" s="1"/>
  <c r="D255" i="42" s="1"/>
  <c r="K255" i="42" s="1"/>
  <c r="E147" i="2"/>
  <c r="F147" i="2" s="1"/>
  <c r="G147" i="2" s="1"/>
  <c r="D31" i="42" s="1"/>
  <c r="E148" i="2"/>
  <c r="F148" i="2" s="1"/>
  <c r="G148" i="2" s="1"/>
  <c r="D52" i="42" s="1"/>
  <c r="E149" i="2"/>
  <c r="F149" i="2"/>
  <c r="G149" i="2" s="1"/>
  <c r="D67" i="42" s="1"/>
  <c r="K67" i="42" s="1"/>
  <c r="E150" i="2"/>
  <c r="F150" i="2"/>
  <c r="G150" i="2" s="1"/>
  <c r="D360" i="42" s="1"/>
  <c r="K360" i="42" s="1"/>
  <c r="E151" i="2"/>
  <c r="F151" i="2" s="1"/>
  <c r="G151" i="2" s="1"/>
  <c r="D144" i="42" s="1"/>
  <c r="E152" i="2"/>
  <c r="F152" i="2" s="1"/>
  <c r="G152" i="2" s="1"/>
  <c r="D268" i="42" s="1"/>
  <c r="E153" i="2"/>
  <c r="F153" i="2" s="1"/>
  <c r="G153" i="2" s="1"/>
  <c r="D339" i="42" s="1"/>
  <c r="E154" i="2"/>
  <c r="F154" i="2" s="1"/>
  <c r="G154" i="2" s="1"/>
  <c r="D141" i="42" s="1"/>
  <c r="E155" i="2"/>
  <c r="F155" i="2"/>
  <c r="G155" i="2" s="1"/>
  <c r="D160" i="42" s="1"/>
  <c r="K160" i="42" s="1"/>
  <c r="E156" i="2"/>
  <c r="F156" i="2" s="1"/>
  <c r="G156" i="2" s="1"/>
  <c r="D91" i="42" s="1"/>
  <c r="E157" i="2"/>
  <c r="F157" i="2" s="1"/>
  <c r="G157" i="2" s="1"/>
  <c r="D215" i="42" s="1"/>
  <c r="E158" i="2"/>
  <c r="F158" i="2"/>
  <c r="G158" i="2" s="1"/>
  <c r="D183" i="42" s="1"/>
  <c r="E159" i="2"/>
  <c r="F159" i="2" s="1"/>
  <c r="G159" i="2" s="1"/>
  <c r="D285" i="42" s="1"/>
  <c r="E160" i="2"/>
  <c r="F160" i="2" s="1"/>
  <c r="G160" i="2" s="1"/>
  <c r="D243" i="42" s="1"/>
  <c r="K243" i="42" s="1"/>
  <c r="E161" i="2"/>
  <c r="F161" i="2" s="1"/>
  <c r="G161" i="2" s="1"/>
  <c r="D99" i="42" s="1"/>
  <c r="K99" i="42" s="1"/>
  <c r="E162" i="2"/>
  <c r="F162" i="2"/>
  <c r="G162" i="2" s="1"/>
  <c r="D345" i="42" s="1"/>
  <c r="E163" i="2"/>
  <c r="F163" i="2" s="1"/>
  <c r="G163" i="2" s="1"/>
  <c r="D92" i="42" s="1"/>
  <c r="E164" i="2"/>
  <c r="F164" i="2" s="1"/>
  <c r="G164" i="2" s="1"/>
  <c r="D32" i="42" s="1"/>
  <c r="E165" i="2"/>
  <c r="F165" i="2" s="1"/>
  <c r="G165" i="2" s="1"/>
  <c r="D260" i="42" s="1"/>
  <c r="K260" i="42" s="1"/>
  <c r="E166" i="2"/>
  <c r="F166" i="2"/>
  <c r="G166" i="2" s="1"/>
  <c r="D44" i="42" s="1"/>
  <c r="E167" i="2"/>
  <c r="F167" i="2" s="1"/>
  <c r="G167" i="2" s="1"/>
  <c r="D302" i="42" s="1"/>
  <c r="E168" i="2"/>
  <c r="F168" i="2" s="1"/>
  <c r="G168" i="2" s="1"/>
  <c r="D359" i="42" s="1"/>
  <c r="K359" i="42" s="1"/>
  <c r="E169" i="2"/>
  <c r="F169" i="2" s="1"/>
  <c r="G169" i="2"/>
  <c r="D241" i="42" s="1"/>
  <c r="E170" i="2"/>
  <c r="F170" i="2" s="1"/>
  <c r="G170" i="2"/>
  <c r="D310" i="42" s="1"/>
  <c r="E171" i="2"/>
  <c r="F171" i="2" s="1"/>
  <c r="G171" i="2" s="1"/>
  <c r="D246" i="42" s="1"/>
  <c r="K246" i="42" s="1"/>
  <c r="E172" i="2"/>
  <c r="F172" i="2"/>
  <c r="G172" i="2" s="1"/>
  <c r="E173" i="2"/>
  <c r="F173" i="2" s="1"/>
  <c r="G173" i="2" s="1"/>
  <c r="D256" i="42" s="1"/>
  <c r="K256" i="42" s="1"/>
  <c r="E174" i="2"/>
  <c r="F174" i="2" s="1"/>
  <c r="G174" i="2" s="1"/>
  <c r="D167" i="42" s="1"/>
  <c r="E175" i="2"/>
  <c r="F175" i="2" s="1"/>
  <c r="G175" i="2" s="1"/>
  <c r="D303" i="42" s="1"/>
  <c r="E176" i="2"/>
  <c r="F176" i="2" s="1"/>
  <c r="G176" i="2" s="1"/>
  <c r="D228" i="42" s="1"/>
  <c r="E177" i="2"/>
  <c r="F177" i="2" s="1"/>
  <c r="G177" i="2" s="1"/>
  <c r="D142" i="42" s="1"/>
  <c r="E178" i="2"/>
  <c r="F178" i="2" s="1"/>
  <c r="G178" i="2" s="1"/>
  <c r="D348" i="42" s="1"/>
  <c r="E179" i="2"/>
  <c r="F179" i="2"/>
  <c r="G179" i="2" s="1"/>
  <c r="D150" i="42" s="1"/>
  <c r="E180" i="2"/>
  <c r="F180" i="2" s="1"/>
  <c r="G180" i="2" s="1"/>
  <c r="D121" i="42" s="1"/>
  <c r="E181" i="2"/>
  <c r="F181" i="2" s="1"/>
  <c r="G181" i="2" s="1"/>
  <c r="E182" i="2"/>
  <c r="F182" i="2" s="1"/>
  <c r="G182" i="2" s="1"/>
  <c r="D213" i="42" s="1"/>
  <c r="E183" i="2"/>
  <c r="F183" i="2" s="1"/>
  <c r="G183" i="2" s="1"/>
  <c r="D140" i="42" s="1"/>
  <c r="E184" i="2"/>
  <c r="F184" i="2" s="1"/>
  <c r="G184" i="2" s="1"/>
  <c r="D355" i="42" s="1"/>
  <c r="E185" i="2"/>
  <c r="F185" i="2" s="1"/>
  <c r="G185" i="2" s="1"/>
  <c r="D317" i="42" s="1"/>
  <c r="E186" i="2"/>
  <c r="F186" i="2" s="1"/>
  <c r="G186" i="2" s="1"/>
  <c r="D306" i="42" s="1"/>
  <c r="E187" i="2"/>
  <c r="F187" i="2" s="1"/>
  <c r="G187" i="2" s="1"/>
  <c r="D207" i="42" s="1"/>
  <c r="E188" i="2"/>
  <c r="F188" i="2" s="1"/>
  <c r="G188" i="2" s="1"/>
  <c r="D324" i="42" s="1"/>
  <c r="E189" i="2"/>
  <c r="F189" i="2"/>
  <c r="G189" i="2" s="1"/>
  <c r="E190" i="2"/>
  <c r="F190" i="2" s="1"/>
  <c r="G190" i="2" s="1"/>
  <c r="D46" i="42" s="1"/>
  <c r="E191" i="2"/>
  <c r="F191" i="2"/>
  <c r="G191" i="2" s="1"/>
  <c r="D337" i="42" s="1"/>
  <c r="E192" i="2"/>
  <c r="F192" i="2" s="1"/>
  <c r="G192" i="2" s="1"/>
  <c r="D226" i="42" s="1"/>
  <c r="E193" i="2"/>
  <c r="F193" i="2" s="1"/>
  <c r="G193" i="2" s="1"/>
  <c r="D269" i="42" s="1"/>
  <c r="E194" i="2"/>
  <c r="F194" i="2" s="1"/>
  <c r="G194" i="2"/>
  <c r="D124" i="42" s="1"/>
  <c r="E195" i="2"/>
  <c r="F195" i="2"/>
  <c r="G195" i="2"/>
  <c r="D78" i="42" s="1"/>
  <c r="E196" i="2"/>
  <c r="F196" i="2" s="1"/>
  <c r="G196" i="2" s="1"/>
  <c r="D129" i="42" s="1"/>
  <c r="E197" i="2"/>
  <c r="F197" i="2" s="1"/>
  <c r="G197" i="2" s="1"/>
  <c r="D95" i="42" s="1"/>
  <c r="E198" i="2"/>
  <c r="F198" i="2" s="1"/>
  <c r="G198" i="2"/>
  <c r="D109" i="42" s="1"/>
  <c r="E199" i="2"/>
  <c r="F199" i="2" s="1"/>
  <c r="G199" i="2" s="1"/>
  <c r="D239" i="42" s="1"/>
  <c r="E200" i="2"/>
  <c r="F200" i="2" s="1"/>
  <c r="G200" i="2" s="1"/>
  <c r="D221" i="42" s="1"/>
  <c r="E201" i="2"/>
  <c r="F201" i="2" s="1"/>
  <c r="G201" i="2"/>
  <c r="D235" i="42" s="1"/>
  <c r="E202" i="2"/>
  <c r="F202" i="2"/>
  <c r="G202" i="2" s="1"/>
  <c r="D222" i="42" s="1"/>
  <c r="E203" i="2"/>
  <c r="F203" i="2" s="1"/>
  <c r="G203" i="2" s="1"/>
  <c r="D174" i="42" s="1"/>
  <c r="E204" i="2"/>
  <c r="F204" i="2" s="1"/>
  <c r="G204" i="2" s="1"/>
  <c r="D275" i="42" s="1"/>
  <c r="E205" i="2"/>
  <c r="F205" i="2"/>
  <c r="G205" i="2" s="1"/>
  <c r="D191" i="42" s="1"/>
  <c r="E206" i="2"/>
  <c r="F206" i="2" s="1"/>
  <c r="G206" i="2" s="1"/>
  <c r="D251" i="42" s="1"/>
  <c r="K251" i="42" s="1"/>
  <c r="E207" i="2"/>
  <c r="F207" i="2" s="1"/>
  <c r="G207" i="2" s="1"/>
  <c r="D319" i="42" s="1"/>
  <c r="E208" i="2"/>
  <c r="F208" i="2" s="1"/>
  <c r="G208" i="2"/>
  <c r="D113" i="42" s="1"/>
  <c r="E209" i="2"/>
  <c r="F209" i="2" s="1"/>
  <c r="G209" i="2" s="1"/>
  <c r="D68" i="42" s="1"/>
  <c r="K68" i="42" s="1"/>
  <c r="E210" i="2"/>
  <c r="F210" i="2"/>
  <c r="G210" i="2" s="1"/>
  <c r="D261" i="42" s="1"/>
  <c r="E211" i="2"/>
  <c r="F211" i="2" s="1"/>
  <c r="G211" i="2" s="1"/>
  <c r="D327" i="42" s="1"/>
  <c r="E212" i="2"/>
  <c r="F212" i="2"/>
  <c r="G212" i="2" s="1"/>
  <c r="D300" i="42" s="1"/>
  <c r="E213" i="2"/>
  <c r="F213" i="2" s="1"/>
  <c r="G213" i="2" s="1"/>
  <c r="D273" i="42" s="1"/>
  <c r="E214" i="2"/>
  <c r="F214" i="2" s="1"/>
  <c r="G214" i="2" s="1"/>
  <c r="D89" i="42" s="1"/>
  <c r="E215" i="2"/>
  <c r="F215" i="2" s="1"/>
  <c r="G215" i="2"/>
  <c r="D108" i="42" s="1"/>
  <c r="K108" i="42" s="1"/>
  <c r="E216" i="2"/>
  <c r="F216" i="2"/>
  <c r="G216" i="2" s="1"/>
  <c r="D29" i="42" s="1"/>
  <c r="E217" i="2"/>
  <c r="F217" i="2" s="1"/>
  <c r="G217" i="2" s="1"/>
  <c r="D291" i="42" s="1"/>
  <c r="E218" i="2"/>
  <c r="F218" i="2"/>
  <c r="G218" i="2" s="1"/>
  <c r="D276" i="42" s="1"/>
  <c r="E219" i="2"/>
  <c r="F219" i="2"/>
  <c r="G219" i="2" s="1"/>
  <c r="D322" i="42" s="1"/>
  <c r="E220" i="2"/>
  <c r="F220" i="2"/>
  <c r="G220" i="2" s="1"/>
  <c r="D182" i="42" s="1"/>
  <c r="E221" i="2"/>
  <c r="F221" i="2" s="1"/>
  <c r="G221" i="2" s="1"/>
  <c r="D173" i="42" s="1"/>
  <c r="E222" i="2"/>
  <c r="F222" i="2" s="1"/>
  <c r="G222" i="2" s="1"/>
  <c r="D320" i="42" s="1"/>
  <c r="E223" i="2"/>
  <c r="F223" i="2"/>
  <c r="G223" i="2" s="1"/>
  <c r="D131" i="42" s="1"/>
  <c r="E224" i="2"/>
  <c r="F224" i="2"/>
  <c r="G224" i="2" s="1"/>
  <c r="D304" i="42" s="1"/>
  <c r="E225" i="2"/>
  <c r="F225" i="2" s="1"/>
  <c r="G225" i="2" s="1"/>
  <c r="D82" i="42" s="1"/>
  <c r="E226" i="2"/>
  <c r="F226" i="2" s="1"/>
  <c r="G226" i="2" s="1"/>
  <c r="D163" i="42" s="1"/>
  <c r="K163" i="42" s="1"/>
  <c r="E227" i="2"/>
  <c r="F227" i="2" s="1"/>
  <c r="G227" i="2" s="1"/>
  <c r="D281" i="42" s="1"/>
  <c r="E228" i="2"/>
  <c r="F228" i="2" s="1"/>
  <c r="G228" i="2" s="1"/>
  <c r="D321" i="42"/>
  <c r="E229" i="2"/>
  <c r="F229" i="2" s="1"/>
  <c r="G229" i="2" s="1"/>
  <c r="D227" i="42" s="1"/>
  <c r="E230" i="2"/>
  <c r="F230" i="2" s="1"/>
  <c r="G230" i="2"/>
  <c r="D247" i="42" s="1"/>
  <c r="K247" i="42" s="1"/>
  <c r="E231" i="2"/>
  <c r="F231" i="2" s="1"/>
  <c r="G231" i="2" s="1"/>
  <c r="D180" i="42" s="1"/>
  <c r="E232" i="2"/>
  <c r="F232" i="2"/>
  <c r="G232" i="2"/>
  <c r="D27" i="42" s="1"/>
  <c r="E233" i="2"/>
  <c r="F233" i="2"/>
  <c r="G233" i="2" s="1"/>
  <c r="D169" i="42" s="1"/>
  <c r="E234" i="2"/>
  <c r="F234" i="2" s="1"/>
  <c r="G234" i="2" s="1"/>
  <c r="D238" i="42" s="1"/>
  <c r="E235" i="2"/>
  <c r="F235" i="2"/>
  <c r="G235" i="2" s="1"/>
  <c r="D60" i="42" s="1"/>
  <c r="E236" i="2"/>
  <c r="F236" i="2" s="1"/>
  <c r="G236" i="2" s="1"/>
  <c r="D35" i="42" s="1"/>
  <c r="E237" i="2"/>
  <c r="F237" i="2" s="1"/>
  <c r="G237" i="2" s="1"/>
  <c r="D88" i="42" s="1"/>
  <c r="E238" i="2"/>
  <c r="F238" i="2" s="1"/>
  <c r="G238" i="2" s="1"/>
  <c r="D208" i="42" s="1"/>
  <c r="E239" i="2"/>
  <c r="F239" i="2" s="1"/>
  <c r="G239" i="2" s="1"/>
  <c r="D75" i="42" s="1"/>
  <c r="E240" i="2"/>
  <c r="F240" i="2" s="1"/>
  <c r="G240" i="2" s="1"/>
  <c r="D265" i="42" s="1"/>
  <c r="E241" i="2"/>
  <c r="F241" i="2" s="1"/>
  <c r="G241" i="2" s="1"/>
  <c r="D297" i="42" s="1"/>
  <c r="E242" i="2"/>
  <c r="F242" i="2"/>
  <c r="G242" i="2" s="1"/>
  <c r="D105" i="42" s="1"/>
  <c r="K105" i="42" s="1"/>
  <c r="E243" i="2"/>
  <c r="F243" i="2" s="1"/>
  <c r="G243" i="2" s="1"/>
  <c r="E244" i="2"/>
  <c r="F244" i="2" s="1"/>
  <c r="G244" i="2" s="1"/>
  <c r="D296" i="42" s="1"/>
  <c r="E245" i="2"/>
  <c r="F245" i="2" s="1"/>
  <c r="G245" i="2" s="1"/>
  <c r="D204" i="42" s="1"/>
  <c r="E246" i="2"/>
  <c r="F246" i="2" s="1"/>
  <c r="G246" i="2" s="1"/>
  <c r="D283" i="42" s="1"/>
  <c r="E247" i="2"/>
  <c r="F247" i="2" s="1"/>
  <c r="G247" i="2" s="1"/>
  <c r="D294" i="42" s="1"/>
  <c r="E248" i="2"/>
  <c r="F248" i="2" s="1"/>
  <c r="G248" i="2" s="1"/>
  <c r="D242" i="42" s="1"/>
  <c r="E249" i="2"/>
  <c r="F249" i="2" s="1"/>
  <c r="G249" i="2" s="1"/>
  <c r="D313" i="42" s="1"/>
  <c r="E250" i="2"/>
  <c r="F250" i="2" s="1"/>
  <c r="G250" i="2" s="1"/>
  <c r="D225" i="42" s="1"/>
  <c r="E251" i="2"/>
  <c r="F251" i="2"/>
  <c r="G251" i="2" s="1"/>
  <c r="D335" i="42" s="1"/>
  <c r="E252" i="2"/>
  <c r="F252" i="2" s="1"/>
  <c r="G252" i="2" s="1"/>
  <c r="D308" i="42" s="1"/>
  <c r="E253" i="2"/>
  <c r="F253" i="2" s="1"/>
  <c r="G253" i="2" s="1"/>
  <c r="D28" i="42" s="1"/>
  <c r="E254" i="2"/>
  <c r="F254" i="2" s="1"/>
  <c r="G254" i="2"/>
  <c r="D298" i="42" s="1"/>
  <c r="E255" i="2"/>
  <c r="F255" i="2" s="1"/>
  <c r="G255" i="2" s="1"/>
  <c r="D347" i="42" s="1"/>
  <c r="E256" i="2"/>
  <c r="F256" i="2" s="1"/>
  <c r="G256" i="2" s="1"/>
  <c r="D96" i="42" s="1"/>
  <c r="E257" i="2"/>
  <c r="F257" i="2" s="1"/>
  <c r="G257" i="2"/>
  <c r="D65" i="42" s="1"/>
  <c r="K65" i="42" s="1"/>
  <c r="E258" i="2"/>
  <c r="F258" i="2" s="1"/>
  <c r="G258" i="2" s="1"/>
  <c r="D206" i="42" s="1"/>
  <c r="E259" i="2"/>
  <c r="F259" i="2" s="1"/>
  <c r="G259" i="2" s="1"/>
  <c r="D220" i="42" s="1"/>
  <c r="E260" i="2"/>
  <c r="F260" i="2"/>
  <c r="G260" i="2" s="1"/>
  <c r="D69" i="42" s="1"/>
  <c r="K69" i="42" s="1"/>
  <c r="E261" i="2"/>
  <c r="F261" i="2" s="1"/>
  <c r="G261" i="2" s="1"/>
  <c r="D132" i="42" s="1"/>
  <c r="E262" i="2"/>
  <c r="F262" i="2" s="1"/>
  <c r="G262" i="2" s="1"/>
  <c r="D162" i="42" s="1"/>
  <c r="K162" i="42" s="1"/>
  <c r="E263" i="2"/>
  <c r="F263" i="2"/>
  <c r="G263" i="2" s="1"/>
  <c r="D61" i="42" s="1"/>
  <c r="E264" i="2"/>
  <c r="F264" i="2" s="1"/>
  <c r="G264" i="2" s="1"/>
  <c r="D188" i="42" s="1"/>
  <c r="E265" i="2"/>
  <c r="F265" i="2" s="1"/>
  <c r="G265" i="2" s="1"/>
  <c r="D316" i="42" s="1"/>
  <c r="E266" i="2"/>
  <c r="F266" i="2"/>
  <c r="G266" i="2" s="1"/>
  <c r="D42" i="42" s="1"/>
  <c r="E267" i="2"/>
  <c r="F267" i="2" s="1"/>
  <c r="G267" i="2" s="1"/>
  <c r="D152" i="42" s="1"/>
  <c r="E268" i="2"/>
  <c r="F268" i="2" s="1"/>
  <c r="G268" i="2" s="1"/>
  <c r="D55" i="42" s="1"/>
  <c r="E269" i="2"/>
  <c r="F269" i="2" s="1"/>
  <c r="G269" i="2" s="1"/>
  <c r="D232" i="42" s="1"/>
  <c r="E270" i="2"/>
  <c r="F270" i="2" s="1"/>
  <c r="G270" i="2" s="1"/>
  <c r="D170" i="42" s="1"/>
  <c r="E271" i="2"/>
  <c r="F271" i="2" s="1"/>
  <c r="G271" i="2" s="1"/>
  <c r="D332" i="42" s="1"/>
  <c r="E272" i="2"/>
  <c r="F272" i="2" s="1"/>
  <c r="G272" i="2" s="1"/>
  <c r="D146" i="42" s="1"/>
  <c r="E273" i="2"/>
  <c r="F273" i="2" s="1"/>
  <c r="G273" i="2" s="1"/>
  <c r="D139" i="42" s="1"/>
  <c r="E274" i="2"/>
  <c r="F274" i="2" s="1"/>
  <c r="G274" i="2" s="1"/>
  <c r="D338" i="42" s="1"/>
  <c r="E275" i="2"/>
  <c r="F275" i="2" s="1"/>
  <c r="G275" i="2" s="1"/>
  <c r="D325" i="42" s="1"/>
  <c r="E276" i="2"/>
  <c r="F276" i="2" s="1"/>
  <c r="G276" i="2"/>
  <c r="D217" i="42" s="1"/>
  <c r="E277" i="2"/>
  <c r="F277" i="2" s="1"/>
  <c r="G277" i="2" s="1"/>
  <c r="D201" i="42" s="1"/>
  <c r="E278" i="2"/>
  <c r="F278" i="2" s="1"/>
  <c r="G278" i="2" s="1"/>
  <c r="D274" i="42" s="1"/>
  <c r="E279" i="2"/>
  <c r="F279" i="2" s="1"/>
  <c r="G279" i="2" s="1"/>
  <c r="D165" i="42" s="1"/>
  <c r="E280" i="2"/>
  <c r="F280" i="2" s="1"/>
  <c r="G280" i="2" s="1"/>
  <c r="D333" i="42" s="1"/>
  <c r="E281" i="2"/>
  <c r="F281" i="2" s="1"/>
  <c r="G281" i="2"/>
  <c r="D263" i="42" s="1"/>
  <c r="E282" i="2"/>
  <c r="F282" i="2" s="1"/>
  <c r="G282" i="2" s="1"/>
  <c r="D358" i="42" s="1"/>
  <c r="K358" i="42" s="1"/>
  <c r="E283" i="2"/>
  <c r="F283" i="2"/>
  <c r="G283" i="2" s="1"/>
  <c r="D84" i="42" s="1"/>
  <c r="E284" i="2"/>
  <c r="F284" i="2"/>
  <c r="G284" i="2" s="1"/>
  <c r="D71" i="42" s="1"/>
  <c r="K71" i="42" s="1"/>
  <c r="E285" i="2"/>
  <c r="F285" i="2" s="1"/>
  <c r="G285" i="2" s="1"/>
  <c r="D112" i="42" s="1"/>
  <c r="E286" i="2"/>
  <c r="F286" i="2" s="1"/>
  <c r="G286" i="2" s="1"/>
  <c r="D288" i="42" s="1"/>
  <c r="E287" i="2"/>
  <c r="F287" i="2"/>
  <c r="G287" i="2" s="1"/>
  <c r="D250" i="42" s="1"/>
  <c r="K250" i="42" s="1"/>
  <c r="E288" i="2"/>
  <c r="F288" i="2"/>
  <c r="G288" i="2" s="1"/>
  <c r="D315" i="42" s="1"/>
  <c r="E289" i="2"/>
  <c r="F289" i="2"/>
  <c r="G289" i="2"/>
  <c r="D138" i="42" s="1"/>
  <c r="E290" i="2"/>
  <c r="F290" i="2" s="1"/>
  <c r="G290" i="2" s="1"/>
  <c r="D253" i="42" s="1"/>
  <c r="K253" i="42" s="1"/>
  <c r="E291" i="2"/>
  <c r="F291" i="2" s="1"/>
  <c r="G291" i="2" s="1"/>
  <c r="D216" i="42" s="1"/>
  <c r="E292" i="2"/>
  <c r="F292" i="2" s="1"/>
  <c r="G292" i="2" s="1"/>
  <c r="D365" i="42" s="1"/>
  <c r="K365" i="42" s="1"/>
  <c r="E293" i="2"/>
  <c r="F293" i="2" s="1"/>
  <c r="G293" i="2" s="1"/>
  <c r="D123" i="42" s="1"/>
  <c r="E294" i="2"/>
  <c r="F294" i="2" s="1"/>
  <c r="G294" i="2" s="1"/>
  <c r="D37" i="42" s="1"/>
  <c r="E295" i="2"/>
  <c r="F295" i="2" s="1"/>
  <c r="G295" i="2" s="1"/>
  <c r="D187" i="42" s="1"/>
  <c r="E296" i="2"/>
  <c r="F296" i="2" s="1"/>
  <c r="G296" i="2" s="1"/>
  <c r="D368" i="42" s="1"/>
  <c r="K368" i="42" s="1"/>
  <c r="E297" i="2"/>
  <c r="F297" i="2"/>
  <c r="G297" i="2" s="1"/>
  <c r="D70" i="42" s="1"/>
  <c r="K70" i="42" s="1"/>
  <c r="E298" i="2"/>
  <c r="F298" i="2" s="1"/>
  <c r="G298" i="2" s="1"/>
  <c r="D262" i="42" s="1"/>
  <c r="E299" i="2"/>
  <c r="F299" i="2" s="1"/>
  <c r="G299" i="2" s="1"/>
  <c r="D257" i="42" s="1"/>
  <c r="K257" i="42" s="1"/>
  <c r="E300" i="2"/>
  <c r="F300" i="2" s="1"/>
  <c r="G300" i="2" s="1"/>
  <c r="D314" i="42" s="1"/>
  <c r="E301" i="2"/>
  <c r="F301" i="2"/>
  <c r="G301" i="2" s="1"/>
  <c r="D166" i="42" s="1"/>
  <c r="E302" i="2"/>
  <c r="F302" i="2" s="1"/>
  <c r="G302" i="2" s="1"/>
  <c r="D54" i="42" s="1"/>
  <c r="E303" i="2"/>
  <c r="F303" i="2" s="1"/>
  <c r="G303" i="2" s="1"/>
  <c r="D299" i="42"/>
  <c r="E304" i="2"/>
  <c r="F304" i="2"/>
  <c r="G304" i="2" s="1"/>
  <c r="D53" i="42" s="1"/>
  <c r="E305" i="2"/>
  <c r="F305" i="2" s="1"/>
  <c r="G305" i="2" s="1"/>
  <c r="D134" i="42" s="1"/>
  <c r="E306" i="2"/>
  <c r="F306" i="2" s="1"/>
  <c r="G306" i="2" s="1"/>
  <c r="D245" i="42" s="1"/>
  <c r="K245" i="42" s="1"/>
  <c r="E307" i="2"/>
  <c r="F307" i="2" s="1"/>
  <c r="G307" i="2" s="1"/>
  <c r="D135" i="42" s="1"/>
  <c r="E308" i="2"/>
  <c r="F308" i="2"/>
  <c r="G308" i="2" s="1"/>
  <c r="D233" i="42" s="1"/>
  <c r="E309" i="2"/>
  <c r="F309" i="2" s="1"/>
  <c r="G309" i="2" s="1"/>
  <c r="D266" i="42"/>
  <c r="E310" i="2"/>
  <c r="F310" i="2" s="1"/>
  <c r="G310" i="2" s="1"/>
  <c r="D193" i="42" s="1"/>
  <c r="E311" i="2"/>
  <c r="F311" i="2" s="1"/>
  <c r="G311" i="2" s="1"/>
  <c r="D41" i="42" s="1"/>
  <c r="E312" i="2"/>
  <c r="F312" i="2" s="1"/>
  <c r="G312" i="2" s="1"/>
  <c r="D72" i="42" s="1"/>
  <c r="E313" i="2"/>
  <c r="F313" i="2" s="1"/>
  <c r="G313" i="2" s="1"/>
  <c r="D248" i="42" s="1"/>
  <c r="K248" i="42" s="1"/>
  <c r="E314" i="2"/>
  <c r="F314" i="2" s="1"/>
  <c r="G314" i="2" s="1"/>
  <c r="D97" i="42" s="1"/>
  <c r="E315" i="2"/>
  <c r="F315" i="2" s="1"/>
  <c r="G315" i="2" s="1"/>
  <c r="D33" i="42" s="1"/>
  <c r="E316" i="2"/>
  <c r="F316" i="2" s="1"/>
  <c r="G316" i="2" s="1"/>
  <c r="D34" i="42" s="1"/>
  <c r="E317" i="2"/>
  <c r="F317" i="2" s="1"/>
  <c r="G317" i="2" s="1"/>
  <c r="D158" i="42" s="1"/>
  <c r="E318" i="2"/>
  <c r="F318" i="2" s="1"/>
  <c r="G318" i="2" s="1"/>
  <c r="D38" i="42" s="1"/>
  <c r="E319" i="2"/>
  <c r="F319" i="2" s="1"/>
  <c r="G319" i="2"/>
  <c r="D181" i="42" s="1"/>
  <c r="E320" i="2"/>
  <c r="F320" i="2" s="1"/>
  <c r="G320" i="2" s="1"/>
  <c r="D326" i="42" s="1"/>
  <c r="E321" i="2"/>
  <c r="F321" i="2" s="1"/>
  <c r="G321" i="2" s="1"/>
  <c r="D171" i="42" s="1"/>
  <c r="E322" i="2"/>
  <c r="F322" i="2" s="1"/>
  <c r="G322" i="2" s="1"/>
  <c r="D244" i="42" s="1"/>
  <c r="K244" i="42" s="1"/>
  <c r="E323" i="2"/>
  <c r="F323" i="2" s="1"/>
  <c r="G323" i="2" s="1"/>
  <c r="D289" i="42" s="1"/>
  <c r="E324" i="2"/>
  <c r="F324" i="2" s="1"/>
  <c r="G324" i="2" s="1"/>
  <c r="D356" i="42" s="1"/>
  <c r="K356" i="42" s="1"/>
  <c r="E325" i="2"/>
  <c r="F325" i="2" s="1"/>
  <c r="G325" i="2" s="1"/>
  <c r="D148" i="42" s="1"/>
  <c r="E326" i="2"/>
  <c r="F326" i="2"/>
  <c r="G326" i="2" s="1"/>
  <c r="D330" i="42"/>
  <c r="E327" i="2"/>
  <c r="F327" i="2" s="1"/>
  <c r="G327" i="2" s="1"/>
  <c r="D104" i="42" s="1"/>
  <c r="K104" i="42" s="1"/>
  <c r="E328" i="2"/>
  <c r="F328" i="2" s="1"/>
  <c r="G328" i="2"/>
  <c r="D279" i="42" s="1"/>
  <c r="E329" i="2"/>
  <c r="F329" i="2" s="1"/>
  <c r="G329" i="2"/>
  <c r="D292" i="42" s="1"/>
  <c r="E330" i="2"/>
  <c r="F330" i="2" s="1"/>
  <c r="G330" i="2" s="1"/>
  <c r="D136" i="42" s="1"/>
  <c r="E331" i="2"/>
  <c r="F331" i="2" s="1"/>
  <c r="G331" i="2" s="1"/>
  <c r="D346" i="42" s="1"/>
  <c r="E332" i="2"/>
  <c r="F332" i="2" s="1"/>
  <c r="G332" i="2" s="1"/>
  <c r="D270" i="42" s="1"/>
  <c r="E333" i="2"/>
  <c r="F333" i="2" s="1"/>
  <c r="G333" i="2" s="1"/>
  <c r="D87" i="42" s="1"/>
  <c r="E334" i="2"/>
  <c r="F334" i="2" s="1"/>
  <c r="G334" i="2" s="1"/>
  <c r="D118" i="42" s="1"/>
  <c r="E335" i="2"/>
  <c r="F335" i="2"/>
  <c r="G335" i="2"/>
  <c r="D63" i="42" s="1"/>
  <c r="K63" i="42" s="1"/>
  <c r="E336" i="2"/>
  <c r="F336" i="2" s="1"/>
  <c r="G336" i="2"/>
  <c r="D212" i="42" s="1"/>
  <c r="E337" i="2"/>
  <c r="F337" i="2" s="1"/>
  <c r="G337" i="2" s="1"/>
  <c r="D114" i="42" s="1"/>
  <c r="E338" i="2"/>
  <c r="F338" i="2" s="1"/>
  <c r="G338" i="2" s="1"/>
  <c r="D249" i="42" s="1"/>
  <c r="K249" i="42" s="1"/>
  <c r="E339" i="2"/>
  <c r="F339" i="2" s="1"/>
  <c r="G339" i="2" s="1"/>
  <c r="D224" i="42" s="1"/>
  <c r="E340" i="2"/>
  <c r="F340" i="2"/>
  <c r="G340" i="2" s="1"/>
  <c r="D362" i="42" s="1"/>
  <c r="K362" i="42" s="1"/>
  <c r="E341" i="2"/>
  <c r="F341" i="2" s="1"/>
  <c r="G341" i="2" s="1"/>
  <c r="D56" i="42" s="1"/>
  <c r="E342" i="2"/>
  <c r="F342" i="2" s="1"/>
  <c r="G342" i="2" s="1"/>
  <c r="D156" i="42"/>
  <c r="E343" i="2"/>
  <c r="F343" i="2" s="1"/>
  <c r="G343" i="2" s="1"/>
  <c r="D64" i="42" s="1"/>
  <c r="K64" i="42" s="1"/>
  <c r="E344" i="2"/>
  <c r="F344" i="2" s="1"/>
  <c r="G344" i="2" s="1"/>
  <c r="D26" i="42" s="1"/>
  <c r="E345" i="2"/>
  <c r="F345" i="2" s="1"/>
  <c r="G345" i="2" s="1"/>
  <c r="D363" i="42"/>
  <c r="K363" i="42" s="1"/>
  <c r="E346" i="2"/>
  <c r="F346" i="2" s="1"/>
  <c r="G346" i="2" s="1"/>
  <c r="D309" i="42" s="1"/>
  <c r="E347" i="2"/>
  <c r="F347" i="2" s="1"/>
  <c r="G347" i="2" s="1"/>
  <c r="D145" i="42" s="1"/>
  <c r="E348" i="2"/>
  <c r="F348" i="2" s="1"/>
  <c r="G348" i="2" s="1"/>
  <c r="D240" i="42" s="1"/>
  <c r="E4" i="2"/>
  <c r="F4" i="2" s="1"/>
  <c r="G4" i="2" s="1"/>
  <c r="D198" i="42" s="1"/>
  <c r="R4" i="5"/>
  <c r="G83" i="42" s="1"/>
  <c r="R5" i="5"/>
  <c r="G247" i="42" s="1"/>
  <c r="R6" i="5"/>
  <c r="G350" i="42" s="1"/>
  <c r="R7" i="5"/>
  <c r="G331" i="42"/>
  <c r="R8" i="5"/>
  <c r="G311" i="42" s="1"/>
  <c r="R9" i="5"/>
  <c r="G173" i="42" s="1"/>
  <c r="R10" i="5"/>
  <c r="G50" i="42"/>
  <c r="R11" i="5"/>
  <c r="G167" i="42" s="1"/>
  <c r="R12" i="5"/>
  <c r="G248" i="42" s="1"/>
  <c r="R13" i="5"/>
  <c r="G158" i="42" s="1"/>
  <c r="R14" i="5"/>
  <c r="G74" i="42" s="1"/>
  <c r="R15" i="5"/>
  <c r="G269" i="42" s="1"/>
  <c r="R16" i="5"/>
  <c r="G166" i="42" s="1"/>
  <c r="R17" i="5"/>
  <c r="G148" i="42"/>
  <c r="R18" i="5"/>
  <c r="G241" i="42" s="1"/>
  <c r="R19" i="5"/>
  <c r="G85" i="42" s="1"/>
  <c r="R20" i="5"/>
  <c r="R21" i="5"/>
  <c r="G171" i="42" s="1"/>
  <c r="R22" i="5"/>
  <c r="G117" i="42"/>
  <c r="R23" i="5"/>
  <c r="G185" i="42"/>
  <c r="R24" i="5"/>
  <c r="R25" i="5"/>
  <c r="G344" i="42" s="1"/>
  <c r="R26" i="5"/>
  <c r="G231" i="42"/>
  <c r="R27" i="5"/>
  <c r="G214" i="42" s="1"/>
  <c r="R28" i="5"/>
  <c r="G100" i="42" s="1"/>
  <c r="R29" i="5"/>
  <c r="G80" i="42"/>
  <c r="R30" i="5"/>
  <c r="G147" i="42" s="1"/>
  <c r="R31" i="5"/>
  <c r="G357" i="42" s="1"/>
  <c r="R32" i="5"/>
  <c r="G239" i="42" s="1"/>
  <c r="R33" i="5"/>
  <c r="G249" i="42" s="1"/>
  <c r="R34" i="5"/>
  <c r="G159" i="42"/>
  <c r="R35" i="5"/>
  <c r="G284" i="42" s="1"/>
  <c r="R36" i="5"/>
  <c r="R37" i="5"/>
  <c r="G358" i="42" s="1"/>
  <c r="R38" i="5"/>
  <c r="G129" i="42" s="1"/>
  <c r="R39" i="5"/>
  <c r="G272" i="42" s="1"/>
  <c r="R40" i="5"/>
  <c r="G348" i="42" s="1"/>
  <c r="R41" i="5"/>
  <c r="G297" i="42"/>
  <c r="R42" i="5"/>
  <c r="G325" i="42" s="1"/>
  <c r="R43" i="5"/>
  <c r="G63" i="42" s="1"/>
  <c r="R44" i="5"/>
  <c r="R45" i="5"/>
  <c r="G81" i="42" s="1"/>
  <c r="R46" i="5"/>
  <c r="G323" i="42"/>
  <c r="R47" i="5"/>
  <c r="G169" i="42" s="1"/>
  <c r="R48" i="5"/>
  <c r="R49" i="5"/>
  <c r="G64" i="42" s="1"/>
  <c r="R50" i="5"/>
  <c r="G349" i="42" s="1"/>
  <c r="R51" i="5"/>
  <c r="G160" i="42" s="1"/>
  <c r="R52" i="5"/>
  <c r="G199" i="42" s="1"/>
  <c r="R53" i="5"/>
  <c r="G146" i="42" s="1"/>
  <c r="R54" i="5"/>
  <c r="G250" i="42" s="1"/>
  <c r="R55" i="5"/>
  <c r="G229" i="42" s="1"/>
  <c r="R56" i="5"/>
  <c r="G236" i="42" s="1"/>
  <c r="R57" i="5"/>
  <c r="G251" i="42" s="1"/>
  <c r="R58" i="5"/>
  <c r="G322" i="42" s="1"/>
  <c r="R59" i="5"/>
  <c r="G240" i="42" s="1"/>
  <c r="R60" i="5"/>
  <c r="G96" i="42" s="1"/>
  <c r="R61" i="5"/>
  <c r="G86" i="42" s="1"/>
  <c r="R62" i="5"/>
  <c r="G119" i="42" s="1"/>
  <c r="R63" i="5"/>
  <c r="G77" i="42" s="1"/>
  <c r="R64" i="5"/>
  <c r="G207" i="42" s="1"/>
  <c r="R65" i="5"/>
  <c r="G84" i="42" s="1"/>
  <c r="R66" i="5"/>
  <c r="G203" i="42"/>
  <c r="R67" i="5"/>
  <c r="G101" i="42"/>
  <c r="R68" i="5"/>
  <c r="G115" i="42" s="1"/>
  <c r="R69" i="5"/>
  <c r="G102" i="42" s="1"/>
  <c r="R70" i="5"/>
  <c r="G72" i="42" s="1"/>
  <c r="R71" i="5"/>
  <c r="G138" i="42" s="1"/>
  <c r="R72" i="5"/>
  <c r="G234" i="42" s="1"/>
  <c r="R73" i="5"/>
  <c r="G202" i="42" s="1"/>
  <c r="R74" i="5"/>
  <c r="G191" i="42" s="1"/>
  <c r="R75" i="5"/>
  <c r="G283" i="42" s="1"/>
  <c r="R76" i="5"/>
  <c r="G193" i="42" s="1"/>
  <c r="R77" i="5"/>
  <c r="R78" i="5"/>
  <c r="G143" i="42" s="1"/>
  <c r="R79" i="5"/>
  <c r="G124" i="42" s="1"/>
  <c r="R80" i="5"/>
  <c r="G56" i="42" s="1"/>
  <c r="R81" i="5"/>
  <c r="G61" i="42" s="1"/>
  <c r="R82" i="5"/>
  <c r="G200" i="42" s="1"/>
  <c r="R83" i="5"/>
  <c r="G195" i="42" s="1"/>
  <c r="R84" i="5"/>
  <c r="G176" i="42" s="1"/>
  <c r="R85" i="5"/>
  <c r="G120" i="42" s="1"/>
  <c r="R86" i="5"/>
  <c r="G126" i="42" s="1"/>
  <c r="R87" i="5"/>
  <c r="G168" i="42" s="1"/>
  <c r="R88" i="5"/>
  <c r="G92" i="42" s="1"/>
  <c r="R89" i="5"/>
  <c r="G302" i="42" s="1"/>
  <c r="R90" i="5"/>
  <c r="G150" i="42" s="1"/>
  <c r="R91" i="5"/>
  <c r="G226" i="42" s="1"/>
  <c r="R92" i="5"/>
  <c r="R93" i="5"/>
  <c r="G320" i="42"/>
  <c r="R94" i="5"/>
  <c r="G220" i="42" s="1"/>
  <c r="R95" i="5"/>
  <c r="G232" i="42" s="1"/>
  <c r="R96" i="5"/>
  <c r="G170" i="42" s="1"/>
  <c r="R97" i="5"/>
  <c r="G245" i="42" s="1"/>
  <c r="R98" i="5"/>
  <c r="G131" i="42" s="1"/>
  <c r="R99" i="5"/>
  <c r="G252" i="42" s="1"/>
  <c r="R100" i="5"/>
  <c r="G271" i="42" s="1"/>
  <c r="R101" i="5"/>
  <c r="G359" i="42" s="1"/>
  <c r="R102" i="5"/>
  <c r="G355" i="42" s="1"/>
  <c r="R103" i="5"/>
  <c r="G319" i="42" s="1"/>
  <c r="R104" i="5"/>
  <c r="R105" i="5"/>
  <c r="G280" i="42" s="1"/>
  <c r="R106" i="5"/>
  <c r="G254" i="42"/>
  <c r="R107" i="5"/>
  <c r="G360" i="42" s="1"/>
  <c r="R108" i="5"/>
  <c r="G213" i="42" s="1"/>
  <c r="R109" i="5"/>
  <c r="G174" i="42" s="1"/>
  <c r="R110" i="5"/>
  <c r="G291" i="42" s="1"/>
  <c r="R111" i="5"/>
  <c r="G281" i="42" s="1"/>
  <c r="R112" i="5"/>
  <c r="R113" i="5"/>
  <c r="G233" i="42" s="1"/>
  <c r="R114" i="5"/>
  <c r="G33" i="42" s="1"/>
  <c r="R115" i="5"/>
  <c r="G161" i="42" s="1"/>
  <c r="R116" i="5"/>
  <c r="G318" i="42" s="1"/>
  <c r="R117" i="5"/>
  <c r="G341" i="42" s="1"/>
  <c r="R118" i="5"/>
  <c r="G264" i="42" s="1"/>
  <c r="R119" i="5"/>
  <c r="G261" i="42" s="1"/>
  <c r="R120" i="5"/>
  <c r="G273" i="42" s="1"/>
  <c r="R121" i="5"/>
  <c r="G338" i="42" s="1"/>
  <c r="R122" i="5"/>
  <c r="G288" i="42" s="1"/>
  <c r="R123" i="5"/>
  <c r="G299" i="42" s="1"/>
  <c r="R124" i="5"/>
  <c r="G155" i="42" s="1"/>
  <c r="R125" i="5"/>
  <c r="G340" i="42" s="1"/>
  <c r="R126" i="5"/>
  <c r="G327" i="42" s="1"/>
  <c r="R127" i="5"/>
  <c r="G90" i="42"/>
  <c r="R128" i="5"/>
  <c r="G307" i="42" s="1"/>
  <c r="R129" i="5"/>
  <c r="G267" i="42" s="1"/>
  <c r="R130" i="5"/>
  <c r="G142" i="42" s="1"/>
  <c r="R131" i="5"/>
  <c r="G316" i="42" s="1"/>
  <c r="R132" i="5"/>
  <c r="G165" i="42" s="1"/>
  <c r="R133" i="5"/>
  <c r="G263" i="42" s="1"/>
  <c r="R134" i="5"/>
  <c r="G181" i="42" s="1"/>
  <c r="R135" i="5"/>
  <c r="G212" i="42" s="1"/>
  <c r="R136" i="5"/>
  <c r="G151" i="42" s="1"/>
  <c r="R137" i="5"/>
  <c r="G361" i="42" s="1"/>
  <c r="R138" i="5"/>
  <c r="G268" i="42" s="1"/>
  <c r="R139" i="5"/>
  <c r="G113" i="42" s="1"/>
  <c r="R140" i="5"/>
  <c r="G332" i="42" s="1"/>
  <c r="R141" i="5"/>
  <c r="R142" i="5"/>
  <c r="G362" i="42" s="1"/>
  <c r="R143" i="5"/>
  <c r="G363" i="42" s="1"/>
  <c r="R144" i="5"/>
  <c r="G43" i="42" s="1"/>
  <c r="R145" i="5"/>
  <c r="G103" i="42" s="1"/>
  <c r="R146" i="5"/>
  <c r="G58" i="42" s="1"/>
  <c r="R147" i="5"/>
  <c r="G278" i="42" s="1"/>
  <c r="R148" i="5"/>
  <c r="R149" i="5"/>
  <c r="G99" i="42" s="1"/>
  <c r="R150" i="5"/>
  <c r="G89" i="42" s="1"/>
  <c r="R151" i="5"/>
  <c r="G54" i="42" s="1"/>
  <c r="R152" i="5"/>
  <c r="G266" i="42" s="1"/>
  <c r="R153" i="5"/>
  <c r="G34" i="42" s="1"/>
  <c r="R154" i="5"/>
  <c r="G104" i="42" s="1"/>
  <c r="R155" i="5"/>
  <c r="G36" i="42" s="1"/>
  <c r="R156" i="5"/>
  <c r="G127" i="42" s="1"/>
  <c r="R157" i="5"/>
  <c r="G197" i="42" s="1"/>
  <c r="R158" i="5"/>
  <c r="G157" i="42" s="1"/>
  <c r="R159" i="5"/>
  <c r="G312" i="42" s="1"/>
  <c r="R160" i="5"/>
  <c r="G128" i="42" s="1"/>
  <c r="R161" i="5"/>
  <c r="G141" i="42" s="1"/>
  <c r="R162" i="5"/>
  <c r="G356" i="42" s="1"/>
  <c r="R163" i="5"/>
  <c r="G91" i="42" s="1"/>
  <c r="R164" i="5"/>
  <c r="G290" i="42" s="1"/>
  <c r="R165" i="5"/>
  <c r="G125" i="42" s="1"/>
  <c r="R166" i="5"/>
  <c r="G177" i="42" s="1"/>
  <c r="R167" i="5"/>
  <c r="G121" i="42" s="1"/>
  <c r="R168" i="5"/>
  <c r="G116" i="42" s="1"/>
  <c r="R169" i="5"/>
  <c r="G317" i="42" s="1"/>
  <c r="R170" i="5"/>
  <c r="G308" i="42" s="1"/>
  <c r="R171" i="5"/>
  <c r="G298" i="42" s="1"/>
  <c r="R172" i="5"/>
  <c r="G134" i="42" s="1"/>
  <c r="R173" i="5"/>
  <c r="G135" i="42"/>
  <c r="R174" i="5"/>
  <c r="G270" i="42" s="1"/>
  <c r="R175" i="5"/>
  <c r="G309" i="42" s="1"/>
  <c r="R176" i="5"/>
  <c r="G277" i="42" s="1"/>
  <c r="R177" i="5"/>
  <c r="G38" i="42" s="1"/>
  <c r="R178" i="5"/>
  <c r="G329" i="42" s="1"/>
  <c r="R179" i="5"/>
  <c r="R180" i="5"/>
  <c r="G366" i="42" s="1"/>
  <c r="R181" i="5"/>
  <c r="G351" i="42" s="1"/>
  <c r="R182" i="5"/>
  <c r="G328" i="42" s="1"/>
  <c r="R183" i="5"/>
  <c r="G149" i="42" s="1"/>
  <c r="R184" i="5"/>
  <c r="R185" i="5"/>
  <c r="R186" i="5"/>
  <c r="G303" i="42" s="1"/>
  <c r="R187" i="5"/>
  <c r="G324" i="42" s="1"/>
  <c r="R188" i="5"/>
  <c r="G109" i="42" s="1"/>
  <c r="R189" i="5"/>
  <c r="G276" i="42" s="1"/>
  <c r="R190" i="5"/>
  <c r="G163" i="42" s="1"/>
  <c r="R191" i="5"/>
  <c r="G238" i="42" s="1"/>
  <c r="R192" i="5"/>
  <c r="R193" i="5"/>
  <c r="R194" i="5"/>
  <c r="G330" i="42" s="1"/>
  <c r="R195" i="5"/>
  <c r="G224" i="42" s="1"/>
  <c r="R196" i="5"/>
  <c r="G156" i="42" s="1"/>
  <c r="R197" i="5"/>
  <c r="G305" i="42" s="1"/>
  <c r="R198" i="5"/>
  <c r="G154" i="42" s="1"/>
  <c r="R199" i="5"/>
  <c r="G111" i="42" s="1"/>
  <c r="R200" i="5"/>
  <c r="R201" i="5"/>
  <c r="G367" i="42"/>
  <c r="R202" i="5"/>
  <c r="G339" i="42" s="1"/>
  <c r="R203" i="5"/>
  <c r="G285" i="42" s="1"/>
  <c r="R204" i="5"/>
  <c r="G345" i="42" s="1"/>
  <c r="R205" i="5"/>
  <c r="G296" i="42" s="1"/>
  <c r="R206" i="5"/>
  <c r="G152" i="42" s="1"/>
  <c r="R207" i="5"/>
  <c r="G136" i="42" s="1"/>
  <c r="R208" i="5"/>
  <c r="R209" i="5"/>
  <c r="G88" i="42" s="1"/>
  <c r="R210" i="5"/>
  <c r="G210" i="42" s="1"/>
  <c r="R211" i="5"/>
  <c r="G237" i="42" s="1"/>
  <c r="R212" i="5"/>
  <c r="G189" i="42" s="1"/>
  <c r="R213" i="5"/>
  <c r="G175" i="42" s="1"/>
  <c r="R214" i="5"/>
  <c r="G183" i="42" s="1"/>
  <c r="R215" i="5"/>
  <c r="G255" i="42" s="1"/>
  <c r="R216" i="5"/>
  <c r="G256" i="42" s="1"/>
  <c r="R217" i="5"/>
  <c r="G75" i="42" s="1"/>
  <c r="R218" i="5"/>
  <c r="G130" i="42" s="1"/>
  <c r="R219" i="5"/>
  <c r="G164" i="42" s="1"/>
  <c r="R220" i="5"/>
  <c r="G211" i="42" s="1"/>
  <c r="R221" i="5"/>
  <c r="R222" i="5"/>
  <c r="G184" i="42"/>
  <c r="R223" i="5"/>
  <c r="G286" i="42" s="1"/>
  <c r="R224" i="5"/>
  <c r="G313" i="42" s="1"/>
  <c r="R225" i="5"/>
  <c r="G225" i="42" s="1"/>
  <c r="R226" i="5"/>
  <c r="G335" i="42" s="1"/>
  <c r="R227" i="5"/>
  <c r="G206" i="42" s="1"/>
  <c r="R228" i="5"/>
  <c r="G78" i="42" s="1"/>
  <c r="R229" i="5"/>
  <c r="G208" i="42" s="1"/>
  <c r="R230" i="5"/>
  <c r="G204" i="42" s="1"/>
  <c r="R231" i="5"/>
  <c r="G242" i="42" s="1"/>
  <c r="R232" i="5"/>
  <c r="G201" i="42" s="1"/>
  <c r="R233" i="5"/>
  <c r="G368" i="42" s="1"/>
  <c r="R234" i="5"/>
  <c r="G257" i="42" s="1"/>
  <c r="R235" i="5"/>
  <c r="G196" i="42" s="1"/>
  <c r="R236" i="5"/>
  <c r="G186" i="42" s="1"/>
  <c r="R237" i="5"/>
  <c r="G205" i="42" s="1"/>
  <c r="R238" i="5"/>
  <c r="G222" i="42" s="1"/>
  <c r="R239" i="5"/>
  <c r="G93" i="42" s="1"/>
  <c r="R240" i="5"/>
  <c r="G369" i="42" s="1"/>
  <c r="R241" i="5"/>
  <c r="G198" i="42" s="1"/>
  <c r="R242" i="5"/>
  <c r="G219" i="42" s="1"/>
  <c r="R243" i="5"/>
  <c r="R244" i="5"/>
  <c r="R245" i="5"/>
  <c r="G337" i="42" s="1"/>
  <c r="R246" i="5"/>
  <c r="G292" i="42"/>
  <c r="R247" i="5"/>
  <c r="G190" i="42" s="1"/>
  <c r="R248" i="5"/>
  <c r="G217" i="42" s="1"/>
  <c r="R249" i="5"/>
  <c r="G105" i="42" s="1"/>
  <c r="R250" i="5"/>
  <c r="R251" i="5"/>
  <c r="G274" i="42" s="1"/>
  <c r="R252" i="5"/>
  <c r="G216" i="42" s="1"/>
  <c r="R253" i="5"/>
  <c r="G218" i="42" s="1"/>
  <c r="R254" i="5"/>
  <c r="G227" i="42" s="1"/>
  <c r="R255" i="5"/>
  <c r="G180" i="42" s="1"/>
  <c r="R256" i="5"/>
  <c r="R257" i="5"/>
  <c r="G140" i="42" s="1"/>
  <c r="R258" i="5"/>
  <c r="R259" i="5"/>
  <c r="G41" i="42" s="1"/>
  <c r="R260" i="5"/>
  <c r="G40" i="42" s="1"/>
  <c r="R261" i="5"/>
  <c r="G66" i="42" s="1"/>
  <c r="R262" i="5"/>
  <c r="G39" i="42" s="1"/>
  <c r="R263" i="5"/>
  <c r="G59" i="42" s="1"/>
  <c r="R264" i="5"/>
  <c r="R265" i="5"/>
  <c r="G45" i="42" s="1"/>
  <c r="R266" i="5"/>
  <c r="G49" i="42" s="1"/>
  <c r="R267" i="5"/>
  <c r="G57" i="42" s="1"/>
  <c r="R268" i="5"/>
  <c r="G62" i="42" s="1"/>
  <c r="R269" i="5"/>
  <c r="G48" i="42" s="1"/>
  <c r="R270" i="5"/>
  <c r="G51" i="42" s="1"/>
  <c r="R271" i="5"/>
  <c r="R272" i="5"/>
  <c r="G25" i="42" s="1"/>
  <c r="R273" i="5"/>
  <c r="G31" i="42" s="1"/>
  <c r="R274" i="5"/>
  <c r="G52" i="42" s="1"/>
  <c r="R275" i="5"/>
  <c r="G67" i="42" s="1"/>
  <c r="R276" i="5"/>
  <c r="G32" i="42" s="1"/>
  <c r="R277" i="5"/>
  <c r="G44" i="42" s="1"/>
  <c r="R278" i="5"/>
  <c r="G46" i="42" s="1"/>
  <c r="R279" i="5"/>
  <c r="R280" i="5"/>
  <c r="G29" i="42" s="1"/>
  <c r="R281" i="5"/>
  <c r="G27" i="42" s="1"/>
  <c r="R282" i="5"/>
  <c r="G60" i="42" s="1"/>
  <c r="R283" i="5"/>
  <c r="G28" i="42" s="1"/>
  <c r="R284" i="5"/>
  <c r="G69" i="42" s="1"/>
  <c r="R285" i="5"/>
  <c r="G42" i="42" s="1"/>
  <c r="R286" i="5"/>
  <c r="G55" i="42" s="1"/>
  <c r="R287" i="5"/>
  <c r="G37" i="42" s="1"/>
  <c r="R288" i="5"/>
  <c r="R289" i="5"/>
  <c r="G53" i="42" s="1"/>
  <c r="R290" i="5"/>
  <c r="G26" i="42" s="1"/>
  <c r="R291" i="5"/>
  <c r="G35" i="42" s="1"/>
  <c r="R292" i="5"/>
  <c r="G82" i="42" s="1"/>
  <c r="R293" i="5"/>
  <c r="G187" i="42" s="1"/>
  <c r="R294" i="5"/>
  <c r="G73" i="42" s="1"/>
  <c r="R295" i="5"/>
  <c r="R296" i="5"/>
  <c r="G244" i="42" s="1"/>
  <c r="R297" i="5"/>
  <c r="G71" i="42" s="1"/>
  <c r="R298" i="5"/>
  <c r="G107" i="42" s="1"/>
  <c r="R299" i="5"/>
  <c r="G194" i="42" s="1"/>
  <c r="R300" i="5"/>
  <c r="G235" i="42" s="1"/>
  <c r="R301" i="5"/>
  <c r="G228" i="42" s="1"/>
  <c r="R302" i="5"/>
  <c r="G258" i="42" s="1"/>
  <c r="R303" i="5"/>
  <c r="G223" i="42" s="1"/>
  <c r="R304" i="5"/>
  <c r="G310" i="42" s="1"/>
  <c r="R305" i="5"/>
  <c r="G314" i="42" s="1"/>
  <c r="R306" i="5"/>
  <c r="G97" i="42"/>
  <c r="R307" i="5"/>
  <c r="G110" i="42" s="1"/>
  <c r="R308" i="5"/>
  <c r="G259" i="42" s="1"/>
  <c r="R309" i="5"/>
  <c r="G95" i="42" s="1"/>
  <c r="R310" i="5"/>
  <c r="G108" i="42" s="1"/>
  <c r="R311" i="5"/>
  <c r="R312" i="5"/>
  <c r="G352" i="42" s="1"/>
  <c r="R313" i="5"/>
  <c r="G137" i="42" s="1"/>
  <c r="R314" i="5"/>
  <c r="G215" i="42" s="1"/>
  <c r="R315" i="5"/>
  <c r="G260" i="42" s="1"/>
  <c r="R316" i="5"/>
  <c r="G246" i="42" s="1"/>
  <c r="R317" i="5"/>
  <c r="G221" i="42" s="1"/>
  <c r="R318" i="5"/>
  <c r="G275" i="42" s="1"/>
  <c r="R319" i="5"/>
  <c r="R320" i="5"/>
  <c r="G209" i="42" s="1"/>
  <c r="R321" i="5"/>
  <c r="G343" i="42" s="1"/>
  <c r="R322" i="5"/>
  <c r="G139" i="42" s="1"/>
  <c r="R323" i="5"/>
  <c r="G79" i="42" s="1"/>
  <c r="R324" i="5"/>
  <c r="G282" i="42" s="1"/>
  <c r="R325" i="5"/>
  <c r="G294" i="42" s="1"/>
  <c r="R326" i="5"/>
  <c r="G295" i="42" s="1"/>
  <c r="R327" i="5"/>
  <c r="G76" i="42" s="1"/>
  <c r="R328" i="5"/>
  <c r="G178" i="42" s="1"/>
  <c r="R330" i="5"/>
  <c r="G301" i="42" s="1"/>
  <c r="R331" i="5"/>
  <c r="G300" i="42" s="1"/>
  <c r="R332" i="5"/>
  <c r="G304" i="42" s="1"/>
  <c r="R333" i="5"/>
  <c r="G347" i="42" s="1"/>
  <c r="R334" i="5"/>
  <c r="R335" i="5"/>
  <c r="G145" i="42" s="1"/>
  <c r="R336" i="5"/>
  <c r="R337" i="5"/>
  <c r="G364" i="42" s="1"/>
  <c r="R338" i="5"/>
  <c r="G334" i="42" s="1"/>
  <c r="R339" i="5"/>
  <c r="G306" i="42" s="1"/>
  <c r="R340" i="5"/>
  <c r="G321" i="42" s="1"/>
  <c r="R341" i="5"/>
  <c r="R342" i="5"/>
  <c r="G346" i="42" s="1"/>
  <c r="R343" i="5"/>
  <c r="G112" i="42" s="1"/>
  <c r="R344" i="5"/>
  <c r="G342" i="42" s="1"/>
  <c r="R345" i="5"/>
  <c r="G336" i="42" s="1"/>
  <c r="R346" i="5"/>
  <c r="G315" i="42" s="1"/>
  <c r="R347" i="5"/>
  <c r="G262" i="42" s="1"/>
  <c r="Q4" i="5"/>
  <c r="Q5" i="5"/>
  <c r="Q6" i="5"/>
  <c r="Q7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Q34" i="5"/>
  <c r="Q35" i="5"/>
  <c r="Q36" i="5"/>
  <c r="Q37" i="5"/>
  <c r="Q38" i="5"/>
  <c r="Q39" i="5"/>
  <c r="Q40" i="5"/>
  <c r="Q41" i="5"/>
  <c r="Q42" i="5"/>
  <c r="Q43" i="5"/>
  <c r="Q44" i="5"/>
  <c r="Q45" i="5"/>
  <c r="Q46" i="5"/>
  <c r="Q47" i="5"/>
  <c r="Q48" i="5"/>
  <c r="Q49" i="5"/>
  <c r="Q50" i="5"/>
  <c r="Q51" i="5"/>
  <c r="Q52" i="5"/>
  <c r="Q53" i="5"/>
  <c r="Q54" i="5"/>
  <c r="Q55" i="5"/>
  <c r="Q56" i="5"/>
  <c r="Q57" i="5"/>
  <c r="Q58" i="5"/>
  <c r="Q59" i="5"/>
  <c r="Q60" i="5"/>
  <c r="Q61" i="5"/>
  <c r="Q62" i="5"/>
  <c r="Q63" i="5"/>
  <c r="Q64" i="5"/>
  <c r="Q65" i="5"/>
  <c r="Q66" i="5"/>
  <c r="Q67" i="5"/>
  <c r="Q68" i="5"/>
  <c r="Q69" i="5"/>
  <c r="Q70" i="5"/>
  <c r="Q71" i="5"/>
  <c r="Q72" i="5"/>
  <c r="Q73" i="5"/>
  <c r="Q74" i="5"/>
  <c r="Q75" i="5"/>
  <c r="Q76" i="5"/>
  <c r="Q77" i="5"/>
  <c r="Q78" i="5"/>
  <c r="Q79" i="5"/>
  <c r="Q80" i="5"/>
  <c r="Q81" i="5"/>
  <c r="Q82" i="5"/>
  <c r="Q83" i="5"/>
  <c r="Q84" i="5"/>
  <c r="Q85" i="5"/>
  <c r="Q86" i="5"/>
  <c r="Q87" i="5"/>
  <c r="Q88" i="5"/>
  <c r="Q89" i="5"/>
  <c r="Q90" i="5"/>
  <c r="Q91" i="5"/>
  <c r="Q92" i="5"/>
  <c r="Q93" i="5"/>
  <c r="Q94" i="5"/>
  <c r="Q95" i="5"/>
  <c r="Q96" i="5"/>
  <c r="Q97" i="5"/>
  <c r="Q98" i="5"/>
  <c r="Q99" i="5"/>
  <c r="Q100" i="5"/>
  <c r="Q101" i="5"/>
  <c r="Q102" i="5"/>
  <c r="Q103" i="5"/>
  <c r="Q104" i="5"/>
  <c r="Q105" i="5"/>
  <c r="Q106" i="5"/>
  <c r="Q107" i="5"/>
  <c r="Q108" i="5"/>
  <c r="Q109" i="5"/>
  <c r="Q110" i="5"/>
  <c r="Q111" i="5"/>
  <c r="Q112" i="5"/>
  <c r="Q113" i="5"/>
  <c r="Q114" i="5"/>
  <c r="Q115" i="5"/>
  <c r="Q116" i="5"/>
  <c r="Q117" i="5"/>
  <c r="Q118" i="5"/>
  <c r="Q119" i="5"/>
  <c r="Q120" i="5"/>
  <c r="Q121" i="5"/>
  <c r="Q122" i="5"/>
  <c r="Q123" i="5"/>
  <c r="Q124" i="5"/>
  <c r="Q125" i="5"/>
  <c r="Q126" i="5"/>
  <c r="Q127" i="5"/>
  <c r="Q128" i="5"/>
  <c r="Q129" i="5"/>
  <c r="Q130" i="5"/>
  <c r="Q131" i="5"/>
  <c r="Q132" i="5"/>
  <c r="Q133" i="5"/>
  <c r="Q134" i="5"/>
  <c r="Q135" i="5"/>
  <c r="Q136" i="5"/>
  <c r="Q137" i="5"/>
  <c r="Q138" i="5"/>
  <c r="Q139" i="5"/>
  <c r="Q140" i="5"/>
  <c r="Q141" i="5"/>
  <c r="Q142" i="5"/>
  <c r="Q143" i="5"/>
  <c r="Q144" i="5"/>
  <c r="Q145" i="5"/>
  <c r="Q146" i="5"/>
  <c r="Q147" i="5"/>
  <c r="Q148" i="5"/>
  <c r="Q149" i="5"/>
  <c r="Q150" i="5"/>
  <c r="Q151" i="5"/>
  <c r="Q152" i="5"/>
  <c r="Q153" i="5"/>
  <c r="Q154" i="5"/>
  <c r="Q155" i="5"/>
  <c r="Q156" i="5"/>
  <c r="Q157" i="5"/>
  <c r="Q158" i="5"/>
  <c r="Q159" i="5"/>
  <c r="Q160" i="5"/>
  <c r="Q161" i="5"/>
  <c r="Q162" i="5"/>
  <c r="Q163" i="5"/>
  <c r="Q164" i="5"/>
  <c r="Q165" i="5"/>
  <c r="Q166" i="5"/>
  <c r="Q167" i="5"/>
  <c r="Q168" i="5"/>
  <c r="Q169" i="5"/>
  <c r="Q170" i="5"/>
  <c r="Q171" i="5"/>
  <c r="Q172" i="5"/>
  <c r="Q173" i="5"/>
  <c r="Q174" i="5"/>
  <c r="Q175" i="5"/>
  <c r="Q176" i="5"/>
  <c r="Q177" i="5"/>
  <c r="Q178" i="5"/>
  <c r="Q179" i="5"/>
  <c r="Q180" i="5"/>
  <c r="Q181" i="5"/>
  <c r="Q182" i="5"/>
  <c r="Q183" i="5"/>
  <c r="Q184" i="5"/>
  <c r="Q185" i="5"/>
  <c r="Q186" i="5"/>
  <c r="Q187" i="5"/>
  <c r="Q188" i="5"/>
  <c r="Q189" i="5"/>
  <c r="Q190" i="5"/>
  <c r="Q191" i="5"/>
  <c r="Q192" i="5"/>
  <c r="Q193" i="5"/>
  <c r="Q194" i="5"/>
  <c r="Q195" i="5"/>
  <c r="Q196" i="5"/>
  <c r="Q197" i="5"/>
  <c r="Q198" i="5"/>
  <c r="Q199" i="5"/>
  <c r="Q200" i="5"/>
  <c r="Q201" i="5"/>
  <c r="Q202" i="5"/>
  <c r="Q203" i="5"/>
  <c r="Q204" i="5"/>
  <c r="Q205" i="5"/>
  <c r="Q206" i="5"/>
  <c r="Q207" i="5"/>
  <c r="Q208" i="5"/>
  <c r="Q209" i="5"/>
  <c r="Q210" i="5"/>
  <c r="Q211" i="5"/>
  <c r="Q212" i="5"/>
  <c r="Q213" i="5"/>
  <c r="Q214" i="5"/>
  <c r="Q215" i="5"/>
  <c r="Q216" i="5"/>
  <c r="Q217" i="5"/>
  <c r="Q218" i="5"/>
  <c r="Q219" i="5"/>
  <c r="Q220" i="5"/>
  <c r="Q221" i="5"/>
  <c r="Q222" i="5"/>
  <c r="Q223" i="5"/>
  <c r="Q224" i="5"/>
  <c r="Q225" i="5"/>
  <c r="Q226" i="5"/>
  <c r="Q227" i="5"/>
  <c r="Q228" i="5"/>
  <c r="Q229" i="5"/>
  <c r="Q230" i="5"/>
  <c r="Q231" i="5"/>
  <c r="Q232" i="5"/>
  <c r="Q233" i="5"/>
  <c r="Q234" i="5"/>
  <c r="Q235" i="5"/>
  <c r="Q236" i="5"/>
  <c r="Q237" i="5"/>
  <c r="Q238" i="5"/>
  <c r="Q239" i="5"/>
  <c r="Q240" i="5"/>
  <c r="Q241" i="5"/>
  <c r="Q242" i="5"/>
  <c r="Q243" i="5"/>
  <c r="Q244" i="5"/>
  <c r="Q245" i="5"/>
  <c r="Q246" i="5"/>
  <c r="Q247" i="5"/>
  <c r="Q248" i="5"/>
  <c r="Q249" i="5"/>
  <c r="Q250" i="5"/>
  <c r="Q251" i="5"/>
  <c r="Q252" i="5"/>
  <c r="Q253" i="5"/>
  <c r="Q254" i="5"/>
  <c r="Q255" i="5"/>
  <c r="Q256" i="5"/>
  <c r="Q257" i="5"/>
  <c r="Q258" i="5"/>
  <c r="Q259" i="5"/>
  <c r="Q260" i="5"/>
  <c r="Q261" i="5"/>
  <c r="Q262" i="5"/>
  <c r="Q263" i="5"/>
  <c r="Q264" i="5"/>
  <c r="Q265" i="5"/>
  <c r="Q266" i="5"/>
  <c r="Q267" i="5"/>
  <c r="Q268" i="5"/>
  <c r="Q269" i="5"/>
  <c r="Q270" i="5"/>
  <c r="Q271" i="5"/>
  <c r="Q272" i="5"/>
  <c r="Q273" i="5"/>
  <c r="Q274" i="5"/>
  <c r="Q275" i="5"/>
  <c r="Q276" i="5"/>
  <c r="Q277" i="5"/>
  <c r="Q278" i="5"/>
  <c r="Q279" i="5"/>
  <c r="Q280" i="5"/>
  <c r="Q281" i="5"/>
  <c r="Q282" i="5"/>
  <c r="Q283" i="5"/>
  <c r="Q284" i="5"/>
  <c r="Q285" i="5"/>
  <c r="Q286" i="5"/>
  <c r="Q287" i="5"/>
  <c r="Q288" i="5"/>
  <c r="Q289" i="5"/>
  <c r="Q290" i="5"/>
  <c r="Q291" i="5"/>
  <c r="Q292" i="5"/>
  <c r="Q293" i="5"/>
  <c r="Q294" i="5"/>
  <c r="Q295" i="5"/>
  <c r="Q296" i="5"/>
  <c r="Q297" i="5"/>
  <c r="Q298" i="5"/>
  <c r="Q299" i="5"/>
  <c r="Q300" i="5"/>
  <c r="Q301" i="5"/>
  <c r="Q302" i="5"/>
  <c r="Q303" i="5"/>
  <c r="Q304" i="5"/>
  <c r="Q305" i="5"/>
  <c r="Q306" i="5"/>
  <c r="Q307" i="5"/>
  <c r="Q308" i="5"/>
  <c r="Q309" i="5"/>
  <c r="Q310" i="5"/>
  <c r="Q311" i="5"/>
  <c r="Q312" i="5"/>
  <c r="Q313" i="5"/>
  <c r="Q314" i="5"/>
  <c r="Q315" i="5"/>
  <c r="Q316" i="5"/>
  <c r="Q317" i="5"/>
  <c r="Q318" i="5"/>
  <c r="Q319" i="5"/>
  <c r="Q320" i="5"/>
  <c r="Q321" i="5"/>
  <c r="Q322" i="5"/>
  <c r="Q323" i="5"/>
  <c r="Q324" i="5"/>
  <c r="Q325" i="5"/>
  <c r="Q326" i="5"/>
  <c r="Q327" i="5"/>
  <c r="Q328" i="5"/>
  <c r="Q329" i="5"/>
  <c r="Q330" i="5"/>
  <c r="Q331" i="5"/>
  <c r="Q332" i="5"/>
  <c r="Q333" i="5"/>
  <c r="Q334" i="5"/>
  <c r="Q335" i="5"/>
  <c r="Q336" i="5"/>
  <c r="Q337" i="5"/>
  <c r="Q338" i="5"/>
  <c r="Q339" i="5"/>
  <c r="Q340" i="5"/>
  <c r="Q341" i="5"/>
  <c r="Q342" i="5"/>
  <c r="Q343" i="5"/>
  <c r="Q344" i="5"/>
  <c r="Q345" i="5"/>
  <c r="Q346" i="5"/>
  <c r="Q347" i="5"/>
  <c r="Q3" i="5"/>
  <c r="V261" i="42"/>
  <c r="V165" i="42"/>
  <c r="W109" i="42"/>
  <c r="V109" i="42"/>
  <c r="W72" i="42"/>
  <c r="V72" i="42"/>
  <c r="X25" i="42"/>
  <c r="Y25" i="42" s="1"/>
  <c r="V25" i="42"/>
  <c r="D349" i="2"/>
  <c r="C349" i="2"/>
  <c r="I17" i="42"/>
  <c r="S25" i="42" s="1"/>
  <c r="G25" i="22"/>
  <c r="H25" i="22" s="1"/>
  <c r="I25" i="22" s="1"/>
  <c r="J118" i="42" s="1"/>
  <c r="G33" i="22"/>
  <c r="H33" i="22" s="1"/>
  <c r="I33" i="22" s="1"/>
  <c r="J239" i="42" s="1"/>
  <c r="G41" i="22"/>
  <c r="H41" i="22" s="1"/>
  <c r="I41" i="22" s="1"/>
  <c r="J348" i="42"/>
  <c r="G81" i="22"/>
  <c r="H81" i="22"/>
  <c r="I81" i="22" s="1"/>
  <c r="J202" i="42" s="1"/>
  <c r="G89" i="22"/>
  <c r="H89" i="22" s="1"/>
  <c r="I89" i="22" s="1"/>
  <c r="J92" i="42" s="1"/>
  <c r="G97" i="22"/>
  <c r="H97" i="22" s="1"/>
  <c r="I97" i="22" s="1"/>
  <c r="J170" i="42" s="1"/>
  <c r="G121" i="22"/>
  <c r="H121" i="22" s="1"/>
  <c r="I121" i="22" s="1"/>
  <c r="J273" i="42" s="1"/>
  <c r="G137" i="22"/>
  <c r="H137" i="22" s="1"/>
  <c r="I137" i="22" s="1"/>
  <c r="J151" i="42" s="1"/>
  <c r="G145" i="22"/>
  <c r="H145" i="22" s="1"/>
  <c r="I145" i="22" s="1"/>
  <c r="J43" i="42" s="1"/>
  <c r="G177" i="22"/>
  <c r="H177" i="22" s="1"/>
  <c r="I177" i="22" s="1"/>
  <c r="J356" i="42" s="1"/>
  <c r="G185" i="22"/>
  <c r="H185" i="22"/>
  <c r="I185" i="22" s="1"/>
  <c r="J149" i="42" s="1"/>
  <c r="G190" i="22"/>
  <c r="H190" i="22" s="1"/>
  <c r="I190" i="22" s="1"/>
  <c r="J109" i="42" s="1"/>
  <c r="G217" i="22"/>
  <c r="H217" i="22" s="1"/>
  <c r="I217" i="22" s="1"/>
  <c r="J256" i="42" s="1"/>
  <c r="G238" i="22"/>
  <c r="H238" i="22" s="1"/>
  <c r="I238" i="22" s="1"/>
  <c r="J205" i="42"/>
  <c r="G241" i="22"/>
  <c r="H241" i="22"/>
  <c r="I241" i="22" s="1"/>
  <c r="J369" i="42" s="1"/>
  <c r="G281" i="22"/>
  <c r="H281" i="22"/>
  <c r="I281" i="22" s="1"/>
  <c r="J41" i="42" s="1"/>
  <c r="G297" i="22"/>
  <c r="H297" i="22" s="1"/>
  <c r="I297" i="22" s="1"/>
  <c r="J107" i="42"/>
  <c r="G313" i="22"/>
  <c r="H313" i="22"/>
  <c r="I313" i="22" s="1"/>
  <c r="J343" i="42" s="1"/>
  <c r="G321" i="22"/>
  <c r="H321" i="22" s="1"/>
  <c r="I321" i="22" s="1"/>
  <c r="J246" i="42"/>
  <c r="G329" i="22"/>
  <c r="H329" i="22"/>
  <c r="I329" i="22" s="1"/>
  <c r="J178" i="42" s="1"/>
  <c r="G337" i="22"/>
  <c r="H337" i="22" s="1"/>
  <c r="I337" i="22" s="1"/>
  <c r="J300" i="42" s="1"/>
  <c r="G345" i="22"/>
  <c r="H345" i="22"/>
  <c r="I345" i="22" s="1"/>
  <c r="J262" i="42" s="1"/>
  <c r="G17" i="22"/>
  <c r="H17" i="22"/>
  <c r="I17" i="22" s="1"/>
  <c r="J166" i="42" s="1"/>
  <c r="G73" i="22"/>
  <c r="H73" i="22" s="1"/>
  <c r="I73" i="22" s="1"/>
  <c r="J234" i="42" s="1"/>
  <c r="G113" i="22"/>
  <c r="H113" i="22" s="1"/>
  <c r="I113" i="22" s="1"/>
  <c r="J233" i="42"/>
  <c r="G278" i="22"/>
  <c r="H278" i="22"/>
  <c r="I278" i="22" s="1"/>
  <c r="J62" i="42" s="1"/>
  <c r="E6" i="31"/>
  <c r="D85" i="42"/>
  <c r="D80" i="42"/>
  <c r="D81" i="42"/>
  <c r="D264" i="42"/>
  <c r="D116" i="42"/>
  <c r="D336" i="42"/>
  <c r="D286" i="42"/>
  <c r="G5" i="22"/>
  <c r="H5" i="22" s="1"/>
  <c r="I5" i="22" s="1"/>
  <c r="J83" i="42" s="1"/>
  <c r="G13" i="22"/>
  <c r="H13" i="22" s="1"/>
  <c r="I13" i="22" s="1"/>
  <c r="J248" i="42" s="1"/>
  <c r="G21" i="22"/>
  <c r="H21" i="22" s="1"/>
  <c r="I21" i="22" s="1"/>
  <c r="J85" i="42" s="1"/>
  <c r="G29" i="22"/>
  <c r="H29" i="22" s="1"/>
  <c r="I29" i="22" s="1"/>
  <c r="J100" i="42" s="1"/>
  <c r="G37" i="22"/>
  <c r="H37" i="22" s="1"/>
  <c r="I37" i="22" s="1"/>
  <c r="J243" i="42" s="1"/>
  <c r="G45" i="22"/>
  <c r="H45" i="22" s="1"/>
  <c r="I45" i="22" s="1"/>
  <c r="J63" i="42" s="1"/>
  <c r="G53" i="22"/>
  <c r="H53" i="22" s="1"/>
  <c r="I53" i="22" s="1"/>
  <c r="J160" i="42" s="1"/>
  <c r="G61" i="22"/>
  <c r="H61" i="22" s="1"/>
  <c r="I61" i="22" s="1"/>
  <c r="J240" i="42" s="1"/>
  <c r="G69" i="22"/>
  <c r="H69" i="22" s="1"/>
  <c r="I69" i="22" s="1"/>
  <c r="J115" i="42" s="1"/>
  <c r="G77" i="22"/>
  <c r="H77" i="22" s="1"/>
  <c r="I77" i="22" s="1"/>
  <c r="J65" i="42" s="1"/>
  <c r="G85" i="22"/>
  <c r="H85" i="22"/>
  <c r="I85" i="22" s="1"/>
  <c r="J176" i="42" s="1"/>
  <c r="G86" i="22"/>
  <c r="H86" i="22" s="1"/>
  <c r="I86" i="22" s="1"/>
  <c r="J120" i="42" s="1"/>
  <c r="G93" i="22"/>
  <c r="H93" i="22" s="1"/>
  <c r="I93" i="22" s="1"/>
  <c r="J182" i="42" s="1"/>
  <c r="G101" i="22"/>
  <c r="H101" i="22" s="1"/>
  <c r="I101" i="22" s="1"/>
  <c r="J271" i="42" s="1"/>
  <c r="G109" i="22"/>
  <c r="H109" i="22" s="1"/>
  <c r="I109" i="22" s="1"/>
  <c r="J174" i="42" s="1"/>
  <c r="G110" i="22"/>
  <c r="H110" i="22" s="1"/>
  <c r="I110" i="22" s="1"/>
  <c r="J291" i="42"/>
  <c r="G117" i="22"/>
  <c r="H117" i="22"/>
  <c r="I117" i="22" s="1"/>
  <c r="J318" i="42" s="1"/>
  <c r="G125" i="22"/>
  <c r="H125" i="22"/>
  <c r="I125" i="22" s="1"/>
  <c r="J155" i="42" s="1"/>
  <c r="G133" i="22"/>
  <c r="H133" i="22" s="1"/>
  <c r="I133" i="22" s="1"/>
  <c r="J165" i="42" s="1"/>
  <c r="G141" i="22"/>
  <c r="H141" i="22"/>
  <c r="I141" i="22" s="1"/>
  <c r="J332" i="42"/>
  <c r="G149" i="22"/>
  <c r="H149" i="22"/>
  <c r="I149" i="22" s="1"/>
  <c r="J353" i="42" s="1"/>
  <c r="G157" i="22"/>
  <c r="H157" i="22" s="1"/>
  <c r="I157" i="22" s="1"/>
  <c r="J127" i="42" s="1"/>
  <c r="G165" i="22"/>
  <c r="H165" i="22" s="1"/>
  <c r="I165" i="22" s="1"/>
  <c r="J177" i="42" s="1"/>
  <c r="G173" i="22"/>
  <c r="H173" i="22"/>
  <c r="I173" i="22" s="1"/>
  <c r="J270" i="42" s="1"/>
  <c r="G181" i="22"/>
  <c r="H181" i="22" s="1"/>
  <c r="I181" i="22" s="1"/>
  <c r="J192" i="42" s="1"/>
  <c r="G189" i="22"/>
  <c r="H189" i="22" s="1"/>
  <c r="I189" i="22"/>
  <c r="J324" i="42" s="1"/>
  <c r="G197" i="22"/>
  <c r="H197" i="22"/>
  <c r="I197" i="22" s="1"/>
  <c r="J224" i="42" s="1"/>
  <c r="G205" i="22"/>
  <c r="H205" i="22" s="1"/>
  <c r="I205" i="22" s="1"/>
  <c r="J345" i="42" s="1"/>
  <c r="G213" i="22"/>
  <c r="H213" i="22" s="1"/>
  <c r="I213" i="22" s="1"/>
  <c r="J189" i="42" s="1"/>
  <c r="G221" i="22"/>
  <c r="H221" i="22" s="1"/>
  <c r="I221" i="22"/>
  <c r="J211" i="42" s="1"/>
  <c r="G229" i="22"/>
  <c r="H229" i="22"/>
  <c r="I229" i="22" s="1"/>
  <c r="J78" i="42" s="1"/>
  <c r="G237" i="22"/>
  <c r="H237" i="22" s="1"/>
  <c r="I237" i="22" s="1"/>
  <c r="G245" i="22"/>
  <c r="H245" i="22" s="1"/>
  <c r="I245" i="22" s="1"/>
  <c r="J337" i="42" s="1"/>
  <c r="G253" i="22"/>
  <c r="H253" i="22"/>
  <c r="I253" i="22" s="1"/>
  <c r="J216" i="42" s="1"/>
  <c r="G261" i="22"/>
  <c r="H261" i="22" s="1"/>
  <c r="I261" i="22" s="1"/>
  <c r="J47" i="42" s="1"/>
  <c r="G269" i="22"/>
  <c r="H269" i="22"/>
  <c r="I269" i="22" s="1"/>
  <c r="J27" i="42" s="1"/>
  <c r="G277" i="22"/>
  <c r="H277" i="22" s="1"/>
  <c r="I277" i="22" s="1"/>
  <c r="J31" i="42" s="1"/>
  <c r="G285" i="22"/>
  <c r="H285" i="22" s="1"/>
  <c r="I285" i="22" s="1"/>
  <c r="J59" i="42" s="1"/>
  <c r="G293" i="22"/>
  <c r="H293" i="22" s="1"/>
  <c r="I293" i="22"/>
  <c r="J73" i="42" s="1"/>
  <c r="G301" i="22"/>
  <c r="H301" i="22" s="1"/>
  <c r="I301" i="22" s="1"/>
  <c r="J258" i="42" s="1"/>
  <c r="G309" i="22"/>
  <c r="H309" i="22" s="1"/>
  <c r="I309" i="22" s="1"/>
  <c r="J108" i="42"/>
  <c r="G317" i="22"/>
  <c r="H317" i="22" s="1"/>
  <c r="I317" i="22" s="1"/>
  <c r="J352" i="42" s="1"/>
  <c r="G325" i="22"/>
  <c r="H325" i="22" s="1"/>
  <c r="I325" i="22" s="1"/>
  <c r="J282" i="42" s="1"/>
  <c r="G333" i="22"/>
  <c r="H333" i="22" s="1"/>
  <c r="I333" i="22" s="1"/>
  <c r="J98" i="42" s="1"/>
  <c r="G341" i="22"/>
  <c r="H341" i="22"/>
  <c r="I341" i="22" s="1"/>
  <c r="J162" i="42" s="1"/>
  <c r="D3" i="6"/>
  <c r="H94" i="42" s="1"/>
  <c r="D4" i="6"/>
  <c r="H83" i="42" s="1"/>
  <c r="D5" i="6"/>
  <c r="H247" i="42" s="1"/>
  <c r="D6" i="6"/>
  <c r="H350" i="42" s="1"/>
  <c r="D7" i="6"/>
  <c r="H331" i="42" s="1"/>
  <c r="D8" i="6"/>
  <c r="H311" i="42" s="1"/>
  <c r="D9" i="6"/>
  <c r="H173" i="42" s="1"/>
  <c r="D10" i="6"/>
  <c r="H50" i="42" s="1"/>
  <c r="D11" i="6"/>
  <c r="H167" i="42" s="1"/>
  <c r="D12" i="6"/>
  <c r="H248" i="42" s="1"/>
  <c r="D13" i="6"/>
  <c r="H158" i="42" s="1"/>
  <c r="D14" i="6"/>
  <c r="H74" i="42" s="1"/>
  <c r="D15" i="6"/>
  <c r="H269" i="42" s="1"/>
  <c r="D16" i="6"/>
  <c r="H166" i="42" s="1"/>
  <c r="D17" i="6"/>
  <c r="H148" i="42" s="1"/>
  <c r="D18" i="6"/>
  <c r="H241" i="42" s="1"/>
  <c r="D19" i="6"/>
  <c r="H85" i="42" s="1"/>
  <c r="D20" i="6"/>
  <c r="H133" i="42" s="1"/>
  <c r="D21" i="6"/>
  <c r="H171" i="42" s="1"/>
  <c r="D22" i="6"/>
  <c r="H117" i="42" s="1"/>
  <c r="D23" i="6"/>
  <c r="H185" i="42"/>
  <c r="D24" i="6"/>
  <c r="H118" i="42" s="1"/>
  <c r="D25" i="6"/>
  <c r="H344" i="42" s="1"/>
  <c r="D26" i="6"/>
  <c r="H231" i="42" s="1"/>
  <c r="D27" i="6"/>
  <c r="H214" i="42" s="1"/>
  <c r="D28" i="6"/>
  <c r="H100" i="42" s="1"/>
  <c r="D29" i="6"/>
  <c r="H80" i="42" s="1"/>
  <c r="D30" i="6"/>
  <c r="H147" i="42" s="1"/>
  <c r="D31" i="6"/>
  <c r="H357" i="42"/>
  <c r="D32" i="6"/>
  <c r="H239" i="42" s="1"/>
  <c r="D33" i="6"/>
  <c r="H249" i="42" s="1"/>
  <c r="D34" i="6"/>
  <c r="H159" i="42" s="1"/>
  <c r="D35" i="6"/>
  <c r="H284" i="42" s="1"/>
  <c r="D36" i="6"/>
  <c r="H243" i="42" s="1"/>
  <c r="D37" i="6"/>
  <c r="H358" i="42" s="1"/>
  <c r="D38" i="6"/>
  <c r="H129" i="42" s="1"/>
  <c r="D39" i="6"/>
  <c r="H272" i="42"/>
  <c r="D40" i="6"/>
  <c r="H348" i="42" s="1"/>
  <c r="D41" i="6"/>
  <c r="H297" i="42" s="1"/>
  <c r="D42" i="6"/>
  <c r="H325" i="42" s="1"/>
  <c r="D43" i="6"/>
  <c r="H63" i="42" s="1"/>
  <c r="D44" i="6"/>
  <c r="H172" i="42" s="1"/>
  <c r="D45" i="6"/>
  <c r="H81" i="42" s="1"/>
  <c r="D46" i="6"/>
  <c r="H323" i="42" s="1"/>
  <c r="D47" i="6"/>
  <c r="H169" i="42" s="1"/>
  <c r="D48" i="6"/>
  <c r="H132" i="42" s="1"/>
  <c r="D49" i="6"/>
  <c r="H64" i="42" s="1"/>
  <c r="D50" i="6"/>
  <c r="H349" i="42" s="1"/>
  <c r="D51" i="6"/>
  <c r="H160" i="42" s="1"/>
  <c r="D52" i="6"/>
  <c r="H199" i="42" s="1"/>
  <c r="D53" i="6"/>
  <c r="H146" i="42" s="1"/>
  <c r="D54" i="6"/>
  <c r="H250" i="42" s="1"/>
  <c r="D55" i="6"/>
  <c r="H229" i="42" s="1"/>
  <c r="D56" i="6"/>
  <c r="H236" i="42" s="1"/>
  <c r="D57" i="6"/>
  <c r="H251" i="42" s="1"/>
  <c r="D58" i="6"/>
  <c r="H322" i="42" s="1"/>
  <c r="D59" i="6"/>
  <c r="H240" i="42" s="1"/>
  <c r="D60" i="6"/>
  <c r="H96" i="42" s="1"/>
  <c r="D61" i="6"/>
  <c r="H86" i="42" s="1"/>
  <c r="D62" i="6"/>
  <c r="H119" i="42" s="1"/>
  <c r="D63" i="6"/>
  <c r="H77" i="42"/>
  <c r="D64" i="6"/>
  <c r="H207" i="42" s="1"/>
  <c r="D65" i="6"/>
  <c r="H84" i="42" s="1"/>
  <c r="D66" i="6"/>
  <c r="H203" i="42" s="1"/>
  <c r="D67" i="6"/>
  <c r="H101" i="42" s="1"/>
  <c r="D68" i="6"/>
  <c r="H115" i="42" s="1"/>
  <c r="D69" i="6"/>
  <c r="H102" i="42" s="1"/>
  <c r="D70" i="6"/>
  <c r="H72" i="42" s="1"/>
  <c r="D71" i="6"/>
  <c r="H138" i="42" s="1"/>
  <c r="D72" i="6"/>
  <c r="H234" i="42" s="1"/>
  <c r="D73" i="6"/>
  <c r="H202" i="42" s="1"/>
  <c r="D74" i="6"/>
  <c r="H191" i="42" s="1"/>
  <c r="D75" i="6"/>
  <c r="H283" i="42" s="1"/>
  <c r="D76" i="6"/>
  <c r="H193" i="42" s="1"/>
  <c r="D77" i="6"/>
  <c r="H65" i="42" s="1"/>
  <c r="D78" i="6"/>
  <c r="H143" i="42" s="1"/>
  <c r="D79" i="6"/>
  <c r="H124" i="42" s="1"/>
  <c r="D80" i="6"/>
  <c r="H56" i="42" s="1"/>
  <c r="D81" i="6"/>
  <c r="H61" i="42" s="1"/>
  <c r="D82" i="6"/>
  <c r="H200" i="42" s="1"/>
  <c r="D83" i="6"/>
  <c r="H195" i="42" s="1"/>
  <c r="D84" i="6"/>
  <c r="H176" i="42" s="1"/>
  <c r="D85" i="6"/>
  <c r="H120" i="42" s="1"/>
  <c r="D86" i="6"/>
  <c r="H126" i="42" s="1"/>
  <c r="D87" i="6"/>
  <c r="H168" i="42" s="1"/>
  <c r="D88" i="6"/>
  <c r="H92" i="42" s="1"/>
  <c r="D89" i="6"/>
  <c r="H302" i="42" s="1"/>
  <c r="D90" i="6"/>
  <c r="H150" i="42" s="1"/>
  <c r="D91" i="6"/>
  <c r="H226" i="42" s="1"/>
  <c r="D92" i="6"/>
  <c r="H182" i="42" s="1"/>
  <c r="D93" i="6"/>
  <c r="H320" i="42" s="1"/>
  <c r="D94" i="6"/>
  <c r="H220" i="42" s="1"/>
  <c r="D95" i="6"/>
  <c r="H232" i="42" s="1"/>
  <c r="D96" i="6"/>
  <c r="H170" i="42" s="1"/>
  <c r="D97" i="6"/>
  <c r="H245" i="42" s="1"/>
  <c r="D98" i="6"/>
  <c r="H131" i="42" s="1"/>
  <c r="D99" i="6"/>
  <c r="H252" i="42" s="1"/>
  <c r="D100" i="6"/>
  <c r="H271" i="42" s="1"/>
  <c r="D101" i="6"/>
  <c r="H359" i="42" s="1"/>
  <c r="D102" i="6"/>
  <c r="H355" i="42" s="1"/>
  <c r="D103" i="6"/>
  <c r="H319" i="42"/>
  <c r="D104" i="6"/>
  <c r="H253" i="42" s="1"/>
  <c r="D105" i="6"/>
  <c r="H280" i="42" s="1"/>
  <c r="D106" i="6"/>
  <c r="H254" i="42" s="1"/>
  <c r="D107" i="6"/>
  <c r="H360" i="42" s="1"/>
  <c r="D108" i="6"/>
  <c r="H213" i="42" s="1"/>
  <c r="D109" i="6"/>
  <c r="H174" i="42" s="1"/>
  <c r="D110" i="6"/>
  <c r="H291" i="42" s="1"/>
  <c r="D111" i="6"/>
  <c r="H281" i="42" s="1"/>
  <c r="D112" i="6"/>
  <c r="H265" i="42" s="1"/>
  <c r="D113" i="6"/>
  <c r="H233" i="42" s="1"/>
  <c r="D114" i="6"/>
  <c r="H33" i="42" s="1"/>
  <c r="D115" i="6"/>
  <c r="H161" i="42" s="1"/>
  <c r="D116" i="6"/>
  <c r="H318" i="42" s="1"/>
  <c r="D117" i="6"/>
  <c r="H341" i="42" s="1"/>
  <c r="D118" i="6"/>
  <c r="H264" i="42" s="1"/>
  <c r="D119" i="6"/>
  <c r="H261" i="42" s="1"/>
  <c r="D120" i="6"/>
  <c r="H273" i="42" s="1"/>
  <c r="D121" i="6"/>
  <c r="H338" i="42" s="1"/>
  <c r="D122" i="6"/>
  <c r="H288" i="42" s="1"/>
  <c r="D123" i="6"/>
  <c r="H299" i="42" s="1"/>
  <c r="D124" i="6"/>
  <c r="H155" i="42" s="1"/>
  <c r="D125" i="6"/>
  <c r="H340" i="42" s="1"/>
  <c r="D126" i="6"/>
  <c r="H327" i="42" s="1"/>
  <c r="D127" i="6"/>
  <c r="H90" i="42" s="1"/>
  <c r="D128" i="6"/>
  <c r="H307" i="42" s="1"/>
  <c r="D129" i="6"/>
  <c r="H267" i="42" s="1"/>
  <c r="D130" i="6"/>
  <c r="H142" i="42" s="1"/>
  <c r="D131" i="6"/>
  <c r="H316" i="42" s="1"/>
  <c r="D132" i="6"/>
  <c r="H165" i="42" s="1"/>
  <c r="D133" i="6"/>
  <c r="H263" i="42" s="1"/>
  <c r="D134" i="6"/>
  <c r="H181" i="42" s="1"/>
  <c r="D135" i="6"/>
  <c r="H212" i="42"/>
  <c r="D136" i="6"/>
  <c r="H151" i="42" s="1"/>
  <c r="D137" i="6"/>
  <c r="H361" i="42" s="1"/>
  <c r="D138" i="6"/>
  <c r="H268" i="42" s="1"/>
  <c r="D139" i="6"/>
  <c r="H113" i="42" s="1"/>
  <c r="D140" i="6"/>
  <c r="H332" i="42" s="1"/>
  <c r="D141" i="6"/>
  <c r="H123" i="42" s="1"/>
  <c r="D142" i="6"/>
  <c r="H362" i="42" s="1"/>
  <c r="D143" i="6"/>
  <c r="H363" i="42" s="1"/>
  <c r="D144" i="6"/>
  <c r="H43" i="42" s="1"/>
  <c r="D145" i="6"/>
  <c r="H103" i="42" s="1"/>
  <c r="D146" i="6"/>
  <c r="H58" i="42" s="1"/>
  <c r="D147" i="6"/>
  <c r="H278" i="42" s="1"/>
  <c r="D148" i="6"/>
  <c r="H353" i="42" s="1"/>
  <c r="D149" i="6"/>
  <c r="H99" i="42" s="1"/>
  <c r="D150" i="6"/>
  <c r="H89" i="42" s="1"/>
  <c r="D151" i="6"/>
  <c r="H54" i="42" s="1"/>
  <c r="D152" i="6"/>
  <c r="H266" i="42" s="1"/>
  <c r="D153" i="6"/>
  <c r="H34" i="42" s="1"/>
  <c r="D154" i="6"/>
  <c r="H104" i="42" s="1"/>
  <c r="D155" i="6"/>
  <c r="H36" i="42" s="1"/>
  <c r="D156" i="6"/>
  <c r="H127" i="42" s="1"/>
  <c r="D157" i="6"/>
  <c r="H197" i="42" s="1"/>
  <c r="D158" i="6"/>
  <c r="H157" i="42" s="1"/>
  <c r="D159" i="6"/>
  <c r="H312" i="42" s="1"/>
  <c r="D160" i="6"/>
  <c r="H128" i="42" s="1"/>
  <c r="D161" i="6"/>
  <c r="H141" i="42" s="1"/>
  <c r="D162" i="6"/>
  <c r="H356" i="42" s="1"/>
  <c r="D163" i="6"/>
  <c r="H91" i="42" s="1"/>
  <c r="D164" i="6"/>
  <c r="H290" i="42" s="1"/>
  <c r="D165" i="6"/>
  <c r="H125" i="42" s="1"/>
  <c r="D166" i="6"/>
  <c r="H177" i="42" s="1"/>
  <c r="D167" i="6"/>
  <c r="H121" i="42"/>
  <c r="D168" i="6"/>
  <c r="H116" i="42" s="1"/>
  <c r="D169" i="6"/>
  <c r="H317" i="42" s="1"/>
  <c r="D170" i="6"/>
  <c r="H308" i="42" s="1"/>
  <c r="D171" i="6"/>
  <c r="H298" i="42" s="1"/>
  <c r="D172" i="6"/>
  <c r="H134" i="42" s="1"/>
  <c r="D173" i="6"/>
  <c r="H135" i="42" s="1"/>
  <c r="D174" i="6"/>
  <c r="H270" i="42" s="1"/>
  <c r="D175" i="6"/>
  <c r="H309" i="42"/>
  <c r="D176" i="6"/>
  <c r="H277" i="42" s="1"/>
  <c r="D177" i="6"/>
  <c r="H76" i="42" s="1"/>
  <c r="D178" i="6"/>
  <c r="H178" i="42" s="1"/>
  <c r="D179" i="6"/>
  <c r="H364" i="42" s="1"/>
  <c r="D180" i="6"/>
  <c r="H334" i="42" s="1"/>
  <c r="D181" i="6"/>
  <c r="H342" i="42" s="1"/>
  <c r="D182" i="6"/>
  <c r="H98" i="42" s="1"/>
  <c r="D183" i="6"/>
  <c r="H301" i="42"/>
  <c r="D184" i="6"/>
  <c r="H306" i="42" s="1"/>
  <c r="D185" i="6"/>
  <c r="H336" i="42" s="1"/>
  <c r="D186" i="6"/>
  <c r="H300" i="42" s="1"/>
  <c r="D187" i="6"/>
  <c r="H304" i="42" s="1"/>
  <c r="D188" i="6"/>
  <c r="H321" i="42" s="1"/>
  <c r="D189" i="6"/>
  <c r="H347" i="42" s="1"/>
  <c r="D190" i="6"/>
  <c r="H162" i="42" s="1"/>
  <c r="D191" i="6"/>
  <c r="H188" i="42" s="1"/>
  <c r="D192" i="6"/>
  <c r="H112" i="42" s="1"/>
  <c r="D193" i="6"/>
  <c r="H315" i="42" s="1"/>
  <c r="D194" i="6"/>
  <c r="H365" i="42" s="1"/>
  <c r="D195" i="6"/>
  <c r="H262" i="42" s="1"/>
  <c r="D196" i="6"/>
  <c r="H346" i="42" s="1"/>
  <c r="D197" i="6"/>
  <c r="H145" i="42" s="1"/>
  <c r="D198" i="6"/>
  <c r="H38" i="42" s="1"/>
  <c r="D199" i="6"/>
  <c r="H329" i="42" s="1"/>
  <c r="D200" i="6"/>
  <c r="H192" i="42" s="1"/>
  <c r="D201" i="6"/>
  <c r="H366" i="42" s="1"/>
  <c r="D202" i="6"/>
  <c r="H351" i="42" s="1"/>
  <c r="D203" i="6"/>
  <c r="H328" i="42" s="1"/>
  <c r="D204" i="6"/>
  <c r="H149" i="42" s="1"/>
  <c r="D205" i="6"/>
  <c r="H153" i="42" s="1"/>
  <c r="D206" i="6"/>
  <c r="H144" i="42" s="1"/>
  <c r="D207" i="6"/>
  <c r="H303" i="42" s="1"/>
  <c r="D208" i="6"/>
  <c r="H324" i="42" s="1"/>
  <c r="D209" i="6"/>
  <c r="H109" i="42" s="1"/>
  <c r="D210" i="6"/>
  <c r="H276" i="42" s="1"/>
  <c r="D211" i="6"/>
  <c r="H163" i="42" s="1"/>
  <c r="D212" i="6"/>
  <c r="H238" i="42" s="1"/>
  <c r="D213" i="6"/>
  <c r="H333" i="42" s="1"/>
  <c r="D214" i="6"/>
  <c r="H326" i="42" s="1"/>
  <c r="D215" i="6"/>
  <c r="H330" i="42"/>
  <c r="D216" i="6"/>
  <c r="H224" i="42" s="1"/>
  <c r="D217" i="6"/>
  <c r="H156" i="42" s="1"/>
  <c r="D218" i="6"/>
  <c r="H305" i="42" s="1"/>
  <c r="D219" i="6"/>
  <c r="H154" i="42"/>
  <c r="D220" i="6"/>
  <c r="H111" i="42" s="1"/>
  <c r="D221" i="6"/>
  <c r="H122" i="42" s="1"/>
  <c r="D222" i="6"/>
  <c r="H367" i="42" s="1"/>
  <c r="D223" i="6"/>
  <c r="H339" i="42"/>
  <c r="D224" i="6"/>
  <c r="H285" i="42" s="1"/>
  <c r="D225" i="6"/>
  <c r="H345" i="42" s="1"/>
  <c r="D226" i="6"/>
  <c r="H296" i="42" s="1"/>
  <c r="D227" i="6"/>
  <c r="H152" i="42" s="1"/>
  <c r="D228" i="6"/>
  <c r="H136" i="42" s="1"/>
  <c r="D229" i="6"/>
  <c r="H114" i="42" s="1"/>
  <c r="D230" i="6"/>
  <c r="H88" i="42" s="1"/>
  <c r="D231" i="6"/>
  <c r="H210" i="42" s="1"/>
  <c r="D232" i="6"/>
  <c r="H237" i="42" s="1"/>
  <c r="D233" i="6"/>
  <c r="H189" i="42" s="1"/>
  <c r="D234" i="6"/>
  <c r="H175" i="42" s="1"/>
  <c r="D235" i="6"/>
  <c r="H183" i="42" s="1"/>
  <c r="D236" i="6"/>
  <c r="H255" i="42" s="1"/>
  <c r="D237" i="6"/>
  <c r="H256" i="42" s="1"/>
  <c r="D238" i="6"/>
  <c r="H75" i="42" s="1"/>
  <c r="D239" i="6"/>
  <c r="H130" i="42" s="1"/>
  <c r="D240" i="6"/>
  <c r="H164" i="42" s="1"/>
  <c r="D241" i="6"/>
  <c r="H211" i="42" s="1"/>
  <c r="D242" i="6"/>
  <c r="H287" i="42" s="1"/>
  <c r="D243" i="6"/>
  <c r="H184" i="42" s="1"/>
  <c r="D244" i="6"/>
  <c r="H286" i="42" s="1"/>
  <c r="D245" i="6"/>
  <c r="H313" i="42" s="1"/>
  <c r="D246" i="6"/>
  <c r="H225" i="42" s="1"/>
  <c r="D247" i="6"/>
  <c r="H335" i="42"/>
  <c r="D248" i="6"/>
  <c r="H206" i="42" s="1"/>
  <c r="D249" i="6"/>
  <c r="H78" i="42" s="1"/>
  <c r="D250" i="6"/>
  <c r="H208" i="42" s="1"/>
  <c r="D251" i="6"/>
  <c r="H204" i="42" s="1"/>
  <c r="D252" i="6"/>
  <c r="H242" i="42" s="1"/>
  <c r="D253" i="6"/>
  <c r="H201" i="42" s="1"/>
  <c r="D254" i="6"/>
  <c r="H368" i="42" s="1"/>
  <c r="D255" i="6"/>
  <c r="H257" i="42"/>
  <c r="D256" i="6"/>
  <c r="H196" i="42" s="1"/>
  <c r="D257" i="6"/>
  <c r="H186" i="42" s="1"/>
  <c r="D258" i="6"/>
  <c r="H205" i="42" s="1"/>
  <c r="D259" i="6"/>
  <c r="H222" i="42" s="1"/>
  <c r="D260" i="6"/>
  <c r="H93" i="42" s="1"/>
  <c r="D261" i="6"/>
  <c r="H369" i="42" s="1"/>
  <c r="D262" i="6"/>
  <c r="H198" i="42" s="1"/>
  <c r="D263" i="6"/>
  <c r="H219" i="42"/>
  <c r="D264" i="6"/>
  <c r="H354" i="42" s="1"/>
  <c r="D265" i="6"/>
  <c r="H179" i="42" s="1"/>
  <c r="D266" i="6"/>
  <c r="H337" i="42" s="1"/>
  <c r="D267" i="6"/>
  <c r="H292" i="42" s="1"/>
  <c r="D268" i="6"/>
  <c r="H190" i="42" s="1"/>
  <c r="D269" i="6"/>
  <c r="H217" i="42" s="1"/>
  <c r="D270" i="6"/>
  <c r="H105" i="42" s="1"/>
  <c r="D271" i="6"/>
  <c r="H293" i="42" s="1"/>
  <c r="D272" i="6"/>
  <c r="H274" i="42" s="1"/>
  <c r="D273" i="6"/>
  <c r="H216" i="42" s="1"/>
  <c r="D274" i="6"/>
  <c r="H218" i="42" s="1"/>
  <c r="D275" i="6"/>
  <c r="H227" i="42" s="1"/>
  <c r="D276" i="6"/>
  <c r="H180" i="42" s="1"/>
  <c r="D277" i="6"/>
  <c r="H289" i="42" s="1"/>
  <c r="D278" i="6"/>
  <c r="H140" i="42" s="1"/>
  <c r="D279" i="6"/>
  <c r="H279" i="42" s="1"/>
  <c r="D280" i="6"/>
  <c r="H41" i="42" s="1"/>
  <c r="D281" i="6"/>
  <c r="H40" i="42" s="1"/>
  <c r="D282" i="6"/>
  <c r="H66" i="42" s="1"/>
  <c r="D283" i="6"/>
  <c r="H39" i="42" s="1"/>
  <c r="D284" i="6"/>
  <c r="H59" i="42" s="1"/>
  <c r="D285" i="6"/>
  <c r="H30" i="42" s="1"/>
  <c r="D286" i="6"/>
  <c r="H45" i="42" s="1"/>
  <c r="D287" i="6"/>
  <c r="H49" i="42" s="1"/>
  <c r="D288" i="6"/>
  <c r="H57" i="42" s="1"/>
  <c r="D289" i="6"/>
  <c r="H62" i="42" s="1"/>
  <c r="D290" i="6"/>
  <c r="H48" i="42" s="1"/>
  <c r="D291" i="6"/>
  <c r="H51" i="42" s="1"/>
  <c r="D292" i="6"/>
  <c r="H47" i="42" s="1"/>
  <c r="D293" i="6"/>
  <c r="H25" i="42" s="1"/>
  <c r="D294" i="6"/>
  <c r="H31" i="42" s="1"/>
  <c r="D295" i="6"/>
  <c r="H52" i="42"/>
  <c r="D296" i="6"/>
  <c r="H67" i="42" s="1"/>
  <c r="D297" i="6"/>
  <c r="H32" i="42" s="1"/>
  <c r="D298" i="6"/>
  <c r="H44" i="42" s="1"/>
  <c r="D299" i="6"/>
  <c r="H46" i="42" s="1"/>
  <c r="D300" i="6"/>
  <c r="H68" i="42" s="1"/>
  <c r="D301" i="6"/>
  <c r="H29" i="42" s="1"/>
  <c r="D302" i="6"/>
  <c r="H27" i="42" s="1"/>
  <c r="D303" i="6"/>
  <c r="H60" i="42" s="1"/>
  <c r="D304" i="6"/>
  <c r="H28" i="42" s="1"/>
  <c r="D305" i="6"/>
  <c r="H69" i="42" s="1"/>
  <c r="D306" i="6"/>
  <c r="H42" i="42" s="1"/>
  <c r="D307" i="6"/>
  <c r="H55" i="42" s="1"/>
  <c r="D308" i="6"/>
  <c r="H37" i="42" s="1"/>
  <c r="D309" i="6"/>
  <c r="H70" i="42" s="1"/>
  <c r="D310" i="6"/>
  <c r="H53" i="42" s="1"/>
  <c r="D311" i="6"/>
  <c r="H26" i="42"/>
  <c r="D312" i="6"/>
  <c r="H35" i="42" s="1"/>
  <c r="D313" i="6"/>
  <c r="H82" i="42" s="1"/>
  <c r="D314" i="6"/>
  <c r="H187" i="42" s="1"/>
  <c r="D315" i="6"/>
  <c r="H73" i="42" s="1"/>
  <c r="D316" i="6"/>
  <c r="H106" i="42" s="1"/>
  <c r="D317" i="6"/>
  <c r="H244" i="42" s="1"/>
  <c r="D318" i="6"/>
  <c r="H71" i="42" s="1"/>
  <c r="D319" i="6"/>
  <c r="H107" i="42" s="1"/>
  <c r="D320" i="6"/>
  <c r="H194" i="42" s="1"/>
  <c r="D321" i="6"/>
  <c r="H235" i="42" s="1"/>
  <c r="D322" i="6"/>
  <c r="H228" i="42" s="1"/>
  <c r="D323" i="6"/>
  <c r="H258" i="42" s="1"/>
  <c r="D324" i="6"/>
  <c r="H223" i="42" s="1"/>
  <c r="D325" i="6"/>
  <c r="H310" i="42" s="1"/>
  <c r="D326" i="6"/>
  <c r="H314" i="42" s="1"/>
  <c r="D327" i="6"/>
  <c r="H97" i="42" s="1"/>
  <c r="D328" i="6"/>
  <c r="H110" i="42" s="1"/>
  <c r="D329" i="6"/>
  <c r="H259" i="42" s="1"/>
  <c r="D330" i="6"/>
  <c r="H95" i="42" s="1"/>
  <c r="D331" i="6"/>
  <c r="H108" i="42" s="1"/>
  <c r="D332" i="6"/>
  <c r="H87" i="42" s="1"/>
  <c r="D333" i="6"/>
  <c r="H352" i="42" s="1"/>
  <c r="D334" i="6"/>
  <c r="H137" i="42" s="1"/>
  <c r="D335" i="6"/>
  <c r="H215" i="42" s="1"/>
  <c r="D336" i="6"/>
  <c r="H260" i="42" s="1"/>
  <c r="D337" i="6"/>
  <c r="H246" i="42" s="1"/>
  <c r="D338" i="6"/>
  <c r="H221" i="42" s="1"/>
  <c r="D339" i="6"/>
  <c r="H275" i="42" s="1"/>
  <c r="D340" i="6"/>
  <c r="H230" i="42" s="1"/>
  <c r="D341" i="6"/>
  <c r="H209" i="42" s="1"/>
  <c r="D342" i="6"/>
  <c r="H343" i="42" s="1"/>
  <c r="D343" i="6"/>
  <c r="H139" i="42"/>
  <c r="D344" i="6"/>
  <c r="H79" i="42" s="1"/>
  <c r="D345" i="6"/>
  <c r="H282" i="42" s="1"/>
  <c r="D346" i="6"/>
  <c r="H294" i="42" s="1"/>
  <c r="D347" i="6"/>
  <c r="H295" i="42" s="1"/>
  <c r="R3" i="5"/>
  <c r="G94" i="42" s="1"/>
  <c r="G133" i="42"/>
  <c r="G118" i="42"/>
  <c r="G243" i="42"/>
  <c r="G172" i="42"/>
  <c r="G132" i="42"/>
  <c r="G65" i="42"/>
  <c r="G182" i="42"/>
  <c r="G253" i="42"/>
  <c r="G265" i="42"/>
  <c r="G123" i="42"/>
  <c r="G162" i="42"/>
  <c r="G188" i="42"/>
  <c r="G365" i="42"/>
  <c r="G122" i="42"/>
  <c r="G287" i="42"/>
  <c r="G179" i="42"/>
  <c r="G289" i="42"/>
  <c r="G30" i="42"/>
  <c r="G70" i="42"/>
  <c r="D4" i="42"/>
  <c r="E4" i="42" s="1"/>
  <c r="M63" i="42" s="1"/>
  <c r="D5" i="42"/>
  <c r="E5" i="42" s="1"/>
  <c r="M98" i="42" s="1"/>
  <c r="D6" i="42"/>
  <c r="E6" i="42" s="1"/>
  <c r="M144" i="42" s="1"/>
  <c r="D7" i="42"/>
  <c r="E7" i="42" s="1"/>
  <c r="D8" i="42"/>
  <c r="E8" i="42" s="1"/>
  <c r="M328" i="42" s="1"/>
  <c r="E11" i="42"/>
  <c r="K12" i="42"/>
  <c r="K13" i="42"/>
  <c r="I18" i="42"/>
  <c r="I19" i="42"/>
  <c r="E19" i="42" s="1"/>
  <c r="S109" i="42"/>
  <c r="I20" i="42"/>
  <c r="S165" i="42" s="1"/>
  <c r="I21" i="42"/>
  <c r="F24" i="42"/>
  <c r="F11" i="42" s="1"/>
  <c r="G24" i="42"/>
  <c r="G11" i="42" s="1"/>
  <c r="H24" i="42"/>
  <c r="H11" i="42" s="1"/>
  <c r="I24" i="42"/>
  <c r="I11" i="42" s="1"/>
  <c r="J24" i="42"/>
  <c r="J11" i="42" s="1"/>
  <c r="G333" i="42"/>
  <c r="G353" i="42"/>
  <c r="G56" i="22"/>
  <c r="H56" i="22" s="1"/>
  <c r="I56" i="22" s="1"/>
  <c r="J250" i="42" s="1"/>
  <c r="G265" i="22"/>
  <c r="H265" i="22" s="1"/>
  <c r="I265" i="22" s="1"/>
  <c r="J32" i="42" s="1"/>
  <c r="G193" i="22"/>
  <c r="H193" i="22" s="1"/>
  <c r="I193" i="22"/>
  <c r="J238" i="42" s="1"/>
  <c r="G161" i="22"/>
  <c r="H161" i="22" s="1"/>
  <c r="I161" i="22" s="1"/>
  <c r="J128" i="42" s="1"/>
  <c r="G9" i="22"/>
  <c r="H9" i="22" s="1"/>
  <c r="I9" i="22" s="1"/>
  <c r="J247" i="42" s="1"/>
  <c r="C351" i="31"/>
  <c r="G233" i="22"/>
  <c r="H233" i="22"/>
  <c r="I233" i="22" s="1"/>
  <c r="J201" i="42" s="1"/>
  <c r="G279" i="42"/>
  <c r="G192" i="42"/>
  <c r="G106" i="42"/>
  <c r="G87" i="42"/>
  <c r="G68" i="42"/>
  <c r="G293" i="42"/>
  <c r="G326" i="42"/>
  <c r="G153" i="42"/>
  <c r="G354" i="42"/>
  <c r="G230" i="42"/>
  <c r="G144" i="42"/>
  <c r="G47" i="42"/>
  <c r="G114" i="42"/>
  <c r="G249" i="22"/>
  <c r="H249" i="22" s="1"/>
  <c r="I249" i="22"/>
  <c r="J93" i="42" s="1"/>
  <c r="G210" i="22"/>
  <c r="H210" i="22"/>
  <c r="I210" i="22" s="1"/>
  <c r="J88" i="42" s="1"/>
  <c r="G42" i="22"/>
  <c r="H42" i="22" s="1"/>
  <c r="I42" i="22" s="1"/>
  <c r="J297" i="42" s="1"/>
  <c r="G310" i="22"/>
  <c r="H310" i="22" s="1"/>
  <c r="I310" i="22" s="1"/>
  <c r="J68" i="42" s="1"/>
  <c r="G298" i="22"/>
  <c r="H298" i="22" s="1"/>
  <c r="I298" i="22" s="1"/>
  <c r="J194" i="42" s="1"/>
  <c r="G294" i="22"/>
  <c r="H294" i="22" s="1"/>
  <c r="I294" i="22"/>
  <c r="J106" i="42" s="1"/>
  <c r="G266" i="22"/>
  <c r="H266" i="22" s="1"/>
  <c r="I266" i="22"/>
  <c r="J44" i="42" s="1"/>
  <c r="G246" i="22"/>
  <c r="H246" i="22" s="1"/>
  <c r="I246" i="22" s="1"/>
  <c r="J292" i="42" s="1"/>
  <c r="G242" i="22"/>
  <c r="H242" i="22"/>
  <c r="I242" i="22" s="1"/>
  <c r="J219" i="42" s="1"/>
  <c r="G226" i="22"/>
  <c r="H226" i="22" s="1"/>
  <c r="I226" i="22" s="1"/>
  <c r="J225" i="42" s="1"/>
  <c r="G218" i="22"/>
  <c r="H218" i="22" s="1"/>
  <c r="I218" i="22" s="1"/>
  <c r="J75" i="42" s="1"/>
  <c r="G142" i="22"/>
  <c r="H142" i="22" s="1"/>
  <c r="I142" i="22" s="1"/>
  <c r="J123" i="42" s="1"/>
  <c r="G102" i="22"/>
  <c r="H102" i="22"/>
  <c r="I102" i="22" s="1"/>
  <c r="J355" i="42" s="1"/>
  <c r="G66" i="22"/>
  <c r="H66" i="22" s="1"/>
  <c r="I66" i="22" s="1"/>
  <c r="J84" i="42"/>
  <c r="J132" i="42"/>
  <c r="G22" i="22"/>
  <c r="H22" i="22" s="1"/>
  <c r="I22" i="22" s="1"/>
  <c r="J133" i="42" s="1"/>
  <c r="G162" i="22"/>
  <c r="H162" i="22" s="1"/>
  <c r="I162" i="22" s="1"/>
  <c r="J91" i="42" s="1"/>
  <c r="G98" i="22"/>
  <c r="H98" i="22"/>
  <c r="I98" i="22" s="1"/>
  <c r="J245" i="42"/>
  <c r="G90" i="22"/>
  <c r="H90" i="22" s="1"/>
  <c r="I90" i="22" s="1"/>
  <c r="J302" i="42" s="1"/>
  <c r="G180" i="22"/>
  <c r="H180" i="22" s="1"/>
  <c r="I180" i="22" s="1"/>
  <c r="J329" i="42" s="1"/>
  <c r="G172" i="22"/>
  <c r="H172" i="22"/>
  <c r="I172" i="22" s="1"/>
  <c r="J135" i="42" s="1"/>
  <c r="G20" i="22"/>
  <c r="H20" i="22"/>
  <c r="I20" i="22" s="1"/>
  <c r="J117" i="42" s="1"/>
  <c r="G340" i="22"/>
  <c r="H340" i="22" s="1"/>
  <c r="I340" i="22" s="1"/>
  <c r="J347" i="42" s="1"/>
  <c r="G328" i="22"/>
  <c r="H328" i="22" s="1"/>
  <c r="I328" i="22" s="1"/>
  <c r="J76" i="42" s="1"/>
  <c r="G296" i="22"/>
  <c r="H296" i="22" s="1"/>
  <c r="I296" i="22" s="1"/>
  <c r="J71" i="42" s="1"/>
  <c r="G276" i="22"/>
  <c r="H276" i="22"/>
  <c r="I276" i="22" s="1"/>
  <c r="J70" i="42" s="1"/>
  <c r="G264" i="22"/>
  <c r="H264" i="22" s="1"/>
  <c r="I264" i="22" s="1"/>
  <c r="J67" i="42" s="1"/>
  <c r="G248" i="22"/>
  <c r="H248" i="22"/>
  <c r="I248" i="22" s="1"/>
  <c r="J217" i="42" s="1"/>
  <c r="G244" i="22"/>
  <c r="H244" i="22"/>
  <c r="I244" i="22" s="1"/>
  <c r="J179" i="42" s="1"/>
  <c r="G240" i="22"/>
  <c r="H240" i="22"/>
  <c r="I240" i="22" s="1"/>
  <c r="J198" i="42" s="1"/>
  <c r="G236" i="22"/>
  <c r="H236" i="22"/>
  <c r="I236" i="22" s="1"/>
  <c r="J196" i="42" s="1"/>
  <c r="G232" i="22"/>
  <c r="H232" i="22" s="1"/>
  <c r="I232" i="22" s="1"/>
  <c r="J242" i="42"/>
  <c r="G228" i="22"/>
  <c r="H228" i="22"/>
  <c r="I228" i="22" s="1"/>
  <c r="J206" i="42" s="1"/>
  <c r="G216" i="22"/>
  <c r="H216" i="22" s="1"/>
  <c r="I216" i="22" s="1"/>
  <c r="J255" i="42"/>
  <c r="G212" i="22"/>
  <c r="H212" i="22" s="1"/>
  <c r="I212" i="22" s="1"/>
  <c r="J237" i="42" s="1"/>
  <c r="G200" i="22"/>
  <c r="H200" i="22"/>
  <c r="I200" i="22"/>
  <c r="J154" i="42" s="1"/>
  <c r="G188" i="22"/>
  <c r="H188" i="22"/>
  <c r="I188" i="22" s="1"/>
  <c r="J303" i="42" s="1"/>
  <c r="G176" i="22"/>
  <c r="H176" i="22" s="1"/>
  <c r="I176" i="22" s="1"/>
  <c r="J141" i="42" s="1"/>
  <c r="G164" i="22"/>
  <c r="H164" i="22" s="1"/>
  <c r="I164" i="22"/>
  <c r="J125" i="42" s="1"/>
  <c r="G160" i="22"/>
  <c r="H160" i="22" s="1"/>
  <c r="I160" i="22" s="1"/>
  <c r="J312" i="42"/>
  <c r="G152" i="22"/>
  <c r="H152" i="22" s="1"/>
  <c r="I152" i="22" s="1"/>
  <c r="J54" i="42" s="1"/>
  <c r="G148" i="22"/>
  <c r="H148" i="22" s="1"/>
  <c r="I148" i="22" s="1"/>
  <c r="J278" i="42" s="1"/>
  <c r="G144" i="22"/>
  <c r="H144" i="22" s="1"/>
  <c r="I144" i="22" s="1"/>
  <c r="J363" i="42" s="1"/>
  <c r="G140" i="22"/>
  <c r="H140" i="22" s="1"/>
  <c r="I140" i="22" s="1"/>
  <c r="J113" i="42"/>
  <c r="G136" i="22"/>
  <c r="H136" i="22" s="1"/>
  <c r="I136" i="22"/>
  <c r="J212" i="42" s="1"/>
  <c r="G132" i="22"/>
  <c r="H132" i="22" s="1"/>
  <c r="I132" i="22" s="1"/>
  <c r="J316" i="42" s="1"/>
  <c r="G128" i="22"/>
  <c r="H128" i="22" s="1"/>
  <c r="I128" i="22" s="1"/>
  <c r="J90" i="42" s="1"/>
  <c r="G120" i="22"/>
  <c r="H120" i="22" s="1"/>
  <c r="I120" i="22" s="1"/>
  <c r="J261" i="42" s="1"/>
  <c r="G116" i="22"/>
  <c r="H116" i="22" s="1"/>
  <c r="I116" i="22"/>
  <c r="J161" i="42" s="1"/>
  <c r="G108" i="22"/>
  <c r="H108" i="22" s="1"/>
  <c r="I108" i="22" s="1"/>
  <c r="J213" i="42" s="1"/>
  <c r="G84" i="22"/>
  <c r="H84" i="22" s="1"/>
  <c r="I84" i="22" s="1"/>
  <c r="J195" i="42" s="1"/>
  <c r="G80" i="22"/>
  <c r="H80" i="22" s="1"/>
  <c r="I80" i="22" s="1"/>
  <c r="J56" i="42" s="1"/>
  <c r="G68" i="22"/>
  <c r="H68" i="22" s="1"/>
  <c r="I68" i="22" s="1"/>
  <c r="J101" i="42" s="1"/>
  <c r="G64" i="22"/>
  <c r="H64" i="22" s="1"/>
  <c r="I64" i="22" s="1"/>
  <c r="J77" i="42" s="1"/>
  <c r="G48" i="22"/>
  <c r="H48" i="22" s="1"/>
  <c r="I48" i="22"/>
  <c r="J323" i="42" s="1"/>
  <c r="G36" i="22"/>
  <c r="H36" i="22" s="1"/>
  <c r="I36" i="22" s="1"/>
  <c r="J284" i="42"/>
  <c r="G8" i="22"/>
  <c r="H8" i="22" s="1"/>
  <c r="I8" i="22"/>
  <c r="J94" i="42" s="1"/>
  <c r="G339" i="22"/>
  <c r="H339" i="22" s="1"/>
  <c r="I339" i="22" s="1"/>
  <c r="J321" i="42" s="1"/>
  <c r="G327" i="22"/>
  <c r="H327" i="22" s="1"/>
  <c r="I327" i="22" s="1"/>
  <c r="J295" i="42" s="1"/>
  <c r="G307" i="22"/>
  <c r="H307" i="22" s="1"/>
  <c r="I307" i="22" s="1"/>
  <c r="J259" i="42"/>
  <c r="G295" i="22"/>
  <c r="H295" i="22" s="1"/>
  <c r="I295" i="22" s="1"/>
  <c r="J244" i="42" s="1"/>
  <c r="G263" i="22"/>
  <c r="H263" i="22" s="1"/>
  <c r="I263" i="22" s="1"/>
  <c r="J52" i="42" s="1"/>
  <c r="G243" i="22"/>
  <c r="H243" i="22" s="1"/>
  <c r="I243" i="22" s="1"/>
  <c r="J354" i="42" s="1"/>
  <c r="G223" i="22"/>
  <c r="H223" i="22" s="1"/>
  <c r="I223" i="22" s="1"/>
  <c r="J184" i="42" s="1"/>
  <c r="G207" i="22"/>
  <c r="H207" i="22"/>
  <c r="I207" i="22" s="1"/>
  <c r="J152" i="42" s="1"/>
  <c r="G195" i="22"/>
  <c r="H195" i="22" s="1"/>
  <c r="I195" i="22" s="1"/>
  <c r="J326" i="42" s="1"/>
  <c r="G175" i="22"/>
  <c r="H175" i="22" s="1"/>
  <c r="I175" i="22" s="1"/>
  <c r="J277" i="42" s="1"/>
  <c r="G163" i="22"/>
  <c r="H163" i="22" s="1"/>
  <c r="I163" i="22" s="1"/>
  <c r="J290" i="42" s="1"/>
  <c r="G159" i="22"/>
  <c r="H159" i="22" s="1"/>
  <c r="I159" i="22" s="1"/>
  <c r="J157" i="42" s="1"/>
  <c r="G155" i="22"/>
  <c r="H155" i="22" s="1"/>
  <c r="I155" i="22" s="1"/>
  <c r="J104" i="42" s="1"/>
  <c r="G147" i="22"/>
  <c r="H147" i="22" s="1"/>
  <c r="I147" i="22" s="1"/>
  <c r="J58" i="42" s="1"/>
  <c r="G83" i="22"/>
  <c r="H83" i="22" s="1"/>
  <c r="I83" i="22" s="1"/>
  <c r="J200" i="42" s="1"/>
  <c r="G51" i="22"/>
  <c r="H51" i="22" s="1"/>
  <c r="I51" i="22" s="1"/>
  <c r="J64" i="42" s="1"/>
  <c r="G15" i="22"/>
  <c r="H15" i="22" s="1"/>
  <c r="I15" i="22" s="1"/>
  <c r="J74" i="42" s="1"/>
  <c r="G332" i="22"/>
  <c r="H332" i="22" s="1"/>
  <c r="I332" i="22" s="1"/>
  <c r="J342" i="42" s="1"/>
  <c r="G320" i="22"/>
  <c r="H320" i="22" s="1"/>
  <c r="I320" i="22" s="1"/>
  <c r="J260" i="42" s="1"/>
  <c r="G182" i="22"/>
  <c r="H182" i="22" s="1"/>
  <c r="I182" i="22"/>
  <c r="J366" i="42" s="1"/>
  <c r="G158" i="22"/>
  <c r="H158" i="22" s="1"/>
  <c r="I158" i="22" s="1"/>
  <c r="J197" i="42" s="1"/>
  <c r="G118" i="22"/>
  <c r="H118" i="22" s="1"/>
  <c r="I118" i="22" s="1"/>
  <c r="J341" i="42" s="1"/>
  <c r="G74" i="22"/>
  <c r="H74" i="22" s="1"/>
  <c r="I74" i="22" s="1"/>
  <c r="J191" i="42" s="1"/>
  <c r="G6" i="22"/>
  <c r="H6" i="22" s="1"/>
  <c r="I6" i="22" s="1"/>
  <c r="J311" i="42" s="1"/>
  <c r="G348" i="22"/>
  <c r="H348" i="22"/>
  <c r="I348" i="22" s="1"/>
  <c r="J188" i="42" s="1"/>
  <c r="G336" i="22"/>
  <c r="H336" i="22"/>
  <c r="I336" i="22" s="1"/>
  <c r="J336" i="42" s="1"/>
  <c r="G312" i="22"/>
  <c r="H312" i="22" s="1"/>
  <c r="I312" i="22" s="1"/>
  <c r="J209" i="42" s="1"/>
  <c r="G292" i="22"/>
  <c r="H292" i="22" s="1"/>
  <c r="I292" i="22" s="1"/>
  <c r="J187" i="42" s="1"/>
  <c r="G330" i="22"/>
  <c r="H330" i="22"/>
  <c r="I330" i="22" s="1"/>
  <c r="J364" i="42" s="1"/>
  <c r="G170" i="22"/>
  <c r="H170" i="22" s="1"/>
  <c r="I170" i="22" s="1"/>
  <c r="J298" i="42"/>
  <c r="G138" i="22"/>
  <c r="H138" i="22" s="1"/>
  <c r="I138" i="22" s="1"/>
  <c r="J361" i="42" s="1"/>
  <c r="G130" i="22"/>
  <c r="H130" i="22" s="1"/>
  <c r="I130" i="22" s="1"/>
  <c r="J267" i="42" s="1"/>
  <c r="G70" i="22"/>
  <c r="H70" i="22" s="1"/>
  <c r="I70" i="22" s="1"/>
  <c r="J102" i="42" s="1"/>
  <c r="G38" i="22"/>
  <c r="H38" i="22" s="1"/>
  <c r="I38" i="22" s="1"/>
  <c r="J358" i="42" s="1"/>
  <c r="G194" i="22"/>
  <c r="H194" i="22" s="1"/>
  <c r="I194" i="22" s="1"/>
  <c r="J333" i="42" s="1"/>
  <c r="G304" i="22"/>
  <c r="H304" i="22" s="1"/>
  <c r="I304" i="22" s="1"/>
  <c r="J314" i="42" s="1"/>
  <c r="G260" i="22"/>
  <c r="H260" i="22" s="1"/>
  <c r="I260" i="22" s="1"/>
  <c r="J35" i="42" s="1"/>
  <c r="G252" i="22"/>
  <c r="H252" i="22" s="1"/>
  <c r="I252" i="22" s="1"/>
  <c r="J274" i="42" s="1"/>
  <c r="G192" i="22"/>
  <c r="H192" i="22" s="1"/>
  <c r="I192" i="22" s="1"/>
  <c r="J163" i="42" s="1"/>
  <c r="G112" i="22"/>
  <c r="H112" i="22" s="1"/>
  <c r="I112" i="22" s="1"/>
  <c r="J265" i="42" s="1"/>
  <c r="G88" i="22"/>
  <c r="H88" i="22" s="1"/>
  <c r="I88" i="22" s="1"/>
  <c r="J168" i="42" s="1"/>
  <c r="G72" i="22"/>
  <c r="H72" i="22" s="1"/>
  <c r="I72" i="22" s="1"/>
  <c r="J138" i="42" s="1"/>
  <c r="G60" i="22"/>
  <c r="H60" i="22" s="1"/>
  <c r="I60" i="22" s="1"/>
  <c r="J322" i="42" s="1"/>
  <c r="G343" i="22"/>
  <c r="H343" i="22" s="1"/>
  <c r="I343" i="22" s="1"/>
  <c r="J315" i="42" s="1"/>
  <c r="G311" i="22"/>
  <c r="H311" i="22" s="1"/>
  <c r="I311" i="22" s="1"/>
  <c r="J51" i="42" s="1"/>
  <c r="G299" i="22"/>
  <c r="H299" i="22" s="1"/>
  <c r="I299" i="22" s="1"/>
  <c r="J235" i="42" s="1"/>
  <c r="G267" i="22"/>
  <c r="H267" i="22" s="1"/>
  <c r="I267" i="22" s="1"/>
  <c r="J46" i="42" s="1"/>
  <c r="G247" i="22"/>
  <c r="H247" i="22"/>
  <c r="I247" i="22" s="1"/>
  <c r="J190" i="42" s="1"/>
  <c r="G231" i="22"/>
  <c r="H231" i="22" s="1"/>
  <c r="I231" i="22" s="1"/>
  <c r="J204" i="42" s="1"/>
  <c r="G215" i="22"/>
  <c r="H215" i="22"/>
  <c r="I215" i="22" s="1"/>
  <c r="J183" i="42"/>
  <c r="G179" i="22"/>
  <c r="H179" i="22" s="1"/>
  <c r="I179" i="22" s="1"/>
  <c r="J38" i="42" s="1"/>
  <c r="G139" i="22"/>
  <c r="H139" i="22" s="1"/>
  <c r="I139" i="22" s="1"/>
  <c r="J268" i="42" s="1"/>
  <c r="G115" i="22"/>
  <c r="H115" i="22" s="1"/>
  <c r="I115" i="22" s="1"/>
  <c r="J33" i="42" s="1"/>
  <c r="G99" i="22"/>
  <c r="H99" i="22"/>
  <c r="I99" i="22" s="1"/>
  <c r="J131" i="42" s="1"/>
  <c r="G67" i="22"/>
  <c r="H67" i="22" s="1"/>
  <c r="I67" i="22" s="1"/>
  <c r="J203" i="42" s="1"/>
  <c r="G59" i="22"/>
  <c r="H59" i="22"/>
  <c r="I59" i="22" s="1"/>
  <c r="J251" i="42" s="1"/>
  <c r="G47" i="22"/>
  <c r="H47" i="22" s="1"/>
  <c r="I47" i="22" s="1"/>
  <c r="J81" i="42" s="1"/>
  <c r="G39" i="22"/>
  <c r="H39" i="22" s="1"/>
  <c r="I39" i="22" s="1"/>
  <c r="J129" i="42" s="1"/>
  <c r="G31" i="22"/>
  <c r="H31" i="22" s="1"/>
  <c r="I31" i="22" s="1"/>
  <c r="J147" i="42" s="1"/>
  <c r="G27" i="22"/>
  <c r="H27" i="22"/>
  <c r="I27" i="22" s="1"/>
  <c r="J231" i="42" s="1"/>
  <c r="G7" i="22"/>
  <c r="H7" i="22" s="1"/>
  <c r="I7" i="22" s="1"/>
  <c r="J173" i="42"/>
  <c r="G256" i="22"/>
  <c r="H256" i="22"/>
  <c r="I256" i="22" s="1"/>
  <c r="J180" i="42" s="1"/>
  <c r="G272" i="22"/>
  <c r="H272" i="22" s="1"/>
  <c r="I272" i="22" s="1"/>
  <c r="J69" i="42" s="1"/>
  <c r="G63" i="22"/>
  <c r="H63" i="22"/>
  <c r="I63" i="22" s="1"/>
  <c r="J119" i="42" s="1"/>
  <c r="G143" i="22"/>
  <c r="H143" i="22" s="1"/>
  <c r="I143" i="22" s="1"/>
  <c r="J362" i="42" s="1"/>
  <c r="G23" i="22"/>
  <c r="H23" i="22"/>
  <c r="I23" i="22" s="1"/>
  <c r="J171" i="42" s="1"/>
  <c r="G24" i="22"/>
  <c r="H24" i="22" s="1"/>
  <c r="I24" i="22" s="1"/>
  <c r="J185" i="42" s="1"/>
  <c r="G344" i="22"/>
  <c r="H344" i="22" s="1"/>
  <c r="I344" i="22" s="1"/>
  <c r="J365" i="42" s="1"/>
  <c r="G324" i="22"/>
  <c r="H324" i="22" s="1"/>
  <c r="I324" i="22" s="1"/>
  <c r="J79" i="42" s="1"/>
  <c r="G220" i="22"/>
  <c r="H220" i="22" s="1"/>
  <c r="I220" i="22" s="1"/>
  <c r="J164" i="42" s="1"/>
  <c r="G124" i="22"/>
  <c r="H124" i="22" s="1"/>
  <c r="I124" i="22" s="1"/>
  <c r="J299" i="42" s="1"/>
  <c r="G96" i="22"/>
  <c r="H96" i="22" s="1"/>
  <c r="I96" i="22" s="1"/>
  <c r="J232" i="42" s="1"/>
  <c r="G76" i="22"/>
  <c r="H76" i="22" s="1"/>
  <c r="I76" i="22" s="1"/>
  <c r="J193" i="42" s="1"/>
  <c r="G16" i="22"/>
  <c r="H16" i="22" s="1"/>
  <c r="I16" i="22" s="1"/>
  <c r="J269" i="42" s="1"/>
  <c r="G335" i="22"/>
  <c r="H335" i="22" s="1"/>
  <c r="I335" i="22" s="1"/>
  <c r="J306" i="42" s="1"/>
  <c r="G319" i="22"/>
  <c r="H319" i="22" s="1"/>
  <c r="I319" i="22" s="1"/>
  <c r="J215" i="42" s="1"/>
  <c r="G287" i="22"/>
  <c r="H287" i="22" s="1"/>
  <c r="I287" i="22" s="1"/>
  <c r="J45" i="42" s="1"/>
  <c r="G271" i="22"/>
  <c r="H271" i="22" s="1"/>
  <c r="I271" i="22"/>
  <c r="J28" i="42" s="1"/>
  <c r="G255" i="22"/>
  <c r="H255" i="22" s="1"/>
  <c r="I255" i="22" s="1"/>
  <c r="J227" i="42" s="1"/>
  <c r="G239" i="22"/>
  <c r="H239" i="22" s="1"/>
  <c r="I239" i="22" s="1"/>
  <c r="J222" i="42" s="1"/>
  <c r="G191" i="22"/>
  <c r="H191" i="22" s="1"/>
  <c r="I191" i="22" s="1"/>
  <c r="J276" i="42" s="1"/>
  <c r="G127" i="22"/>
  <c r="H127" i="22" s="1"/>
  <c r="I127" i="22" s="1"/>
  <c r="J327" i="42" s="1"/>
  <c r="G111" i="22"/>
  <c r="H111" i="22"/>
  <c r="I111" i="22" s="1"/>
  <c r="J281" i="42" s="1"/>
  <c r="G95" i="22"/>
  <c r="H95" i="22" s="1"/>
  <c r="I95" i="22" s="1"/>
  <c r="J220" i="42" s="1"/>
  <c r="G75" i="22"/>
  <c r="H75" i="22" s="1"/>
  <c r="I75" i="22" s="1"/>
  <c r="J283" i="42" s="1"/>
  <c r="G19" i="22"/>
  <c r="H19" i="22" s="1"/>
  <c r="I19" i="22" s="1"/>
  <c r="J241" i="42" s="1"/>
  <c r="G168" i="22"/>
  <c r="H168" i="22" s="1"/>
  <c r="I168" i="22" s="1"/>
  <c r="J317" i="42" s="1"/>
  <c r="G284" i="22"/>
  <c r="H284" i="22" s="1"/>
  <c r="I284" i="22" s="1"/>
  <c r="J39" i="42" s="1"/>
  <c r="G224" i="22"/>
  <c r="H224" i="22" s="1"/>
  <c r="I224" i="22" s="1"/>
  <c r="J286" i="42" s="1"/>
  <c r="G208" i="22"/>
  <c r="H208" i="22"/>
  <c r="I208" i="22" s="1"/>
  <c r="J136" i="42" s="1"/>
  <c r="G184" i="22"/>
  <c r="H184" i="22" s="1"/>
  <c r="I184" i="22" s="1"/>
  <c r="J328" i="42" s="1"/>
  <c r="G52" i="22"/>
  <c r="H52" i="22" s="1"/>
  <c r="I52" i="22" s="1"/>
  <c r="J349" i="42" s="1"/>
  <c r="G347" i="22"/>
  <c r="H347" i="22" s="1"/>
  <c r="I347" i="22" s="1"/>
  <c r="J145" i="42" s="1"/>
  <c r="G315" i="22"/>
  <c r="H315" i="22" s="1"/>
  <c r="I315" i="22" s="1"/>
  <c r="J87" i="42" s="1"/>
  <c r="G275" i="22"/>
  <c r="H275" i="22" s="1"/>
  <c r="I275" i="22" s="1"/>
  <c r="J37" i="42" s="1"/>
  <c r="G259" i="22"/>
  <c r="H259" i="22" s="1"/>
  <c r="I259" i="22"/>
  <c r="J279" i="42" s="1"/>
  <c r="G227" i="22"/>
  <c r="H227" i="22" s="1"/>
  <c r="I227" i="22" s="1"/>
  <c r="J335" i="42" s="1"/>
  <c r="G211" i="22"/>
  <c r="H211" i="22" s="1"/>
  <c r="I211" i="22" s="1"/>
  <c r="J210" i="42" s="1"/>
  <c r="G199" i="22"/>
  <c r="H199" i="22" s="1"/>
  <c r="I199" i="22" s="1"/>
  <c r="J305" i="42" s="1"/>
  <c r="G167" i="22"/>
  <c r="H167" i="22" s="1"/>
  <c r="I167" i="22" s="1"/>
  <c r="J116" i="42" s="1"/>
  <c r="G135" i="22"/>
  <c r="H135" i="22" s="1"/>
  <c r="I135" i="22" s="1"/>
  <c r="J181" i="42" s="1"/>
  <c r="G123" i="22"/>
  <c r="H123" i="22" s="1"/>
  <c r="I123" i="22"/>
  <c r="J288" i="42" s="1"/>
  <c r="G107" i="22"/>
  <c r="H107" i="22" s="1"/>
  <c r="I107" i="22" s="1"/>
  <c r="J360" i="42" s="1"/>
  <c r="G91" i="22"/>
  <c r="H91" i="22" s="1"/>
  <c r="I91" i="22" s="1"/>
  <c r="J150" i="42" s="1"/>
  <c r="G79" i="22"/>
  <c r="H79" i="22" s="1"/>
  <c r="I79" i="22" s="1"/>
  <c r="J124" i="42" s="1"/>
  <c r="G55" i="22"/>
  <c r="H55" i="22" s="1"/>
  <c r="I55" i="22" s="1"/>
  <c r="J146" i="42" s="1"/>
  <c r="G35" i="22"/>
  <c r="H35" i="22" s="1"/>
  <c r="I35" i="22" s="1"/>
  <c r="J159" i="42" s="1"/>
  <c r="G11" i="22"/>
  <c r="H11" i="22" s="1"/>
  <c r="I11" i="22"/>
  <c r="J50" i="42"/>
  <c r="G331" i="22"/>
  <c r="H331" i="22" s="1"/>
  <c r="I331" i="22"/>
  <c r="J334" i="42" s="1"/>
  <c r="G268" i="22"/>
  <c r="H268" i="22" s="1"/>
  <c r="I268" i="22" s="1"/>
  <c r="J29" i="42" s="1"/>
  <c r="G316" i="22"/>
  <c r="H316" i="22" s="1"/>
  <c r="I316" i="22"/>
  <c r="J230" i="42" s="1"/>
  <c r="G300" i="22"/>
  <c r="H300" i="22" s="1"/>
  <c r="I300" i="22" s="1"/>
  <c r="J228" i="42"/>
  <c r="G288" i="22"/>
  <c r="H288" i="22" s="1"/>
  <c r="I288" i="22"/>
  <c r="J49" i="42" s="1"/>
  <c r="G196" i="22"/>
  <c r="H196" i="22" s="1"/>
  <c r="I196" i="22" s="1"/>
  <c r="J330" i="42"/>
  <c r="G104" i="22"/>
  <c r="H104" i="22" s="1"/>
  <c r="I104" i="22" s="1"/>
  <c r="J253" i="42" s="1"/>
  <c r="G92" i="22"/>
  <c r="H92" i="22" s="1"/>
  <c r="I92" i="22" s="1"/>
  <c r="J226" i="42" s="1"/>
  <c r="G44" i="22"/>
  <c r="H44" i="22" s="1"/>
  <c r="I44" i="22"/>
  <c r="J86" i="42" s="1"/>
  <c r="G40" i="22"/>
  <c r="H40" i="22" s="1"/>
  <c r="I40" i="22" s="1"/>
  <c r="J272" i="42" s="1"/>
  <c r="G32" i="22"/>
  <c r="H32" i="22" s="1"/>
  <c r="I32" i="22" s="1"/>
  <c r="J357" i="42" s="1"/>
  <c r="G28" i="22"/>
  <c r="H28" i="22" s="1"/>
  <c r="I28" i="22" s="1"/>
  <c r="J214" i="42" s="1"/>
  <c r="G323" i="22"/>
  <c r="H323" i="22" s="1"/>
  <c r="I323" i="22" s="1"/>
  <c r="J275" i="42" s="1"/>
  <c r="G291" i="22"/>
  <c r="H291" i="22" s="1"/>
  <c r="I291" i="22" s="1"/>
  <c r="J82" i="42" s="1"/>
  <c r="G279" i="22"/>
  <c r="H279" i="22" s="1"/>
  <c r="I279" i="22" s="1"/>
  <c r="J48" i="42" s="1"/>
  <c r="G251" i="22"/>
  <c r="H251" i="22" s="1"/>
  <c r="I251" i="22" s="1"/>
  <c r="J293" i="42" s="1"/>
  <c r="G235" i="22"/>
  <c r="H235" i="22" s="1"/>
  <c r="I235" i="22" s="1"/>
  <c r="J257" i="42" s="1"/>
  <c r="G219" i="22"/>
  <c r="H219" i="22" s="1"/>
  <c r="I219" i="22" s="1"/>
  <c r="J130" i="42" s="1"/>
  <c r="G203" i="22"/>
  <c r="H203" i="22" s="1"/>
  <c r="I203" i="22"/>
  <c r="J367" i="42" s="1"/>
  <c r="G187" i="22"/>
  <c r="H187" i="22" s="1"/>
  <c r="I187" i="22" s="1"/>
  <c r="J144" i="42" s="1"/>
  <c r="G171" i="22"/>
  <c r="H171" i="22" s="1"/>
  <c r="I171" i="22" s="1"/>
  <c r="J134" i="42" s="1"/>
  <c r="G151" i="22"/>
  <c r="H151" i="22" s="1"/>
  <c r="I151" i="22" s="1"/>
  <c r="J89" i="42" s="1"/>
  <c r="G131" i="22"/>
  <c r="H131" i="22" s="1"/>
  <c r="I131" i="22"/>
  <c r="J142" i="42" s="1"/>
  <c r="G119" i="22"/>
  <c r="H119" i="22" s="1"/>
  <c r="I119" i="22" s="1"/>
  <c r="J264" i="42" s="1"/>
  <c r="G103" i="22"/>
  <c r="H103" i="22" s="1"/>
  <c r="I103" i="22" s="1"/>
  <c r="J319" i="42" s="1"/>
  <c r="G87" i="22"/>
  <c r="H87" i="22" s="1"/>
  <c r="I87" i="22" s="1"/>
  <c r="J126" i="42" s="1"/>
  <c r="G71" i="22"/>
  <c r="H71" i="22" s="1"/>
  <c r="I71" i="22" s="1"/>
  <c r="J72" i="42" s="1"/>
  <c r="G43" i="22"/>
  <c r="H43" i="22" s="1"/>
  <c r="I43" i="22" s="1"/>
  <c r="J325" i="42" s="1"/>
  <c r="G204" i="22"/>
  <c r="H204" i="22" s="1"/>
  <c r="I204" i="22" s="1"/>
  <c r="J285" i="42" s="1"/>
  <c r="G100" i="22"/>
  <c r="H100" i="22" s="1"/>
  <c r="I100" i="22" s="1"/>
  <c r="J252" i="42" s="1"/>
  <c r="G12" i="22"/>
  <c r="H12" i="22" s="1"/>
  <c r="I12" i="22" s="1"/>
  <c r="J167" i="42" s="1"/>
  <c r="G156" i="22"/>
  <c r="H156" i="22" s="1"/>
  <c r="I156" i="22" s="1"/>
  <c r="J36" i="42" s="1"/>
  <c r="G308" i="22"/>
  <c r="H308" i="22" s="1"/>
  <c r="I308" i="22" s="1"/>
  <c r="J95" i="42" s="1"/>
  <c r="G322" i="22"/>
  <c r="H322" i="22" s="1"/>
  <c r="I322" i="22" s="1"/>
  <c r="J221" i="42" s="1"/>
  <c r="G286" i="22"/>
  <c r="H286" i="22" s="1"/>
  <c r="I286" i="22" s="1"/>
  <c r="J30" i="42" s="1"/>
  <c r="G214" i="22"/>
  <c r="H214" i="22" s="1"/>
  <c r="I214" i="22" s="1"/>
  <c r="J175" i="42" s="1"/>
  <c r="G202" i="22"/>
  <c r="H202" i="22" s="1"/>
  <c r="I202" i="22" s="1"/>
  <c r="J122" i="42" s="1"/>
  <c r="G178" i="22"/>
  <c r="H178" i="22"/>
  <c r="I178" i="22" s="1"/>
  <c r="J339" i="42" s="1"/>
  <c r="G154" i="22"/>
  <c r="H154" i="22" s="1"/>
  <c r="I154" i="22" s="1"/>
  <c r="J34" i="42" s="1"/>
  <c r="G94" i="22"/>
  <c r="H94" i="22" s="1"/>
  <c r="I94" i="22" s="1"/>
  <c r="J320" i="42" s="1"/>
  <c r="G26" i="22"/>
  <c r="H26" i="22"/>
  <c r="I26" i="22" s="1"/>
  <c r="J344" i="42" s="1"/>
  <c r="G10" i="22"/>
  <c r="H10" i="22"/>
  <c r="I10" i="22" s="1"/>
  <c r="J350" i="42" s="1"/>
  <c r="G342" i="22"/>
  <c r="H342" i="22" s="1"/>
  <c r="I342" i="22"/>
  <c r="J112" i="42" s="1"/>
  <c r="G282" i="22"/>
  <c r="H282" i="22" s="1"/>
  <c r="I282" i="22" s="1"/>
  <c r="J40" i="42" s="1"/>
  <c r="G326" i="22"/>
  <c r="H326" i="22" s="1"/>
  <c r="I326" i="22" s="1"/>
  <c r="J294" i="42" s="1"/>
  <c r="G314" i="22"/>
  <c r="H314" i="22"/>
  <c r="I314" i="22" s="1"/>
  <c r="J139" i="42" s="1"/>
  <c r="G302" i="22"/>
  <c r="H302" i="22"/>
  <c r="I302" i="22" s="1"/>
  <c r="J223" i="42" s="1"/>
  <c r="G290" i="22"/>
  <c r="H290" i="22" s="1"/>
  <c r="I290" i="22" s="1"/>
  <c r="J26" i="42" s="1"/>
  <c r="G274" i="22"/>
  <c r="H274" i="22" s="1"/>
  <c r="I274" i="22" s="1"/>
  <c r="J55" i="42" s="1"/>
  <c r="G262" i="22"/>
  <c r="H262" i="22" s="1"/>
  <c r="I262" i="22" s="1"/>
  <c r="J25" i="42" s="1"/>
  <c r="G250" i="22"/>
  <c r="H250" i="22"/>
  <c r="I250" i="22" s="1"/>
  <c r="J105" i="42" s="1"/>
  <c r="G206" i="22"/>
  <c r="H206" i="22" s="1"/>
  <c r="I206" i="22" s="1"/>
  <c r="J296" i="42" s="1"/>
  <c r="G146" i="22"/>
  <c r="H146" i="22" s="1"/>
  <c r="I146" i="22" s="1"/>
  <c r="J103" i="42" s="1"/>
  <c r="G134" i="22"/>
  <c r="H134" i="22"/>
  <c r="I134" i="22" s="1"/>
  <c r="J263" i="42"/>
  <c r="G122" i="22"/>
  <c r="H122" i="22" s="1"/>
  <c r="I122" i="22" s="1"/>
  <c r="J338" i="42" s="1"/>
  <c r="G106" i="22"/>
  <c r="H106" i="22" s="1"/>
  <c r="I106" i="22" s="1"/>
  <c r="J254" i="42" s="1"/>
  <c r="G82" i="22"/>
  <c r="H82" i="22" s="1"/>
  <c r="I82" i="22" s="1"/>
  <c r="J61" i="42" s="1"/>
  <c r="G34" i="22"/>
  <c r="H34" i="22"/>
  <c r="I34" i="22" s="1"/>
  <c r="J249" i="42" s="1"/>
  <c r="G18" i="22"/>
  <c r="H18" i="22" s="1"/>
  <c r="I18" i="22" s="1"/>
  <c r="J148" i="42" s="1"/>
  <c r="G58" i="22"/>
  <c r="H58" i="22"/>
  <c r="I58" i="22" s="1"/>
  <c r="J236" i="42"/>
  <c r="G306" i="22"/>
  <c r="H306" i="22" s="1"/>
  <c r="I306" i="22" s="1"/>
  <c r="J110" i="42" s="1"/>
  <c r="G258" i="22"/>
  <c r="H258" i="22" s="1"/>
  <c r="I258" i="22" s="1"/>
  <c r="J140" i="42" s="1"/>
  <c r="J186" i="42"/>
  <c r="G234" i="22"/>
  <c r="H234" i="22" s="1"/>
  <c r="I234" i="22"/>
  <c r="J368" i="42" s="1"/>
  <c r="G222" i="22"/>
  <c r="H222" i="22" s="1"/>
  <c r="I222" i="22" s="1"/>
  <c r="J287" i="42" s="1"/>
  <c r="G186" i="22"/>
  <c r="H186" i="22" s="1"/>
  <c r="I186" i="22" s="1"/>
  <c r="J153" i="42" s="1"/>
  <c r="G174" i="22"/>
  <c r="H174" i="22" s="1"/>
  <c r="I174" i="22"/>
  <c r="J309" i="42" s="1"/>
  <c r="G150" i="22"/>
  <c r="H150" i="22" s="1"/>
  <c r="I150" i="22" s="1"/>
  <c r="J99" i="42" s="1"/>
  <c r="G126" i="22"/>
  <c r="H126" i="22" s="1"/>
  <c r="I126" i="22" s="1"/>
  <c r="J340" i="42" s="1"/>
  <c r="G114" i="22"/>
  <c r="H114" i="22" s="1"/>
  <c r="I114" i="22"/>
  <c r="J359" i="42" s="1"/>
  <c r="G78" i="22"/>
  <c r="H78" i="22" s="1"/>
  <c r="I78" i="22" s="1"/>
  <c r="J143" i="42" s="1"/>
  <c r="G62" i="22"/>
  <c r="H62" i="22" s="1"/>
  <c r="I62" i="22" s="1"/>
  <c r="J96" i="42" s="1"/>
  <c r="G46" i="22"/>
  <c r="H46" i="22" s="1"/>
  <c r="I46" i="22" s="1"/>
  <c r="J172" i="42" s="1"/>
  <c r="G30" i="22"/>
  <c r="H30" i="22" s="1"/>
  <c r="I30" i="22" s="1"/>
  <c r="J80" i="42" s="1"/>
  <c r="G198" i="22"/>
  <c r="H198" i="22" s="1"/>
  <c r="I198" i="22" s="1"/>
  <c r="J156" i="42" s="1"/>
  <c r="E307" i="12"/>
  <c r="E125" i="12"/>
  <c r="E278" i="12"/>
  <c r="E119" i="12"/>
  <c r="E103" i="12"/>
  <c r="E214" i="12"/>
  <c r="E156" i="12"/>
  <c r="E259" i="12"/>
  <c r="E228" i="12"/>
  <c r="E147" i="12"/>
  <c r="E281" i="12"/>
  <c r="E39" i="12"/>
  <c r="E222" i="12"/>
  <c r="E28" i="12"/>
  <c r="E111" i="12"/>
  <c r="E109" i="12"/>
  <c r="E100" i="12"/>
  <c r="E20" i="12"/>
  <c r="E268" i="12"/>
  <c r="E153" i="12"/>
  <c r="E230" i="12"/>
  <c r="E46" i="12"/>
  <c r="E131" i="12"/>
  <c r="E6" i="12"/>
  <c r="E335" i="12"/>
  <c r="E135" i="12"/>
  <c r="E157" i="12"/>
  <c r="E72" i="12"/>
  <c r="E177" i="12"/>
  <c r="E54" i="12"/>
  <c r="E91" i="12"/>
  <c r="E171" i="12"/>
  <c r="E14" i="12"/>
  <c r="E133" i="12"/>
  <c r="E148" i="12"/>
  <c r="E332" i="12"/>
  <c r="E220" i="12"/>
  <c r="E191" i="12"/>
  <c r="E187" i="12"/>
  <c r="E208" i="12"/>
  <c r="E76" i="12"/>
  <c r="E302" i="12"/>
  <c r="E139" i="12"/>
  <c r="E126" i="12"/>
  <c r="E110" i="12"/>
  <c r="E215" i="12"/>
  <c r="E38" i="12"/>
  <c r="E189" i="12"/>
  <c r="E303" i="12"/>
  <c r="E244" i="12"/>
  <c r="E254" i="12"/>
  <c r="E117" i="12"/>
  <c r="E101" i="12"/>
  <c r="E78" i="12"/>
  <c r="E159" i="12"/>
  <c r="E286" i="12"/>
  <c r="E166" i="12"/>
  <c r="E315" i="12"/>
  <c r="E262" i="12"/>
  <c r="E115" i="12"/>
  <c r="E99" i="12"/>
  <c r="E164" i="12"/>
  <c r="E277" i="12"/>
  <c r="E116" i="12"/>
  <c r="E327" i="12"/>
  <c r="E87" i="12"/>
  <c r="E292" i="12"/>
  <c r="E30" i="12"/>
  <c r="E52" i="12"/>
  <c r="E334" i="12"/>
  <c r="E150" i="12"/>
  <c r="E130" i="12"/>
  <c r="E239" i="12"/>
  <c r="E94" i="12"/>
  <c r="E15" i="12"/>
  <c r="E181" i="12"/>
  <c r="E183" i="12"/>
  <c r="E172" i="12"/>
  <c r="E19" i="12"/>
  <c r="E237" i="12"/>
  <c r="E253" i="12"/>
  <c r="E348" i="12"/>
  <c r="E182" i="12"/>
  <c r="E71" i="12"/>
  <c r="E347" i="12"/>
  <c r="E84" i="12"/>
  <c r="E212" i="12"/>
  <c r="E229" i="12"/>
  <c r="E271" i="12"/>
  <c r="E196" i="12"/>
  <c r="E235" i="12"/>
  <c r="E127" i="12"/>
  <c r="E86" i="12"/>
  <c r="E62" i="12"/>
  <c r="E198" i="12"/>
  <c r="E12" i="12"/>
  <c r="E44" i="12"/>
  <c r="E31" i="12"/>
  <c r="E102" i="12"/>
  <c r="E75" i="12"/>
  <c r="E324" i="12"/>
  <c r="E95" i="12"/>
  <c r="E134" i="12"/>
  <c r="E251" i="12"/>
  <c r="E175" i="12"/>
  <c r="E349" i="12"/>
  <c r="E59" i="12"/>
  <c r="E23" i="12"/>
  <c r="E295" i="12"/>
  <c r="E283" i="12"/>
  <c r="E92" i="12"/>
  <c r="E319" i="12"/>
  <c r="E167" i="12"/>
  <c r="E238" i="12"/>
  <c r="E260" i="12"/>
  <c r="E341" i="12"/>
  <c r="E305" i="12"/>
  <c r="E70" i="12"/>
  <c r="E350" i="12"/>
  <c r="E199" i="12"/>
  <c r="E343" i="12"/>
  <c r="E180" i="12"/>
  <c r="E206" i="12"/>
  <c r="E7" i="12"/>
  <c r="E63" i="12"/>
  <c r="E270" i="12"/>
  <c r="E192" i="12"/>
  <c r="E68" i="12"/>
  <c r="E231" i="12"/>
  <c r="E331" i="12"/>
  <c r="E204" i="12"/>
  <c r="E247" i="12"/>
  <c r="E269" i="12"/>
  <c r="E158" i="12"/>
  <c r="E124" i="12"/>
  <c r="E113" i="12"/>
  <c r="E168" i="42"/>
  <c r="E303" i="42"/>
  <c r="E82" i="42"/>
  <c r="E42" i="42"/>
  <c r="E173" i="42"/>
  <c r="E335" i="42"/>
  <c r="E188" i="42"/>
  <c r="E253" i="42"/>
  <c r="E43" i="42"/>
  <c r="E175" i="42"/>
  <c r="E139" i="42"/>
  <c r="E152" i="42"/>
  <c r="E315" i="42"/>
  <c r="E271" i="42"/>
  <c r="E300" i="42"/>
  <c r="E224" i="42"/>
  <c r="E241" i="42"/>
  <c r="E245" i="42"/>
  <c r="E229" i="42"/>
  <c r="E262" i="42"/>
  <c r="E277" i="42"/>
  <c r="E84" i="42"/>
  <c r="E191" i="42"/>
  <c r="E208" i="42"/>
  <c r="E203" i="42"/>
  <c r="E105" i="42"/>
  <c r="E27" i="42"/>
  <c r="E227" i="42"/>
  <c r="E33" i="42"/>
  <c r="E53" i="42"/>
  <c r="E304" i="42"/>
  <c r="E326" i="42"/>
  <c r="E337" i="42"/>
  <c r="E150" i="42"/>
  <c r="E240" i="42"/>
  <c r="E85" i="42"/>
  <c r="E91" i="42"/>
  <c r="E231" i="42"/>
  <c r="E349" i="42"/>
  <c r="E34" i="42"/>
  <c r="E179" i="42"/>
  <c r="E351" i="42"/>
  <c r="E333" i="42"/>
  <c r="E345" i="42"/>
  <c r="E202" i="42"/>
  <c r="E64" i="42"/>
  <c r="E182" i="42"/>
  <c r="E136" i="42"/>
  <c r="E221" i="42"/>
  <c r="E205" i="42"/>
  <c r="E130" i="42"/>
  <c r="E112" i="42"/>
  <c r="E79" i="42"/>
  <c r="E40" i="42"/>
  <c r="E368" i="42"/>
  <c r="E257" i="42"/>
  <c r="E343" i="42"/>
  <c r="E308" i="42"/>
  <c r="E252" i="42"/>
  <c r="E287" i="42"/>
  <c r="E178" i="42"/>
  <c r="E177" i="42"/>
  <c r="E98" i="42"/>
  <c r="E365" i="42"/>
  <c r="E210" i="42"/>
  <c r="E189" i="42"/>
  <c r="E141" i="42"/>
  <c r="E212" i="42"/>
  <c r="E279" i="42"/>
  <c r="E346" i="42"/>
  <c r="E280" i="42"/>
  <c r="E111" i="42"/>
  <c r="E211" i="42"/>
  <c r="E218" i="42"/>
  <c r="E360" i="42"/>
  <c r="E295" i="42"/>
  <c r="E172" i="42"/>
  <c r="E93" i="42"/>
  <c r="E164" i="42"/>
  <c r="E265" i="42"/>
  <c r="E194" i="42"/>
  <c r="E113" i="42"/>
  <c r="E143" i="42"/>
  <c r="E278" i="42"/>
  <c r="E95" i="42"/>
  <c r="E322" i="42"/>
  <c r="E254" i="42"/>
  <c r="E225" i="42"/>
  <c r="E46" i="42"/>
  <c r="E281" i="42"/>
  <c r="E47" i="42"/>
  <c r="E115" i="42"/>
  <c r="E243" i="42"/>
  <c r="E316" i="42"/>
  <c r="E197" i="42"/>
  <c r="E288" i="42"/>
  <c r="E213" i="42"/>
  <c r="E58" i="42"/>
  <c r="E233" i="42"/>
  <c r="E206" i="42"/>
  <c r="E101" i="42"/>
  <c r="E59" i="42"/>
  <c r="E199" i="42"/>
  <c r="E57" i="42"/>
  <c r="E216" i="42"/>
  <c r="E77" i="42"/>
  <c r="E66" i="42"/>
  <c r="E222" i="42"/>
  <c r="E311" i="42"/>
  <c r="E244" i="42"/>
  <c r="E348" i="42"/>
  <c r="E347" i="42"/>
  <c r="E72" i="42"/>
  <c r="E309" i="42"/>
  <c r="E276" i="42"/>
  <c r="E50" i="42"/>
  <c r="E318" i="42"/>
  <c r="E356" i="42"/>
  <c r="E284" i="42"/>
  <c r="E165" i="42"/>
  <c r="E228" i="42"/>
  <c r="E92" i="42"/>
  <c r="E363" i="42"/>
  <c r="E339" i="42"/>
  <c r="E74" i="42"/>
  <c r="E100" i="42"/>
  <c r="E334" i="42"/>
  <c r="E159" i="42"/>
  <c r="E317" i="42"/>
  <c r="E196" i="42"/>
  <c r="E336" i="42"/>
  <c r="E353" i="42"/>
  <c r="E305" i="42"/>
  <c r="E35" i="42"/>
  <c r="E272" i="42"/>
  <c r="E83" i="42"/>
  <c r="E103" i="42"/>
  <c r="E354" i="42"/>
  <c r="E297" i="42"/>
  <c r="E97" i="42"/>
  <c r="E286" i="42"/>
  <c r="E60" i="42"/>
  <c r="E242" i="42"/>
  <c r="E338" i="42"/>
  <c r="E238" i="42"/>
  <c r="E186" i="42"/>
  <c r="E200" i="42"/>
  <c r="E325" i="42"/>
  <c r="E269" i="42"/>
  <c r="E344" i="42"/>
  <c r="E321" i="42"/>
  <c r="E137" i="42"/>
  <c r="E69" i="42"/>
  <c r="E249" i="42"/>
  <c r="E148" i="42"/>
  <c r="E361" i="42"/>
  <c r="E261" i="42"/>
  <c r="E306" i="42"/>
  <c r="E114" i="42"/>
  <c r="E214" i="42"/>
  <c r="E126" i="42"/>
  <c r="E198" i="42"/>
  <c r="E110" i="42"/>
  <c r="E215" i="42"/>
  <c r="E107" i="42"/>
  <c r="E195" i="42"/>
  <c r="E301" i="42"/>
  <c r="E366" i="42"/>
  <c r="E154" i="42"/>
  <c r="E121" i="42"/>
  <c r="E236" i="42"/>
  <c r="E71" i="42"/>
  <c r="E29" i="42"/>
  <c r="E246" i="42"/>
  <c r="E358" i="42"/>
  <c r="E142" i="42"/>
  <c r="E314" i="42"/>
  <c r="E133" i="42"/>
  <c r="E102" i="42"/>
  <c r="E128" i="42"/>
  <c r="E296" i="42"/>
  <c r="E151" i="42"/>
  <c r="E163" i="42"/>
  <c r="E48" i="42"/>
  <c r="E132" i="42"/>
  <c r="E78" i="42"/>
  <c r="E235" i="42"/>
  <c r="E307" i="42"/>
  <c r="E67" i="42"/>
  <c r="E26" i="42"/>
  <c r="E125" i="42"/>
  <c r="E119" i="42"/>
  <c r="E88" i="42"/>
  <c r="E310" i="42"/>
  <c r="E162" i="42"/>
  <c r="E220" i="42"/>
  <c r="E250" i="42"/>
  <c r="E160" i="42"/>
  <c r="E80" i="42"/>
  <c r="E174" i="42"/>
  <c r="E289" i="42"/>
  <c r="E108" i="42"/>
  <c r="E30" i="42"/>
  <c r="E209" i="42"/>
  <c r="E149" i="42"/>
  <c r="E124" i="42"/>
  <c r="E362" i="42"/>
  <c r="E109" i="42"/>
  <c r="E327" i="42"/>
  <c r="E32" i="42"/>
  <c r="E237" i="42"/>
  <c r="E192" i="42"/>
  <c r="E170" i="42"/>
  <c r="E65" i="42"/>
  <c r="E234" i="42"/>
  <c r="E266" i="42"/>
  <c r="E49" i="42"/>
  <c r="E117" i="42"/>
  <c r="E341" i="42"/>
  <c r="E184" i="42"/>
  <c r="E87" i="42"/>
  <c r="E193" i="42"/>
  <c r="E120" i="42"/>
  <c r="E312" i="42"/>
  <c r="E180" i="42"/>
  <c r="E36" i="42"/>
  <c r="E118" i="42"/>
  <c r="E155" i="42"/>
  <c r="E161" i="42"/>
  <c r="E367" i="42"/>
  <c r="E357" i="42"/>
  <c r="E207" i="42"/>
  <c r="E230" i="42"/>
  <c r="E28" i="42"/>
  <c r="E226" i="42"/>
  <c r="E96" i="42"/>
  <c r="E264" i="42"/>
  <c r="E145" i="42"/>
  <c r="E73" i="42"/>
  <c r="E55" i="42"/>
  <c r="E63" i="42"/>
  <c r="E169" i="42"/>
  <c r="E259" i="42"/>
  <c r="E89" i="42"/>
  <c r="E285" i="42"/>
  <c r="E104" i="42"/>
  <c r="E171" i="42"/>
  <c r="E291" i="42"/>
  <c r="E319" i="42"/>
  <c r="E37" i="42"/>
  <c r="E116" i="42"/>
  <c r="E190" i="42"/>
  <c r="E350" i="42"/>
  <c r="E153" i="42"/>
  <c r="E292" i="42"/>
  <c r="E270" i="42"/>
  <c r="E298" i="42"/>
  <c r="E127" i="42"/>
  <c r="E129" i="42"/>
  <c r="E41" i="42"/>
  <c r="E342" i="42"/>
  <c r="E255" i="42"/>
  <c r="E183" i="42"/>
  <c r="E187" i="42"/>
  <c r="E181" i="42"/>
  <c r="E25" i="42"/>
  <c r="E76" i="42"/>
  <c r="E39" i="42"/>
  <c r="E204" i="42"/>
  <c r="E61" i="42"/>
  <c r="E138" i="42"/>
  <c r="E340" i="42"/>
  <c r="E328" i="42"/>
  <c r="E324" i="42"/>
  <c r="E294" i="42"/>
  <c r="E260" i="42"/>
  <c r="E135" i="42"/>
  <c r="E123" i="42"/>
  <c r="E293" i="42"/>
  <c r="E359" i="42"/>
  <c r="E283" i="42"/>
  <c r="E56" i="42"/>
  <c r="E282" i="42"/>
  <c r="E131" i="42"/>
  <c r="E122" i="42"/>
  <c r="E299" i="42"/>
  <c r="E68" i="42"/>
  <c r="E140" i="42"/>
  <c r="E52" i="42"/>
  <c r="E331" i="42"/>
  <c r="E106" i="42"/>
  <c r="E247" i="42"/>
  <c r="E201" i="42"/>
  <c r="E323" i="42"/>
  <c r="E54" i="42"/>
  <c r="E144" i="42"/>
  <c r="E166" i="42"/>
  <c r="E134" i="42"/>
  <c r="E256" i="42"/>
  <c r="E70" i="42"/>
  <c r="E31" i="42"/>
  <c r="E158" i="42"/>
  <c r="E223" i="42"/>
  <c r="E45" i="42"/>
  <c r="E157" i="42"/>
  <c r="E248" i="42"/>
  <c r="E75" i="42"/>
  <c r="E147" i="42"/>
  <c r="E185" i="42"/>
  <c r="E90" i="42"/>
  <c r="E352" i="42"/>
  <c r="E232" i="42"/>
  <c r="E273" i="42"/>
  <c r="E263" i="42"/>
  <c r="E332" i="42"/>
  <c r="E176" i="42"/>
  <c r="E364" i="42"/>
  <c r="E267" i="42"/>
  <c r="E275" i="42"/>
  <c r="E251" i="42"/>
  <c r="E320" i="42"/>
  <c r="E167" i="42"/>
  <c r="E146" i="42"/>
  <c r="E38" i="42"/>
  <c r="E274" i="42"/>
  <c r="E313" i="42"/>
  <c r="E369" i="42"/>
  <c r="E258" i="42"/>
  <c r="E99" i="42"/>
  <c r="E156" i="42"/>
  <c r="E219" i="42"/>
  <c r="E239" i="42"/>
  <c r="E81" i="42"/>
  <c r="E44" i="42"/>
  <c r="E330" i="42"/>
  <c r="E51" i="42"/>
  <c r="E20" i="42"/>
  <c r="E329" i="42"/>
  <c r="E268" i="42"/>
  <c r="E302" i="42"/>
  <c r="E86" i="42"/>
  <c r="E62" i="42"/>
  <c r="E94" i="42"/>
  <c r="E290" i="42"/>
  <c r="E355" i="42"/>
  <c r="E217" i="42"/>
  <c r="M156" i="42" l="1"/>
  <c r="M128" i="42"/>
  <c r="M149" i="42"/>
  <c r="M162" i="42"/>
  <c r="M356" i="42"/>
  <c r="M108" i="42"/>
  <c r="M275" i="42"/>
  <c r="M161" i="42"/>
  <c r="M307" i="42"/>
  <c r="M139" i="42"/>
  <c r="M329" i="42"/>
  <c r="M157" i="42"/>
  <c r="M340" i="42"/>
  <c r="M121" i="42"/>
  <c r="M286" i="42"/>
  <c r="M262" i="42"/>
  <c r="M110" i="42"/>
  <c r="M185" i="42"/>
  <c r="M218" i="42"/>
  <c r="M244" i="42"/>
  <c r="M259" i="42"/>
  <c r="M189" i="42"/>
  <c r="M241" i="42"/>
  <c r="M171" i="42"/>
  <c r="M234" i="42"/>
  <c r="M191" i="42"/>
  <c r="M226" i="42"/>
  <c r="M247" i="42"/>
  <c r="M276" i="42"/>
  <c r="M100" i="42"/>
  <c r="M348" i="42"/>
  <c r="M91" i="42"/>
  <c r="M264" i="42"/>
  <c r="M261" i="42"/>
  <c r="M102" i="42"/>
  <c r="M79" i="42"/>
  <c r="M308" i="42"/>
  <c r="M350" i="42"/>
  <c r="M215" i="42"/>
  <c r="M182" i="42"/>
  <c r="M255" i="42"/>
  <c r="M195" i="42"/>
  <c r="M52" i="42"/>
  <c r="M221" i="42"/>
  <c r="M181" i="42"/>
  <c r="M238" i="42"/>
  <c r="M192" i="42"/>
  <c r="M49" i="42"/>
  <c r="M30" i="42"/>
  <c r="M43" i="42"/>
  <c r="M54" i="42"/>
  <c r="M69" i="42"/>
  <c r="M45" i="42"/>
  <c r="M58" i="42"/>
  <c r="M60" i="42"/>
  <c r="M29" i="42"/>
  <c r="M33" i="42"/>
  <c r="M64" i="42"/>
  <c r="M35" i="42"/>
  <c r="M27" i="42"/>
  <c r="M39" i="42"/>
  <c r="M26" i="42"/>
  <c r="M41" i="42"/>
  <c r="M42" i="42"/>
  <c r="M61" i="42"/>
  <c r="E9" i="42"/>
  <c r="M53" i="42"/>
  <c r="M67" i="42"/>
  <c r="M32" i="42"/>
  <c r="M68" i="42"/>
  <c r="M56" i="42"/>
  <c r="M83" i="42"/>
  <c r="M93" i="42"/>
  <c r="M80" i="42"/>
  <c r="M78" i="42"/>
  <c r="M89" i="42"/>
  <c r="M94" i="42"/>
  <c r="M92" i="42"/>
  <c r="M90" i="42"/>
  <c r="M97" i="42"/>
  <c r="M87" i="42"/>
  <c r="M88" i="42"/>
  <c r="M77" i="42"/>
  <c r="M82" i="42"/>
  <c r="M103" i="42"/>
  <c r="M72" i="42"/>
  <c r="M101" i="42"/>
  <c r="M104" i="42"/>
  <c r="M85" i="42"/>
  <c r="M105" i="42"/>
  <c r="M81" i="42"/>
  <c r="M99" i="42"/>
  <c r="M106" i="42"/>
  <c r="M86" i="42"/>
  <c r="M95" i="42"/>
  <c r="M74" i="42"/>
  <c r="M75" i="42"/>
  <c r="M84" i="42"/>
  <c r="M188" i="42"/>
  <c r="M141" i="42"/>
  <c r="M116" i="42"/>
  <c r="M312" i="42"/>
  <c r="M266" i="42"/>
  <c r="M333" i="42"/>
  <c r="M288" i="42"/>
  <c r="M109" i="42"/>
  <c r="M184" i="42"/>
  <c r="M180" i="42"/>
  <c r="M306" i="42"/>
  <c r="M269" i="42"/>
  <c r="M199" i="42"/>
  <c r="M164" i="42"/>
  <c r="M132" i="42"/>
  <c r="M236" i="42"/>
  <c r="M231" i="42"/>
  <c r="M251" i="42"/>
  <c r="M277" i="42"/>
  <c r="M193" i="42"/>
  <c r="M227" i="42"/>
  <c r="M136" i="42"/>
  <c r="M126" i="42"/>
  <c r="M176" i="42"/>
  <c r="M130" i="42"/>
  <c r="M230" i="42"/>
  <c r="M233" i="42"/>
  <c r="M213" i="42"/>
  <c r="M359" i="42"/>
  <c r="M336" i="42"/>
  <c r="M208" i="42"/>
  <c r="M205" i="42"/>
  <c r="M153" i="42"/>
  <c r="M137" i="42"/>
  <c r="M240" i="42"/>
  <c r="M203" i="42"/>
  <c r="M151" i="42"/>
  <c r="M114" i="42"/>
  <c r="M206" i="42"/>
  <c r="M324" i="42"/>
  <c r="M133" i="42"/>
  <c r="M118" i="42"/>
  <c r="M167" i="42"/>
  <c r="M294" i="42"/>
  <c r="M168" i="42"/>
  <c r="M145" i="42"/>
  <c r="M125" i="42"/>
  <c r="M142" i="42"/>
  <c r="M175" i="42"/>
  <c r="M165" i="42"/>
  <c r="M245" i="42"/>
  <c r="M323" i="42"/>
  <c r="M335" i="42"/>
  <c r="M338" i="42"/>
  <c r="M250" i="42"/>
  <c r="M257" i="42"/>
  <c r="M115" i="42"/>
  <c r="M123" i="42"/>
  <c r="M364" i="42"/>
  <c r="M291" i="42"/>
  <c r="M246" i="42"/>
  <c r="M239" i="42"/>
  <c r="M129" i="42"/>
  <c r="M170" i="42"/>
  <c r="M173" i="42"/>
  <c r="M297" i="42"/>
  <c r="M304" i="42"/>
  <c r="M318" i="42"/>
  <c r="M224" i="42"/>
  <c r="M202" i="42"/>
  <c r="M120" i="42"/>
  <c r="M135" i="42"/>
  <c r="M252" i="42"/>
  <c r="M216" i="42"/>
  <c r="M214" i="42"/>
  <c r="M111" i="42"/>
  <c r="M158" i="42"/>
  <c r="M249" i="42"/>
  <c r="M207" i="42"/>
  <c r="M254" i="42"/>
  <c r="M256" i="42"/>
  <c r="M187" i="42"/>
  <c r="M292" i="42"/>
  <c r="M360" i="42"/>
  <c r="M346" i="42"/>
  <c r="M299" i="42"/>
  <c r="M283" i="42"/>
  <c r="M274" i="42"/>
  <c r="M186" i="42"/>
  <c r="M235" i="42"/>
  <c r="M204" i="42"/>
  <c r="M242" i="42"/>
  <c r="M146" i="42"/>
  <c r="M131" i="42"/>
  <c r="M152" i="42"/>
  <c r="M150" i="42"/>
  <c r="M219" i="42"/>
  <c r="M220" i="42"/>
  <c r="M177" i="42"/>
  <c r="M209" i="42"/>
  <c r="M155" i="42"/>
  <c r="M228" i="42"/>
  <c r="M196" i="42"/>
  <c r="M352" i="42"/>
  <c r="M222" i="42"/>
  <c r="M178" i="42"/>
  <c r="M143" i="42"/>
  <c r="M117" i="42"/>
  <c r="M271" i="42"/>
  <c r="M197" i="42"/>
  <c r="M201" i="42"/>
  <c r="M172" i="42"/>
  <c r="M138" i="42"/>
  <c r="M163" i="42"/>
  <c r="M124" i="42"/>
  <c r="M166" i="42"/>
  <c r="M174" i="42"/>
  <c r="M217" i="42"/>
  <c r="M260" i="42"/>
  <c r="M200" i="42"/>
  <c r="M355" i="42"/>
  <c r="M284" i="42"/>
  <c r="M267" i="42"/>
  <c r="M278" i="42"/>
  <c r="M296" i="42"/>
  <c r="M311" i="42"/>
  <c r="M183" i="42"/>
  <c r="M243" i="42"/>
  <c r="M194" i="42"/>
  <c r="M248" i="42"/>
  <c r="M160" i="42"/>
  <c r="M119" i="42"/>
  <c r="M154" i="42"/>
  <c r="M112" i="42"/>
  <c r="M122" i="42"/>
  <c r="M351" i="42"/>
  <c r="M212" i="42"/>
  <c r="M198" i="42"/>
  <c r="M159" i="42"/>
  <c r="M113" i="42"/>
  <c r="M148" i="42"/>
  <c r="M223" i="42"/>
  <c r="M253" i="42"/>
  <c r="M232" i="42"/>
  <c r="M229" i="42"/>
  <c r="M225" i="42"/>
  <c r="M301" i="42"/>
  <c r="M272" i="42"/>
  <c r="M343" i="42"/>
  <c r="M341" i="42"/>
  <c r="M319" i="42"/>
  <c r="M332" i="42"/>
  <c r="M237" i="42"/>
  <c r="M258" i="42"/>
  <c r="M169" i="42"/>
  <c r="M179" i="42"/>
  <c r="M140" i="42"/>
  <c r="M147" i="42"/>
  <c r="M134" i="42"/>
  <c r="M127" i="42"/>
  <c r="M327" i="42"/>
  <c r="M347" i="42"/>
  <c r="M211" i="42"/>
  <c r="M190" i="42"/>
  <c r="M210" i="42"/>
  <c r="M285" i="42"/>
  <c r="M62" i="42"/>
  <c r="M289" i="42"/>
  <c r="M345" i="42"/>
  <c r="M320" i="42"/>
  <c r="M334" i="42"/>
  <c r="M51" i="42"/>
  <c r="M268" i="42"/>
  <c r="M367" i="42"/>
  <c r="M57" i="42"/>
  <c r="M361" i="42"/>
  <c r="M310" i="42"/>
  <c r="M362" i="42"/>
  <c r="M368" i="42"/>
  <c r="M46" i="42"/>
  <c r="M321" i="42"/>
  <c r="M65" i="42"/>
  <c r="M353" i="42"/>
  <c r="M354" i="42"/>
  <c r="M50" i="42"/>
  <c r="M28" i="42"/>
  <c r="M366" i="42"/>
  <c r="M279" i="42"/>
  <c r="M265" i="42"/>
  <c r="M302" i="42"/>
  <c r="M369" i="42"/>
  <c r="M280" i="42"/>
  <c r="M309" i="42"/>
  <c r="M76" i="42"/>
  <c r="M96" i="42"/>
  <c r="M293" i="42"/>
  <c r="M287" i="42"/>
  <c r="M314" i="42"/>
  <c r="M331" i="42"/>
  <c r="M66" i="42"/>
  <c r="M55" i="42"/>
  <c r="M298" i="42"/>
  <c r="M31" i="42"/>
  <c r="M281" i="42"/>
  <c r="M25" i="42"/>
  <c r="M44" i="42"/>
  <c r="M38" i="42"/>
  <c r="M326" i="42"/>
  <c r="M330" i="42"/>
  <c r="M282" i="42"/>
  <c r="M313" i="42"/>
  <c r="M344" i="42"/>
  <c r="M295" i="42"/>
  <c r="M339" i="42"/>
  <c r="M263" i="42"/>
  <c r="M365" i="42"/>
  <c r="M36" i="42"/>
  <c r="M59" i="42"/>
  <c r="M37" i="42"/>
  <c r="M363" i="42"/>
  <c r="M322" i="42"/>
  <c r="M303" i="42"/>
  <c r="M270" i="42"/>
  <c r="M325" i="42"/>
  <c r="M70" i="42"/>
  <c r="M40" i="42"/>
  <c r="M48" i="42"/>
  <c r="M300" i="42"/>
  <c r="M349" i="42"/>
  <c r="M290" i="42"/>
  <c r="M273" i="42"/>
  <c r="M317" i="42"/>
  <c r="M358" i="42"/>
  <c r="M342" i="42"/>
  <c r="M337" i="42"/>
  <c r="M107" i="42"/>
  <c r="M73" i="42"/>
  <c r="M315" i="42"/>
  <c r="M305" i="42"/>
  <c r="M316" i="42"/>
  <c r="M71" i="42"/>
  <c r="M34" i="42"/>
  <c r="M47" i="42"/>
  <c r="M357" i="42"/>
  <c r="E349" i="2"/>
  <c r="S261" i="42"/>
  <c r="E21" i="42"/>
  <c r="E351" i="31"/>
  <c r="E4" i="31"/>
  <c r="F241" i="31" s="1"/>
  <c r="I222" i="42" s="1"/>
  <c r="E17" i="42"/>
  <c r="S72" i="42"/>
  <c r="E18" i="42"/>
  <c r="E3" i="12"/>
  <c r="F10" i="31" l="1"/>
  <c r="I94" i="42" s="1"/>
  <c r="F218" i="31"/>
  <c r="I255" i="42" s="1"/>
  <c r="F23" i="31"/>
  <c r="I85" i="42" s="1"/>
  <c r="F81" i="31"/>
  <c r="I124" i="42" s="1"/>
  <c r="F139" i="31"/>
  <c r="I151" i="42" s="1"/>
  <c r="F188" i="31"/>
  <c r="I153" i="42" s="1"/>
  <c r="F95" i="31"/>
  <c r="I182" i="42" s="1"/>
  <c r="F217" i="31"/>
  <c r="I183" i="42" s="1"/>
  <c r="F165" i="31"/>
  <c r="I290" i="42" s="1"/>
  <c r="F78" i="31"/>
  <c r="I193" i="42" s="1"/>
  <c r="F80" i="31"/>
  <c r="I143" i="42" s="1"/>
  <c r="F153" i="31"/>
  <c r="I89" i="42" s="1"/>
  <c r="F34" i="31"/>
  <c r="I357" i="42" s="1"/>
  <c r="F234" i="31"/>
  <c r="I242" i="42" s="1"/>
  <c r="F39" i="31"/>
  <c r="I243" i="42" s="1"/>
  <c r="F129" i="31"/>
  <c r="I327" i="42" s="1"/>
  <c r="F163" i="31"/>
  <c r="I128" i="42" s="1"/>
  <c r="F204" i="31"/>
  <c r="I122" i="42" s="1"/>
  <c r="F103" i="31"/>
  <c r="I271" i="42" s="1"/>
  <c r="F249" i="31"/>
  <c r="I190" i="42" s="1"/>
  <c r="F181" i="31"/>
  <c r="I38" i="42" s="1"/>
  <c r="F86" i="31"/>
  <c r="I195" i="42" s="1"/>
  <c r="F120" i="31"/>
  <c r="I341" i="42" s="1"/>
  <c r="F177" i="31"/>
  <c r="I277" i="42" s="1"/>
  <c r="F162" i="31"/>
  <c r="I312" i="42" s="1"/>
  <c r="F100" i="31"/>
  <c r="I245" i="42" s="1"/>
  <c r="F319" i="31"/>
  <c r="I352" i="42" s="1"/>
  <c r="F43" i="31"/>
  <c r="I348" i="42" s="1"/>
  <c r="F323" i="31"/>
  <c r="I246" i="42" s="1"/>
  <c r="F220" i="31"/>
  <c r="I75" i="42" s="1"/>
  <c r="F119" i="31"/>
  <c r="I318" i="42" s="1"/>
  <c r="F297" i="31"/>
  <c r="I244" i="42" s="1"/>
  <c r="F197" i="31"/>
  <c r="I326" i="42" s="1"/>
  <c r="F94" i="31"/>
  <c r="I226" i="42" s="1"/>
  <c r="F136" i="31"/>
  <c r="I263" i="42" s="1"/>
  <c r="F209" i="31"/>
  <c r="I152" i="42" s="1"/>
  <c r="F170" i="31"/>
  <c r="I317" i="42" s="1"/>
  <c r="F116" i="31"/>
  <c r="I359" i="42" s="1"/>
  <c r="F168" i="31"/>
  <c r="I121" i="42" s="1"/>
  <c r="F51" i="31"/>
  <c r="I169" i="42" s="1"/>
  <c r="F20" i="31"/>
  <c r="I148" i="42" s="1"/>
  <c r="F350" i="31"/>
  <c r="I188" i="42" s="1"/>
  <c r="F232" i="31"/>
  <c r="I208" i="42" s="1"/>
  <c r="F125" i="31"/>
  <c r="I288" i="42" s="1"/>
  <c r="F102" i="31"/>
  <c r="I252" i="42" s="1"/>
  <c r="F144" i="31"/>
  <c r="I123" i="42" s="1"/>
  <c r="F57" i="31"/>
  <c r="I146" i="42" s="1"/>
  <c r="F58" i="31"/>
  <c r="I250" i="42" s="1"/>
  <c r="F140" i="31"/>
  <c r="I361" i="42" s="1"/>
  <c r="F216" i="31"/>
  <c r="I175" i="42" s="1"/>
  <c r="F59" i="31"/>
  <c r="I229" i="42" s="1"/>
  <c r="F244" i="31"/>
  <c r="I219" i="42" s="1"/>
  <c r="F159" i="31"/>
  <c r="I127" i="42" s="1"/>
  <c r="F41" i="31"/>
  <c r="I129" i="42" s="1"/>
  <c r="F133" i="31"/>
  <c r="I142" i="42" s="1"/>
  <c r="F46" i="31"/>
  <c r="I86" i="42" s="1"/>
  <c r="F198" i="31"/>
  <c r="I330" i="42" s="1"/>
  <c r="F257" i="31"/>
  <c r="I227" i="42" s="1"/>
  <c r="F114" i="31"/>
  <c r="I265" i="42" s="1"/>
  <c r="F194" i="31"/>
  <c r="I163" i="42" s="1"/>
  <c r="F322" i="31"/>
  <c r="I260" i="42" s="1"/>
  <c r="F180" i="31"/>
  <c r="I339" i="42" s="1"/>
  <c r="F111" i="31"/>
  <c r="I174" i="42" s="1"/>
  <c r="F248" i="31"/>
  <c r="I292" i="42" s="1"/>
  <c r="F265" i="31"/>
  <c r="I52" i="42" s="1"/>
  <c r="F67" i="31"/>
  <c r="I207" i="42" s="1"/>
  <c r="F235" i="31"/>
  <c r="I201" i="42" s="1"/>
  <c r="F52" i="31"/>
  <c r="I132" i="42" s="1"/>
  <c r="F252" i="31"/>
  <c r="I105" i="42" s="1"/>
  <c r="F47" i="31"/>
  <c r="I63" i="42" s="1"/>
  <c r="F199" i="31"/>
  <c r="I224" i="42" s="1"/>
  <c r="F97" i="31"/>
  <c r="I220" i="42" s="1"/>
  <c r="F37" i="31"/>
  <c r="I159" i="42" s="1"/>
  <c r="F141" i="31"/>
  <c r="I268" i="42" s="1"/>
  <c r="F285" i="31"/>
  <c r="I66" i="42" s="1"/>
  <c r="F54" i="31"/>
  <c r="I349" i="42" s="1"/>
  <c r="F126" i="31"/>
  <c r="I299" i="42" s="1"/>
  <c r="F206" i="31"/>
  <c r="I285" i="42" s="1"/>
  <c r="F176" i="31"/>
  <c r="I309" i="42" s="1"/>
  <c r="F105" i="31"/>
  <c r="I319" i="42" s="1"/>
  <c r="F281" i="31"/>
  <c r="I48" i="42" s="1"/>
  <c r="F138" i="31"/>
  <c r="I212" i="42" s="1"/>
  <c r="F44" i="31"/>
  <c r="I297" i="42" s="1"/>
  <c r="F207" i="31"/>
  <c r="I345" i="42" s="1"/>
  <c r="F19" i="31"/>
  <c r="I166" i="42" s="1"/>
  <c r="F291" i="31"/>
  <c r="I57" i="42" s="1"/>
  <c r="F230" i="31"/>
  <c r="I206" i="42" s="1"/>
  <c r="F96" i="31"/>
  <c r="I320" i="42" s="1"/>
  <c r="F69" i="31"/>
  <c r="I203" i="42" s="1"/>
  <c r="F341" i="31"/>
  <c r="I321" i="42" s="1"/>
  <c r="F166" i="31"/>
  <c r="I125" i="42" s="1"/>
  <c r="F240" i="31"/>
  <c r="I205" i="42" s="1"/>
  <c r="F154" i="31"/>
  <c r="I54" i="42" s="1"/>
  <c r="F76" i="31"/>
  <c r="I191" i="42" s="1"/>
  <c r="F303" i="31"/>
  <c r="I258" i="42" s="1"/>
  <c r="F27" i="31"/>
  <c r="I118" i="42" s="1"/>
  <c r="F315" i="31"/>
  <c r="I343" i="42" s="1"/>
  <c r="F246" i="31"/>
  <c r="I179" i="42" s="1"/>
  <c r="F160" i="31"/>
  <c r="I197" i="42" s="1"/>
  <c r="F101" i="31"/>
  <c r="I131" i="42" s="1"/>
  <c r="F349" i="31"/>
  <c r="I145" i="42" s="1"/>
  <c r="F174" i="31"/>
  <c r="I135" i="42" s="1"/>
  <c r="F256" i="31"/>
  <c r="I218" i="42" s="1"/>
  <c r="F42" i="31"/>
  <c r="I272" i="42" s="1"/>
  <c r="F242" i="31"/>
  <c r="I198" i="42" s="1"/>
  <c r="F55" i="31"/>
  <c r="I160" i="42" s="1"/>
  <c r="F161" i="31"/>
  <c r="I157" i="42" s="1"/>
  <c r="F179" i="31"/>
  <c r="I356" i="42" s="1"/>
  <c r="F270" i="31"/>
  <c r="I29" i="42" s="1"/>
  <c r="F200" i="31"/>
  <c r="I156" i="42" s="1"/>
  <c r="F109" i="31"/>
  <c r="I360" i="42" s="1"/>
  <c r="F30" i="31"/>
  <c r="I214" i="42" s="1"/>
  <c r="F182" i="31"/>
  <c r="I329" i="42" s="1"/>
  <c r="F25" i="31"/>
  <c r="I171" i="42" s="1"/>
  <c r="F50" i="31"/>
  <c r="I323" i="42" s="1"/>
  <c r="F306" i="31"/>
  <c r="I314" i="42" s="1"/>
  <c r="F71" i="31"/>
  <c r="I115" i="42" s="1"/>
  <c r="F201" i="31"/>
  <c r="I305" i="42" s="1"/>
  <c r="F187" i="31"/>
  <c r="I149" i="42" s="1"/>
  <c r="F236" i="31"/>
  <c r="I368" i="42" s="1"/>
  <c r="F143" i="31"/>
  <c r="I332" i="42" s="1"/>
  <c r="F329" i="31"/>
  <c r="I295" i="42" s="1"/>
  <c r="F213" i="31"/>
  <c r="I210" i="42" s="1"/>
  <c r="F38" i="31"/>
  <c r="I284" i="42" s="1"/>
  <c r="F190" i="31"/>
  <c r="I303" i="42" s="1"/>
  <c r="F233" i="31"/>
  <c r="I204" i="42" s="1"/>
  <c r="F314" i="31"/>
  <c r="I209" i="42" s="1"/>
  <c r="F211" i="31"/>
  <c r="I114" i="42" s="1"/>
  <c r="F196" i="31"/>
  <c r="I333" i="42" s="1"/>
  <c r="F149" i="31"/>
  <c r="I58" i="42" s="1"/>
  <c r="F186" i="31"/>
  <c r="I328" i="42" s="1"/>
  <c r="F87" i="31"/>
  <c r="I176" i="42" s="1"/>
  <c r="F225" i="31"/>
  <c r="I184" i="42" s="1"/>
  <c r="F36" i="31"/>
  <c r="I249" i="42" s="1"/>
  <c r="F15" i="31"/>
  <c r="I248" i="42" s="1"/>
  <c r="F21" i="31"/>
  <c r="I241" i="42" s="1"/>
  <c r="F221" i="31"/>
  <c r="I130" i="42" s="1"/>
  <c r="F110" i="31"/>
  <c r="I213" i="42" s="1"/>
  <c r="F152" i="31"/>
  <c r="I99" i="42" s="1"/>
  <c r="F73" i="31"/>
  <c r="I72" i="42" s="1"/>
  <c r="F122" i="31"/>
  <c r="I261" i="42" s="1"/>
  <c r="F202" i="31"/>
  <c r="I154" i="42" s="1"/>
  <c r="F346" i="31"/>
  <c r="I365" i="42" s="1"/>
  <c r="F127" i="31"/>
  <c r="I155" i="42" s="1"/>
  <c r="F272" i="31"/>
  <c r="I60" i="42" s="1"/>
  <c r="F337" i="31"/>
  <c r="I306" i="42" s="1"/>
  <c r="F123" i="31"/>
  <c r="I273" i="42" s="1"/>
  <c r="F251" i="31"/>
  <c r="I93" i="42" s="1"/>
  <c r="F92" i="31"/>
  <c r="I302" i="42" s="1"/>
  <c r="F300" i="31"/>
  <c r="I194" i="42" s="1"/>
  <c r="F63" i="31"/>
  <c r="I240" i="42" s="1"/>
  <c r="F215" i="31"/>
  <c r="I189" i="42" s="1"/>
  <c r="F145" i="31"/>
  <c r="I362" i="42" s="1"/>
  <c r="F45" i="31"/>
  <c r="I325" i="42" s="1"/>
  <c r="F309" i="31"/>
  <c r="I259" i="42" s="1"/>
  <c r="F62" i="31"/>
  <c r="I322" i="42" s="1"/>
  <c r="F150" i="31"/>
  <c r="I278" i="42" s="1"/>
  <c r="F222" i="31"/>
  <c r="I164" i="42" s="1"/>
  <c r="F208" i="31"/>
  <c r="I296" i="42" s="1"/>
  <c r="F121" i="31"/>
  <c r="I264" i="42" s="1"/>
  <c r="F345" i="31"/>
  <c r="I315" i="42" s="1"/>
  <c r="F130" i="31"/>
  <c r="I90" i="42" s="1"/>
  <c r="F210" i="31"/>
  <c r="I136" i="42" s="1"/>
  <c r="F12" i="31"/>
  <c r="I350" i="42" s="1"/>
  <c r="F212" i="31"/>
  <c r="I88" i="42" s="1"/>
  <c r="F151" i="31"/>
  <c r="I353" i="42" s="1"/>
  <c r="F304" i="31"/>
  <c r="I223" i="42" s="1"/>
  <c r="F11" i="31"/>
  <c r="I247" i="42" s="1"/>
  <c r="F131" i="31"/>
  <c r="I307" i="42" s="1"/>
  <c r="F275" i="31"/>
  <c r="I42" i="42" s="1"/>
  <c r="F132" i="31"/>
  <c r="I267" i="42" s="1"/>
  <c r="F332" i="31"/>
  <c r="I364" i="42" s="1"/>
  <c r="F79" i="31"/>
  <c r="I65" i="42" s="1"/>
  <c r="F7" i="31"/>
  <c r="I83" i="42" s="1"/>
  <c r="F193" i="31"/>
  <c r="I276" i="42" s="1"/>
  <c r="F61" i="31"/>
  <c r="I251" i="42" s="1"/>
  <c r="F157" i="31"/>
  <c r="I104" i="42" s="1"/>
  <c r="F333" i="31"/>
  <c r="I334" i="42" s="1"/>
  <c r="F70" i="31"/>
  <c r="I101" i="42" s="1"/>
  <c r="F158" i="31"/>
  <c r="I36" i="42" s="1"/>
  <c r="F72" i="31"/>
  <c r="I102" i="42" s="1"/>
  <c r="F224" i="31"/>
  <c r="I287" i="42" s="1"/>
  <c r="F137" i="31"/>
  <c r="I181" i="42" s="1"/>
  <c r="F6" i="31"/>
  <c r="I331" i="42" s="1"/>
  <c r="F312" i="31"/>
  <c r="I68" i="42" s="1"/>
  <c r="F316" i="31"/>
  <c r="I139" i="42" s="1"/>
  <c r="F326" i="31"/>
  <c r="I79" i="42" s="1"/>
  <c r="F267" i="31"/>
  <c r="I32" i="42" s="1"/>
  <c r="F262" i="31"/>
  <c r="I35" i="42" s="1"/>
  <c r="F330" i="31"/>
  <c r="I76" i="42" s="1"/>
  <c r="F310" i="31"/>
  <c r="I95" i="42" s="1"/>
  <c r="F318" i="31"/>
  <c r="I230" i="42" s="1"/>
  <c r="F317" i="31"/>
  <c r="I87" i="42" s="1"/>
  <c r="F335" i="31"/>
  <c r="I98" i="42" s="1"/>
  <c r="F342" i="31"/>
  <c r="I347" i="42" s="1"/>
  <c r="F325" i="31"/>
  <c r="I275" i="42" s="1"/>
  <c r="F321" i="31"/>
  <c r="I215" i="42" s="1"/>
  <c r="F276" i="31"/>
  <c r="I55" i="42" s="1"/>
  <c r="F287" i="31"/>
  <c r="I59" i="42" s="1"/>
  <c r="F271" i="31"/>
  <c r="I27" i="42" s="1"/>
  <c r="F347" i="31"/>
  <c r="I262" i="42" s="1"/>
  <c r="F311" i="31"/>
  <c r="I108" i="42" s="1"/>
  <c r="F344" i="31"/>
  <c r="I112" i="42" s="1"/>
  <c r="F324" i="31"/>
  <c r="I221" i="42" s="1"/>
  <c r="F334" i="31"/>
  <c r="I342" i="42" s="1"/>
  <c r="F106" i="31"/>
  <c r="I253" i="42" s="1"/>
  <c r="F223" i="31"/>
  <c r="I211" i="42" s="1"/>
  <c r="F24" i="31"/>
  <c r="I133" i="42" s="1"/>
  <c r="F65" i="31"/>
  <c r="I119" i="42" s="1"/>
  <c r="F296" i="31"/>
  <c r="I106" i="42" s="1"/>
  <c r="F32" i="31"/>
  <c r="I80" i="42" s="1"/>
  <c r="F227" i="31"/>
  <c r="I313" i="42" s="1"/>
  <c r="F56" i="31"/>
  <c r="I199" i="42" s="1"/>
  <c r="F169" i="31"/>
  <c r="I116" i="42" s="1"/>
  <c r="F191" i="31"/>
  <c r="I324" i="42" s="1"/>
  <c r="F308" i="31"/>
  <c r="I110" i="42" s="1"/>
  <c r="F255" i="31"/>
  <c r="I216" i="42" s="1"/>
  <c r="F327" i="31"/>
  <c r="I282" i="42" s="1"/>
  <c r="F9" i="31"/>
  <c r="I173" i="42" s="1"/>
  <c r="F258" i="31"/>
  <c r="I180" i="42" s="1"/>
  <c r="F261" i="31"/>
  <c r="I279" i="42" s="1"/>
  <c r="F183" i="31"/>
  <c r="I192" i="42" s="1"/>
  <c r="F40" i="31"/>
  <c r="I358" i="42" s="1"/>
  <c r="F284" i="31"/>
  <c r="I40" i="42" s="1"/>
  <c r="F104" i="31"/>
  <c r="I355" i="42" s="1"/>
  <c r="F219" i="31"/>
  <c r="I256" i="42" s="1"/>
  <c r="F259" i="31"/>
  <c r="I289" i="42" s="1"/>
  <c r="F89" i="31"/>
  <c r="I126" i="42" s="1"/>
  <c r="F8" i="31"/>
  <c r="I311" i="42" s="1"/>
  <c r="F35" i="31"/>
  <c r="I239" i="42" s="1"/>
  <c r="F185" i="31"/>
  <c r="I351" i="42" s="1"/>
  <c r="F167" i="31"/>
  <c r="I177" i="42" s="1"/>
  <c r="F279" i="31"/>
  <c r="I31" i="42" s="1"/>
  <c r="F33" i="31"/>
  <c r="I147" i="42" s="1"/>
  <c r="F290" i="31"/>
  <c r="I49" i="42" s="1"/>
  <c r="F292" i="31"/>
  <c r="I26" i="42" s="1"/>
  <c r="F98" i="31"/>
  <c r="I232" i="42" s="1"/>
  <c r="F295" i="31"/>
  <c r="I73" i="42" s="1"/>
  <c r="F282" i="31"/>
  <c r="I53" i="42" s="1"/>
  <c r="F320" i="31"/>
  <c r="I137" i="42" s="1"/>
  <c r="F18" i="31"/>
  <c r="I269" i="42" s="1"/>
  <c r="F83" i="31"/>
  <c r="I202" i="42" s="1"/>
  <c r="F147" i="31"/>
  <c r="I43" i="42" s="1"/>
  <c r="F164" i="31"/>
  <c r="I91" i="42" s="1"/>
  <c r="F29" i="31"/>
  <c r="I231" i="42" s="1"/>
  <c r="F278" i="31"/>
  <c r="I70" i="42" s="1"/>
  <c r="F85" i="31"/>
  <c r="I200" i="42" s="1"/>
  <c r="F239" i="31"/>
  <c r="I186" i="42" s="1"/>
  <c r="F264" i="31"/>
  <c r="I25" i="42" s="1"/>
  <c r="F253" i="31"/>
  <c r="I293" i="42" s="1"/>
  <c r="F175" i="31"/>
  <c r="I270" i="42" s="1"/>
  <c r="F298" i="31"/>
  <c r="I71" i="42" s="1"/>
  <c r="F91" i="31"/>
  <c r="I92" i="42" s="1"/>
  <c r="F108" i="31"/>
  <c r="I254" i="42" s="1"/>
  <c r="F172" i="31"/>
  <c r="I298" i="42" s="1"/>
  <c r="F53" i="31"/>
  <c r="I64" i="42" s="1"/>
  <c r="F117" i="31"/>
  <c r="I33" i="42" s="1"/>
  <c r="F146" i="31"/>
  <c r="I363" i="42" s="1"/>
  <c r="F268" i="31"/>
  <c r="I44" i="42" s="1"/>
  <c r="F14" i="31"/>
  <c r="I167" i="42" s="1"/>
  <c r="F113" i="31"/>
  <c r="I281" i="42" s="1"/>
  <c r="F26" i="31"/>
  <c r="I185" i="42" s="1"/>
  <c r="F331" i="31"/>
  <c r="I178" i="42" s="1"/>
  <c r="F124" i="31"/>
  <c r="I338" i="42" s="1"/>
  <c r="F245" i="31"/>
  <c r="I354" i="42" s="1"/>
  <c r="F13" i="31"/>
  <c r="I50" i="42" s="1"/>
  <c r="F286" i="31"/>
  <c r="I39" i="42" s="1"/>
  <c r="F90" i="31"/>
  <c r="I168" i="42" s="1"/>
  <c r="F49" i="31"/>
  <c r="I81" i="42" s="1"/>
  <c r="F263" i="31"/>
  <c r="I47" i="42" s="1"/>
  <c r="F250" i="31"/>
  <c r="I217" i="42" s="1"/>
  <c r="F184" i="31"/>
  <c r="I366" i="42" s="1"/>
  <c r="F17" i="31"/>
  <c r="I74" i="42" s="1"/>
  <c r="F107" i="31"/>
  <c r="I280" i="42" s="1"/>
  <c r="F339" i="31"/>
  <c r="I300" i="42" s="1"/>
  <c r="F148" i="31"/>
  <c r="I103" i="42" s="1"/>
  <c r="F22" i="31"/>
  <c r="I117" i="42" s="1"/>
  <c r="F205" i="31"/>
  <c r="I367" i="42" s="1"/>
  <c r="F238" i="31"/>
  <c r="I196" i="42" s="1"/>
  <c r="F226" i="31"/>
  <c r="I286" i="42" s="1"/>
  <c r="F280" i="31"/>
  <c r="I62" i="42" s="1"/>
  <c r="F243" i="31"/>
  <c r="I369" i="42" s="1"/>
  <c r="F288" i="31"/>
  <c r="I30" i="42" s="1"/>
  <c r="F260" i="31"/>
  <c r="I140" i="42" s="1"/>
  <c r="F112" i="31"/>
  <c r="I291" i="42" s="1"/>
  <c r="F115" i="31"/>
  <c r="I233" i="42" s="1"/>
  <c r="F294" i="31"/>
  <c r="I187" i="42" s="1"/>
  <c r="F254" i="31"/>
  <c r="I274" i="42" s="1"/>
  <c r="F28" i="31"/>
  <c r="I344" i="42" s="1"/>
  <c r="F155" i="31"/>
  <c r="I266" i="42" s="1"/>
  <c r="F118" i="31"/>
  <c r="I161" i="42" s="1"/>
  <c r="F293" i="31"/>
  <c r="I82" i="42" s="1"/>
  <c r="F231" i="31"/>
  <c r="I78" i="42" s="1"/>
  <c r="F48" i="31"/>
  <c r="I172" i="42" s="1"/>
  <c r="F135" i="31"/>
  <c r="I165" i="42" s="1"/>
  <c r="F266" i="31"/>
  <c r="I67" i="42" s="1"/>
  <c r="F156" i="31"/>
  <c r="I34" i="42" s="1"/>
  <c r="F93" i="31"/>
  <c r="I150" i="42" s="1"/>
  <c r="F82" i="31"/>
  <c r="I56" i="42" s="1"/>
  <c r="F178" i="31"/>
  <c r="I141" i="42" s="1"/>
  <c r="F195" i="31"/>
  <c r="I238" i="42" s="1"/>
  <c r="F302" i="31"/>
  <c r="I228" i="42" s="1"/>
  <c r="F277" i="31"/>
  <c r="I37" i="42" s="1"/>
  <c r="F301" i="31"/>
  <c r="I235" i="42" s="1"/>
  <c r="F274" i="31"/>
  <c r="I69" i="42" s="1"/>
  <c r="F273" i="31"/>
  <c r="I28" i="42" s="1"/>
  <c r="F31" i="31"/>
  <c r="I100" i="42" s="1"/>
  <c r="F203" i="31"/>
  <c r="I111" i="42" s="1"/>
  <c r="F192" i="31"/>
  <c r="I109" i="42" s="1"/>
  <c r="F338" i="31"/>
  <c r="I336" i="42" s="1"/>
  <c r="F60" i="31"/>
  <c r="I236" i="42" s="1"/>
  <c r="F229" i="31"/>
  <c r="I335" i="42" s="1"/>
  <c r="F134" i="31"/>
  <c r="I316" i="42" s="1"/>
  <c r="F77" i="31"/>
  <c r="I283" i="42" s="1"/>
  <c r="F88" i="31"/>
  <c r="I120" i="42" s="1"/>
  <c r="F343" i="31"/>
  <c r="I162" i="42" s="1"/>
  <c r="F99" i="31"/>
  <c r="I170" i="42" s="1"/>
  <c r="F142" i="31"/>
  <c r="I113" i="42" s="1"/>
  <c r="F189" i="31"/>
  <c r="I144" i="42" s="1"/>
  <c r="F283" i="31"/>
  <c r="I41" i="42" s="1"/>
  <c r="F299" i="31"/>
  <c r="I107" i="42" s="1"/>
  <c r="F247" i="31"/>
  <c r="I337" i="42" s="1"/>
  <c r="F269" i="31"/>
  <c r="I46" i="42" s="1"/>
  <c r="F171" i="31"/>
  <c r="I308" i="42" s="1"/>
  <c r="F66" i="31"/>
  <c r="I77" i="42" s="1"/>
  <c r="F75" i="31"/>
  <c r="I234" i="42" s="1"/>
  <c r="F68" i="31"/>
  <c r="I84" i="42" s="1"/>
  <c r="F237" i="31"/>
  <c r="I257" i="42" s="1"/>
  <c r="F305" i="31"/>
  <c r="I310" i="42" s="1"/>
  <c r="F313" i="31"/>
  <c r="I51" i="42" s="1"/>
  <c r="F289" i="31"/>
  <c r="I45" i="42" s="1"/>
  <c r="F328" i="31"/>
  <c r="I294" i="42" s="1"/>
  <c r="F84" i="31"/>
  <c r="I61" i="42" s="1"/>
  <c r="F64" i="31"/>
  <c r="I96" i="42" s="1"/>
  <c r="F128" i="31"/>
  <c r="I340" i="42" s="1"/>
  <c r="F336" i="31"/>
  <c r="I301" i="42" s="1"/>
  <c r="F307" i="31"/>
  <c r="I97" i="42" s="1"/>
  <c r="F16" i="31"/>
  <c r="I158" i="42" s="1"/>
  <c r="F340" i="31"/>
  <c r="I304" i="42" s="1"/>
  <c r="F173" i="31"/>
  <c r="I134" i="42" s="1"/>
  <c r="F348" i="31"/>
  <c r="I346" i="42" s="1"/>
  <c r="F74" i="31"/>
  <c r="I138" i="42" s="1"/>
  <c r="F338" i="12"/>
  <c r="G338" i="12" s="1"/>
  <c r="F212" i="42"/>
  <c r="K212" i="42" s="1"/>
  <c r="F61" i="12"/>
  <c r="F80" i="12"/>
  <c r="F102" i="12"/>
  <c r="F39" i="12"/>
  <c r="F32" i="12"/>
  <c r="F34" i="12"/>
  <c r="F162" i="12"/>
  <c r="F306" i="12"/>
  <c r="F67" i="12"/>
  <c r="F69" i="12"/>
  <c r="F333" i="12"/>
  <c r="F103" i="12"/>
  <c r="F153" i="12"/>
  <c r="F109" i="12"/>
  <c r="F16" i="12"/>
  <c r="F128" i="12"/>
  <c r="F264" i="12"/>
  <c r="F339" i="12"/>
  <c r="F105" i="12"/>
  <c r="F225" i="12"/>
  <c r="F329" i="12"/>
  <c r="F211" i="12"/>
  <c r="F344" i="12"/>
  <c r="F159" i="12"/>
  <c r="F52" i="12"/>
  <c r="F320" i="12"/>
  <c r="F18" i="12"/>
  <c r="F178" i="12"/>
  <c r="F298" i="12"/>
  <c r="F50" i="12"/>
  <c r="F186" i="12"/>
  <c r="F322" i="12"/>
  <c r="F196" i="12"/>
  <c r="F93" i="12"/>
  <c r="F221" i="12"/>
  <c r="F203" i="12"/>
  <c r="F14" i="12"/>
  <c r="F177" i="12"/>
  <c r="F40" i="12"/>
  <c r="F136" i="12"/>
  <c r="F280" i="12"/>
  <c r="F92" i="12"/>
  <c r="F121" i="12"/>
  <c r="F233" i="12"/>
  <c r="F337" i="12"/>
  <c r="F15" i="12"/>
  <c r="F87" i="12"/>
  <c r="F236" i="12"/>
  <c r="F123" i="12"/>
  <c r="F288" i="12"/>
  <c r="F58" i="12"/>
  <c r="F194" i="12"/>
  <c r="F314" i="12"/>
  <c r="F66" i="12"/>
  <c r="F202" i="12"/>
  <c r="F323" i="12"/>
  <c r="F267" i="12"/>
  <c r="F147" i="12"/>
  <c r="F222" i="12"/>
  <c r="F295" i="12"/>
  <c r="F254" i="12"/>
  <c r="F94" i="12"/>
  <c r="F350" i="12"/>
  <c r="F36" i="12"/>
  <c r="F110" i="12"/>
  <c r="F299" i="12"/>
  <c r="F284" i="12"/>
  <c r="F115" i="12"/>
  <c r="F215" i="12"/>
  <c r="F35" i="12"/>
  <c r="F179" i="12"/>
  <c r="F135" i="12"/>
  <c r="F319" i="12"/>
  <c r="F148" i="12"/>
  <c r="F91" i="12"/>
  <c r="F134" i="12"/>
  <c r="F12" i="12"/>
  <c r="F116" i="12"/>
  <c r="F278" i="12"/>
  <c r="F124" i="12"/>
  <c r="F84" i="12"/>
  <c r="F86" i="12"/>
  <c r="F207" i="12"/>
  <c r="F31" i="12"/>
  <c r="F259" i="12"/>
  <c r="F59" i="12"/>
  <c r="F276" i="12"/>
  <c r="F287" i="12"/>
  <c r="F228" i="12"/>
  <c r="F199" i="12"/>
  <c r="F334" i="12"/>
  <c r="F271" i="12"/>
  <c r="F275" i="12"/>
  <c r="F71" i="12"/>
  <c r="F252" i="12"/>
  <c r="F220" i="12"/>
  <c r="F7" i="12"/>
  <c r="F292" i="12"/>
  <c r="F20" i="12"/>
  <c r="F182" i="12"/>
  <c r="F212" i="12"/>
  <c r="F315" i="12"/>
  <c r="F77" i="12"/>
  <c r="F22" i="12"/>
  <c r="F118" i="12"/>
  <c r="F21" i="12"/>
  <c r="F239" i="12"/>
  <c r="F107" i="12"/>
  <c r="F83" i="12"/>
  <c r="F133" i="12"/>
  <c r="F260" i="12"/>
  <c r="F27" i="12"/>
  <c r="F140" i="12"/>
  <c r="F30" i="12"/>
  <c r="F294" i="12"/>
  <c r="F13" i="12"/>
  <c r="F158" i="12"/>
  <c r="F183" i="12"/>
  <c r="F244" i="12"/>
  <c r="F53" i="12"/>
  <c r="F303" i="12"/>
  <c r="F283" i="12"/>
  <c r="F286" i="12"/>
  <c r="F256" i="12"/>
  <c r="F300" i="12"/>
  <c r="F269" i="12"/>
  <c r="F312" i="12"/>
  <c r="F41" i="12"/>
  <c r="F29" i="12"/>
  <c r="F293" i="12"/>
  <c r="F25" i="12"/>
  <c r="F263" i="12"/>
  <c r="F245" i="12"/>
  <c r="F167" i="12"/>
  <c r="F197" i="12"/>
  <c r="F104" i="12"/>
  <c r="F335" i="12"/>
  <c r="F272" i="12"/>
  <c r="F185" i="12"/>
  <c r="F317" i="12"/>
  <c r="F193" i="12"/>
  <c r="F64" i="12"/>
  <c r="F246" i="12"/>
  <c r="F129" i="12"/>
  <c r="F17" i="12"/>
  <c r="F318" i="12"/>
  <c r="F111" i="12"/>
  <c r="F268" i="12"/>
  <c r="F181" i="12"/>
  <c r="F76" i="12"/>
  <c r="F151" i="12"/>
  <c r="F47" i="12"/>
  <c r="F73" i="12"/>
  <c r="F79" i="12"/>
  <c r="F297" i="12"/>
  <c r="F55" i="12"/>
  <c r="F227" i="12"/>
  <c r="F132" i="12"/>
  <c r="F126" i="12"/>
  <c r="F108" i="12"/>
  <c r="F308" i="12"/>
  <c r="F172" i="12"/>
  <c r="F248" i="12"/>
  <c r="F328" i="12"/>
  <c r="F209" i="12"/>
  <c r="F262" i="12"/>
  <c r="F281" i="12"/>
  <c r="F341" i="12"/>
  <c r="F343" i="12"/>
  <c r="F307" i="12"/>
  <c r="F204" i="12"/>
  <c r="F23" i="12"/>
  <c r="F131" i="12"/>
  <c r="F316" i="12"/>
  <c r="F166" i="12"/>
  <c r="F6" i="12"/>
  <c r="F270" i="12"/>
  <c r="F127" i="12"/>
  <c r="F191" i="12"/>
  <c r="F265" i="12"/>
  <c r="F240" i="12"/>
  <c r="F180" i="12"/>
  <c r="F241" i="12"/>
  <c r="F19" i="12"/>
  <c r="F331" i="12"/>
  <c r="F43" i="12"/>
  <c r="F38" i="12"/>
  <c r="F54" i="12"/>
  <c r="F213" i="12"/>
  <c r="F150" i="12"/>
  <c r="F232" i="12"/>
  <c r="F238" i="12"/>
  <c r="F45" i="12"/>
  <c r="F324" i="12"/>
  <c r="F279" i="12"/>
  <c r="F85" i="12"/>
  <c r="F68" i="12"/>
  <c r="F251" i="12"/>
  <c r="F187" i="12"/>
  <c r="F309" i="12"/>
  <c r="F99" i="12"/>
  <c r="F235" i="12"/>
  <c r="F44" i="12"/>
  <c r="F261" i="12"/>
  <c r="F49" i="12"/>
  <c r="F230" i="12"/>
  <c r="F340" i="12"/>
  <c r="F214" i="12"/>
  <c r="F28" i="12"/>
  <c r="F120" i="12"/>
  <c r="F217" i="12"/>
  <c r="F336" i="12"/>
  <c r="F42" i="12"/>
  <c r="F198" i="12"/>
  <c r="F332" i="12"/>
  <c r="F296" i="12"/>
  <c r="F137" i="12"/>
  <c r="F345" i="12"/>
  <c r="F72" i="12"/>
  <c r="F210" i="12"/>
  <c r="F346" i="12"/>
  <c r="F219" i="12"/>
  <c r="F139" i="12"/>
  <c r="F304" i="12"/>
  <c r="F257" i="12"/>
  <c r="F231" i="12"/>
  <c r="F327" i="12"/>
  <c r="F46" i="12"/>
  <c r="F117" i="12"/>
  <c r="F349" i="12"/>
  <c r="F205" i="12"/>
  <c r="F310" i="12"/>
  <c r="F155" i="12"/>
  <c r="F347" i="12"/>
  <c r="F164" i="12"/>
  <c r="F88" i="12"/>
  <c r="F176" i="12"/>
  <c r="F190" i="12"/>
  <c r="F33" i="12"/>
  <c r="F161" i="12"/>
  <c r="F273" i="12"/>
  <c r="F184" i="12"/>
  <c r="F247" i="12"/>
  <c r="F113" i="12"/>
  <c r="F70" i="12"/>
  <c r="F165" i="12"/>
  <c r="F24" i="12"/>
  <c r="F106" i="12"/>
  <c r="F242" i="12"/>
  <c r="F143" i="12"/>
  <c r="F114" i="12"/>
  <c r="F250" i="12"/>
  <c r="F130" i="12"/>
  <c r="F188" i="12"/>
  <c r="F224" i="12"/>
  <c r="F321" i="12"/>
  <c r="F51" i="12"/>
  <c r="F290" i="12"/>
  <c r="F62" i="12"/>
  <c r="F157" i="12"/>
  <c r="F152" i="12"/>
  <c r="F249" i="12"/>
  <c r="F348" i="12"/>
  <c r="F78" i="12"/>
  <c r="F74" i="12"/>
  <c r="F218" i="12"/>
  <c r="F75" i="12"/>
  <c r="F277" i="12"/>
  <c r="F56" i="12"/>
  <c r="F9" i="12"/>
  <c r="F60" i="12"/>
  <c r="F291" i="12"/>
  <c r="F90" i="12"/>
  <c r="F98" i="12"/>
  <c r="F63" i="12"/>
  <c r="F285" i="12"/>
  <c r="F326" i="12"/>
  <c r="F95" i="12"/>
  <c r="F163" i="12"/>
  <c r="F229" i="12"/>
  <c r="F96" i="12"/>
  <c r="F200" i="12"/>
  <c r="F100" i="12"/>
  <c r="F65" i="12"/>
  <c r="F169" i="12"/>
  <c r="F289" i="12"/>
  <c r="F97" i="12"/>
  <c r="F342" i="12"/>
  <c r="F11" i="12"/>
  <c r="F57" i="12"/>
  <c r="F144" i="12"/>
  <c r="F243" i="12"/>
  <c r="F122" i="12"/>
  <c r="F258" i="12"/>
  <c r="F255" i="12"/>
  <c r="F138" i="12"/>
  <c r="F266" i="12"/>
  <c r="F311" i="12"/>
  <c r="F325" i="12"/>
  <c r="F8" i="12"/>
  <c r="F89" i="12"/>
  <c r="F208" i="12"/>
  <c r="F170" i="12"/>
  <c r="F141" i="12"/>
  <c r="F101" i="12"/>
  <c r="F48" i="12"/>
  <c r="F206" i="12"/>
  <c r="F253" i="12"/>
  <c r="F302" i="12"/>
  <c r="F330" i="12"/>
  <c r="F82" i="12"/>
  <c r="F173" i="12"/>
  <c r="F237" i="12"/>
  <c r="F160" i="12"/>
  <c r="F145" i="12"/>
  <c r="F305" i="12"/>
  <c r="F149" i="12"/>
  <c r="F226" i="12"/>
  <c r="F234" i="12"/>
  <c r="F125" i="12"/>
  <c r="F37" i="12"/>
  <c r="F301" i="12"/>
  <c r="F142" i="12"/>
  <c r="F223" i="12"/>
  <c r="F192" i="12"/>
  <c r="F175" i="12"/>
  <c r="F112" i="12"/>
  <c r="F216" i="12"/>
  <c r="F195" i="12"/>
  <c r="F81" i="12"/>
  <c r="F201" i="12"/>
  <c r="F313" i="12"/>
  <c r="F156" i="12"/>
  <c r="F171" i="12"/>
  <c r="F168" i="12"/>
  <c r="F174" i="12"/>
  <c r="F189" i="12"/>
  <c r="F26" i="12"/>
  <c r="F146" i="12"/>
  <c r="F274" i="12"/>
  <c r="F10" i="12"/>
  <c r="F154" i="12"/>
  <c r="F282" i="12"/>
  <c r="F119" i="12"/>
  <c r="G237" i="12" l="1"/>
  <c r="F60" i="42"/>
  <c r="K60" i="42" s="1"/>
  <c r="G96" i="12"/>
  <c r="F278" i="42"/>
  <c r="K278" i="42" s="1"/>
  <c r="F265" i="42"/>
  <c r="K265" i="42" s="1"/>
  <c r="G242" i="12"/>
  <c r="F106" i="42"/>
  <c r="G137" i="12"/>
  <c r="G270" i="12"/>
  <c r="F55" i="42"/>
  <c r="K55" i="42" s="1"/>
  <c r="F79" i="42"/>
  <c r="K79" i="42" s="1"/>
  <c r="G17" i="12"/>
  <c r="G140" i="12"/>
  <c r="F25" i="42"/>
  <c r="K25" i="42" s="1"/>
  <c r="G7" i="12"/>
  <c r="F258" i="42"/>
  <c r="F158" i="42"/>
  <c r="K158" i="42" s="1"/>
  <c r="G319" i="12"/>
  <c r="G280" i="12"/>
  <c r="F274" i="42"/>
  <c r="K274" i="42" s="1"/>
  <c r="F162" i="42"/>
  <c r="G264" i="12"/>
  <c r="G216" i="12"/>
  <c r="F89" i="42"/>
  <c r="K89" i="42" s="1"/>
  <c r="F268" i="42"/>
  <c r="K268" i="42" s="1"/>
  <c r="G154" i="12"/>
  <c r="F256" i="42"/>
  <c r="G175" i="12"/>
  <c r="F279" i="42"/>
  <c r="K279" i="42" s="1"/>
  <c r="G330" i="12"/>
  <c r="G258" i="12"/>
  <c r="F96" i="42"/>
  <c r="K96" i="42" s="1"/>
  <c r="F30" i="42"/>
  <c r="K30" i="42" s="1"/>
  <c r="G95" i="12"/>
  <c r="G249" i="12"/>
  <c r="F294" i="42"/>
  <c r="K294" i="42" s="1"/>
  <c r="G190" i="12"/>
  <c r="F324" i="42"/>
  <c r="K324" i="42" s="1"/>
  <c r="F291" i="42"/>
  <c r="K291" i="42" s="1"/>
  <c r="G219" i="12"/>
  <c r="G230" i="12"/>
  <c r="F321" i="42"/>
  <c r="K321" i="42" s="1"/>
  <c r="G251" i="12"/>
  <c r="F313" i="42"/>
  <c r="K313" i="42" s="1"/>
  <c r="F348" i="42"/>
  <c r="K348" i="42" s="1"/>
  <c r="G180" i="12"/>
  <c r="G262" i="12"/>
  <c r="F69" i="42"/>
  <c r="F93" i="42"/>
  <c r="K93" i="42" s="1"/>
  <c r="G76" i="12"/>
  <c r="F260" i="42"/>
  <c r="G167" i="12"/>
  <c r="G183" i="12"/>
  <c r="F116" i="42"/>
  <c r="K116" i="42" s="1"/>
  <c r="G315" i="12"/>
  <c r="F248" i="42"/>
  <c r="G59" i="12"/>
  <c r="F342" i="42"/>
  <c r="K342" i="42" s="1"/>
  <c r="F101" i="42"/>
  <c r="G35" i="12"/>
  <c r="G66" i="12"/>
  <c r="F272" i="42"/>
  <c r="K272" i="42" s="1"/>
  <c r="G177" i="12"/>
  <c r="F303" i="42"/>
  <c r="K303" i="42" s="1"/>
  <c r="G211" i="12"/>
  <c r="F68" i="42"/>
  <c r="F205" i="42"/>
  <c r="K205" i="42" s="1"/>
  <c r="G109" i="12"/>
  <c r="G10" i="12"/>
  <c r="F83" i="42"/>
  <c r="K83" i="42" s="1"/>
  <c r="G149" i="12"/>
  <c r="F31" i="42"/>
  <c r="K31" i="42" s="1"/>
  <c r="G89" i="12"/>
  <c r="F301" i="42"/>
  <c r="K301" i="42" s="1"/>
  <c r="F302" i="42"/>
  <c r="K302" i="42" s="1"/>
  <c r="G169" i="12"/>
  <c r="F179" i="42"/>
  <c r="K179" i="42" s="1"/>
  <c r="G56" i="12"/>
  <c r="G130" i="12"/>
  <c r="F47" i="42"/>
  <c r="K47" i="42" s="1"/>
  <c r="G117" i="12"/>
  <c r="F49" i="42"/>
  <c r="K49" i="42" s="1"/>
  <c r="G42" i="12"/>
  <c r="F196" i="42"/>
  <c r="K196" i="42" s="1"/>
  <c r="F39" i="42"/>
  <c r="K39" i="42" s="1"/>
  <c r="G68" i="12"/>
  <c r="F208" i="42"/>
  <c r="K208" i="42" s="1"/>
  <c r="G240" i="12"/>
  <c r="G209" i="12"/>
  <c r="F319" i="42"/>
  <c r="K319" i="42" s="1"/>
  <c r="F150" i="42"/>
  <c r="K150" i="42" s="1"/>
  <c r="G181" i="12"/>
  <c r="G245" i="12"/>
  <c r="F286" i="42"/>
  <c r="K286" i="42" s="1"/>
  <c r="G158" i="12"/>
  <c r="F91" i="42"/>
  <c r="K91" i="42" s="1"/>
  <c r="G212" i="12"/>
  <c r="F261" i="42"/>
  <c r="K261" i="42" s="1"/>
  <c r="F65" i="42"/>
  <c r="G259" i="12"/>
  <c r="F273" i="42"/>
  <c r="K273" i="42" s="1"/>
  <c r="G215" i="12"/>
  <c r="F72" i="42"/>
  <c r="K72" i="42" s="1"/>
  <c r="G314" i="12"/>
  <c r="F50" i="42"/>
  <c r="K50" i="42" s="1"/>
  <c r="G14" i="12"/>
  <c r="F104" i="42"/>
  <c r="G329" i="12"/>
  <c r="G153" i="12"/>
  <c r="F144" i="42"/>
  <c r="K144" i="42" s="1"/>
  <c r="F146" i="42"/>
  <c r="K146" i="42" s="1"/>
  <c r="G274" i="12"/>
  <c r="G223" i="12"/>
  <c r="F173" i="42"/>
  <c r="K173" i="42" s="1"/>
  <c r="G8" i="12"/>
  <c r="F277" i="42"/>
  <c r="K277" i="42" s="1"/>
  <c r="F176" i="42"/>
  <c r="K176" i="42" s="1"/>
  <c r="G65" i="12"/>
  <c r="G157" i="12"/>
  <c r="F160" i="42"/>
  <c r="G113" i="12"/>
  <c r="F311" i="42"/>
  <c r="K311" i="42" s="1"/>
  <c r="G46" i="12"/>
  <c r="F58" i="42"/>
  <c r="K58" i="42" s="1"/>
  <c r="G336" i="12"/>
  <c r="F118" i="42"/>
  <c r="K118" i="42" s="1"/>
  <c r="G85" i="12"/>
  <c r="F184" i="42"/>
  <c r="K184" i="42" s="1"/>
  <c r="F61" i="42"/>
  <c r="K61" i="42" s="1"/>
  <c r="G265" i="12"/>
  <c r="G328" i="12"/>
  <c r="F330" i="42"/>
  <c r="K330" i="42" s="1"/>
  <c r="G268" i="12"/>
  <c r="F42" i="42"/>
  <c r="K42" i="42" s="1"/>
  <c r="F132" i="42"/>
  <c r="K132" i="42" s="1"/>
  <c r="G263" i="12"/>
  <c r="G256" i="12"/>
  <c r="F298" i="42"/>
  <c r="K298" i="42" s="1"/>
  <c r="F154" i="42"/>
  <c r="K154" i="42" s="1"/>
  <c r="G13" i="12"/>
  <c r="F121" i="42"/>
  <c r="K121" i="42" s="1"/>
  <c r="G182" i="12"/>
  <c r="F232" i="42"/>
  <c r="K232" i="42" s="1"/>
  <c r="G271" i="12"/>
  <c r="G31" i="12"/>
  <c r="F350" i="42"/>
  <c r="K350" i="42" s="1"/>
  <c r="F369" i="42"/>
  <c r="G134" i="12"/>
  <c r="G115" i="12"/>
  <c r="F45" i="42"/>
  <c r="K45" i="42" s="1"/>
  <c r="G295" i="12"/>
  <c r="F123" i="42"/>
  <c r="K123" i="42" s="1"/>
  <c r="G194" i="12"/>
  <c r="F226" i="42"/>
  <c r="K226" i="42" s="1"/>
  <c r="G233" i="12"/>
  <c r="F180" i="42"/>
  <c r="K180" i="42" s="1"/>
  <c r="G203" i="12"/>
  <c r="F235" i="42"/>
  <c r="K235" i="42" s="1"/>
  <c r="G178" i="12"/>
  <c r="F228" i="42"/>
  <c r="K228" i="42" s="1"/>
  <c r="G225" i="12"/>
  <c r="F131" i="42"/>
  <c r="K131" i="42" s="1"/>
  <c r="G103" i="12"/>
  <c r="F328" i="42"/>
  <c r="K328" i="42" s="1"/>
  <c r="G39" i="12"/>
  <c r="F155" i="42"/>
  <c r="K155" i="42" s="1"/>
  <c r="F271" i="42"/>
  <c r="K271" i="42" s="1"/>
  <c r="G146" i="12"/>
  <c r="G201" i="12"/>
  <c r="F239" i="42"/>
  <c r="K239" i="42" s="1"/>
  <c r="F127" i="42"/>
  <c r="K127" i="42" s="1"/>
  <c r="G142" i="12"/>
  <c r="F151" i="42"/>
  <c r="K151" i="42" s="1"/>
  <c r="G145" i="12"/>
  <c r="G206" i="12"/>
  <c r="F275" i="42"/>
  <c r="K275" i="42" s="1"/>
  <c r="F289" i="42"/>
  <c r="K289" i="42" s="1"/>
  <c r="G325" i="12"/>
  <c r="G144" i="12"/>
  <c r="F143" i="42"/>
  <c r="K143" i="42" s="1"/>
  <c r="F175" i="42"/>
  <c r="K175" i="42" s="1"/>
  <c r="G100" i="12"/>
  <c r="G63" i="12"/>
  <c r="F73" i="42"/>
  <c r="K73" i="42" s="1"/>
  <c r="G75" i="12"/>
  <c r="F352" i="42"/>
  <c r="K352" i="42" s="1"/>
  <c r="F331" i="42"/>
  <c r="K331" i="42" s="1"/>
  <c r="G62" i="12"/>
  <c r="G114" i="12"/>
  <c r="F214" i="42"/>
  <c r="K214" i="42" s="1"/>
  <c r="G247" i="12"/>
  <c r="F204" i="42"/>
  <c r="K204" i="42" s="1"/>
  <c r="G164" i="12"/>
  <c r="F345" i="42"/>
  <c r="K345" i="42" s="1"/>
  <c r="F148" i="42"/>
  <c r="K148" i="42" s="1"/>
  <c r="G327" i="12"/>
  <c r="F85" i="42"/>
  <c r="K85" i="42" s="1"/>
  <c r="G72" i="12"/>
  <c r="G217" i="12"/>
  <c r="F108" i="42"/>
  <c r="F117" i="42"/>
  <c r="K117" i="42" s="1"/>
  <c r="G44" i="12"/>
  <c r="G279" i="12"/>
  <c r="F201" i="42"/>
  <c r="K201" i="42" s="1"/>
  <c r="F234" i="42"/>
  <c r="K234" i="42" s="1"/>
  <c r="G38" i="12"/>
  <c r="F336" i="42"/>
  <c r="K336" i="42" s="1"/>
  <c r="G191" i="12"/>
  <c r="F222" i="42"/>
  <c r="K222" i="42" s="1"/>
  <c r="G204" i="12"/>
  <c r="F283" i="42"/>
  <c r="K283" i="42" s="1"/>
  <c r="G248" i="12"/>
  <c r="G297" i="12"/>
  <c r="F187" i="42"/>
  <c r="K187" i="42" s="1"/>
  <c r="G111" i="12"/>
  <c r="F36" i="42"/>
  <c r="K36" i="42" s="1"/>
  <c r="G185" i="12"/>
  <c r="F140" i="42"/>
  <c r="K140" i="42" s="1"/>
  <c r="G25" i="12"/>
  <c r="F210" i="42"/>
  <c r="K210" i="42" s="1"/>
  <c r="G286" i="12"/>
  <c r="F71" i="42"/>
  <c r="F365" i="42"/>
  <c r="G294" i="12"/>
  <c r="F88" i="42"/>
  <c r="K88" i="42" s="1"/>
  <c r="G239" i="12"/>
  <c r="F178" i="42"/>
  <c r="K178" i="42" s="1"/>
  <c r="G20" i="12"/>
  <c r="G334" i="12"/>
  <c r="F270" i="42"/>
  <c r="K270" i="42" s="1"/>
  <c r="G207" i="12"/>
  <c r="F191" i="42"/>
  <c r="K191" i="42" s="1"/>
  <c r="F115" i="42"/>
  <c r="K115" i="42" s="1"/>
  <c r="G91" i="12"/>
  <c r="F358" i="42"/>
  <c r="G284" i="12"/>
  <c r="G222" i="12"/>
  <c r="F182" i="42"/>
  <c r="K182" i="42" s="1"/>
  <c r="F334" i="42"/>
  <c r="K334" i="42" s="1"/>
  <c r="G58" i="12"/>
  <c r="G121" i="12"/>
  <c r="F323" i="42"/>
  <c r="K323" i="42" s="1"/>
  <c r="F322" i="42"/>
  <c r="K322" i="42" s="1"/>
  <c r="G221" i="12"/>
  <c r="F198" i="42"/>
  <c r="K198" i="42" s="1"/>
  <c r="G18" i="12"/>
  <c r="F149" i="42"/>
  <c r="K149" i="42" s="1"/>
  <c r="G105" i="12"/>
  <c r="G333" i="12"/>
  <c r="F346" i="42"/>
  <c r="K346" i="42" s="1"/>
  <c r="G102" i="12"/>
  <c r="F209" i="42"/>
  <c r="K209" i="42" s="1"/>
  <c r="G195" i="12"/>
  <c r="F269" i="42"/>
  <c r="K269" i="42" s="1"/>
  <c r="G266" i="12"/>
  <c r="F188" i="42"/>
  <c r="K188" i="42" s="1"/>
  <c r="F103" i="42"/>
  <c r="G74" i="12"/>
  <c r="G155" i="12"/>
  <c r="F339" i="42"/>
  <c r="K339" i="42" s="1"/>
  <c r="G99" i="12"/>
  <c r="F189" i="42"/>
  <c r="K189" i="42" s="1"/>
  <c r="F245" i="42"/>
  <c r="G308" i="12"/>
  <c r="G303" i="12"/>
  <c r="F166" i="42"/>
  <c r="K166" i="42" s="1"/>
  <c r="F163" i="42"/>
  <c r="G228" i="12"/>
  <c r="F316" i="42"/>
  <c r="K316" i="42" s="1"/>
  <c r="G267" i="12"/>
  <c r="F124" i="42"/>
  <c r="K124" i="42" s="1"/>
  <c r="G196" i="12"/>
  <c r="G61" i="12"/>
  <c r="F361" i="42"/>
  <c r="G174" i="12"/>
  <c r="F264" i="42"/>
  <c r="K264" i="42" s="1"/>
  <c r="F241" i="42"/>
  <c r="K241" i="42" s="1"/>
  <c r="G171" i="12"/>
  <c r="F304" i="42"/>
  <c r="K304" i="42" s="1"/>
  <c r="G226" i="12"/>
  <c r="G208" i="12"/>
  <c r="F251" i="42"/>
  <c r="F250" i="42"/>
  <c r="G289" i="12"/>
  <c r="F344" i="42"/>
  <c r="K344" i="42" s="1"/>
  <c r="G9" i="12"/>
  <c r="F306" i="42"/>
  <c r="K306" i="42" s="1"/>
  <c r="G188" i="12"/>
  <c r="F92" i="42"/>
  <c r="K92" i="42" s="1"/>
  <c r="G165" i="12"/>
  <c r="G349" i="12"/>
  <c r="F145" i="42"/>
  <c r="K145" i="42" s="1"/>
  <c r="F129" i="42"/>
  <c r="K129" i="42" s="1"/>
  <c r="G198" i="12"/>
  <c r="F52" i="42"/>
  <c r="K52" i="42" s="1"/>
  <c r="G150" i="12"/>
  <c r="F97" i="42"/>
  <c r="K97" i="42" s="1"/>
  <c r="G316" i="12"/>
  <c r="F230" i="42"/>
  <c r="K230" i="42" s="1"/>
  <c r="G132" i="12"/>
  <c r="F111" i="42"/>
  <c r="K111" i="42" s="1"/>
  <c r="G64" i="12"/>
  <c r="G269" i="12"/>
  <c r="F152" i="42"/>
  <c r="K152" i="42" s="1"/>
  <c r="F343" i="42"/>
  <c r="K343" i="42" s="1"/>
  <c r="G133" i="12"/>
  <c r="G71" i="12"/>
  <c r="F312" i="42"/>
  <c r="K312" i="42" s="1"/>
  <c r="G116" i="12"/>
  <c r="F159" i="42"/>
  <c r="F367" i="42"/>
  <c r="G94" i="12"/>
  <c r="G15" i="12"/>
  <c r="F290" i="42"/>
  <c r="K290" i="42" s="1"/>
  <c r="G50" i="12"/>
  <c r="F254" i="42"/>
  <c r="F329" i="42"/>
  <c r="K329" i="42" s="1"/>
  <c r="G34" i="12"/>
  <c r="G156" i="12"/>
  <c r="F141" i="42"/>
  <c r="K141" i="42" s="1"/>
  <c r="F46" i="42"/>
  <c r="K46" i="42" s="1"/>
  <c r="G192" i="12"/>
  <c r="F314" i="42"/>
  <c r="K314" i="42" s="1"/>
  <c r="G302" i="12"/>
  <c r="F57" i="42"/>
  <c r="K57" i="42" s="1"/>
  <c r="G122" i="12"/>
  <c r="G326" i="12"/>
  <c r="F356" i="42"/>
  <c r="G152" i="12"/>
  <c r="F360" i="42"/>
  <c r="F161" i="42"/>
  <c r="G70" i="12"/>
  <c r="G176" i="12"/>
  <c r="F167" i="42"/>
  <c r="K167" i="42" s="1"/>
  <c r="G346" i="12"/>
  <c r="F26" i="42"/>
  <c r="K26" i="42" s="1"/>
  <c r="F98" i="42"/>
  <c r="K98" i="42" s="1"/>
  <c r="G49" i="12"/>
  <c r="G213" i="12"/>
  <c r="F327" i="42"/>
  <c r="K327" i="42" s="1"/>
  <c r="F100" i="42"/>
  <c r="G131" i="12"/>
  <c r="G227" i="12"/>
  <c r="F82" i="42"/>
  <c r="K82" i="42" s="1"/>
  <c r="G193" i="12"/>
  <c r="F337" i="42"/>
  <c r="K337" i="42" s="1"/>
  <c r="F262" i="42"/>
  <c r="K262" i="42" s="1"/>
  <c r="G300" i="12"/>
  <c r="F318" i="42"/>
  <c r="K318" i="42" s="1"/>
  <c r="G83" i="12"/>
  <c r="G275" i="12"/>
  <c r="F139" i="42"/>
  <c r="K139" i="42" s="1"/>
  <c r="F147" i="42"/>
  <c r="K147" i="42" s="1"/>
  <c r="G12" i="12"/>
  <c r="F308" i="42"/>
  <c r="K308" i="42" s="1"/>
  <c r="G254" i="12"/>
  <c r="G337" i="12"/>
  <c r="F63" i="42"/>
  <c r="F368" i="42"/>
  <c r="G298" i="12"/>
  <c r="G32" i="12"/>
  <c r="F284" i="42"/>
  <c r="K284" i="42" s="1"/>
  <c r="F41" i="42"/>
  <c r="K41" i="42" s="1"/>
  <c r="G313" i="12"/>
  <c r="G305" i="12"/>
  <c r="F299" i="42"/>
  <c r="K299" i="42" s="1"/>
  <c r="G253" i="12"/>
  <c r="F335" i="42"/>
  <c r="K335" i="42" s="1"/>
  <c r="G243" i="12"/>
  <c r="F297" i="42"/>
  <c r="K297" i="42" s="1"/>
  <c r="F84" i="42"/>
  <c r="K84" i="42" s="1"/>
  <c r="G285" i="12"/>
  <c r="G277" i="12"/>
  <c r="F325" i="42"/>
  <c r="K325" i="42" s="1"/>
  <c r="F242" i="42"/>
  <c r="K242" i="42" s="1"/>
  <c r="G250" i="12"/>
  <c r="G88" i="12"/>
  <c r="F59" i="42"/>
  <c r="K59" i="42" s="1"/>
  <c r="G210" i="12"/>
  <c r="F113" i="42"/>
  <c r="K113" i="42" s="1"/>
  <c r="F220" i="42"/>
  <c r="K220" i="42" s="1"/>
  <c r="G261" i="12"/>
  <c r="F364" i="42"/>
  <c r="G54" i="12"/>
  <c r="G23" i="12"/>
  <c r="F125" i="42"/>
  <c r="K125" i="42" s="1"/>
  <c r="F237" i="42"/>
  <c r="K237" i="42" s="1"/>
  <c r="G55" i="12"/>
  <c r="F33" i="42"/>
  <c r="K33" i="42" s="1"/>
  <c r="G317" i="12"/>
  <c r="G107" i="12"/>
  <c r="F354" i="42"/>
  <c r="K354" i="42" s="1"/>
  <c r="F133" i="42"/>
  <c r="K133" i="42" s="1"/>
  <c r="G26" i="12"/>
  <c r="F128" i="42"/>
  <c r="K128" i="42" s="1"/>
  <c r="G81" i="12"/>
  <c r="F257" i="42"/>
  <c r="G301" i="12"/>
  <c r="F183" i="42"/>
  <c r="K183" i="42" s="1"/>
  <c r="G160" i="12"/>
  <c r="F76" i="42"/>
  <c r="K76" i="42" s="1"/>
  <c r="G48" i="12"/>
  <c r="F266" i="42"/>
  <c r="K266" i="42" s="1"/>
  <c r="G311" i="12"/>
  <c r="G57" i="12"/>
  <c r="F200" i="42"/>
  <c r="K200" i="42" s="1"/>
  <c r="G200" i="12"/>
  <c r="F109" i="42"/>
  <c r="K109" i="42" s="1"/>
  <c r="F231" i="42"/>
  <c r="K231" i="42" s="1"/>
  <c r="G98" i="12"/>
  <c r="F29" i="42"/>
  <c r="K29" i="42" s="1"/>
  <c r="G218" i="12"/>
  <c r="G290" i="12"/>
  <c r="F315" i="42"/>
  <c r="K315" i="42" s="1"/>
  <c r="F267" i="42"/>
  <c r="K267" i="42" s="1"/>
  <c r="G143" i="12"/>
  <c r="G184" i="12"/>
  <c r="F213" i="42"/>
  <c r="K213" i="42" s="1"/>
  <c r="G347" i="12"/>
  <c r="F363" i="42"/>
  <c r="F227" i="42"/>
  <c r="K227" i="42" s="1"/>
  <c r="G231" i="12"/>
  <c r="F64" i="42"/>
  <c r="G345" i="12"/>
  <c r="K349" i="42"/>
  <c r="G120" i="12"/>
  <c r="F169" i="42"/>
  <c r="K169" i="42" s="1"/>
  <c r="G235" i="12"/>
  <c r="F244" i="42"/>
  <c r="G324" i="12"/>
  <c r="F340" i="42"/>
  <c r="K340" i="42" s="1"/>
  <c r="G43" i="12"/>
  <c r="G127" i="12"/>
  <c r="F357" i="42"/>
  <c r="F134" i="42"/>
  <c r="K134" i="42" s="1"/>
  <c r="G307" i="12"/>
  <c r="G172" i="12"/>
  <c r="F310" i="42"/>
  <c r="K310" i="42" s="1"/>
  <c r="F223" i="42"/>
  <c r="K223" i="42" s="1"/>
  <c r="G79" i="12"/>
  <c r="G318" i="12"/>
  <c r="F34" i="42"/>
  <c r="K34" i="42" s="1"/>
  <c r="G272" i="12"/>
  <c r="F170" i="42"/>
  <c r="K170" i="42" s="1"/>
  <c r="F216" i="42"/>
  <c r="K216" i="42" s="1"/>
  <c r="G293" i="12"/>
  <c r="G283" i="12"/>
  <c r="F263" i="42"/>
  <c r="K263" i="42" s="1"/>
  <c r="F282" i="42"/>
  <c r="K282" i="42" s="1"/>
  <c r="G30" i="12"/>
  <c r="G21" i="12"/>
  <c r="F236" i="42"/>
  <c r="K236" i="42" s="1"/>
  <c r="F253" i="42"/>
  <c r="G292" i="12"/>
  <c r="G199" i="12"/>
  <c r="F95" i="42"/>
  <c r="K95" i="42" s="1"/>
  <c r="G86" i="12"/>
  <c r="F185" i="42"/>
  <c r="K185" i="42" s="1"/>
  <c r="G148" i="12"/>
  <c r="F255" i="42"/>
  <c r="F70" i="42"/>
  <c r="G299" i="12"/>
  <c r="G147" i="12"/>
  <c r="F202" i="42"/>
  <c r="K202" i="42" s="1"/>
  <c r="F288" i="42"/>
  <c r="K288" i="42" s="1"/>
  <c r="G288" i="12"/>
  <c r="G92" i="12"/>
  <c r="F102" i="42"/>
  <c r="G93" i="12"/>
  <c r="F341" i="42"/>
  <c r="K341" i="42" s="1"/>
  <c r="F38" i="42"/>
  <c r="K38" i="42" s="1"/>
  <c r="G320" i="12"/>
  <c r="F114" i="42"/>
  <c r="K114" i="42" s="1"/>
  <c r="G339" i="12"/>
  <c r="G69" i="12"/>
  <c r="F81" i="42"/>
  <c r="K81" i="42" s="1"/>
  <c r="G80" i="12"/>
  <c r="F287" i="42"/>
  <c r="K287" i="42" s="1"/>
  <c r="G37" i="12"/>
  <c r="F130" i="42"/>
  <c r="K130" i="42" s="1"/>
  <c r="F164" i="42"/>
  <c r="G11" i="12"/>
  <c r="G51" i="12"/>
  <c r="F305" i="42"/>
  <c r="K305" i="42" s="1"/>
  <c r="F347" i="42"/>
  <c r="K347" i="42" s="1"/>
  <c r="G257" i="12"/>
  <c r="F292" i="42"/>
  <c r="K292" i="42" s="1"/>
  <c r="G331" i="12"/>
  <c r="G73" i="12"/>
  <c r="F80" i="42"/>
  <c r="K80" i="42" s="1"/>
  <c r="G29" i="12"/>
  <c r="F199" i="42"/>
  <c r="K199" i="42" s="1"/>
  <c r="F90" i="42"/>
  <c r="K90" i="42" s="1"/>
  <c r="G84" i="12"/>
  <c r="G123" i="12"/>
  <c r="F77" i="42"/>
  <c r="K77" i="42" s="1"/>
  <c r="F211" i="42"/>
  <c r="K211" i="42" s="1"/>
  <c r="G52" i="12"/>
  <c r="G173" i="12"/>
  <c r="F246" i="42"/>
  <c r="F362" i="42"/>
  <c r="G342" i="12"/>
  <c r="F122" i="42"/>
  <c r="K122" i="42" s="1"/>
  <c r="G78" i="12"/>
  <c r="F285" i="42"/>
  <c r="K285" i="42" s="1"/>
  <c r="G161" i="12"/>
  <c r="F54" i="42"/>
  <c r="K54" i="42" s="1"/>
  <c r="G304" i="12"/>
  <c r="G214" i="12"/>
  <c r="F300" i="42"/>
  <c r="K300" i="42" s="1"/>
  <c r="G238" i="12"/>
  <c r="F35" i="42"/>
  <c r="K35" i="42" s="1"/>
  <c r="F203" i="42"/>
  <c r="K203" i="42" s="1"/>
  <c r="G6" i="12"/>
  <c r="G341" i="12"/>
  <c r="F224" i="42"/>
  <c r="K224" i="42" s="1"/>
  <c r="G108" i="12"/>
  <c r="F119" i="42"/>
  <c r="K119" i="42" s="1"/>
  <c r="F190" i="42"/>
  <c r="K190" i="42" s="1"/>
  <c r="G47" i="12"/>
  <c r="G129" i="12"/>
  <c r="F51" i="42"/>
  <c r="K51" i="42" s="1"/>
  <c r="G104" i="12"/>
  <c r="F295" i="42"/>
  <c r="K295" i="42" s="1"/>
  <c r="F66" i="42"/>
  <c r="G41" i="12"/>
  <c r="G53" i="12"/>
  <c r="F219" i="42"/>
  <c r="K219" i="42" s="1"/>
  <c r="F86" i="42"/>
  <c r="K86" i="42" s="1"/>
  <c r="G27" i="12"/>
  <c r="G22" i="12"/>
  <c r="F218" i="42"/>
  <c r="K218" i="42" s="1"/>
  <c r="F276" i="42"/>
  <c r="K276" i="42" s="1"/>
  <c r="G220" i="12"/>
  <c r="G287" i="12"/>
  <c r="F112" i="42"/>
  <c r="K112" i="42" s="1"/>
  <c r="G124" i="12"/>
  <c r="F252" i="42"/>
  <c r="F293" i="42"/>
  <c r="K293" i="42" s="1"/>
  <c r="G135" i="12"/>
  <c r="G36" i="12"/>
  <c r="F172" i="42"/>
  <c r="K172" i="42" s="1"/>
  <c r="G323" i="12"/>
  <c r="F171" i="42"/>
  <c r="K171" i="42" s="1"/>
  <c r="F238" i="42"/>
  <c r="K238" i="42" s="1"/>
  <c r="G236" i="12"/>
  <c r="G136" i="12"/>
  <c r="F177" i="42"/>
  <c r="K177" i="42" s="1"/>
  <c r="G322" i="12"/>
  <c r="F326" i="42"/>
  <c r="K326" i="42" s="1"/>
  <c r="F215" i="42"/>
  <c r="K215" i="42" s="1"/>
  <c r="G159" i="12"/>
  <c r="F229" i="42"/>
  <c r="K229" i="42" s="1"/>
  <c r="G128" i="12"/>
  <c r="F53" i="42"/>
  <c r="K53" i="42" s="1"/>
  <c r="G306" i="12"/>
  <c r="G189" i="12"/>
  <c r="F207" i="42"/>
  <c r="K207" i="42" s="1"/>
  <c r="F186" i="42"/>
  <c r="K186" i="42" s="1"/>
  <c r="G101" i="12"/>
  <c r="F110" i="42"/>
  <c r="K110" i="42" s="1"/>
  <c r="G90" i="12"/>
  <c r="G273" i="12"/>
  <c r="F332" i="42"/>
  <c r="K332" i="42" s="1"/>
  <c r="G28" i="12"/>
  <c r="F194" i="42"/>
  <c r="K194" i="42" s="1"/>
  <c r="G45" i="12"/>
  <c r="F280" i="42"/>
  <c r="K280" i="42" s="1"/>
  <c r="G343" i="12"/>
  <c r="F56" i="42"/>
  <c r="K56" i="42" s="1"/>
  <c r="G335" i="12"/>
  <c r="F87" i="42"/>
  <c r="K87" i="42" s="1"/>
  <c r="F94" i="42"/>
  <c r="K94" i="42" s="1"/>
  <c r="G118" i="12"/>
  <c r="F307" i="42"/>
  <c r="K307" i="42" s="1"/>
  <c r="G110" i="12"/>
  <c r="F43" i="42"/>
  <c r="K43" i="42" s="1"/>
  <c r="G67" i="12"/>
  <c r="F259" i="42"/>
  <c r="G119" i="12"/>
  <c r="G125" i="12"/>
  <c r="F62" i="42"/>
  <c r="F153" i="42"/>
  <c r="K153" i="42" s="1"/>
  <c r="G141" i="12"/>
  <c r="F137" i="42"/>
  <c r="K137" i="42" s="1"/>
  <c r="G138" i="12"/>
  <c r="F281" i="42"/>
  <c r="K281" i="42" s="1"/>
  <c r="G229" i="12"/>
  <c r="F138" i="42"/>
  <c r="K138" i="42" s="1"/>
  <c r="G291" i="12"/>
  <c r="F181" i="42"/>
  <c r="K181" i="42" s="1"/>
  <c r="G321" i="12"/>
  <c r="G106" i="12"/>
  <c r="F126" i="42"/>
  <c r="K126" i="42" s="1"/>
  <c r="F233" i="42"/>
  <c r="K233" i="42" s="1"/>
  <c r="G310" i="12"/>
  <c r="G296" i="12"/>
  <c r="F37" i="42"/>
  <c r="K37" i="42" s="1"/>
  <c r="F135" i="42"/>
  <c r="K135" i="42" s="1"/>
  <c r="G309" i="12"/>
  <c r="F107" i="42"/>
  <c r="G19" i="12"/>
  <c r="G282" i="12"/>
  <c r="F333" i="42"/>
  <c r="K333" i="42" s="1"/>
  <c r="F44" i="42"/>
  <c r="K44" i="42" s="1"/>
  <c r="G168" i="12"/>
  <c r="G112" i="12"/>
  <c r="F353" i="42"/>
  <c r="K353" i="42" s="1"/>
  <c r="G234" i="12"/>
  <c r="F27" i="42"/>
  <c r="K27" i="42" s="1"/>
  <c r="G82" i="12"/>
  <c r="F366" i="42"/>
  <c r="G170" i="12"/>
  <c r="F359" i="42"/>
  <c r="F28" i="42"/>
  <c r="K28" i="42" s="1"/>
  <c r="G255" i="12"/>
  <c r="F351" i="42"/>
  <c r="K351" i="42" s="1"/>
  <c r="G97" i="12"/>
  <c r="F99" i="42"/>
  <c r="G163" i="12"/>
  <c r="G60" i="12"/>
  <c r="F195" i="42"/>
  <c r="K195" i="42" s="1"/>
  <c r="G348" i="12"/>
  <c r="F309" i="42"/>
  <c r="K309" i="42" s="1"/>
  <c r="G224" i="12"/>
  <c r="F320" i="42"/>
  <c r="K320" i="42" s="1"/>
  <c r="G24" i="12"/>
  <c r="F74" i="42"/>
  <c r="K74" i="42" s="1"/>
  <c r="F157" i="42"/>
  <c r="K157" i="42" s="1"/>
  <c r="G33" i="12"/>
  <c r="G205" i="12"/>
  <c r="F174" i="42"/>
  <c r="K174" i="42" s="1"/>
  <c r="G139" i="12"/>
  <c r="F168" i="42"/>
  <c r="K168" i="42" s="1"/>
  <c r="G332" i="12"/>
  <c r="F136" i="42"/>
  <c r="K136" i="42" s="1"/>
  <c r="F249" i="42"/>
  <c r="G340" i="12"/>
  <c r="F317" i="42"/>
  <c r="K317" i="42" s="1"/>
  <c r="G187" i="12"/>
  <c r="F247" i="42"/>
  <c r="G232" i="12"/>
  <c r="G241" i="12"/>
  <c r="F75" i="42"/>
  <c r="K75" i="42" s="1"/>
  <c r="G166" i="12"/>
  <c r="F32" i="42"/>
  <c r="K32" i="42" s="1"/>
  <c r="G281" i="12"/>
  <c r="F165" i="42"/>
  <c r="K165" i="42" s="1"/>
  <c r="F48" i="42"/>
  <c r="K48" i="42" s="1"/>
  <c r="G126" i="12"/>
  <c r="G151" i="12"/>
  <c r="F67" i="42"/>
  <c r="F296" i="42"/>
  <c r="K296" i="42" s="1"/>
  <c r="G246" i="12"/>
  <c r="F78" i="42"/>
  <c r="K78" i="42" s="1"/>
  <c r="G197" i="12"/>
  <c r="G312" i="12"/>
  <c r="F193" i="42"/>
  <c r="K193" i="42" s="1"/>
  <c r="F105" i="42"/>
  <c r="G244" i="12"/>
  <c r="F206" i="42"/>
  <c r="K206" i="42" s="1"/>
  <c r="G260" i="12"/>
  <c r="F192" i="42"/>
  <c r="K192" i="42" s="1"/>
  <c r="G77" i="12"/>
  <c r="G252" i="12"/>
  <c r="F225" i="42"/>
  <c r="K225" i="42" s="1"/>
  <c r="G276" i="12"/>
  <c r="F338" i="42"/>
  <c r="K338" i="42" s="1"/>
  <c r="G278" i="12"/>
  <c r="F217" i="42"/>
  <c r="K217" i="42" s="1"/>
  <c r="F142" i="42"/>
  <c r="K142" i="42" s="1"/>
  <c r="G179" i="12"/>
  <c r="F240" i="42"/>
  <c r="K240" i="42" s="1"/>
  <c r="G350" i="12"/>
  <c r="G202" i="12"/>
  <c r="F221" i="42"/>
  <c r="K221" i="42" s="1"/>
  <c r="G87" i="12"/>
  <c r="F120" i="42"/>
  <c r="K120" i="42" s="1"/>
  <c r="G40" i="12"/>
  <c r="F40" i="42"/>
  <c r="K40" i="42" s="1"/>
  <c r="G186" i="12"/>
  <c r="F355" i="42"/>
  <c r="K355" i="42" s="1"/>
  <c r="G344" i="12"/>
  <c r="F156" i="42"/>
  <c r="K156" i="42" s="1"/>
  <c r="G16" i="12"/>
  <c r="F197" i="42"/>
  <c r="K197" i="42" s="1"/>
  <c r="F243" i="42"/>
  <c r="G162" i="12"/>
  <c r="L28" i="42" l="1"/>
  <c r="N28" i="42" s="1"/>
  <c r="L142" i="42"/>
  <c r="N142" i="42" s="1"/>
  <c r="L317" i="42"/>
  <c r="N317" i="42" s="1"/>
  <c r="L191" i="42"/>
  <c r="N191" i="42" s="1"/>
  <c r="L212" i="42"/>
  <c r="N212" i="42" s="1"/>
  <c r="L79" i="42"/>
  <c r="N79" i="42" s="1"/>
  <c r="L181" i="42"/>
  <c r="N181" i="42" s="1"/>
  <c r="L215" i="42"/>
  <c r="N215" i="42" s="1"/>
  <c r="L189" i="42"/>
  <c r="N189" i="42" s="1"/>
  <c r="L304" i="42"/>
  <c r="N304" i="42" s="1"/>
  <c r="L196" i="42"/>
  <c r="N196" i="42" s="1"/>
  <c r="L217" i="42"/>
  <c r="N217" i="42" s="1"/>
  <c r="L37" i="42"/>
  <c r="N37" i="42" s="1"/>
  <c r="L193" i="42"/>
  <c r="N193" i="42" s="1"/>
  <c r="L207" i="42"/>
  <c r="N207" i="42" s="1"/>
  <c r="L172" i="42"/>
  <c r="N172" i="42" s="1"/>
  <c r="L119" i="42"/>
  <c r="N119" i="42" s="1"/>
  <c r="L287" i="42"/>
  <c r="N287" i="42" s="1"/>
  <c r="L316" i="42"/>
  <c r="N316" i="42" s="1"/>
  <c r="L325" i="42"/>
  <c r="N325" i="42" s="1"/>
  <c r="L188" i="42"/>
  <c r="N188" i="42" s="1"/>
  <c r="L182" i="42"/>
  <c r="N182" i="42" s="1"/>
  <c r="L296" i="42"/>
  <c r="N296" i="42" s="1"/>
  <c r="L157" i="42"/>
  <c r="N157" i="42" s="1"/>
  <c r="L44" i="42"/>
  <c r="N44" i="42" s="1"/>
  <c r="L276" i="42"/>
  <c r="N276" i="42" s="1"/>
  <c r="L90" i="42"/>
  <c r="N90" i="42" s="1"/>
  <c r="L347" i="42"/>
  <c r="N347" i="42" s="1"/>
  <c r="L216" i="42"/>
  <c r="N216" i="42" s="1"/>
  <c r="L227" i="42"/>
  <c r="N227" i="42" s="1"/>
  <c r="L33" i="42"/>
  <c r="N33" i="42" s="1"/>
  <c r="L220" i="42"/>
  <c r="N220" i="42" s="1"/>
  <c r="L318" i="42"/>
  <c r="N318" i="42" s="1"/>
  <c r="L57" i="42"/>
  <c r="N57" i="42" s="1"/>
  <c r="L329" i="42"/>
  <c r="N329" i="42" s="1"/>
  <c r="L111" i="42"/>
  <c r="N111" i="42" s="1"/>
  <c r="L129" i="42"/>
  <c r="N129" i="42" s="1"/>
  <c r="L344" i="42"/>
  <c r="N344" i="42" s="1"/>
  <c r="L241" i="42"/>
  <c r="N241" i="42" s="1"/>
  <c r="L315" i="42"/>
  <c r="N315" i="42" s="1"/>
  <c r="L197" i="42"/>
  <c r="N197" i="42" s="1"/>
  <c r="L234" i="42"/>
  <c r="N234" i="42" s="1"/>
  <c r="L85" i="42"/>
  <c r="N85" i="42" s="1"/>
  <c r="L175" i="42"/>
  <c r="N175" i="42" s="1"/>
  <c r="L151" i="42"/>
  <c r="N151" i="42" s="1"/>
  <c r="L121" i="42"/>
  <c r="N121" i="42" s="1"/>
  <c r="L176" i="42"/>
  <c r="N176" i="42" s="1"/>
  <c r="L273" i="42"/>
  <c r="N273" i="42" s="1"/>
  <c r="L39" i="42"/>
  <c r="N39" i="42" s="1"/>
  <c r="L179" i="42"/>
  <c r="N179" i="42" s="1"/>
  <c r="L348" i="42"/>
  <c r="N348" i="42" s="1"/>
  <c r="L279" i="42"/>
  <c r="N279" i="42" s="1"/>
  <c r="L265" i="42"/>
  <c r="N265" i="42" s="1"/>
  <c r="L307" i="42"/>
  <c r="N307" i="42" s="1"/>
  <c r="L292" i="42"/>
  <c r="N292" i="42" s="1"/>
  <c r="L267" i="42"/>
  <c r="N267" i="42" s="1"/>
  <c r="L52" i="42"/>
  <c r="N52" i="42" s="1"/>
  <c r="L149" i="42"/>
  <c r="N149" i="42" s="1"/>
  <c r="L334" i="42"/>
  <c r="N334" i="42" s="1"/>
  <c r="L336" i="42"/>
  <c r="N336" i="42" s="1"/>
  <c r="L271" i="42"/>
  <c r="N271" i="42" s="1"/>
  <c r="L232" i="42"/>
  <c r="N232" i="42" s="1"/>
  <c r="L132" i="42"/>
  <c r="N132" i="42" s="1"/>
  <c r="L146" i="42"/>
  <c r="N146" i="42" s="1"/>
  <c r="L208" i="42"/>
  <c r="N208" i="42" s="1"/>
  <c r="L291" i="42"/>
  <c r="N291" i="42" s="1"/>
  <c r="L120" i="42"/>
  <c r="N120" i="42" s="1"/>
  <c r="L32" i="42"/>
  <c r="N32" i="42" s="1"/>
  <c r="L194" i="42"/>
  <c r="N194" i="42" s="1"/>
  <c r="L326" i="42"/>
  <c r="N326" i="42" s="1"/>
  <c r="L301" i="42"/>
  <c r="N301" i="42" s="1"/>
  <c r="L341" i="42"/>
  <c r="N341" i="42" s="1"/>
  <c r="L310" i="42"/>
  <c r="N310" i="42" s="1"/>
  <c r="L199" i="42"/>
  <c r="N199" i="42" s="1"/>
  <c r="L299" i="42"/>
  <c r="N299" i="42" s="1"/>
  <c r="L167" i="42"/>
  <c r="N167" i="42" s="1"/>
  <c r="L269" i="42"/>
  <c r="N269" i="42" s="1"/>
  <c r="L270" i="42"/>
  <c r="N270" i="42" s="1"/>
  <c r="L187" i="42"/>
  <c r="N187" i="42" s="1"/>
  <c r="L214" i="42"/>
  <c r="N214" i="42" s="1"/>
  <c r="L155" i="42"/>
  <c r="N155" i="42" s="1"/>
  <c r="L235" i="42"/>
  <c r="N235" i="42" s="1"/>
  <c r="L46" i="42"/>
  <c r="N46" i="42" s="1"/>
  <c r="L42" i="42"/>
  <c r="N42" i="42" s="1"/>
  <c r="L118" i="42"/>
  <c r="N118" i="42" s="1"/>
  <c r="L144" i="42"/>
  <c r="N144" i="42" s="1"/>
  <c r="L286" i="42"/>
  <c r="N286" i="42" s="1"/>
  <c r="L83" i="42"/>
  <c r="N83" i="42" s="1"/>
  <c r="L272" i="42"/>
  <c r="N272" i="42" s="1"/>
  <c r="L116" i="42"/>
  <c r="N116" i="42" s="1"/>
  <c r="L324" i="42"/>
  <c r="N324" i="42" s="1"/>
  <c r="L206" i="42"/>
  <c r="N206" i="42" s="1"/>
  <c r="L137" i="42"/>
  <c r="N137" i="42" s="1"/>
  <c r="L94" i="42"/>
  <c r="N94" i="42" s="1"/>
  <c r="L156" i="42"/>
  <c r="N156" i="42" s="1"/>
  <c r="L221" i="42"/>
  <c r="N221" i="42" s="1"/>
  <c r="L337" i="42"/>
  <c r="N337" i="42" s="1"/>
  <c r="L75" i="42"/>
  <c r="N75" i="42" s="1"/>
  <c r="L136" i="42"/>
  <c r="N136" i="42" s="1"/>
  <c r="L74" i="42"/>
  <c r="N74" i="42" s="1"/>
  <c r="L333" i="42"/>
  <c r="N333" i="42" s="1"/>
  <c r="L87" i="42"/>
  <c r="N87" i="42" s="1"/>
  <c r="L332" i="42"/>
  <c r="N332" i="42" s="1"/>
  <c r="L177" i="42"/>
  <c r="N177" i="42" s="1"/>
  <c r="L218" i="42"/>
  <c r="N218" i="42" s="1"/>
  <c r="L295" i="42"/>
  <c r="N295" i="42" s="1"/>
  <c r="L224" i="42"/>
  <c r="N224" i="42" s="1"/>
  <c r="L198" i="42"/>
  <c r="N198" i="42" s="1"/>
  <c r="L305" i="42"/>
  <c r="N305" i="42" s="1"/>
  <c r="L81" i="42"/>
  <c r="N81" i="42" s="1"/>
  <c r="L236" i="42"/>
  <c r="N236" i="42" s="1"/>
  <c r="L170" i="42"/>
  <c r="N170" i="42" s="1"/>
  <c r="L113" i="42"/>
  <c r="N113" i="42" s="1"/>
  <c r="L327" i="42"/>
  <c r="N327" i="42" s="1"/>
  <c r="L312" i="42"/>
  <c r="N312" i="42" s="1"/>
  <c r="L145" i="42"/>
  <c r="N145" i="42" s="1"/>
  <c r="L264" i="42"/>
  <c r="N264" i="42" s="1"/>
  <c r="L339" i="42"/>
  <c r="N339" i="42" s="1"/>
  <c r="L209" i="42"/>
  <c r="N209" i="42" s="1"/>
  <c r="L210" i="42"/>
  <c r="N210" i="42" s="1"/>
  <c r="L200" i="42"/>
  <c r="N200" i="42" s="1"/>
  <c r="L143" i="42"/>
  <c r="N143" i="42" s="1"/>
  <c r="L328" i="42"/>
  <c r="N328" i="42" s="1"/>
  <c r="L180" i="42"/>
  <c r="N180" i="42" s="1"/>
  <c r="L330" i="42"/>
  <c r="N330" i="42" s="1"/>
  <c r="L58" i="42"/>
  <c r="N58" i="42" s="1"/>
  <c r="L277" i="42"/>
  <c r="N277" i="42" s="1"/>
  <c r="L195" i="42"/>
  <c r="N195" i="42" s="1"/>
  <c r="L313" i="42"/>
  <c r="N313" i="42" s="1"/>
  <c r="L294" i="42"/>
  <c r="N294" i="42" s="1"/>
  <c r="L274" i="42"/>
  <c r="N274" i="42" s="1"/>
  <c r="L278" i="42"/>
  <c r="N278" i="42" s="1"/>
  <c r="L135" i="42"/>
  <c r="N135" i="42" s="1"/>
  <c r="L186" i="42"/>
  <c r="N186" i="42" s="1"/>
  <c r="L122" i="42"/>
  <c r="N122" i="42" s="1"/>
  <c r="L223" i="42"/>
  <c r="N223" i="42" s="1"/>
  <c r="L183" i="42"/>
  <c r="N183" i="42" s="1"/>
  <c r="L124" i="42"/>
  <c r="N124" i="42" s="1"/>
  <c r="L233" i="42"/>
  <c r="N233" i="42" s="1"/>
  <c r="L53" i="42"/>
  <c r="N53" i="42" s="1"/>
  <c r="L293" i="42"/>
  <c r="N293" i="42" s="1"/>
  <c r="L134" i="42"/>
  <c r="N134" i="42" s="1"/>
  <c r="L29" i="42"/>
  <c r="N29" i="42" s="1"/>
  <c r="L128" i="42"/>
  <c r="N128" i="42" s="1"/>
  <c r="L308" i="42"/>
  <c r="N308" i="42" s="1"/>
  <c r="L314" i="42"/>
  <c r="N314" i="42" s="1"/>
  <c r="L322" i="42"/>
  <c r="N322" i="42" s="1"/>
  <c r="L178" i="42"/>
  <c r="N178" i="42" s="1"/>
  <c r="L148" i="42"/>
  <c r="N148" i="42" s="1"/>
  <c r="L331" i="42"/>
  <c r="N331" i="42" s="1"/>
  <c r="L154" i="42"/>
  <c r="N154" i="42" s="1"/>
  <c r="L302" i="42"/>
  <c r="N302" i="42" s="1"/>
  <c r="L80" i="42"/>
  <c r="N80" i="42" s="1"/>
  <c r="L355" i="42"/>
  <c r="N355" i="42" s="1"/>
  <c r="L192" i="42"/>
  <c r="N192" i="42" s="1"/>
  <c r="L320" i="42"/>
  <c r="N320" i="42" s="1"/>
  <c r="L56" i="42"/>
  <c r="N56" i="42" s="1"/>
  <c r="L78" i="42"/>
  <c r="N78" i="42" s="1"/>
  <c r="L185" i="42"/>
  <c r="N185" i="42" s="1"/>
  <c r="L213" i="42"/>
  <c r="N213" i="42" s="1"/>
  <c r="L297" i="42"/>
  <c r="N297" i="42" s="1"/>
  <c r="L338" i="42"/>
  <c r="N338" i="42" s="1"/>
  <c r="L290" i="42"/>
  <c r="N290" i="42" s="1"/>
  <c r="L346" i="42"/>
  <c r="N346" i="42" s="1"/>
  <c r="L140" i="42"/>
  <c r="N140" i="42" s="1"/>
  <c r="L352" i="42"/>
  <c r="N352" i="42" s="1"/>
  <c r="L131" i="42"/>
  <c r="N131" i="42" s="1"/>
  <c r="L311" i="42"/>
  <c r="N311" i="42" s="1"/>
  <c r="L49" i="42"/>
  <c r="N49" i="42" s="1"/>
  <c r="L342" i="42"/>
  <c r="N342" i="42" s="1"/>
  <c r="L60" i="42"/>
  <c r="N60" i="42" s="1"/>
  <c r="L240" i="42"/>
  <c r="N240" i="42" s="1"/>
  <c r="L48" i="42"/>
  <c r="N48" i="42" s="1"/>
  <c r="L351" i="42"/>
  <c r="N351" i="42" s="1"/>
  <c r="L138" i="42"/>
  <c r="N138" i="42" s="1"/>
  <c r="L43" i="42"/>
  <c r="N43" i="42" s="1"/>
  <c r="L110" i="42"/>
  <c r="N110" i="42" s="1"/>
  <c r="L229" i="42"/>
  <c r="N229" i="42" s="1"/>
  <c r="L238" i="42"/>
  <c r="N238" i="42" s="1"/>
  <c r="L86" i="42"/>
  <c r="N86" i="42" s="1"/>
  <c r="L203" i="42"/>
  <c r="N203" i="42" s="1"/>
  <c r="L285" i="42"/>
  <c r="N285" i="42" s="1"/>
  <c r="L211" i="42"/>
  <c r="N211" i="42" s="1"/>
  <c r="L114" i="42"/>
  <c r="N114" i="42" s="1"/>
  <c r="L288" i="42"/>
  <c r="N288" i="42" s="1"/>
  <c r="L282" i="42"/>
  <c r="N282" i="42" s="1"/>
  <c r="L349" i="42"/>
  <c r="N349" i="42" s="1"/>
  <c r="L231" i="42"/>
  <c r="N231" i="42" s="1"/>
  <c r="L76" i="42"/>
  <c r="N76" i="42" s="1"/>
  <c r="L133" i="42"/>
  <c r="N133" i="42" s="1"/>
  <c r="L147" i="42"/>
  <c r="N147" i="42" s="1"/>
  <c r="L98" i="42"/>
  <c r="N98" i="42" s="1"/>
  <c r="L45" i="42"/>
  <c r="N45" i="42" s="1"/>
  <c r="L343" i="42"/>
  <c r="N343" i="42" s="1"/>
  <c r="L97" i="42"/>
  <c r="N97" i="42" s="1"/>
  <c r="L92" i="42"/>
  <c r="N92" i="42" s="1"/>
  <c r="L115" i="42"/>
  <c r="N115" i="42" s="1"/>
  <c r="L88" i="42"/>
  <c r="N88" i="42" s="1"/>
  <c r="L222" i="42"/>
  <c r="N222" i="42" s="1"/>
  <c r="L117" i="42"/>
  <c r="N117" i="42" s="1"/>
  <c r="L289" i="42"/>
  <c r="N289" i="42" s="1"/>
  <c r="L61" i="42"/>
  <c r="N61" i="42" s="1"/>
  <c r="L50" i="42"/>
  <c r="N50" i="42" s="1"/>
  <c r="L93" i="42"/>
  <c r="N93" i="42" s="1"/>
  <c r="L30" i="42"/>
  <c r="N30" i="42" s="1"/>
  <c r="L268" i="42"/>
  <c r="N268" i="42" s="1"/>
  <c r="L158" i="42"/>
  <c r="N158" i="42" s="1"/>
  <c r="L153" i="42"/>
  <c r="N153" i="42" s="1"/>
  <c r="L38" i="42"/>
  <c r="N38" i="42" s="1"/>
  <c r="L340" i="42"/>
  <c r="N340" i="42" s="1"/>
  <c r="L242" i="42"/>
  <c r="N242" i="42" s="1"/>
  <c r="L306" i="42"/>
  <c r="N306" i="42" s="1"/>
  <c r="L281" i="42"/>
  <c r="N281" i="42" s="1"/>
  <c r="L54" i="42"/>
  <c r="N54" i="42" s="1"/>
  <c r="L169" i="42"/>
  <c r="N169" i="42" s="1"/>
  <c r="L266" i="42"/>
  <c r="N266" i="42" s="1"/>
  <c r="L237" i="42"/>
  <c r="N237" i="42" s="1"/>
  <c r="L84" i="42"/>
  <c r="N84" i="42" s="1"/>
  <c r="L41" i="42"/>
  <c r="N41" i="42" s="1"/>
  <c r="L262" i="42"/>
  <c r="N262" i="42" s="1"/>
  <c r="L230" i="42"/>
  <c r="N230" i="42" s="1"/>
  <c r="L283" i="42"/>
  <c r="N283" i="42" s="1"/>
  <c r="L127" i="42"/>
  <c r="N127" i="42" s="1"/>
  <c r="L150" i="42"/>
  <c r="N150" i="42" s="1"/>
  <c r="L205" i="42"/>
  <c r="N205" i="42" s="1"/>
  <c r="L225" i="42"/>
  <c r="N225" i="42" s="1"/>
  <c r="L168" i="42"/>
  <c r="N168" i="42" s="1"/>
  <c r="L27" i="42"/>
  <c r="N27" i="42" s="1"/>
  <c r="L126" i="42"/>
  <c r="N126" i="42" s="1"/>
  <c r="L51" i="42"/>
  <c r="N51" i="42" s="1"/>
  <c r="L34" i="42"/>
  <c r="N34" i="42" s="1"/>
  <c r="L125" i="42"/>
  <c r="N125" i="42" s="1"/>
  <c r="L59" i="42"/>
  <c r="N59" i="42" s="1"/>
  <c r="L284" i="42"/>
  <c r="N284" i="42" s="1"/>
  <c r="L323" i="42"/>
  <c r="N323" i="42" s="1"/>
  <c r="L345" i="42"/>
  <c r="N345" i="42" s="1"/>
  <c r="L239" i="42"/>
  <c r="N239" i="42" s="1"/>
  <c r="L226" i="42"/>
  <c r="N226" i="42" s="1"/>
  <c r="L350" i="42"/>
  <c r="N350" i="42" s="1"/>
  <c r="L298" i="42"/>
  <c r="N298" i="42" s="1"/>
  <c r="L173" i="42"/>
  <c r="N173" i="42" s="1"/>
  <c r="L319" i="42"/>
  <c r="N319" i="42" s="1"/>
  <c r="L300" i="42"/>
  <c r="N300" i="42" s="1"/>
  <c r="L321" i="42"/>
  <c r="N321" i="42" s="1"/>
  <c r="L55" i="42"/>
  <c r="N55" i="42" s="1"/>
  <c r="L40" i="42"/>
  <c r="N40" i="42" s="1"/>
  <c r="L166" i="42"/>
  <c r="N166" i="42" s="1"/>
  <c r="L174" i="42"/>
  <c r="N174" i="42" s="1"/>
  <c r="L309" i="42"/>
  <c r="N309" i="42" s="1"/>
  <c r="L353" i="42"/>
  <c r="N353" i="42" s="1"/>
  <c r="L280" i="42"/>
  <c r="N280" i="42" s="1"/>
  <c r="L171" i="42"/>
  <c r="N171" i="42" s="1"/>
  <c r="L112" i="42"/>
  <c r="N112" i="42" s="1"/>
  <c r="L219" i="42"/>
  <c r="N219" i="42" s="1"/>
  <c r="L35" i="42"/>
  <c r="N35" i="42" s="1"/>
  <c r="L77" i="42"/>
  <c r="N77" i="42" s="1"/>
  <c r="L130" i="42"/>
  <c r="N130" i="42" s="1"/>
  <c r="L202" i="42"/>
  <c r="N202" i="42" s="1"/>
  <c r="L95" i="42"/>
  <c r="N95" i="42" s="1"/>
  <c r="L263" i="42"/>
  <c r="N263" i="42" s="1"/>
  <c r="L354" i="42"/>
  <c r="N354" i="42" s="1"/>
  <c r="L335" i="42"/>
  <c r="N335" i="42" s="1"/>
  <c r="L139" i="42"/>
  <c r="N139" i="42" s="1"/>
  <c r="L82" i="42"/>
  <c r="N82" i="42" s="1"/>
  <c r="L26" i="42"/>
  <c r="N26" i="42" s="1"/>
  <c r="L141" i="42"/>
  <c r="N141" i="42" s="1"/>
  <c r="L152" i="42"/>
  <c r="N152" i="42" s="1"/>
  <c r="L201" i="42"/>
  <c r="N201" i="42" s="1"/>
  <c r="L190" i="42"/>
  <c r="N190" i="42" s="1"/>
  <c r="L36" i="42"/>
  <c r="N36" i="42" s="1"/>
  <c r="L204" i="42"/>
  <c r="N204" i="42" s="1"/>
  <c r="L73" i="42"/>
  <c r="N73" i="42" s="1"/>
  <c r="L275" i="42"/>
  <c r="N275" i="42" s="1"/>
  <c r="L228" i="42"/>
  <c r="N228" i="42" s="1"/>
  <c r="L123" i="42"/>
  <c r="N123" i="42" s="1"/>
  <c r="L184" i="42"/>
  <c r="N184" i="42" s="1"/>
  <c r="L91" i="42"/>
  <c r="N91" i="42" s="1"/>
  <c r="L47" i="42"/>
  <c r="N47" i="42" s="1"/>
  <c r="L31" i="42"/>
  <c r="N31" i="42" s="1"/>
  <c r="L303" i="42"/>
  <c r="N303" i="42" s="1"/>
  <c r="L96" i="42"/>
  <c r="N96" i="42" s="1"/>
  <c r="L89" i="42"/>
  <c r="N89" i="42" s="1"/>
  <c r="L164" i="42"/>
  <c r="N164" i="42" s="1"/>
  <c r="L162" i="42"/>
  <c r="N162" i="42" s="1"/>
  <c r="L163" i="42"/>
  <c r="N163" i="42" s="1"/>
  <c r="L159" i="42"/>
  <c r="N159" i="42" s="1"/>
  <c r="L161" i="42"/>
  <c r="N161" i="42" s="1"/>
  <c r="L160" i="42"/>
  <c r="N160" i="42" s="1"/>
  <c r="L109" i="42"/>
  <c r="N109" i="42" s="1"/>
  <c r="L72" i="42"/>
  <c r="N72" i="42" s="1"/>
  <c r="L100" i="42"/>
  <c r="N100" i="42" s="1"/>
  <c r="L107" i="42"/>
  <c r="N107" i="42" s="1"/>
  <c r="L101" i="42"/>
  <c r="N101" i="42" s="1"/>
  <c r="L105" i="42"/>
  <c r="N105" i="42" s="1"/>
  <c r="L106" i="42"/>
  <c r="N106" i="42" s="1"/>
  <c r="L104" i="42"/>
  <c r="N104" i="42" s="1"/>
  <c r="L103" i="42"/>
  <c r="N103" i="42" s="1"/>
  <c r="L108" i="42"/>
  <c r="N108" i="42" s="1"/>
  <c r="L102" i="42"/>
  <c r="N102" i="42" s="1"/>
  <c r="L99" i="42"/>
  <c r="N99" i="42" s="1"/>
  <c r="L243" i="42"/>
  <c r="N243" i="42" s="1"/>
  <c r="L253" i="42"/>
  <c r="N253" i="42" s="1"/>
  <c r="L248" i="42"/>
  <c r="N248" i="42" s="1"/>
  <c r="L250" i="42"/>
  <c r="N250" i="42" s="1"/>
  <c r="L247" i="42"/>
  <c r="N247" i="42" s="1"/>
  <c r="L249" i="42"/>
  <c r="N249" i="42" s="1"/>
  <c r="L251" i="42"/>
  <c r="N251" i="42" s="1"/>
  <c r="L260" i="42"/>
  <c r="N260" i="42" s="1"/>
  <c r="L258" i="42"/>
  <c r="N258" i="42" s="1"/>
  <c r="L244" i="42"/>
  <c r="N244" i="42" s="1"/>
  <c r="L165" i="42"/>
  <c r="N165" i="42" s="1"/>
  <c r="L255" i="42"/>
  <c r="N255" i="42" s="1"/>
  <c r="L259" i="42"/>
  <c r="N259" i="42" s="1"/>
  <c r="L254" i="42"/>
  <c r="N254" i="42" s="1"/>
  <c r="L257" i="42"/>
  <c r="N257" i="42" s="1"/>
  <c r="L246" i="42"/>
  <c r="N246" i="42" s="1"/>
  <c r="L256" i="42"/>
  <c r="N256" i="42" s="1"/>
  <c r="L252" i="42"/>
  <c r="N252" i="42" s="1"/>
  <c r="L245" i="42"/>
  <c r="N245" i="42" s="1"/>
  <c r="L360" i="42"/>
  <c r="N360" i="42" s="1"/>
  <c r="L363" i="42"/>
  <c r="N363" i="42" s="1"/>
  <c r="L261" i="42"/>
  <c r="N261" i="42" s="1"/>
  <c r="L358" i="42"/>
  <c r="N358" i="42" s="1"/>
  <c r="L364" i="42"/>
  <c r="N364" i="42" s="1"/>
  <c r="L356" i="42"/>
  <c r="N356" i="42" s="1"/>
  <c r="L361" i="42"/>
  <c r="N361" i="42" s="1"/>
  <c r="L367" i="42"/>
  <c r="N367" i="42" s="1"/>
  <c r="L369" i="42"/>
  <c r="N369" i="42" s="1"/>
  <c r="L357" i="42"/>
  <c r="N357" i="42" s="1"/>
  <c r="L368" i="42"/>
  <c r="N368" i="42" s="1"/>
  <c r="L365" i="42"/>
  <c r="N365" i="42" s="1"/>
  <c r="L362" i="42"/>
  <c r="N362" i="42" s="1"/>
  <c r="L359" i="42"/>
  <c r="N359" i="42" s="1"/>
  <c r="L366" i="42"/>
  <c r="N366" i="42" s="1"/>
  <c r="L63" i="42"/>
  <c r="N63" i="42" s="1"/>
  <c r="L71" i="42"/>
  <c r="N71" i="42" s="1"/>
  <c r="L70" i="42"/>
  <c r="N70" i="42" s="1"/>
  <c r="L64" i="42"/>
  <c r="N64" i="42" s="1"/>
  <c r="L66" i="42"/>
  <c r="N66" i="42" s="1"/>
  <c r="L65" i="42"/>
  <c r="N65" i="42" s="1"/>
  <c r="L67" i="42"/>
  <c r="N67" i="42" s="1"/>
  <c r="L68" i="42"/>
  <c r="N68" i="42" s="1"/>
  <c r="L62" i="42"/>
  <c r="N62" i="42" s="1"/>
  <c r="L25" i="42"/>
  <c r="N25" i="42" s="1"/>
  <c r="L69" i="42"/>
  <c r="N69" i="42" s="1"/>
  <c r="D19" i="42" l="1"/>
  <c r="O160" i="42" s="1"/>
  <c r="P160" i="42" s="1"/>
  <c r="Q160" i="42" s="1"/>
  <c r="D17" i="42"/>
  <c r="O64" i="42" s="1"/>
  <c r="P64" i="42" s="1"/>
  <c r="Q64" i="42" s="1"/>
  <c r="D20" i="42"/>
  <c r="D18" i="42"/>
  <c r="O72" i="42" s="1"/>
  <c r="P72" i="42" s="1"/>
  <c r="Q72" i="42" s="1"/>
  <c r="D21" i="42"/>
  <c r="O357" i="42" s="1"/>
  <c r="P357" i="42" s="1"/>
  <c r="Q357" i="42" s="1"/>
  <c r="O63" i="42" l="1"/>
  <c r="P63" i="42" s="1"/>
  <c r="Q63" i="42" s="1"/>
  <c r="O104" i="42"/>
  <c r="P104" i="42" s="1"/>
  <c r="Q104" i="42" s="1"/>
  <c r="O261" i="42"/>
  <c r="P261" i="42" s="1"/>
  <c r="Q261" i="42" s="1"/>
  <c r="O106" i="42"/>
  <c r="P106" i="42" s="1"/>
  <c r="Q106" i="42" s="1"/>
  <c r="O105" i="42"/>
  <c r="P105" i="42" s="1"/>
  <c r="Q105" i="42" s="1"/>
  <c r="O99" i="42"/>
  <c r="P99" i="42" s="1"/>
  <c r="Q99" i="42" s="1"/>
  <c r="O108" i="42"/>
  <c r="P108" i="42" s="1"/>
  <c r="Q108" i="42" s="1"/>
  <c r="O363" i="42"/>
  <c r="P363" i="42" s="1"/>
  <c r="Q363" i="42" s="1"/>
  <c r="O62" i="42"/>
  <c r="P62" i="42" s="1"/>
  <c r="Q62" i="42" s="1"/>
  <c r="O25" i="42"/>
  <c r="P25" i="42" s="1"/>
  <c r="Q25" i="42" s="1"/>
  <c r="O102" i="42"/>
  <c r="P102" i="42" s="1"/>
  <c r="Q102" i="42" s="1"/>
  <c r="O100" i="42"/>
  <c r="P100" i="42" s="1"/>
  <c r="Q100" i="42" s="1"/>
  <c r="O65" i="42"/>
  <c r="P65" i="42" s="1"/>
  <c r="Q65" i="42" s="1"/>
  <c r="O69" i="42"/>
  <c r="P69" i="42" s="1"/>
  <c r="Q69" i="42" s="1"/>
  <c r="O103" i="42"/>
  <c r="P103" i="42" s="1"/>
  <c r="Q103" i="42" s="1"/>
  <c r="O66" i="42"/>
  <c r="P66" i="42" s="1"/>
  <c r="Q66" i="42" s="1"/>
  <c r="O212" i="42"/>
  <c r="P212" i="42" s="1"/>
  <c r="Q212" i="42" s="1"/>
  <c r="O171" i="42"/>
  <c r="P171" i="42" s="1"/>
  <c r="Q171" i="42" s="1"/>
  <c r="O219" i="42"/>
  <c r="P219" i="42" s="1"/>
  <c r="Q219" i="42" s="1"/>
  <c r="O194" i="42"/>
  <c r="P194" i="42" s="1"/>
  <c r="Q194" i="42" s="1"/>
  <c r="O214" i="42"/>
  <c r="P214" i="42" s="1"/>
  <c r="Q214" i="42" s="1"/>
  <c r="O218" i="42"/>
  <c r="P218" i="42" s="1"/>
  <c r="Q218" i="42" s="1"/>
  <c r="O195" i="42"/>
  <c r="P195" i="42" s="1"/>
  <c r="Q195" i="42" s="1"/>
  <c r="O230" i="42"/>
  <c r="P230" i="42" s="1"/>
  <c r="Q230" i="42" s="1"/>
  <c r="O198" i="42"/>
  <c r="P198" i="42" s="1"/>
  <c r="Q198" i="42" s="1"/>
  <c r="O239" i="42"/>
  <c r="P239" i="42" s="1"/>
  <c r="Q239" i="42" s="1"/>
  <c r="O227" i="42"/>
  <c r="P227" i="42" s="1"/>
  <c r="Q227" i="42" s="1"/>
  <c r="O225" i="42"/>
  <c r="P225" i="42" s="1"/>
  <c r="Q225" i="42" s="1"/>
  <c r="O169" i="42"/>
  <c r="P169" i="42" s="1"/>
  <c r="Q169" i="42" s="1"/>
  <c r="O201" i="42"/>
  <c r="P201" i="42" s="1"/>
  <c r="Q201" i="42" s="1"/>
  <c r="O177" i="42"/>
  <c r="P177" i="42" s="1"/>
  <c r="Q177" i="42" s="1"/>
  <c r="O222" i="42"/>
  <c r="P222" i="42" s="1"/>
  <c r="Q222" i="42" s="1"/>
  <c r="O193" i="42"/>
  <c r="P193" i="42" s="1"/>
  <c r="Q193" i="42" s="1"/>
  <c r="O228" i="42"/>
  <c r="P228" i="42" s="1"/>
  <c r="Q228" i="42" s="1"/>
  <c r="O232" i="42"/>
  <c r="P232" i="42" s="1"/>
  <c r="Q232" i="42" s="1"/>
  <c r="O221" i="42"/>
  <c r="P221" i="42" s="1"/>
  <c r="Q221" i="42" s="1"/>
  <c r="O197" i="42"/>
  <c r="P197" i="42" s="1"/>
  <c r="Q197" i="42" s="1"/>
  <c r="O213" i="42"/>
  <c r="P213" i="42" s="1"/>
  <c r="Q213" i="42" s="1"/>
  <c r="O207" i="42"/>
  <c r="P207" i="42" s="1"/>
  <c r="Q207" i="42" s="1"/>
  <c r="O180" i="42"/>
  <c r="P180" i="42" s="1"/>
  <c r="Q180" i="42" s="1"/>
  <c r="O181" i="42"/>
  <c r="P181" i="42" s="1"/>
  <c r="Q181" i="42" s="1"/>
  <c r="O210" i="42"/>
  <c r="P210" i="42" s="1"/>
  <c r="Q210" i="42" s="1"/>
  <c r="O191" i="42"/>
  <c r="P191" i="42" s="1"/>
  <c r="Q191" i="42" s="1"/>
  <c r="O173" i="42"/>
  <c r="P173" i="42" s="1"/>
  <c r="Q173" i="42" s="1"/>
  <c r="O174" i="42"/>
  <c r="P174" i="42" s="1"/>
  <c r="Q174" i="42" s="1"/>
  <c r="O242" i="42"/>
  <c r="P242" i="42" s="1"/>
  <c r="Q242" i="42" s="1"/>
  <c r="O211" i="42"/>
  <c r="P211" i="42" s="1"/>
  <c r="Q211" i="42" s="1"/>
  <c r="O190" i="42"/>
  <c r="P190" i="42" s="1"/>
  <c r="Q190" i="42" s="1"/>
  <c r="O236" i="42"/>
  <c r="P236" i="42" s="1"/>
  <c r="Q236" i="42" s="1"/>
  <c r="O237" i="42"/>
  <c r="P237" i="42" s="1"/>
  <c r="Q237" i="42" s="1"/>
  <c r="O178" i="42"/>
  <c r="P178" i="42" s="1"/>
  <c r="Q178" i="42" s="1"/>
  <c r="O205" i="42"/>
  <c r="P205" i="42" s="1"/>
  <c r="Q205" i="42" s="1"/>
  <c r="O226" i="42"/>
  <c r="P226" i="42" s="1"/>
  <c r="Q226" i="42" s="1"/>
  <c r="O204" i="42"/>
  <c r="P204" i="42" s="1"/>
  <c r="Q204" i="42" s="1"/>
  <c r="O189" i="42"/>
  <c r="P189" i="42" s="1"/>
  <c r="Q189" i="42" s="1"/>
  <c r="O208" i="42"/>
  <c r="P208" i="42" s="1"/>
  <c r="Q208" i="42" s="1"/>
  <c r="O167" i="42"/>
  <c r="P167" i="42" s="1"/>
  <c r="Q167" i="42" s="1"/>
  <c r="O224" i="42"/>
  <c r="P224" i="42" s="1"/>
  <c r="Q224" i="42" s="1"/>
  <c r="O229" i="42"/>
  <c r="P229" i="42" s="1"/>
  <c r="Q229" i="42" s="1"/>
  <c r="O188" i="42"/>
  <c r="P188" i="42" s="1"/>
  <c r="Q188" i="42" s="1"/>
  <c r="O176" i="42"/>
  <c r="P176" i="42" s="1"/>
  <c r="Q176" i="42" s="1"/>
  <c r="O238" i="42"/>
  <c r="P238" i="42" s="1"/>
  <c r="Q238" i="42" s="1"/>
  <c r="O196" i="42"/>
  <c r="P196" i="42" s="1"/>
  <c r="Q196" i="42" s="1"/>
  <c r="O172" i="42"/>
  <c r="P172" i="42" s="1"/>
  <c r="Q172" i="42" s="1"/>
  <c r="O175" i="42"/>
  <c r="P175" i="42" s="1"/>
  <c r="Q175" i="42" s="1"/>
  <c r="O240" i="42"/>
  <c r="P240" i="42" s="1"/>
  <c r="Q240" i="42" s="1"/>
  <c r="O184" i="42"/>
  <c r="P184" i="42" s="1"/>
  <c r="Q184" i="42" s="1"/>
  <c r="O183" i="42"/>
  <c r="P183" i="42" s="1"/>
  <c r="Q183" i="42" s="1"/>
  <c r="O192" i="42"/>
  <c r="P192" i="42" s="1"/>
  <c r="Q192" i="42" s="1"/>
  <c r="O202" i="42"/>
  <c r="P202" i="42" s="1"/>
  <c r="Q202" i="42" s="1"/>
  <c r="O217" i="42"/>
  <c r="P217" i="42" s="1"/>
  <c r="Q217" i="42" s="1"/>
  <c r="O182" i="42"/>
  <c r="P182" i="42" s="1"/>
  <c r="Q182" i="42" s="1"/>
  <c r="O179" i="42"/>
  <c r="P179" i="42" s="1"/>
  <c r="Q179" i="42" s="1"/>
  <c r="O223" i="42"/>
  <c r="P223" i="42" s="1"/>
  <c r="Q223" i="42" s="1"/>
  <c r="O187" i="42"/>
  <c r="P187" i="42" s="1"/>
  <c r="Q187" i="42" s="1"/>
  <c r="O241" i="42"/>
  <c r="P241" i="42" s="1"/>
  <c r="Q241" i="42" s="1"/>
  <c r="O170" i="42"/>
  <c r="P170" i="42" s="1"/>
  <c r="Q170" i="42" s="1"/>
  <c r="O231" i="42"/>
  <c r="P231" i="42" s="1"/>
  <c r="Q231" i="42" s="1"/>
  <c r="O200" i="42"/>
  <c r="P200" i="42" s="1"/>
  <c r="Q200" i="42" s="1"/>
  <c r="O168" i="42"/>
  <c r="P168" i="42" s="1"/>
  <c r="Q168" i="42" s="1"/>
  <c r="O215" i="42"/>
  <c r="P215" i="42" s="1"/>
  <c r="Q215" i="42" s="1"/>
  <c r="O206" i="42"/>
  <c r="P206" i="42" s="1"/>
  <c r="Q206" i="42" s="1"/>
  <c r="O235" i="42"/>
  <c r="P235" i="42" s="1"/>
  <c r="Q235" i="42" s="1"/>
  <c r="O216" i="42"/>
  <c r="P216" i="42" s="1"/>
  <c r="Q216" i="42" s="1"/>
  <c r="O234" i="42"/>
  <c r="P234" i="42" s="1"/>
  <c r="Q234" i="42" s="1"/>
  <c r="O166" i="42"/>
  <c r="P166" i="42" s="1"/>
  <c r="Q166" i="42" s="1"/>
  <c r="O203" i="42"/>
  <c r="P203" i="42" s="1"/>
  <c r="Q203" i="42" s="1"/>
  <c r="O199" i="42"/>
  <c r="P199" i="42" s="1"/>
  <c r="Q199" i="42" s="1"/>
  <c r="O220" i="42"/>
  <c r="P220" i="42" s="1"/>
  <c r="Q220" i="42" s="1"/>
  <c r="O186" i="42"/>
  <c r="P186" i="42" s="1"/>
  <c r="Q186" i="42" s="1"/>
  <c r="O233" i="42"/>
  <c r="P233" i="42" s="1"/>
  <c r="Q233" i="42" s="1"/>
  <c r="O185" i="42"/>
  <c r="P185" i="42" s="1"/>
  <c r="Q185" i="42" s="1"/>
  <c r="O209" i="42"/>
  <c r="P209" i="42" s="1"/>
  <c r="Q209" i="42" s="1"/>
  <c r="O260" i="42"/>
  <c r="P260" i="42" s="1"/>
  <c r="Q260" i="42" s="1"/>
  <c r="O354" i="42"/>
  <c r="P354" i="42" s="1"/>
  <c r="Q354" i="42" s="1"/>
  <c r="O271" i="42"/>
  <c r="P271" i="42" s="1"/>
  <c r="Q271" i="42" s="1"/>
  <c r="O318" i="42"/>
  <c r="P318" i="42" s="1"/>
  <c r="Q318" i="42" s="1"/>
  <c r="O266" i="42"/>
  <c r="P266" i="42" s="1"/>
  <c r="Q266" i="42" s="1"/>
  <c r="O306" i="42"/>
  <c r="P306" i="42" s="1"/>
  <c r="Q306" i="42" s="1"/>
  <c r="O301" i="42"/>
  <c r="P301" i="42" s="1"/>
  <c r="Q301" i="42" s="1"/>
  <c r="O324" i="42"/>
  <c r="P324" i="42" s="1"/>
  <c r="Q324" i="42" s="1"/>
  <c r="O344" i="42"/>
  <c r="P344" i="42" s="1"/>
  <c r="Q344" i="42" s="1"/>
  <c r="O300" i="42"/>
  <c r="P300" i="42" s="1"/>
  <c r="Q300" i="42" s="1"/>
  <c r="O336" i="42"/>
  <c r="P336" i="42" s="1"/>
  <c r="Q336" i="42" s="1"/>
  <c r="O316" i="42"/>
  <c r="P316" i="42" s="1"/>
  <c r="Q316" i="42" s="1"/>
  <c r="O272" i="42"/>
  <c r="P272" i="42" s="1"/>
  <c r="Q272" i="42" s="1"/>
  <c r="O348" i="42"/>
  <c r="P348" i="42" s="1"/>
  <c r="Q348" i="42" s="1"/>
  <c r="O353" i="42"/>
  <c r="P353" i="42" s="1"/>
  <c r="Q353" i="42" s="1"/>
  <c r="O275" i="42"/>
  <c r="P275" i="42" s="1"/>
  <c r="Q275" i="42" s="1"/>
  <c r="O283" i="42"/>
  <c r="P283" i="42" s="1"/>
  <c r="Q283" i="42" s="1"/>
  <c r="O269" i="42"/>
  <c r="P269" i="42" s="1"/>
  <c r="Q269" i="42" s="1"/>
  <c r="O305" i="42"/>
  <c r="P305" i="42" s="1"/>
  <c r="Q305" i="42" s="1"/>
  <c r="O349" i="42"/>
  <c r="P349" i="42" s="1"/>
  <c r="Q349" i="42" s="1"/>
  <c r="O303" i="42"/>
  <c r="P303" i="42" s="1"/>
  <c r="Q303" i="42" s="1"/>
  <c r="O332" i="42"/>
  <c r="P332" i="42" s="1"/>
  <c r="Q332" i="42" s="1"/>
  <c r="O338" i="42"/>
  <c r="P338" i="42" s="1"/>
  <c r="Q338" i="42" s="1"/>
  <c r="O345" i="42"/>
  <c r="P345" i="42" s="1"/>
  <c r="Q345" i="42" s="1"/>
  <c r="O268" i="42"/>
  <c r="P268" i="42" s="1"/>
  <c r="Q268" i="42" s="1"/>
  <c r="O334" i="42"/>
  <c r="P334" i="42" s="1"/>
  <c r="Q334" i="42" s="1"/>
  <c r="O335" i="42"/>
  <c r="P335" i="42" s="1"/>
  <c r="Q335" i="42" s="1"/>
  <c r="O329" i="42"/>
  <c r="P329" i="42" s="1"/>
  <c r="Q329" i="42" s="1"/>
  <c r="O278" i="42"/>
  <c r="P278" i="42" s="1"/>
  <c r="Q278" i="42" s="1"/>
  <c r="O322" i="42"/>
  <c r="P322" i="42" s="1"/>
  <c r="Q322" i="42" s="1"/>
  <c r="O302" i="42"/>
  <c r="P302" i="42" s="1"/>
  <c r="Q302" i="42" s="1"/>
  <c r="O341" i="42"/>
  <c r="P341" i="42" s="1"/>
  <c r="Q341" i="42" s="1"/>
  <c r="O312" i="42"/>
  <c r="P312" i="42" s="1"/>
  <c r="Q312" i="42" s="1"/>
  <c r="O351" i="42"/>
  <c r="P351" i="42" s="1"/>
  <c r="Q351" i="42" s="1"/>
  <c r="O342" i="42"/>
  <c r="P342" i="42" s="1"/>
  <c r="Q342" i="42" s="1"/>
  <c r="O325" i="42"/>
  <c r="P325" i="42" s="1"/>
  <c r="Q325" i="42" s="1"/>
  <c r="O281" i="42"/>
  <c r="P281" i="42" s="1"/>
  <c r="Q281" i="42" s="1"/>
  <c r="O280" i="42"/>
  <c r="P280" i="42" s="1"/>
  <c r="Q280" i="42" s="1"/>
  <c r="O288" i="42"/>
  <c r="P288" i="42" s="1"/>
  <c r="Q288" i="42" s="1"/>
  <c r="O289" i="42"/>
  <c r="P289" i="42" s="1"/>
  <c r="Q289" i="42" s="1"/>
  <c r="O340" i="42"/>
  <c r="P340" i="42" s="1"/>
  <c r="Q340" i="42" s="1"/>
  <c r="O293" i="42"/>
  <c r="P293" i="42" s="1"/>
  <c r="Q293" i="42" s="1"/>
  <c r="O296" i="42"/>
  <c r="P296" i="42" s="1"/>
  <c r="Q296" i="42" s="1"/>
  <c r="O274" i="42"/>
  <c r="P274" i="42" s="1"/>
  <c r="Q274" i="42" s="1"/>
  <c r="O328" i="42"/>
  <c r="P328" i="42" s="1"/>
  <c r="Q328" i="42" s="1"/>
  <c r="O319" i="42"/>
  <c r="P319" i="42" s="1"/>
  <c r="Q319" i="42" s="1"/>
  <c r="O304" i="42"/>
  <c r="P304" i="42" s="1"/>
  <c r="Q304" i="42" s="1"/>
  <c r="O295" i="42"/>
  <c r="P295" i="42" s="1"/>
  <c r="Q295" i="42" s="1"/>
  <c r="O290" i="42"/>
  <c r="P290" i="42" s="1"/>
  <c r="Q290" i="42" s="1"/>
  <c r="O287" i="42"/>
  <c r="P287" i="42" s="1"/>
  <c r="Q287" i="42" s="1"/>
  <c r="O273" i="42"/>
  <c r="P273" i="42" s="1"/>
  <c r="Q273" i="42" s="1"/>
  <c r="O317" i="42"/>
  <c r="P317" i="42" s="1"/>
  <c r="Q317" i="42" s="1"/>
  <c r="O291" i="42"/>
  <c r="P291" i="42" s="1"/>
  <c r="Q291" i="42" s="1"/>
  <c r="O315" i="42"/>
  <c r="P315" i="42" s="1"/>
  <c r="Q315" i="42" s="1"/>
  <c r="O355" i="42"/>
  <c r="P355" i="42" s="1"/>
  <c r="Q355" i="42" s="1"/>
  <c r="O299" i="42"/>
  <c r="P299" i="42" s="1"/>
  <c r="Q299" i="42" s="1"/>
  <c r="O333" i="42"/>
  <c r="P333" i="42" s="1"/>
  <c r="Q333" i="42" s="1"/>
  <c r="O339" i="42"/>
  <c r="P339" i="42" s="1"/>
  <c r="Q339" i="42" s="1"/>
  <c r="O321" i="42"/>
  <c r="P321" i="42" s="1"/>
  <c r="Q321" i="42" s="1"/>
  <c r="O277" i="42"/>
  <c r="P277" i="42" s="1"/>
  <c r="Q277" i="42" s="1"/>
  <c r="O282" i="42"/>
  <c r="P282" i="42" s="1"/>
  <c r="Q282" i="42" s="1"/>
  <c r="O343" i="42"/>
  <c r="P343" i="42" s="1"/>
  <c r="Q343" i="42" s="1"/>
  <c r="O326" i="42"/>
  <c r="P326" i="42" s="1"/>
  <c r="Q326" i="42" s="1"/>
  <c r="O276" i="42"/>
  <c r="P276" i="42" s="1"/>
  <c r="Q276" i="42" s="1"/>
  <c r="O346" i="42"/>
  <c r="P346" i="42" s="1"/>
  <c r="Q346" i="42" s="1"/>
  <c r="O350" i="42"/>
  <c r="P350" i="42" s="1"/>
  <c r="Q350" i="42" s="1"/>
  <c r="O267" i="42"/>
  <c r="P267" i="42" s="1"/>
  <c r="Q267" i="42" s="1"/>
  <c r="O279" i="42"/>
  <c r="P279" i="42" s="1"/>
  <c r="Q279" i="42" s="1"/>
  <c r="O262" i="42"/>
  <c r="P262" i="42" s="1"/>
  <c r="Q262" i="42" s="1"/>
  <c r="O292" i="42"/>
  <c r="P292" i="42" s="1"/>
  <c r="Q292" i="42" s="1"/>
  <c r="O294" i="42"/>
  <c r="P294" i="42" s="1"/>
  <c r="Q294" i="42" s="1"/>
  <c r="O285" i="42"/>
  <c r="P285" i="42" s="1"/>
  <c r="Q285" i="42" s="1"/>
  <c r="O263" i="42"/>
  <c r="P263" i="42" s="1"/>
  <c r="Q263" i="42" s="1"/>
  <c r="O309" i="42"/>
  <c r="P309" i="42" s="1"/>
  <c r="Q309" i="42" s="1"/>
  <c r="O307" i="42"/>
  <c r="P307" i="42" s="1"/>
  <c r="Q307" i="42" s="1"/>
  <c r="O347" i="42"/>
  <c r="P347" i="42" s="1"/>
  <c r="Q347" i="42" s="1"/>
  <c r="O330" i="42"/>
  <c r="P330" i="42" s="1"/>
  <c r="Q330" i="42" s="1"/>
  <c r="O297" i="42"/>
  <c r="P297" i="42" s="1"/>
  <c r="Q297" i="42" s="1"/>
  <c r="O323" i="42"/>
  <c r="P323" i="42" s="1"/>
  <c r="Q323" i="42" s="1"/>
  <c r="O298" i="42"/>
  <c r="P298" i="42" s="1"/>
  <c r="Q298" i="42" s="1"/>
  <c r="O337" i="42"/>
  <c r="P337" i="42" s="1"/>
  <c r="Q337" i="42" s="1"/>
  <c r="O310" i="42"/>
  <c r="P310" i="42" s="1"/>
  <c r="Q310" i="42" s="1"/>
  <c r="O308" i="42"/>
  <c r="P308" i="42" s="1"/>
  <c r="Q308" i="42" s="1"/>
  <c r="O331" i="42"/>
  <c r="P331" i="42" s="1"/>
  <c r="Q331" i="42" s="1"/>
  <c r="O265" i="42"/>
  <c r="P265" i="42" s="1"/>
  <c r="Q265" i="42" s="1"/>
  <c r="O313" i="42"/>
  <c r="P313" i="42" s="1"/>
  <c r="Q313" i="42" s="1"/>
  <c r="O284" i="42"/>
  <c r="P284" i="42" s="1"/>
  <c r="Q284" i="42" s="1"/>
  <c r="O311" i="42"/>
  <c r="P311" i="42" s="1"/>
  <c r="Q311" i="42" s="1"/>
  <c r="O327" i="42"/>
  <c r="P327" i="42" s="1"/>
  <c r="Q327" i="42" s="1"/>
  <c r="O320" i="42"/>
  <c r="P320" i="42" s="1"/>
  <c r="Q320" i="42" s="1"/>
  <c r="O264" i="42"/>
  <c r="P264" i="42" s="1"/>
  <c r="Q264" i="42" s="1"/>
  <c r="O270" i="42"/>
  <c r="P270" i="42" s="1"/>
  <c r="Q270" i="42" s="1"/>
  <c r="O314" i="42"/>
  <c r="P314" i="42" s="1"/>
  <c r="Q314" i="42" s="1"/>
  <c r="O352" i="42"/>
  <c r="P352" i="42" s="1"/>
  <c r="Q352" i="42" s="1"/>
  <c r="O286" i="42"/>
  <c r="P286" i="42" s="1"/>
  <c r="Q286" i="42" s="1"/>
  <c r="O360" i="42"/>
  <c r="P360" i="42" s="1"/>
  <c r="Q360" i="42" s="1"/>
  <c r="O245" i="42"/>
  <c r="P245" i="42" s="1"/>
  <c r="Q245" i="42" s="1"/>
  <c r="O364" i="42"/>
  <c r="P364" i="42" s="1"/>
  <c r="Q364" i="42" s="1"/>
  <c r="O259" i="42"/>
  <c r="P259" i="42" s="1"/>
  <c r="Q259" i="42" s="1"/>
  <c r="O361" i="42"/>
  <c r="P361" i="42" s="1"/>
  <c r="Q361" i="42" s="1"/>
  <c r="O68" i="42"/>
  <c r="P68" i="42" s="1"/>
  <c r="Q68" i="42" s="1"/>
  <c r="O67" i="42"/>
  <c r="P67" i="42" s="1"/>
  <c r="Q67" i="42" s="1"/>
  <c r="O368" i="42"/>
  <c r="P368" i="42" s="1"/>
  <c r="Q368" i="42" s="1"/>
  <c r="O358" i="42"/>
  <c r="P358" i="42" s="1"/>
  <c r="Q358" i="42" s="1"/>
  <c r="O70" i="42"/>
  <c r="P70" i="42" s="1"/>
  <c r="Q70" i="42" s="1"/>
  <c r="O356" i="42"/>
  <c r="P356" i="42" s="1"/>
  <c r="Q356" i="42" s="1"/>
  <c r="O366" i="42"/>
  <c r="P366" i="42" s="1"/>
  <c r="Q366" i="42" s="1"/>
  <c r="O126" i="42"/>
  <c r="P126" i="42" s="1"/>
  <c r="Q126" i="42" s="1"/>
  <c r="O150" i="42"/>
  <c r="P150" i="42" s="1"/>
  <c r="Q150" i="42" s="1"/>
  <c r="O143" i="42"/>
  <c r="P143" i="42" s="1"/>
  <c r="Q143" i="42" s="1"/>
  <c r="O114" i="42"/>
  <c r="P114" i="42" s="1"/>
  <c r="Q114" i="42" s="1"/>
  <c r="O117" i="42"/>
  <c r="P117" i="42" s="1"/>
  <c r="Q117" i="42" s="1"/>
  <c r="O116" i="42"/>
  <c r="P116" i="42" s="1"/>
  <c r="Q116" i="42" s="1"/>
  <c r="O129" i="42"/>
  <c r="P129" i="42" s="1"/>
  <c r="Q129" i="42" s="1"/>
  <c r="O115" i="42"/>
  <c r="P115" i="42" s="1"/>
  <c r="Q115" i="42" s="1"/>
  <c r="O124" i="42"/>
  <c r="P124" i="42" s="1"/>
  <c r="Q124" i="42" s="1"/>
  <c r="O154" i="42"/>
  <c r="P154" i="42" s="1"/>
  <c r="Q154" i="42" s="1"/>
  <c r="O146" i="42"/>
  <c r="P146" i="42" s="1"/>
  <c r="Q146" i="42" s="1"/>
  <c r="O128" i="42"/>
  <c r="P128" i="42" s="1"/>
  <c r="Q128" i="42" s="1"/>
  <c r="O131" i="42"/>
  <c r="P131" i="42" s="1"/>
  <c r="Q131" i="42" s="1"/>
  <c r="O152" i="42"/>
  <c r="P152" i="42" s="1"/>
  <c r="Q152" i="42" s="1"/>
  <c r="O132" i="42"/>
  <c r="P132" i="42" s="1"/>
  <c r="Q132" i="42" s="1"/>
  <c r="O123" i="42"/>
  <c r="P123" i="42" s="1"/>
  <c r="Q123" i="42" s="1"/>
  <c r="O155" i="42"/>
  <c r="P155" i="42" s="1"/>
  <c r="Q155" i="42" s="1"/>
  <c r="O127" i="42"/>
  <c r="P127" i="42" s="1"/>
  <c r="Q127" i="42" s="1"/>
  <c r="O120" i="42"/>
  <c r="P120" i="42" s="1"/>
  <c r="Q120" i="42" s="1"/>
  <c r="O144" i="42"/>
  <c r="P144" i="42" s="1"/>
  <c r="Q144" i="42" s="1"/>
  <c r="O151" i="42"/>
  <c r="P151" i="42" s="1"/>
  <c r="Q151" i="42" s="1"/>
  <c r="O138" i="42"/>
  <c r="P138" i="42" s="1"/>
  <c r="Q138" i="42" s="1"/>
  <c r="O125" i="42"/>
  <c r="P125" i="42" s="1"/>
  <c r="Q125" i="42" s="1"/>
  <c r="O135" i="42"/>
  <c r="P135" i="42" s="1"/>
  <c r="Q135" i="42" s="1"/>
  <c r="O113" i="42"/>
  <c r="P113" i="42" s="1"/>
  <c r="Q113" i="42" s="1"/>
  <c r="O122" i="42"/>
  <c r="P122" i="42" s="1"/>
  <c r="Q122" i="42" s="1"/>
  <c r="O118" i="42"/>
  <c r="P118" i="42" s="1"/>
  <c r="Q118" i="42" s="1"/>
  <c r="O149" i="42"/>
  <c r="P149" i="42" s="1"/>
  <c r="Q149" i="42" s="1"/>
  <c r="O158" i="42"/>
  <c r="P158" i="42" s="1"/>
  <c r="Q158" i="42" s="1"/>
  <c r="O153" i="42"/>
  <c r="P153" i="42" s="1"/>
  <c r="Q153" i="42" s="1"/>
  <c r="O119" i="42"/>
  <c r="P119" i="42" s="1"/>
  <c r="Q119" i="42" s="1"/>
  <c r="O156" i="42"/>
  <c r="P156" i="42" s="1"/>
  <c r="Q156" i="42" s="1"/>
  <c r="O121" i="42"/>
  <c r="P121" i="42" s="1"/>
  <c r="Q121" i="42" s="1"/>
  <c r="O145" i="42"/>
  <c r="P145" i="42" s="1"/>
  <c r="Q145" i="42" s="1"/>
  <c r="O148" i="42"/>
  <c r="P148" i="42" s="1"/>
  <c r="Q148" i="42" s="1"/>
  <c r="O139" i="42"/>
  <c r="P139" i="42" s="1"/>
  <c r="Q139" i="42" s="1"/>
  <c r="O110" i="42"/>
  <c r="P110" i="42" s="1"/>
  <c r="Q110" i="42" s="1"/>
  <c r="O157" i="42"/>
  <c r="P157" i="42" s="1"/>
  <c r="Q157" i="42" s="1"/>
  <c r="O142" i="42"/>
  <c r="P142" i="42" s="1"/>
  <c r="Q142" i="42" s="1"/>
  <c r="O112" i="42"/>
  <c r="P112" i="42" s="1"/>
  <c r="Q112" i="42" s="1"/>
  <c r="O136" i="42"/>
  <c r="P136" i="42" s="1"/>
  <c r="Q136" i="42" s="1"/>
  <c r="O134" i="42"/>
  <c r="P134" i="42" s="1"/>
  <c r="Q134" i="42" s="1"/>
  <c r="O141" i="42"/>
  <c r="P141" i="42" s="1"/>
  <c r="Q141" i="42" s="1"/>
  <c r="O140" i="42"/>
  <c r="P140" i="42" s="1"/>
  <c r="Q140" i="42" s="1"/>
  <c r="O130" i="42"/>
  <c r="P130" i="42" s="1"/>
  <c r="Q130" i="42" s="1"/>
  <c r="O137" i="42"/>
  <c r="P137" i="42" s="1"/>
  <c r="Q137" i="42" s="1"/>
  <c r="O133" i="42"/>
  <c r="P133" i="42" s="1"/>
  <c r="Q133" i="42" s="1"/>
  <c r="O111" i="42"/>
  <c r="P111" i="42" s="1"/>
  <c r="Q111" i="42" s="1"/>
  <c r="O147" i="42"/>
  <c r="P147" i="42" s="1"/>
  <c r="Q147" i="42" s="1"/>
  <c r="O161" i="42"/>
  <c r="P161" i="42" s="1"/>
  <c r="Q161" i="42" s="1"/>
  <c r="O365" i="42"/>
  <c r="P365" i="42" s="1"/>
  <c r="Q365" i="42" s="1"/>
  <c r="O257" i="42"/>
  <c r="P257" i="42" s="1"/>
  <c r="Q257" i="42" s="1"/>
  <c r="O359" i="42"/>
  <c r="P359" i="42" s="1"/>
  <c r="Q359" i="42" s="1"/>
  <c r="O250" i="42"/>
  <c r="P250" i="42" s="1"/>
  <c r="Q250" i="42" s="1"/>
  <c r="O73" i="42"/>
  <c r="P73" i="42" s="1"/>
  <c r="Q73" i="42" s="1"/>
  <c r="O98" i="42"/>
  <c r="P98" i="42" s="1"/>
  <c r="Q98" i="42" s="1"/>
  <c r="O89" i="42"/>
  <c r="P89" i="42" s="1"/>
  <c r="Q89" i="42" s="1"/>
  <c r="O77" i="42"/>
  <c r="P77" i="42" s="1"/>
  <c r="Q77" i="42" s="1"/>
  <c r="O82" i="42"/>
  <c r="P82" i="42" s="1"/>
  <c r="Q82" i="42" s="1"/>
  <c r="O81" i="42"/>
  <c r="P81" i="42" s="1"/>
  <c r="Q81" i="42" s="1"/>
  <c r="O85" i="42"/>
  <c r="P85" i="42" s="1"/>
  <c r="Q85" i="42" s="1"/>
  <c r="O80" i="42"/>
  <c r="P80" i="42" s="1"/>
  <c r="Q80" i="42" s="1"/>
  <c r="O97" i="42"/>
  <c r="P97" i="42" s="1"/>
  <c r="Q97" i="42" s="1"/>
  <c r="O78" i="42"/>
  <c r="P78" i="42" s="1"/>
  <c r="Q78" i="42" s="1"/>
  <c r="O74" i="42"/>
  <c r="P74" i="42" s="1"/>
  <c r="Q74" i="42" s="1"/>
  <c r="O88" i="42"/>
  <c r="P88" i="42" s="1"/>
  <c r="Q88" i="42" s="1"/>
  <c r="O83" i="42"/>
  <c r="P83" i="42" s="1"/>
  <c r="Q83" i="42" s="1"/>
  <c r="O79" i="42"/>
  <c r="P79" i="42" s="1"/>
  <c r="Q79" i="42" s="1"/>
  <c r="O84" i="42"/>
  <c r="P84" i="42" s="1"/>
  <c r="Q84" i="42" s="1"/>
  <c r="O76" i="42"/>
  <c r="P76" i="42" s="1"/>
  <c r="Q76" i="42" s="1"/>
  <c r="O95" i="42"/>
  <c r="P95" i="42" s="1"/>
  <c r="Q95" i="42" s="1"/>
  <c r="O90" i="42"/>
  <c r="P90" i="42" s="1"/>
  <c r="Q90" i="42" s="1"/>
  <c r="O87" i="42"/>
  <c r="P87" i="42" s="1"/>
  <c r="Q87" i="42" s="1"/>
  <c r="O91" i="42"/>
  <c r="P91" i="42" s="1"/>
  <c r="Q91" i="42" s="1"/>
  <c r="O86" i="42"/>
  <c r="P86" i="42" s="1"/>
  <c r="Q86" i="42" s="1"/>
  <c r="O92" i="42"/>
  <c r="P92" i="42" s="1"/>
  <c r="Q92" i="42" s="1"/>
  <c r="O93" i="42"/>
  <c r="P93" i="42" s="1"/>
  <c r="Q93" i="42" s="1"/>
  <c r="O75" i="42"/>
  <c r="P75" i="42" s="1"/>
  <c r="Q75" i="42" s="1"/>
  <c r="O96" i="42"/>
  <c r="P96" i="42" s="1"/>
  <c r="Q96" i="42" s="1"/>
  <c r="O94" i="42"/>
  <c r="P94" i="42" s="1"/>
  <c r="Q94" i="42" s="1"/>
  <c r="O71" i="42"/>
  <c r="P71" i="42" s="1"/>
  <c r="Q71" i="42" s="1"/>
  <c r="O163" i="42"/>
  <c r="P163" i="42" s="1"/>
  <c r="Q163" i="42" s="1"/>
  <c r="O162" i="42"/>
  <c r="P162" i="42" s="1"/>
  <c r="Q162" i="42" s="1"/>
  <c r="O256" i="42"/>
  <c r="P256" i="42" s="1"/>
  <c r="Q256" i="42" s="1"/>
  <c r="O247" i="42"/>
  <c r="P247" i="42" s="1"/>
  <c r="Q247" i="42" s="1"/>
  <c r="O164" i="42"/>
  <c r="P164" i="42" s="1"/>
  <c r="Q164" i="42" s="1"/>
  <c r="O252" i="42"/>
  <c r="P252" i="42" s="1"/>
  <c r="Q252" i="42" s="1"/>
  <c r="O165" i="42"/>
  <c r="P165" i="42" s="1"/>
  <c r="Q165" i="42" s="1"/>
  <c r="O109" i="42"/>
  <c r="P109" i="42" s="1"/>
  <c r="Q109" i="42" s="1"/>
  <c r="O249" i="42"/>
  <c r="P249" i="42" s="1"/>
  <c r="Q249" i="42" s="1"/>
  <c r="O254" i="42"/>
  <c r="P254" i="42" s="1"/>
  <c r="Q254" i="42" s="1"/>
  <c r="O159" i="42"/>
  <c r="P159" i="42" s="1"/>
  <c r="Q159" i="42" s="1"/>
  <c r="O243" i="42"/>
  <c r="P243" i="42" s="1"/>
  <c r="Q243" i="42" s="1"/>
  <c r="O362" i="42"/>
  <c r="P362" i="42" s="1"/>
  <c r="Q362" i="42" s="1"/>
  <c r="O253" i="42"/>
  <c r="P253" i="42" s="1"/>
  <c r="Q253" i="42" s="1"/>
  <c r="O246" i="42"/>
  <c r="P246" i="42" s="1"/>
  <c r="Q246" i="42" s="1"/>
  <c r="O251" i="42"/>
  <c r="P251" i="42" s="1"/>
  <c r="Q251" i="42" s="1"/>
  <c r="O258" i="42"/>
  <c r="P258" i="42" s="1"/>
  <c r="Q258" i="42" s="1"/>
  <c r="O367" i="42"/>
  <c r="P367" i="42" s="1"/>
  <c r="Q367" i="42" s="1"/>
  <c r="O244" i="42"/>
  <c r="P244" i="42" s="1"/>
  <c r="Q244" i="42" s="1"/>
  <c r="O255" i="42"/>
  <c r="P255" i="42" s="1"/>
  <c r="Q255" i="42" s="1"/>
  <c r="O248" i="42"/>
  <c r="P248" i="42" s="1"/>
  <c r="Q248" i="42" s="1"/>
  <c r="O48" i="42"/>
  <c r="P48" i="42" s="1"/>
  <c r="Q48" i="42" s="1"/>
  <c r="O34" i="42"/>
  <c r="P34" i="42" s="1"/>
  <c r="Q34" i="42" s="1"/>
  <c r="O26" i="42"/>
  <c r="P26" i="42" s="1"/>
  <c r="Q26" i="42" s="1"/>
  <c r="O37" i="42"/>
  <c r="P37" i="42" s="1"/>
  <c r="Q37" i="42" s="1"/>
  <c r="O43" i="42"/>
  <c r="P43" i="42" s="1"/>
  <c r="Q43" i="42" s="1"/>
  <c r="O50" i="42"/>
  <c r="P50" i="42" s="1"/>
  <c r="Q50" i="42" s="1"/>
  <c r="O44" i="42"/>
  <c r="P44" i="42" s="1"/>
  <c r="Q44" i="42" s="1"/>
  <c r="O58" i="42"/>
  <c r="P58" i="42" s="1"/>
  <c r="Q58" i="42" s="1"/>
  <c r="O35" i="42"/>
  <c r="P35" i="42" s="1"/>
  <c r="Q35" i="42" s="1"/>
  <c r="O42" i="42"/>
  <c r="P42" i="42" s="1"/>
  <c r="Q42" i="42" s="1"/>
  <c r="O56" i="42"/>
  <c r="P56" i="42" s="1"/>
  <c r="Q56" i="42" s="1"/>
  <c r="O33" i="42"/>
  <c r="P33" i="42" s="1"/>
  <c r="Q33" i="42" s="1"/>
  <c r="O45" i="42"/>
  <c r="P45" i="42" s="1"/>
  <c r="Q45" i="42" s="1"/>
  <c r="O55" i="42"/>
  <c r="P55" i="42" s="1"/>
  <c r="Q55" i="42" s="1"/>
  <c r="O32" i="42"/>
  <c r="P32" i="42" s="1"/>
  <c r="Q32" i="42" s="1"/>
  <c r="O29" i="42"/>
  <c r="P29" i="42" s="1"/>
  <c r="Q29" i="42" s="1"/>
  <c r="O38" i="42"/>
  <c r="P38" i="42" s="1"/>
  <c r="Q38" i="42" s="1"/>
  <c r="O53" i="42"/>
  <c r="P53" i="42" s="1"/>
  <c r="Q53" i="42" s="1"/>
  <c r="O31" i="42"/>
  <c r="P31" i="42" s="1"/>
  <c r="Q31" i="42" s="1"/>
  <c r="O57" i="42"/>
  <c r="P57" i="42" s="1"/>
  <c r="Q57" i="42" s="1"/>
  <c r="O61" i="42"/>
  <c r="P61" i="42" s="1"/>
  <c r="Q61" i="42" s="1"/>
  <c r="O59" i="42"/>
  <c r="P59" i="42" s="1"/>
  <c r="Q59" i="42" s="1"/>
  <c r="O27" i="42"/>
  <c r="P27" i="42" s="1"/>
  <c r="Q27" i="42" s="1"/>
  <c r="O49" i="42"/>
  <c r="P49" i="42" s="1"/>
  <c r="Q49" i="42" s="1"/>
  <c r="O54" i="42"/>
  <c r="P54" i="42" s="1"/>
  <c r="Q54" i="42" s="1"/>
  <c r="O41" i="42"/>
  <c r="P41" i="42" s="1"/>
  <c r="Q41" i="42" s="1"/>
  <c r="O60" i="42"/>
  <c r="P60" i="42" s="1"/>
  <c r="Q60" i="42" s="1"/>
  <c r="O40" i="42"/>
  <c r="P40" i="42" s="1"/>
  <c r="Q40" i="42" s="1"/>
  <c r="O47" i="42"/>
  <c r="P47" i="42" s="1"/>
  <c r="Q47" i="42" s="1"/>
  <c r="O52" i="42"/>
  <c r="P52" i="42" s="1"/>
  <c r="Q52" i="42" s="1"/>
  <c r="O39" i="42"/>
  <c r="P39" i="42" s="1"/>
  <c r="Q39" i="42" s="1"/>
  <c r="O51" i="42"/>
  <c r="P51" i="42" s="1"/>
  <c r="Q51" i="42" s="1"/>
  <c r="O30" i="42"/>
  <c r="P30" i="42" s="1"/>
  <c r="Q30" i="42" s="1"/>
  <c r="O28" i="42"/>
  <c r="P28" i="42" s="1"/>
  <c r="Q28" i="42" s="1"/>
  <c r="O46" i="42"/>
  <c r="P46" i="42" s="1"/>
  <c r="Q46" i="42" s="1"/>
  <c r="O36" i="42"/>
  <c r="P36" i="42" s="1"/>
  <c r="Q36" i="42" s="1"/>
  <c r="O107" i="42"/>
  <c r="P107" i="42" s="1"/>
  <c r="Q107" i="42" s="1"/>
  <c r="O101" i="42"/>
  <c r="P101" i="42" s="1"/>
  <c r="Q101" i="42" s="1"/>
  <c r="O369" i="42"/>
  <c r="P369" i="42" s="1"/>
  <c r="Q369" i="42" s="1"/>
  <c r="G18" i="42" l="1"/>
  <c r="G17" i="42"/>
  <c r="R25" i="42"/>
  <c r="R165" i="42"/>
  <c r="G20" i="42"/>
  <c r="R72" i="42"/>
  <c r="G21" i="42"/>
  <c r="R261" i="42"/>
  <c r="G19" i="42"/>
  <c r="R109" i="42"/>
  <c r="F21" i="42"/>
  <c r="F17" i="42"/>
  <c r="F18" i="42"/>
  <c r="F20" i="42"/>
  <c r="F19" i="42"/>
  <c r="G22" i="42" l="1"/>
</calcChain>
</file>

<file path=xl/comments1.xml><?xml version="1.0" encoding="utf-8"?>
<comments xmlns="http://schemas.openxmlformats.org/spreadsheetml/2006/main">
  <authors>
    <author>...</author>
  </authors>
  <commentList>
    <comment ref="E13" authorId="0" shapeId="0">
      <text>
        <r>
          <rPr>
            <b/>
            <sz val="11"/>
            <color indexed="81"/>
            <rFont val="Tahoma"/>
            <family val="2"/>
          </rPr>
          <t>Por exclusión legal, Isla de Pascua no cobra patentes de ningún tipo</t>
        </r>
      </text>
    </comment>
  </commentList>
</comments>
</file>

<file path=xl/sharedStrings.xml><?xml version="1.0" encoding="utf-8"?>
<sst xmlns="http://schemas.openxmlformats.org/spreadsheetml/2006/main" count="3735" uniqueCount="448">
  <si>
    <t>CODIGO</t>
  </si>
  <si>
    <t>Agrupación</t>
  </si>
  <si>
    <t>MUNICIPIO</t>
  </si>
  <si>
    <t>LAS CONDES</t>
  </si>
  <si>
    <t>PROVIDENCIA</t>
  </si>
  <si>
    <t>VITACURA</t>
  </si>
  <si>
    <t>RECOLETA</t>
  </si>
  <si>
    <t>SANTIAGO</t>
  </si>
  <si>
    <t>MAIPÚ</t>
  </si>
  <si>
    <t>LO BARNECHEA</t>
  </si>
  <si>
    <t>RENCA</t>
  </si>
  <si>
    <t>HUECHURABA</t>
  </si>
  <si>
    <t>QUILICURA</t>
  </si>
  <si>
    <t>PUENTE ALTO</t>
  </si>
  <si>
    <t>PEÑALOLÉN</t>
  </si>
  <si>
    <t>PUDAHUEL</t>
  </si>
  <si>
    <t>MACUL</t>
  </si>
  <si>
    <t>VIÑA DEL MAR</t>
  </si>
  <si>
    <t>LA REINA</t>
  </si>
  <si>
    <t>TALCAHUANO</t>
  </si>
  <si>
    <t>LA CISTERNA</t>
  </si>
  <si>
    <t>CERRILLOS</t>
  </si>
  <si>
    <t>SAN JOAQUÍN</t>
  </si>
  <si>
    <t>ESTACIÓN CENTRAL</t>
  </si>
  <si>
    <t>HUALPÉN</t>
  </si>
  <si>
    <t>RANCAGUA</t>
  </si>
  <si>
    <t>INDEPENDENCIA</t>
  </si>
  <si>
    <t>LA PINTANA</t>
  </si>
  <si>
    <t>ANTOFAGASTA</t>
  </si>
  <si>
    <t>TEMUCO</t>
  </si>
  <si>
    <t>VILLA ALEMANA</t>
  </si>
  <si>
    <t>ÑUÑOA</t>
  </si>
  <si>
    <t>CONCEPCIÓN</t>
  </si>
  <si>
    <t>LO ESPEJO</t>
  </si>
  <si>
    <t>TALCA</t>
  </si>
  <si>
    <t>LA FLORIDA</t>
  </si>
  <si>
    <t>LA GRANJA</t>
  </si>
  <si>
    <t>SAN PEDRO DE LA PAZ</t>
  </si>
  <si>
    <t>SAN RAMÓN</t>
  </si>
  <si>
    <t>CHIGUAYANTE</t>
  </si>
  <si>
    <t>QUINTA NORMAL</t>
  </si>
  <si>
    <t>SAN MIGUEL</t>
  </si>
  <si>
    <t>SAN BERNARDO</t>
  </si>
  <si>
    <t>CONCHALÍ</t>
  </si>
  <si>
    <t>LO PRADO</t>
  </si>
  <si>
    <t>PEDRO AGUIRRE CERDA</t>
  </si>
  <si>
    <t>CERRO NAVIA</t>
  </si>
  <si>
    <t>VALPARAÍSO</t>
  </si>
  <si>
    <t>QUILPUÉ</t>
  </si>
  <si>
    <t>EL BOSQUE</t>
  </si>
  <si>
    <t>SANTO DOMINGO</t>
  </si>
  <si>
    <t>PUNTA ARENAS</t>
  </si>
  <si>
    <t>COPIAPÓ</t>
  </si>
  <si>
    <t>COIHAIQUE</t>
  </si>
  <si>
    <t>SAN ANTONIO</t>
  </si>
  <si>
    <t>PADRE HURTADO</t>
  </si>
  <si>
    <t>PUERTO VARAS</t>
  </si>
  <si>
    <t>COLINA</t>
  </si>
  <si>
    <t>CONCÓN</t>
  </si>
  <si>
    <t>ARICA</t>
  </si>
  <si>
    <t>IQUIQUE</t>
  </si>
  <si>
    <t>PUERTO MONTT</t>
  </si>
  <si>
    <t>CURICÓ</t>
  </si>
  <si>
    <t>VALDIVIA</t>
  </si>
  <si>
    <t>TALAGANTE</t>
  </si>
  <si>
    <t>LOS ÁNGELES</t>
  </si>
  <si>
    <t>LA CALERA</t>
  </si>
  <si>
    <t>QUILLOTA</t>
  </si>
  <si>
    <t>OSORNO</t>
  </si>
  <si>
    <t>MACHALÍ</t>
  </si>
  <si>
    <t>ALTO HOSPICIO</t>
  </si>
  <si>
    <t>CHILLÁN</t>
  </si>
  <si>
    <t>PENCO</t>
  </si>
  <si>
    <t>CHILLÁN VIEJO</t>
  </si>
  <si>
    <t>CALAMA</t>
  </si>
  <si>
    <t>CORONEL</t>
  </si>
  <si>
    <t>LA CRUZ</t>
  </si>
  <si>
    <t>COQUIMBO</t>
  </si>
  <si>
    <t>PIRQUE</t>
  </si>
  <si>
    <t>LAMPA</t>
  </si>
  <si>
    <t>PEÑAFLOR</t>
  </si>
  <si>
    <t>BUIN</t>
  </si>
  <si>
    <t>CARTAGENA</t>
  </si>
  <si>
    <t>EL TABO</t>
  </si>
  <si>
    <t>LA SERENA</t>
  </si>
  <si>
    <t>LOTA</t>
  </si>
  <si>
    <t>TOMÉ</t>
  </si>
  <si>
    <t>CALDERA</t>
  </si>
  <si>
    <t>COLLIPULLI</t>
  </si>
  <si>
    <t>ANDACOLLO</t>
  </si>
  <si>
    <t>LIMACHE</t>
  </si>
  <si>
    <t>NATALES</t>
  </si>
  <si>
    <t>SAN JAVIER</t>
  </si>
  <si>
    <t>SAN CARLOS</t>
  </si>
  <si>
    <t>QUINTERO</t>
  </si>
  <si>
    <t>OLMUÉ</t>
  </si>
  <si>
    <t>LINARES</t>
  </si>
  <si>
    <t>MOLINA</t>
  </si>
  <si>
    <t>RINCONADA</t>
  </si>
  <si>
    <t>PADRE LAS CASAS</t>
  </si>
  <si>
    <t>HIJUELAS</t>
  </si>
  <si>
    <t>RÍO BUENO</t>
  </si>
  <si>
    <t>CAUQUENES</t>
  </si>
  <si>
    <t>LONCOCHE</t>
  </si>
  <si>
    <t>ANCUD</t>
  </si>
  <si>
    <t>EL QUISCO</t>
  </si>
  <si>
    <t>RENAICO</t>
  </si>
  <si>
    <t>GRANEROS</t>
  </si>
  <si>
    <t>VICTORIA</t>
  </si>
  <si>
    <t>LAUTARO</t>
  </si>
  <si>
    <t>LANCO</t>
  </si>
  <si>
    <t>CABRERO</t>
  </si>
  <si>
    <t>DOÑIHUE</t>
  </si>
  <si>
    <t>TRAIGUÉN</t>
  </si>
  <si>
    <t>SAN ROSENDO</t>
  </si>
  <si>
    <t>CAÑETE</t>
  </si>
  <si>
    <t>NACIMIENTO</t>
  </si>
  <si>
    <t>YUNGAY</t>
  </si>
  <si>
    <t>SAN FELIPE</t>
  </si>
  <si>
    <t>ILLAPEL</t>
  </si>
  <si>
    <t>PICHILEMU</t>
  </si>
  <si>
    <t>MOSTAZAL</t>
  </si>
  <si>
    <t>CASTRO</t>
  </si>
  <si>
    <t>PITRUFQUÉN</t>
  </si>
  <si>
    <t>OVALLE</t>
  </si>
  <si>
    <t>TOCOPILLA</t>
  </si>
  <si>
    <t>GORBEA</t>
  </si>
  <si>
    <t>LEBU</t>
  </si>
  <si>
    <t>MULCHÉN</t>
  </si>
  <si>
    <t>TALTAL</t>
  </si>
  <si>
    <t>CURANILAHUE</t>
  </si>
  <si>
    <t>LOS ÁLAMOS</t>
  </si>
  <si>
    <t>CONSTITUCIÓN</t>
  </si>
  <si>
    <t>CHAÑARAL</t>
  </si>
  <si>
    <t>SANTA BÁRBARA</t>
  </si>
  <si>
    <t>PARRAL</t>
  </si>
  <si>
    <t>EL MONTE</t>
  </si>
  <si>
    <t>CURACAUTÍN</t>
  </si>
  <si>
    <t>ANGOL</t>
  </si>
  <si>
    <t>LOS ANDES</t>
  </si>
  <si>
    <t>VILLARRICA</t>
  </si>
  <si>
    <t>QUIRIHUE</t>
  </si>
  <si>
    <t>VALLENAR</t>
  </si>
  <si>
    <t>MEJILLONES</t>
  </si>
  <si>
    <t>TENO</t>
  </si>
  <si>
    <t>MARÍA ELENA</t>
  </si>
  <si>
    <t>PAINE</t>
  </si>
  <si>
    <t>PUCHUNCAVÍ</t>
  </si>
  <si>
    <t>REQUINOA</t>
  </si>
  <si>
    <t>MELIPILLA</t>
  </si>
  <si>
    <t>CODEGUA</t>
  </si>
  <si>
    <t>SAN GREGORIO</t>
  </si>
  <si>
    <t>CASABLANCA</t>
  </si>
  <si>
    <t>ROMERAL</t>
  </si>
  <si>
    <t>PRIMAVERA</t>
  </si>
  <si>
    <t>CALLE LARGA</t>
  </si>
  <si>
    <t>VICHUQUÉN</t>
  </si>
  <si>
    <t>AISÉN</t>
  </si>
  <si>
    <t>CURACAVÍ</t>
  </si>
  <si>
    <t>FREIRINA</t>
  </si>
  <si>
    <t>CATEMU</t>
  </si>
  <si>
    <t>CHILE CHICO</t>
  </si>
  <si>
    <t>CHONCHI</t>
  </si>
  <si>
    <t>LOS MUERMOS</t>
  </si>
  <si>
    <t>PAPUDO</t>
  </si>
  <si>
    <t>SAN VICENTE</t>
  </si>
  <si>
    <t>LA UNIÓN</t>
  </si>
  <si>
    <t>QUELLÓN</t>
  </si>
  <si>
    <t>TIERRA AMARILLA</t>
  </si>
  <si>
    <t>PUCÓN</t>
  </si>
  <si>
    <t>LLAILLAY</t>
  </si>
  <si>
    <t>LOS VILOS</t>
  </si>
  <si>
    <t>CALBUCO</t>
  </si>
  <si>
    <t>RÍO IBÁÑEZ</t>
  </si>
  <si>
    <t>OLIVAR</t>
  </si>
  <si>
    <t>PURRANQUE</t>
  </si>
  <si>
    <t>LAJA</t>
  </si>
  <si>
    <t>COINCO</t>
  </si>
  <si>
    <t>FUTRONO</t>
  </si>
  <si>
    <t>DALCAHUE</t>
  </si>
  <si>
    <t>NANCAGUA</t>
  </si>
  <si>
    <t>DIEGO DE ALMAGRO</t>
  </si>
  <si>
    <t>PALMILLA</t>
  </si>
  <si>
    <t>FRUTILLAR</t>
  </si>
  <si>
    <t>LAS CABRAS</t>
  </si>
  <si>
    <t>PORVENIR</t>
  </si>
  <si>
    <t>LOS LAGOS</t>
  </si>
  <si>
    <t>FRESIA</t>
  </si>
  <si>
    <t>CUNCO</t>
  </si>
  <si>
    <t>SANTA CRUZ</t>
  </si>
  <si>
    <t>PUERTO OCTAY</t>
  </si>
  <si>
    <t>QUINCHAO</t>
  </si>
  <si>
    <t>CABILDO</t>
  </si>
  <si>
    <t>RÁNQUIL</t>
  </si>
  <si>
    <t>ALGARROBO</t>
  </si>
  <si>
    <t>HUALAIHUÉ</t>
  </si>
  <si>
    <t>COLTAUCO</t>
  </si>
  <si>
    <t>ARAUCO</t>
  </si>
  <si>
    <t>LLANQUIHUE</t>
  </si>
  <si>
    <t>RENGO</t>
  </si>
  <si>
    <t>FUTALEUFÚ</t>
  </si>
  <si>
    <t>PAILLACO</t>
  </si>
  <si>
    <t>SAN PEDRO DE ATACAMA</t>
  </si>
  <si>
    <t>RÍO NEGRO</t>
  </si>
  <si>
    <t>VILCÚN</t>
  </si>
  <si>
    <t>PALENA</t>
  </si>
  <si>
    <t>SIERRA GORDA</t>
  </si>
  <si>
    <t>PUYEHUE</t>
  </si>
  <si>
    <t>PAIGUANO</t>
  </si>
  <si>
    <t>PICA</t>
  </si>
  <si>
    <t>CHAITÉN</t>
  </si>
  <si>
    <t>CISNES</t>
  </si>
  <si>
    <t>MAULLÍN</t>
  </si>
  <si>
    <t>SANTA MARÍA</t>
  </si>
  <si>
    <t>QUINTA DE TILCOCO</t>
  </si>
  <si>
    <t>LA LIGUA</t>
  </si>
  <si>
    <t>SAN FERNANDO</t>
  </si>
  <si>
    <t>HUASCO</t>
  </si>
  <si>
    <t>ALHUÉ</t>
  </si>
  <si>
    <t>TILTIL</t>
  </si>
  <si>
    <t>POZO ALMONTE</t>
  </si>
  <si>
    <t>BULNES</t>
  </si>
  <si>
    <t>COCHRANE</t>
  </si>
  <si>
    <t>CABO DE HORNOS</t>
  </si>
  <si>
    <t>PANQUEHUE</t>
  </si>
  <si>
    <t>ZAPALLAR</t>
  </si>
  <si>
    <t>ISLA DE MAIPO</t>
  </si>
  <si>
    <t>PEUMO</t>
  </si>
  <si>
    <t>SAN JOSÉ DE MAIPO</t>
  </si>
  <si>
    <t>SAN PABLO</t>
  </si>
  <si>
    <t>VICUÑA</t>
  </si>
  <si>
    <t>COCHAMÓ</t>
  </si>
  <si>
    <t>CALERA DE TANGO</t>
  </si>
  <si>
    <t>SAN ESTEBAN</t>
  </si>
  <si>
    <t>LA ESTRELLA</t>
  </si>
  <si>
    <t>MARIQUINA</t>
  </si>
  <si>
    <t>MÁFIL</t>
  </si>
  <si>
    <t>CHIMBARONGO</t>
  </si>
  <si>
    <t>NOGALES</t>
  </si>
  <si>
    <t>ISLA DE PASCUA</t>
  </si>
  <si>
    <t>PELARCO</t>
  </si>
  <si>
    <t>RÍO CLARO</t>
  </si>
  <si>
    <t>MARÍA PINTO</t>
  </si>
  <si>
    <t>TORTEL</t>
  </si>
  <si>
    <t>LICANTÉN</t>
  </si>
  <si>
    <t>SAN CLEMENTE</t>
  </si>
  <si>
    <t>RÍO VERDE</t>
  </si>
  <si>
    <t>PELLUHUE</t>
  </si>
  <si>
    <t>CANELA</t>
  </si>
  <si>
    <t>PEMUCO</t>
  </si>
  <si>
    <t>LAGUNA BLANCA</t>
  </si>
  <si>
    <t>ALTO BIOBÍO</t>
  </si>
  <si>
    <t>SAN PEDRO</t>
  </si>
  <si>
    <t>MONTE PATRIA</t>
  </si>
  <si>
    <t>QUILLECO</t>
  </si>
  <si>
    <t>RAUCO</t>
  </si>
  <si>
    <t>TIMAUKEL</t>
  </si>
  <si>
    <t>PETORCA</t>
  </si>
  <si>
    <t>TORRES DEL PAINE</t>
  </si>
  <si>
    <t>CHANCO</t>
  </si>
  <si>
    <t>EMPEDRADO</t>
  </si>
  <si>
    <t>CAMIÑA</t>
  </si>
  <si>
    <t>HUARA</t>
  </si>
  <si>
    <t>RETIRO</t>
  </si>
  <si>
    <t>SAN RAFAEL</t>
  </si>
  <si>
    <t>PUMANQUE</t>
  </si>
  <si>
    <t>PORTEZUELO</t>
  </si>
  <si>
    <t>LAGO RANCO</t>
  </si>
  <si>
    <t>MELIPEUCO</t>
  </si>
  <si>
    <t>MAULE</t>
  </si>
  <si>
    <t>CORRAL</t>
  </si>
  <si>
    <t>SAN NICOLÁS</t>
  </si>
  <si>
    <t>PLACILLA</t>
  </si>
  <si>
    <t>LOLOL</t>
  </si>
  <si>
    <t>PICHIDEGUA</t>
  </si>
  <si>
    <t>PINTO</t>
  </si>
  <si>
    <t>SAAVEDRA</t>
  </si>
  <si>
    <t>YUMBEL</t>
  </si>
  <si>
    <t>PUTAENDO</t>
  </si>
  <si>
    <t>CURACO DE VÉLEZ</t>
  </si>
  <si>
    <t>GUAITECAS</t>
  </si>
  <si>
    <t>PUQUELDÓN</t>
  </si>
  <si>
    <t>RÍO HURTADO</t>
  </si>
  <si>
    <t>PURÉN</t>
  </si>
  <si>
    <t>TOLTÉN</t>
  </si>
  <si>
    <t>MALLOA</t>
  </si>
  <si>
    <t>PANGUIPULLI</t>
  </si>
  <si>
    <t>LITUECHE</t>
  </si>
  <si>
    <t>HUALAÑÉ</t>
  </si>
  <si>
    <t>PERQUENCO</t>
  </si>
  <si>
    <t>SAN FABIÁN</t>
  </si>
  <si>
    <t>CONTULMO</t>
  </si>
  <si>
    <t>NEGRETE</t>
  </si>
  <si>
    <t>COIHUECO</t>
  </si>
  <si>
    <t>PUTRE</t>
  </si>
  <si>
    <t>PERALILLO</t>
  </si>
  <si>
    <t>LONGAVÍ</t>
  </si>
  <si>
    <t>LONQUIMAY</t>
  </si>
  <si>
    <t>TEODORO SCHMIDT</t>
  </si>
  <si>
    <t>PUNITAQUI</t>
  </si>
  <si>
    <t>FREIRE</t>
  </si>
  <si>
    <t>PAREDONES</t>
  </si>
  <si>
    <t>GALVARINO</t>
  </si>
  <si>
    <t>EL CARMEN</t>
  </si>
  <si>
    <t>ANTUCO</t>
  </si>
  <si>
    <t>QUEILÉN</t>
  </si>
  <si>
    <t>FLORIDA</t>
  </si>
  <si>
    <t>TUCAPEL</t>
  </si>
  <si>
    <t>SALAMANCA</t>
  </si>
  <si>
    <t>NUEVA IMPERIAL</t>
  </si>
  <si>
    <t>CAMARONES</t>
  </si>
  <si>
    <t>SANTA JUANA</t>
  </si>
  <si>
    <t>CHOLCHOL</t>
  </si>
  <si>
    <t>HUALQUI</t>
  </si>
  <si>
    <t>COMBARBALÁ</t>
  </si>
  <si>
    <t>TREGUACO</t>
  </si>
  <si>
    <t>CHÉPICA</t>
  </si>
  <si>
    <t>QUILACO</t>
  </si>
  <si>
    <t>ÑIQUÉN</t>
  </si>
  <si>
    <t>QUEMCHI</t>
  </si>
  <si>
    <t>JUAN FERNÁNDEZ</t>
  </si>
  <si>
    <t>LOS SAUCES</t>
  </si>
  <si>
    <t>GENERAL LAGOS</t>
  </si>
  <si>
    <t>PENCAHUE</t>
  </si>
  <si>
    <t>MARCHIHUE</t>
  </si>
  <si>
    <t>NAVIDAD</t>
  </si>
  <si>
    <t>OLLAGÜE</t>
  </si>
  <si>
    <t>LA HIGUERA</t>
  </si>
  <si>
    <t>YERBAS BUENAS</t>
  </si>
  <si>
    <t>ALTO DEL CARMEN</t>
  </si>
  <si>
    <t>LAGO VERDE</t>
  </si>
  <si>
    <t>CARAHUE</t>
  </si>
  <si>
    <t>NINHUE</t>
  </si>
  <si>
    <t>SAGRADA FAMILIA</t>
  </si>
  <si>
    <t>COLCHANE</t>
  </si>
  <si>
    <t>O´HIGGINS</t>
  </si>
  <si>
    <t>SAN JUAN DE LA COSTA</t>
  </si>
  <si>
    <t>SAN IGNACIO</t>
  </si>
  <si>
    <t>TIRÚA</t>
  </si>
  <si>
    <t>VILLA ALEGRE</t>
  </si>
  <si>
    <t>COLBÚN</t>
  </si>
  <si>
    <t>QUILLÓN</t>
  </si>
  <si>
    <t>ERCILLA</t>
  </si>
  <si>
    <t>CUREPTO</t>
  </si>
  <si>
    <t>CURARREHUE</t>
  </si>
  <si>
    <t>COELEMU</t>
  </si>
  <si>
    <t>COBQUECURA</t>
  </si>
  <si>
    <t>LUMACO</t>
  </si>
  <si>
    <t>Max</t>
  </si>
  <si>
    <t>TREHUACO</t>
  </si>
  <si>
    <t>COYHAIQUE</t>
  </si>
  <si>
    <t>Código</t>
  </si>
  <si>
    <t>MUNICIPALIDAD</t>
  </si>
  <si>
    <t>APE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</si>
  <si>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</si>
  <si>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</si>
  <si>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</si>
  <si>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</si>
  <si>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</si>
  <si>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</si>
  <si>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</si>
  <si>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</si>
  <si>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</si>
  <si>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</si>
  <si>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</si>
  <si>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</si>
  <si>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CIE</t>
  </si>
  <si>
    <t>Ptje.</t>
  </si>
  <si>
    <t>O'HIGGINS</t>
  </si>
  <si>
    <t>REQUÍNOA</t>
  </si>
  <si>
    <t>CALERA</t>
  </si>
  <si>
    <t>Monto por grupo (pesos)</t>
  </si>
  <si>
    <t>Comuna</t>
  </si>
  <si>
    <t>¿TIENE DEUDA PREVISIONAL?</t>
  </si>
  <si>
    <t>Grupo</t>
  </si>
  <si>
    <t>Indicador Ponderado PRELIMINAR</t>
  </si>
  <si>
    <t>Conformación de agrupaciones</t>
  </si>
  <si>
    <t>Corte para el grupo</t>
  </si>
  <si>
    <t>% Recursos del monto para la agrupación</t>
  </si>
  <si>
    <t>Municipios Objetivo (los que reciben recursos)</t>
  </si>
  <si>
    <t>Control Suma de montos recibidos por Grupo</t>
  </si>
  <si>
    <t>Suma &lt;0</t>
  </si>
  <si>
    <t>N° total Municipios</t>
  </si>
  <si>
    <t>Ponderaciones</t>
  </si>
  <si>
    <t>INDICADOR 
deuda previsional</t>
  </si>
  <si>
    <t>INDICADOR CGR</t>
  </si>
  <si>
    <t>(I/G)</t>
  </si>
  <si>
    <t>INDICADOR IRPI</t>
  </si>
  <si>
    <t>INDICADOR I G</t>
  </si>
  <si>
    <t>CONDICION 1: si si Ipn &lt; IIn == 
1-[ (Ipn-IIN))/suma(delta&lt;0) ]
CONDICION 2: si Ipn &gt; IIn  == 1
CONDICION 3: No recepcionado  == 0</t>
  </si>
  <si>
    <t>INDICADOR REI</t>
  </si>
  <si>
    <t>Indicador a considerar si municipio está en el corte del grupo</t>
  </si>
  <si>
    <t>% por grupo (Art. 11 Reglamento)</t>
  </si>
  <si>
    <t>Orden o Jerarquia desdendente del INDICADOR PONDERADO PRELIMINAR dentro del grupo</t>
  </si>
  <si>
    <t>Sumas por grupo  
(Suma de los 
Indicadores columna N, del grupo correspondiente)</t>
  </si>
  <si>
    <t>Encuesta SINIM (%)</t>
  </si>
  <si>
    <t>Formulario SINIM (%)</t>
  </si>
  <si>
    <t>RPFCM (%)</t>
  </si>
  <si>
    <t>Encta Diag (%)</t>
  </si>
  <si>
    <t>Cant. De Variables (Vi)</t>
  </si>
  <si>
    <t>Variables  (Vi)</t>
  </si>
  <si>
    <t>GRUPO</t>
  </si>
  <si>
    <t>Monto a recibir ($)</t>
  </si>
  <si>
    <t>Suma DFTVO</t>
  </si>
  <si>
    <t>Monto Grupo</t>
  </si>
  <si>
    <t>INDICADOR 
TM</t>
  </si>
  <si>
    <t>INFORMACIÓN CONTRALORIA GENERAL DE LA REPÚBLICA</t>
  </si>
  <si>
    <r>
      <t>Ponderacion</t>
    </r>
    <r>
      <rPr>
        <sz val="11"/>
        <color indexed="53"/>
        <rFont val="Calibri"/>
        <family val="2"/>
      </rPr>
      <t xml:space="preserve"> </t>
    </r>
    <r>
      <rPr>
        <b/>
        <sz val="11"/>
        <color indexed="53"/>
        <rFont val="Calibri"/>
        <family val="2"/>
      </rPr>
      <t>Isla de Pascua</t>
    </r>
  </si>
  <si>
    <t>IIn &gt; Ipn (Ipn - IIn)</t>
  </si>
  <si>
    <t>MONTO A RECIBIR</t>
  </si>
  <si>
    <t>COD</t>
  </si>
  <si>
    <t xml:space="preserve"> MONTO MUNICIPALIDAD</t>
  </si>
  <si>
    <t xml:space="preserve"> MONTO CORPORACION</t>
  </si>
  <si>
    <t xml:space="preserve"> MONTO DEUDA TOTAL </t>
  </si>
  <si>
    <t>DEUDA PREVISIONAL</t>
  </si>
  <si>
    <t>Total Patentes Pagadas</t>
  </si>
  <si>
    <t>Total Patentes Impagas</t>
  </si>
  <si>
    <t>N° Total Patentes</t>
  </si>
  <si>
    <t>Indicador de patentes</t>
  </si>
  <si>
    <t>INDICADOR DE PATENTES</t>
  </si>
  <si>
    <t>Total Ingresos de Gestión (M$)</t>
  </si>
  <si>
    <t>Total Gastos Interno (M$)</t>
  </si>
  <si>
    <t>INDICADOR INGRESO GASTOS DE GESTION</t>
  </si>
  <si>
    <t>MUNICIPIOS</t>
  </si>
  <si>
    <t>lpn: Ingresos Totales, descontados los Ingresos por Transferencias y Saldo Incial. Presupuesto Percibido</t>
  </si>
  <si>
    <t>%</t>
  </si>
  <si>
    <t xml:space="preserve"> -   </t>
  </si>
  <si>
    <t>suma</t>
  </si>
  <si>
    <t>MONTO AJUSTADO $</t>
  </si>
  <si>
    <t>RAPA NUI</t>
  </si>
  <si>
    <t>AYSÉN</t>
  </si>
  <si>
    <t>NOMINA CONSOLIDADA DEUDA PREVISIONAL AL 31-12-2018</t>
  </si>
  <si>
    <t>Año 2018</t>
  </si>
  <si>
    <t>PUNTAJE TRANSPARENCIA ACTIVA 2017</t>
  </si>
  <si>
    <t>PUNTAJE TRANSPARENCIA ACTIVA 2018</t>
  </si>
  <si>
    <t>INFORMACIÓN AÑO 2018, CPLT</t>
  </si>
  <si>
    <t>INFORME DE INGRESOS (MUNICIPALES) SINIM - AÑO 2018</t>
  </si>
  <si>
    <t>Iin: Ingresos netos de transferencias y Saldo Inicial - Presupuesto inicial 2018</t>
  </si>
  <si>
    <t>Cumplimiento Responsabilidad en la Entrega de Información (IREIi) 2018</t>
  </si>
  <si>
    <t>CODIGO 2017</t>
  </si>
  <si>
    <t>COyHAIQUE</t>
  </si>
  <si>
    <t>REQUíNOA</t>
  </si>
  <si>
    <t>Figem 2019 ($)</t>
  </si>
  <si>
    <t>ZAPALLAR*</t>
  </si>
  <si>
    <t>RANCAGUA*</t>
  </si>
  <si>
    <t>NAVIDAD*</t>
  </si>
  <si>
    <t>PUDAHUEL*</t>
  </si>
  <si>
    <t>*De acuerdo al artículo 9°, reglamento 178, 08 junio de 2015.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</si>
</sst>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_-;\-* #,##0.00_-;_-* &quot;-&quot;??_-;_-@_-"/>
    <numFmt numFmtId="164" formatCode="_-* #,##0_-;\-* #,##0_-;_-* &quot;-&quot;??_-;_-@_-"/>
    <numFmt numFmtId="165" formatCode="_-* #,##0.0000_-;\-* #,##0.0000_-;_-* &quot;-&quot;??_-;_-@_-"/>
    <numFmt numFmtId="166" formatCode="0.0000"/>
    <numFmt numFmtId="167" formatCode="_-* #,##0.00000_-;\-* #,##0.00000_-;_-* &quot;-&quot;??_-;_-@_-"/>
    <numFmt numFmtId="168" formatCode="_-* #,##0.000000_-;\-* #,##0.000000_-;_-* &quot;-&quot;??_-;_-@_-"/>
    <numFmt numFmtId="169" formatCode="_-* #,##0.000000000_-;\-* #,##0.000000000_-;_-* &quot;-&quot;??_-;_-@_-"/>
    <numFmt numFmtId="170" formatCode="_-* #,##0.0000_-;\-* #,##0.0000_-;_-* &quot;-&quot;????_-;_-@_-"/>
    <numFmt numFmtId="171" formatCode="&quot;$&quot;\ #,##0"/>
  </numFmts>
  <fonts count="3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8"/>
      <name val="Calibri"/>
      <family val="2"/>
    </font>
    <font>
      <b/>
      <sz val="8"/>
      <name val="Arial"/>
      <family val="2"/>
    </font>
    <font>
      <b/>
      <sz val="11"/>
      <color indexed="81"/>
      <name val="Tahoma"/>
      <family val="2"/>
    </font>
    <font>
      <sz val="11"/>
      <color indexed="53"/>
      <name val="Calibri"/>
      <family val="2"/>
    </font>
    <font>
      <b/>
      <sz val="11"/>
      <color indexed="53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color rgb="FFFF0000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color theme="1"/>
      <name val="Calibri"/>
      <family val="2"/>
    </font>
    <font>
      <b/>
      <sz val="12"/>
      <color theme="1"/>
      <name val="Arial"/>
      <family val="2"/>
    </font>
    <font>
      <b/>
      <sz val="1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6">
    <xf numFmtId="0" fontId="0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4" fillId="20" borderId="0" applyNumberFormat="0" applyBorder="0" applyAlignment="0" applyProtection="0"/>
    <xf numFmtId="0" fontId="15" fillId="21" borderId="10" applyNumberFormat="0" applyAlignment="0" applyProtection="0"/>
    <xf numFmtId="0" fontId="16" fillId="22" borderId="11" applyNumberFormat="0" applyAlignment="0" applyProtection="0"/>
    <xf numFmtId="0" fontId="17" fillId="0" borderId="12" applyNumberFormat="0" applyFill="0" applyAlignment="0" applyProtection="0"/>
    <xf numFmtId="0" fontId="18" fillId="0" borderId="0" applyNumberFormat="0" applyFill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25" borderId="0" applyNumberFormat="0" applyBorder="0" applyAlignment="0" applyProtection="0"/>
    <xf numFmtId="0" fontId="13" fillId="26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19" fillId="29" borderId="10" applyNumberFormat="0" applyAlignment="0" applyProtection="0"/>
    <xf numFmtId="0" fontId="20" fillId="30" borderId="0" applyNumberFormat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1" fillId="31" borderId="0" applyNumberFormat="0" applyBorder="0" applyAlignment="0" applyProtection="0"/>
    <xf numFmtId="0" fontId="2" fillId="0" borderId="0"/>
    <xf numFmtId="0" fontId="12" fillId="32" borderId="13" applyNumberFormat="0" applyFont="0" applyAlignment="0" applyProtection="0"/>
    <xf numFmtId="9" fontId="4" fillId="0" borderId="0" applyFont="0" applyFill="0" applyBorder="0" applyAlignment="0" applyProtection="0"/>
    <xf numFmtId="0" fontId="22" fillId="21" borderId="14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15" applyNumberFormat="0" applyFill="0" applyAlignment="0" applyProtection="0"/>
    <xf numFmtId="0" fontId="18" fillId="0" borderId="16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17" applyNumberFormat="0" applyFill="0" applyAlignment="0" applyProtection="0"/>
  </cellStyleXfs>
  <cellXfs count="265">
    <xf numFmtId="0" fontId="0" fillId="0" borderId="0" xfId="0"/>
    <xf numFmtId="0" fontId="0" fillId="0" borderId="0" xfId="0" applyFill="1" applyAlignment="1">
      <alignment horizontal="center"/>
    </xf>
    <xf numFmtId="0" fontId="0" fillId="0" borderId="0" xfId="0" applyBorder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43" fontId="4" fillId="0" borderId="0" xfId="32" applyFont="1"/>
    <xf numFmtId="165" fontId="4" fillId="0" borderId="0" xfId="32" applyNumberFormat="1" applyFont="1"/>
    <xf numFmtId="3" fontId="0" fillId="0" borderId="0" xfId="0" applyNumberFormat="1"/>
    <xf numFmtId="0" fontId="0" fillId="0" borderId="0" xfId="0" applyAlignment="1">
      <alignment wrapText="1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167" fontId="12" fillId="0" borderId="0" xfId="32" applyNumberFormat="1" applyFont="1"/>
    <xf numFmtId="0" fontId="28" fillId="0" borderId="0" xfId="0" applyFont="1" applyAlignment="1">
      <alignment wrapText="1"/>
    </xf>
    <xf numFmtId="164" fontId="12" fillId="0" borderId="0" xfId="32" applyNumberFormat="1" applyFont="1" applyFill="1"/>
    <xf numFmtId="0" fontId="0" fillId="0" borderId="0" xfId="0" applyAlignment="1">
      <alignment horizontal="center" vertical="top" wrapText="1"/>
    </xf>
    <xf numFmtId="165" fontId="12" fillId="0" borderId="0" xfId="32" applyNumberFormat="1" applyFont="1"/>
    <xf numFmtId="0" fontId="27" fillId="0" borderId="0" xfId="0" applyFont="1" applyFill="1" applyBorder="1" applyAlignment="1">
      <alignment horizontal="center"/>
    </xf>
    <xf numFmtId="0" fontId="29" fillId="0" borderId="0" xfId="0" applyFont="1" applyFill="1" applyBorder="1"/>
    <xf numFmtId="0" fontId="27" fillId="0" borderId="0" xfId="0" applyFont="1" applyBorder="1" applyAlignment="1">
      <alignment horizontal="center"/>
    </xf>
    <xf numFmtId="0" fontId="27" fillId="0" borderId="0" xfId="0" applyFont="1" applyFill="1" applyBorder="1"/>
    <xf numFmtId="0" fontId="27" fillId="0" borderId="0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 wrapText="1"/>
    </xf>
    <xf numFmtId="43" fontId="27" fillId="0" borderId="0" xfId="32" applyFont="1" applyFill="1" applyBorder="1" applyAlignment="1">
      <alignment vertical="center"/>
    </xf>
    <xf numFmtId="169" fontId="30" fillId="0" borderId="0" xfId="32" applyNumberFormat="1" applyFont="1" applyFill="1" applyBorder="1" applyAlignment="1">
      <alignment horizontal="center"/>
    </xf>
    <xf numFmtId="164" fontId="30" fillId="0" borderId="0" xfId="32" applyNumberFormat="1" applyFont="1" applyFill="1" applyBorder="1" applyAlignment="1">
      <alignment horizontal="center"/>
    </xf>
    <xf numFmtId="164" fontId="29" fillId="0" borderId="0" xfId="32" applyNumberFormat="1" applyFont="1" applyFill="1" applyBorder="1" applyAlignment="1">
      <alignment horizontal="center"/>
    </xf>
    <xf numFmtId="169" fontId="29" fillId="0" borderId="0" xfId="32" applyNumberFormat="1" applyFont="1" applyFill="1" applyBorder="1"/>
    <xf numFmtId="9" fontId="30" fillId="0" borderId="0" xfId="0" applyNumberFormat="1" applyFont="1" applyFill="1" applyBorder="1" applyAlignment="1">
      <alignment horizontal="center"/>
    </xf>
    <xf numFmtId="49" fontId="12" fillId="0" borderId="0" xfId="32" applyNumberFormat="1" applyFont="1" applyFill="1"/>
    <xf numFmtId="165" fontId="6" fillId="0" borderId="0" xfId="32" applyNumberFormat="1" applyFont="1"/>
    <xf numFmtId="165" fontId="12" fillId="0" borderId="0" xfId="32" applyNumberFormat="1" applyFont="1"/>
    <xf numFmtId="3" fontId="0" fillId="0" borderId="1" xfId="0" applyNumberFormat="1" applyBorder="1"/>
    <xf numFmtId="0" fontId="29" fillId="0" borderId="0" xfId="0" applyFont="1" applyAlignment="1">
      <alignment wrapText="1"/>
    </xf>
    <xf numFmtId="165" fontId="12" fillId="0" borderId="2" xfId="32" applyNumberFormat="1" applyFont="1" applyBorder="1" applyAlignment="1">
      <alignment horizontal="center" vertical="center" wrapText="1"/>
    </xf>
    <xf numFmtId="165" fontId="12" fillId="0" borderId="0" xfId="32" applyNumberFormat="1" applyFont="1" applyAlignment="1">
      <alignment wrapText="1"/>
    </xf>
    <xf numFmtId="165" fontId="12" fillId="0" borderId="0" xfId="32" applyNumberFormat="1" applyFont="1" applyAlignment="1">
      <alignment horizontal="center" vertical="top" wrapText="1"/>
    </xf>
    <xf numFmtId="164" fontId="27" fillId="0" borderId="0" xfId="32" applyNumberFormat="1" applyFont="1" applyBorder="1" applyAlignment="1">
      <alignment horizontal="center" vertical="center" wrapText="1"/>
    </xf>
    <xf numFmtId="0" fontId="0" fillId="0" borderId="0" xfId="0" applyFont="1"/>
    <xf numFmtId="165" fontId="29" fillId="0" borderId="0" xfId="32" applyNumberFormat="1" applyFont="1" applyAlignment="1">
      <alignment horizontal="center" vertical="center" wrapText="1"/>
    </xf>
    <xf numFmtId="164" fontId="30" fillId="0" borderId="0" xfId="32" applyNumberFormat="1" applyFont="1" applyFill="1" applyBorder="1" applyAlignment="1">
      <alignment horizontal="center" vertical="center"/>
    </xf>
    <xf numFmtId="9" fontId="29" fillId="0" borderId="0" xfId="32" applyNumberFormat="1" applyFont="1" applyFill="1" applyBorder="1" applyAlignment="1">
      <alignment horizontal="center" vertical="center"/>
    </xf>
    <xf numFmtId="164" fontId="29" fillId="0" borderId="0" xfId="32" applyNumberFormat="1" applyFont="1" applyFill="1" applyBorder="1" applyAlignment="1">
      <alignment horizontal="center" vertical="center"/>
    </xf>
    <xf numFmtId="171" fontId="29" fillId="0" borderId="0" xfId="32" applyNumberFormat="1" applyFont="1" applyFill="1" applyBorder="1" applyAlignment="1">
      <alignment horizontal="center"/>
    </xf>
    <xf numFmtId="164" fontId="27" fillId="0" borderId="1" xfId="0" applyNumberFormat="1" applyFont="1" applyFill="1" applyBorder="1" applyAlignment="1">
      <alignment vertical="top"/>
    </xf>
    <xf numFmtId="167" fontId="28" fillId="0" borderId="0" xfId="32" applyNumberFormat="1" applyFont="1" applyBorder="1" applyAlignment="1">
      <alignment wrapText="1"/>
    </xf>
    <xf numFmtId="0" fontId="28" fillId="0" borderId="0" xfId="0" applyFont="1" applyFill="1" applyBorder="1" applyAlignment="1">
      <alignment horizontal="center" wrapText="1"/>
    </xf>
    <xf numFmtId="165" fontId="28" fillId="0" borderId="0" xfId="32" applyNumberFormat="1" applyFont="1" applyAlignment="1">
      <alignment wrapText="1"/>
    </xf>
    <xf numFmtId="165" fontId="31" fillId="0" borderId="0" xfId="32" applyNumberFormat="1" applyFont="1" applyAlignment="1">
      <alignment wrapText="1"/>
    </xf>
    <xf numFmtId="0" fontId="0" fillId="0" borderId="0" xfId="0"/>
    <xf numFmtId="165" fontId="27" fillId="0" borderId="0" xfId="32" applyNumberFormat="1" applyFont="1" applyFill="1" applyBorder="1" applyAlignment="1">
      <alignment horizontal="center" vertical="center"/>
    </xf>
    <xf numFmtId="165" fontId="30" fillId="0" borderId="0" xfId="32" applyNumberFormat="1" applyFont="1" applyFill="1" applyBorder="1" applyAlignment="1">
      <alignment horizontal="center"/>
    </xf>
    <xf numFmtId="165" fontId="29" fillId="0" borderId="0" xfId="32" applyNumberFormat="1" applyFont="1" applyFill="1" applyBorder="1"/>
    <xf numFmtId="165" fontId="30" fillId="0" borderId="0" xfId="32" applyNumberFormat="1" applyFont="1" applyFill="1" applyBorder="1" applyAlignment="1">
      <alignment horizontal="center" vertical="center"/>
    </xf>
    <xf numFmtId="0" fontId="27" fillId="0" borderId="1" xfId="0" applyFont="1" applyBorder="1" applyAlignment="1">
      <alignment horizontal="center"/>
    </xf>
    <xf numFmtId="3" fontId="27" fillId="0" borderId="1" xfId="0" applyNumberFormat="1" applyFont="1" applyBorder="1" applyAlignment="1">
      <alignment horizontal="center"/>
    </xf>
    <xf numFmtId="164" fontId="12" fillId="0" borderId="0" xfId="32" applyNumberFormat="1" applyFont="1" applyAlignment="1">
      <alignment wrapText="1"/>
    </xf>
    <xf numFmtId="164" fontId="12" fillId="0" borderId="0" xfId="32" applyNumberFormat="1" applyFont="1"/>
    <xf numFmtId="0" fontId="0" fillId="0" borderId="0" xfId="0" applyFont="1" applyAlignment="1">
      <alignment wrapText="1"/>
    </xf>
    <xf numFmtId="164" fontId="12" fillId="0" borderId="0" xfId="32" applyNumberFormat="1" applyFont="1" applyFill="1" applyAlignment="1">
      <alignment horizontal="center" vertical="center"/>
    </xf>
    <xf numFmtId="0" fontId="0" fillId="0" borderId="0" xfId="0" applyFont="1" applyAlignment="1">
      <alignment horizontal="center"/>
    </xf>
    <xf numFmtId="43" fontId="12" fillId="0" borderId="0" xfId="32" applyNumberFormat="1" applyFont="1"/>
    <xf numFmtId="43" fontId="12" fillId="0" borderId="0" xfId="32" applyFont="1"/>
    <xf numFmtId="43" fontId="12" fillId="0" borderId="0" xfId="32" applyFont="1" applyFill="1" applyBorder="1"/>
    <xf numFmtId="0" fontId="0" fillId="0" borderId="0" xfId="0" applyFont="1" applyFill="1" applyBorder="1"/>
    <xf numFmtId="164" fontId="12" fillId="0" borderId="0" xfId="32" applyNumberFormat="1" applyFont="1" applyFill="1" applyBorder="1" applyAlignment="1">
      <alignment horizontal="center" vertical="center"/>
    </xf>
    <xf numFmtId="164" fontId="12" fillId="0" borderId="0" xfId="32" applyNumberFormat="1" applyFont="1" applyFill="1" applyBorder="1" applyAlignment="1">
      <alignment horizontal="center"/>
    </xf>
    <xf numFmtId="169" fontId="12" fillId="0" borderId="0" xfId="32" applyNumberFormat="1" applyFont="1" applyFill="1" applyBorder="1"/>
    <xf numFmtId="165" fontId="12" fillId="0" borderId="0" xfId="32" applyNumberFormat="1" applyFont="1" applyFill="1" applyBorder="1"/>
    <xf numFmtId="0" fontId="0" fillId="0" borderId="0" xfId="0" applyFont="1" applyFill="1" applyBorder="1" applyAlignment="1"/>
    <xf numFmtId="0" fontId="0" fillId="0" borderId="0" xfId="0" applyFont="1" applyAlignment="1">
      <alignment horizontal="center" vertical="center"/>
    </xf>
    <xf numFmtId="0" fontId="30" fillId="0" borderId="1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164" fontId="12" fillId="0" borderId="0" xfId="32" applyNumberFormat="1" applyFont="1" applyBorder="1" applyAlignment="1">
      <alignment vertical="center"/>
    </xf>
    <xf numFmtId="43" fontId="12" fillId="0" borderId="0" xfId="32" applyFont="1" applyAlignment="1">
      <alignment vertical="center"/>
    </xf>
    <xf numFmtId="0" fontId="3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9" fontId="12" fillId="0" borderId="0" xfId="38" applyFont="1" applyFill="1" applyBorder="1" applyAlignment="1">
      <alignment horizontal="center" vertical="center"/>
    </xf>
    <xf numFmtId="164" fontId="12" fillId="0" borderId="0" xfId="32" applyNumberFormat="1" applyFont="1" applyFill="1" applyBorder="1" applyAlignment="1">
      <alignment vertical="center"/>
    </xf>
    <xf numFmtId="165" fontId="12" fillId="0" borderId="0" xfId="32" applyNumberFormat="1" applyFont="1" applyFill="1" applyBorder="1" applyAlignment="1">
      <alignment vertical="center"/>
    </xf>
    <xf numFmtId="164" fontId="0" fillId="0" borderId="0" xfId="0" applyNumberFormat="1" applyFont="1" applyFill="1" applyBorder="1" applyAlignment="1">
      <alignment vertical="center"/>
    </xf>
    <xf numFmtId="0" fontId="0" fillId="0" borderId="0" xfId="0" applyFont="1" applyAlignment="1">
      <alignment vertical="center"/>
    </xf>
    <xf numFmtId="164" fontId="12" fillId="0" borderId="0" xfId="32" applyNumberFormat="1" applyFont="1" applyAlignment="1">
      <alignment vertical="center"/>
    </xf>
    <xf numFmtId="0" fontId="0" fillId="0" borderId="0" xfId="0" applyFont="1" applyBorder="1"/>
    <xf numFmtId="9" fontId="12" fillId="0" borderId="0" xfId="38" applyFont="1" applyBorder="1" applyAlignment="1">
      <alignment horizontal="center"/>
    </xf>
    <xf numFmtId="171" fontId="0" fillId="0" borderId="0" xfId="0" applyNumberFormat="1" applyFont="1" applyFill="1" applyBorder="1"/>
    <xf numFmtId="10" fontId="12" fillId="0" borderId="0" xfId="38" applyNumberFormat="1" applyFont="1" applyBorder="1"/>
    <xf numFmtId="43" fontId="12" fillId="0" borderId="1" xfId="32" applyFont="1" applyBorder="1" applyAlignment="1">
      <alignment vertical="center"/>
    </xf>
    <xf numFmtId="0" fontId="0" fillId="0" borderId="0" xfId="0" quotePrefix="1" applyFont="1" applyBorder="1" applyAlignment="1">
      <alignment horizontal="center"/>
    </xf>
    <xf numFmtId="9" fontId="30" fillId="0" borderId="0" xfId="38" applyFont="1" applyFill="1" applyBorder="1" applyAlignment="1">
      <alignment horizontal="center"/>
    </xf>
    <xf numFmtId="9" fontId="27" fillId="0" borderId="0" xfId="38" applyFont="1" applyBorder="1" applyAlignment="1">
      <alignment horizontal="center"/>
    </xf>
    <xf numFmtId="170" fontId="0" fillId="0" borderId="0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165" fontId="12" fillId="0" borderId="0" xfId="32" applyNumberFormat="1" applyFont="1"/>
    <xf numFmtId="164" fontId="12" fillId="0" borderId="0" xfId="32" applyNumberFormat="1" applyFont="1"/>
    <xf numFmtId="165" fontId="12" fillId="0" borderId="1" xfId="32" applyNumberFormat="1" applyFont="1" applyBorder="1"/>
    <xf numFmtId="164" fontId="12" fillId="0" borderId="1" xfId="32" applyNumberFormat="1" applyFont="1" applyBorder="1"/>
    <xf numFmtId="9" fontId="0" fillId="0" borderId="1" xfId="0" applyNumberFormat="1" applyFont="1" applyFill="1" applyBorder="1"/>
    <xf numFmtId="164" fontId="12" fillId="0" borderId="1" xfId="32" applyNumberFormat="1" applyFont="1" applyFill="1" applyBorder="1"/>
    <xf numFmtId="9" fontId="0" fillId="0" borderId="0" xfId="0" applyNumberFormat="1" applyFont="1" applyBorder="1" applyAlignment="1">
      <alignment horizontal="center"/>
    </xf>
    <xf numFmtId="164" fontId="0" fillId="0" borderId="0" xfId="0" applyNumberFormat="1" applyFont="1" applyBorder="1"/>
    <xf numFmtId="10" fontId="0" fillId="0" borderId="0" xfId="0" applyNumberFormat="1" applyFont="1" applyBorder="1"/>
    <xf numFmtId="164" fontId="12" fillId="0" borderId="0" xfId="32" applyNumberFormat="1" applyFont="1" applyAlignment="1">
      <alignment horizontal="center" vertical="center"/>
    </xf>
    <xf numFmtId="9" fontId="12" fillId="0" borderId="0" xfId="38" applyFont="1" applyAlignment="1">
      <alignment horizontal="center"/>
    </xf>
    <xf numFmtId="169" fontId="12" fillId="0" borderId="0" xfId="32" applyNumberFormat="1" applyFont="1"/>
    <xf numFmtId="164" fontId="0" fillId="0" borderId="0" xfId="0" applyNumberFormat="1" applyFont="1" applyFill="1" applyBorder="1"/>
    <xf numFmtId="164" fontId="12" fillId="0" borderId="0" xfId="32" applyNumberFormat="1" applyFont="1" applyAlignment="1">
      <alignment horizontal="center"/>
    </xf>
    <xf numFmtId="10" fontId="12" fillId="0" borderId="0" xfId="38" applyNumberFormat="1" applyFont="1"/>
    <xf numFmtId="164" fontId="0" fillId="0" borderId="0" xfId="0" applyNumberFormat="1" applyFont="1"/>
    <xf numFmtId="165" fontId="12" fillId="0" borderId="4" xfId="32" applyNumberFormat="1" applyFont="1" applyBorder="1"/>
    <xf numFmtId="164" fontId="12" fillId="0" borderId="4" xfId="32" applyNumberFormat="1" applyFont="1" applyBorder="1" applyAlignment="1">
      <alignment horizontal="center" vertical="center"/>
    </xf>
    <xf numFmtId="164" fontId="12" fillId="0" borderId="4" xfId="32" applyNumberFormat="1" applyFont="1" applyBorder="1" applyAlignment="1">
      <alignment horizontal="center"/>
    </xf>
    <xf numFmtId="10" fontId="12" fillId="0" borderId="4" xfId="38" applyNumberFormat="1" applyFont="1" applyBorder="1"/>
    <xf numFmtId="165" fontId="12" fillId="0" borderId="0" xfId="32" applyNumberFormat="1" applyFont="1" applyBorder="1"/>
    <xf numFmtId="164" fontId="12" fillId="0" borderId="0" xfId="32" applyNumberFormat="1" applyFont="1" applyBorder="1" applyAlignment="1">
      <alignment horizontal="center" vertical="center"/>
    </xf>
    <xf numFmtId="164" fontId="12" fillId="0" borderId="0" xfId="32" applyNumberFormat="1" applyFont="1" applyBorder="1" applyAlignment="1">
      <alignment horizontal="center"/>
    </xf>
    <xf numFmtId="9" fontId="27" fillId="0" borderId="0" xfId="38" applyFont="1" applyFill="1" applyBorder="1" applyAlignment="1">
      <alignment horizontal="center" vertical="center"/>
    </xf>
    <xf numFmtId="9" fontId="12" fillId="0" borderId="1" xfId="38" applyFont="1" applyBorder="1" applyAlignment="1">
      <alignment horizontal="center"/>
    </xf>
    <xf numFmtId="0" fontId="0" fillId="0" borderId="0" xfId="0" applyFont="1"/>
    <xf numFmtId="164" fontId="32" fillId="0" borderId="0" xfId="32" applyNumberFormat="1" applyFont="1"/>
    <xf numFmtId="164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164" fontId="0" fillId="0" borderId="0" xfId="0" applyNumberFormat="1" applyFont="1" applyAlignment="1">
      <alignment horizontal="center" vertical="center" wrapText="1"/>
    </xf>
    <xf numFmtId="165" fontId="30" fillId="0" borderId="0" xfId="32" applyNumberFormat="1" applyFont="1" applyAlignment="1">
      <alignment horizontal="left" vertical="top" wrapText="1"/>
    </xf>
    <xf numFmtId="43" fontId="4" fillId="0" borderId="0" xfId="32" applyFont="1" applyBorder="1"/>
    <xf numFmtId="167" fontId="12" fillId="0" borderId="0" xfId="32" applyNumberFormat="1" applyFont="1" applyBorder="1"/>
    <xf numFmtId="0" fontId="30" fillId="0" borderId="0" xfId="0" applyFont="1" applyFill="1" applyBorder="1" applyAlignment="1">
      <alignment horizontal="center" vertical="center" wrapText="1"/>
    </xf>
    <xf numFmtId="164" fontId="30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Border="1" applyAlignment="1">
      <alignment wrapText="1"/>
    </xf>
    <xf numFmtId="165" fontId="12" fillId="0" borderId="0" xfId="32" applyNumberFormat="1" applyFont="1" applyBorder="1" applyAlignment="1">
      <alignment wrapText="1"/>
    </xf>
    <xf numFmtId="167" fontId="29" fillId="0" borderId="0" xfId="32" applyNumberFormat="1" applyFont="1" applyFill="1" applyBorder="1" applyAlignment="1">
      <alignment horizontal="center" vertical="center" wrapText="1"/>
    </xf>
    <xf numFmtId="165" fontId="12" fillId="0" borderId="0" xfId="32" applyNumberFormat="1" applyFont="1" applyAlignment="1"/>
    <xf numFmtId="0" fontId="23" fillId="0" borderId="0" xfId="0" applyFont="1" applyFill="1"/>
    <xf numFmtId="165" fontId="12" fillId="0" borderId="0" xfId="32" applyNumberFormat="1" applyFont="1"/>
    <xf numFmtId="10" fontId="12" fillId="0" borderId="0" xfId="38" applyNumberFormat="1" applyFont="1"/>
    <xf numFmtId="0" fontId="0" fillId="0" borderId="0" xfId="0" applyFont="1" applyBorder="1" applyAlignment="1">
      <alignment horizontal="center" vertical="center" wrapText="1"/>
    </xf>
    <xf numFmtId="165" fontId="12" fillId="0" borderId="5" xfId="32" applyNumberFormat="1" applyFont="1" applyBorder="1" applyAlignment="1">
      <alignment horizontal="center" vertical="center"/>
    </xf>
    <xf numFmtId="0" fontId="23" fillId="0" borderId="0" xfId="0" applyFont="1" applyFill="1" applyBorder="1"/>
    <xf numFmtId="164" fontId="23" fillId="0" borderId="0" xfId="32" applyNumberFormat="1" applyFont="1" applyFill="1" applyBorder="1"/>
    <xf numFmtId="165" fontId="23" fillId="0" borderId="0" xfId="32" applyNumberFormat="1" applyFont="1" applyFill="1" applyBorder="1"/>
    <xf numFmtId="0" fontId="0" fillId="0" borderId="1" xfId="0" applyFill="1" applyBorder="1"/>
    <xf numFmtId="0" fontId="0" fillId="0" borderId="1" xfId="0" applyFont="1" applyBorder="1"/>
    <xf numFmtId="164" fontId="32" fillId="0" borderId="1" xfId="32" applyNumberFormat="1" applyFont="1" applyBorder="1"/>
    <xf numFmtId="0" fontId="29" fillId="0" borderId="1" xfId="0" applyFont="1" applyBorder="1" applyAlignment="1">
      <alignment horizontal="left" vertical="center" wrapText="1"/>
    </xf>
    <xf numFmtId="164" fontId="29" fillId="0" borderId="1" xfId="32" applyNumberFormat="1" applyFont="1" applyBorder="1"/>
    <xf numFmtId="165" fontId="29" fillId="0" borderId="1" xfId="32" applyNumberFormat="1" applyFont="1" applyBorder="1"/>
    <xf numFmtId="3" fontId="0" fillId="0" borderId="1" xfId="0" applyNumberFormat="1" applyBorder="1" applyAlignment="1">
      <alignment vertical="top"/>
    </xf>
    <xf numFmtId="164" fontId="0" fillId="0" borderId="1" xfId="0" applyNumberFormat="1" applyFont="1" applyBorder="1"/>
    <xf numFmtId="3" fontId="0" fillId="0" borderId="0" xfId="0" applyNumberFormat="1" applyFont="1" applyBorder="1"/>
    <xf numFmtId="1" fontId="0" fillId="0" borderId="0" xfId="0" applyNumberFormat="1"/>
    <xf numFmtId="1" fontId="0" fillId="0" borderId="0" xfId="0" applyNumberFormat="1" applyBorder="1"/>
    <xf numFmtId="0" fontId="0" fillId="0" borderId="1" xfId="0" applyFill="1" applyBorder="1" applyAlignment="1">
      <alignment horizontal="center"/>
    </xf>
    <xf numFmtId="165" fontId="12" fillId="0" borderId="1" xfId="32" applyNumberFormat="1" applyFont="1" applyBorder="1" applyAlignment="1"/>
    <xf numFmtId="3" fontId="27" fillId="0" borderId="0" xfId="38" applyNumberFormat="1" applyFont="1" applyBorder="1" applyAlignment="1">
      <alignment horizontal="center"/>
    </xf>
    <xf numFmtId="0" fontId="0" fillId="33" borderId="1" xfId="0" applyFont="1" applyFill="1" applyBorder="1" applyAlignment="1">
      <alignment horizontal="center"/>
    </xf>
    <xf numFmtId="3" fontId="0" fillId="0" borderId="0" xfId="0" applyNumberFormat="1" applyFont="1"/>
    <xf numFmtId="166" fontId="0" fillId="0" borderId="0" xfId="0" applyNumberFormat="1" applyFont="1" applyAlignment="1">
      <alignment horizontal="center"/>
    </xf>
    <xf numFmtId="0" fontId="33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0" fillId="0" borderId="1" xfId="0" applyFill="1" applyBorder="1" applyAlignment="1">
      <alignment vertical="top" wrapText="1"/>
    </xf>
    <xf numFmtId="3" fontId="0" fillId="0" borderId="1" xfId="0" applyNumberFormat="1" applyFill="1" applyBorder="1"/>
    <xf numFmtId="0" fontId="0" fillId="0" borderId="3" xfId="0" applyFill="1" applyBorder="1"/>
    <xf numFmtId="43" fontId="34" fillId="34" borderId="1" xfId="32" applyFont="1" applyFill="1" applyBorder="1" applyAlignment="1">
      <alignment horizontal="center" vertical="center" wrapText="1"/>
    </xf>
    <xf numFmtId="49" fontId="30" fillId="35" borderId="1" xfId="32" applyNumberFormat="1" applyFont="1" applyFill="1" applyBorder="1" applyAlignment="1">
      <alignment horizontal="center" vertical="center" wrapText="1"/>
    </xf>
    <xf numFmtId="170" fontId="0" fillId="0" borderId="1" xfId="0" applyNumberFormat="1" applyBorder="1"/>
    <xf numFmtId="164" fontId="30" fillId="35" borderId="1" xfId="32" applyNumberFormat="1" applyFont="1" applyFill="1" applyBorder="1" applyAlignment="1">
      <alignment horizontal="center" vertical="center" wrapText="1"/>
    </xf>
    <xf numFmtId="165" fontId="30" fillId="35" borderId="1" xfId="32" applyNumberFormat="1" applyFont="1" applyFill="1" applyBorder="1" applyAlignment="1">
      <alignment horizontal="center" vertical="center" wrapText="1"/>
    </xf>
    <xf numFmtId="165" fontId="30" fillId="34" borderId="1" xfId="32" applyNumberFormat="1" applyFont="1" applyFill="1" applyBorder="1" applyAlignment="1">
      <alignment horizontal="center" vertical="center" wrapText="1"/>
    </xf>
    <xf numFmtId="0" fontId="0" fillId="35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27" fillId="35" borderId="1" xfId="0" applyFont="1" applyFill="1" applyBorder="1" applyAlignment="1">
      <alignment horizontal="center" vertical="center" wrapText="1"/>
    </xf>
    <xf numFmtId="0" fontId="30" fillId="35" borderId="1" xfId="0" applyFont="1" applyFill="1" applyBorder="1" applyAlignment="1">
      <alignment horizontal="center" vertical="center" wrapText="1"/>
    </xf>
    <xf numFmtId="165" fontId="29" fillId="0" borderId="1" xfId="32" applyNumberFormat="1" applyFont="1" applyFill="1" applyBorder="1" applyAlignment="1">
      <alignment horizontal="center" vertical="center" wrapText="1"/>
    </xf>
    <xf numFmtId="3" fontId="29" fillId="0" borderId="1" xfId="0" applyNumberFormat="1" applyFont="1" applyFill="1" applyBorder="1"/>
    <xf numFmtId="3" fontId="29" fillId="0" borderId="1" xfId="0" applyNumberFormat="1" applyFont="1" applyBorder="1" applyAlignment="1">
      <alignment horizontal="right"/>
    </xf>
    <xf numFmtId="165" fontId="12" fillId="35" borderId="1" xfId="32" quotePrefix="1" applyNumberFormat="1" applyFont="1" applyFill="1" applyBorder="1" applyAlignment="1">
      <alignment vertical="center" wrapText="1"/>
    </xf>
    <xf numFmtId="165" fontId="3" fillId="34" borderId="1" xfId="32" applyNumberFormat="1" applyFont="1" applyFill="1" applyBorder="1" applyAlignment="1">
      <alignment horizontal="center" vertical="center" wrapText="1"/>
    </xf>
    <xf numFmtId="165" fontId="12" fillId="0" borderId="0" xfId="32" applyNumberFormat="1" applyFont="1" applyFill="1" applyBorder="1" applyAlignment="1">
      <alignment wrapText="1"/>
    </xf>
    <xf numFmtId="1" fontId="0" fillId="35" borderId="1" xfId="0" applyNumberFormat="1" applyFont="1" applyFill="1" applyBorder="1" applyAlignment="1">
      <alignment horizontal="center" vertical="center" wrapText="1"/>
    </xf>
    <xf numFmtId="1" fontId="0" fillId="0" borderId="1" xfId="0" applyNumberFormat="1" applyFill="1" applyBorder="1"/>
    <xf numFmtId="9" fontId="0" fillId="0" borderId="1" xfId="0" applyNumberFormat="1" applyFill="1" applyBorder="1" applyProtection="1">
      <protection locked="0"/>
    </xf>
    <xf numFmtId="10" fontId="0" fillId="0" borderId="1" xfId="0" applyNumberFormat="1" applyFill="1" applyBorder="1"/>
    <xf numFmtId="0" fontId="30" fillId="36" borderId="1" xfId="0" applyFont="1" applyFill="1" applyBorder="1" applyAlignment="1">
      <alignment horizontal="center" vertical="center"/>
    </xf>
    <xf numFmtId="43" fontId="27" fillId="36" borderId="1" xfId="32" applyNumberFormat="1" applyFont="1" applyFill="1" applyBorder="1" applyAlignment="1">
      <alignment horizontal="center" vertical="top" wrapText="1"/>
    </xf>
    <xf numFmtId="0" fontId="27" fillId="36" borderId="0" xfId="0" applyFont="1" applyFill="1"/>
    <xf numFmtId="0" fontId="0" fillId="36" borderId="0" xfId="0" applyFont="1" applyFill="1" applyAlignment="1">
      <alignment horizontal="center"/>
    </xf>
    <xf numFmtId="9" fontId="12" fillId="36" borderId="1" xfId="32" applyNumberFormat="1" applyFont="1" applyFill="1" applyBorder="1" applyAlignment="1">
      <alignment horizontal="center"/>
    </xf>
    <xf numFmtId="0" fontId="27" fillId="36" borderId="1" xfId="0" applyFont="1" applyFill="1" applyBorder="1" applyAlignment="1">
      <alignment horizontal="center" vertical="center"/>
    </xf>
    <xf numFmtId="0" fontId="27" fillId="36" borderId="3" xfId="0" applyFont="1" applyFill="1" applyBorder="1" applyAlignment="1">
      <alignment horizontal="center" vertical="center" wrapText="1"/>
    </xf>
    <xf numFmtId="0" fontId="27" fillId="36" borderId="1" xfId="0" applyFont="1" applyFill="1" applyBorder="1" applyAlignment="1">
      <alignment horizontal="center" vertical="center" wrapText="1"/>
    </xf>
    <xf numFmtId="43" fontId="27" fillId="36" borderId="1" xfId="32" applyNumberFormat="1" applyFont="1" applyFill="1" applyBorder="1" applyAlignment="1">
      <alignment horizontal="center" vertical="center" wrapText="1"/>
    </xf>
    <xf numFmtId="164" fontId="27" fillId="36" borderId="1" xfId="32" applyNumberFormat="1" applyFont="1" applyFill="1" applyBorder="1" applyAlignment="1">
      <alignment horizontal="center" vertical="center" wrapText="1"/>
    </xf>
    <xf numFmtId="169" fontId="27" fillId="36" borderId="1" xfId="32" applyNumberFormat="1" applyFont="1" applyFill="1" applyBorder="1" applyAlignment="1">
      <alignment horizontal="center" vertical="center" wrapText="1"/>
    </xf>
    <xf numFmtId="0" fontId="0" fillId="0" borderId="6" xfId="0" applyFill="1" applyBorder="1"/>
    <xf numFmtId="0" fontId="0" fillId="0" borderId="6" xfId="0" applyFont="1" applyBorder="1" applyAlignment="1">
      <alignment horizontal="center"/>
    </xf>
    <xf numFmtId="165" fontId="12" fillId="0" borderId="6" xfId="32" applyNumberFormat="1" applyFont="1" applyBorder="1"/>
    <xf numFmtId="0" fontId="0" fillId="0" borderId="7" xfId="0" applyFill="1" applyBorder="1"/>
    <xf numFmtId="0" fontId="0" fillId="0" borderId="7" xfId="0" applyFont="1" applyBorder="1" applyAlignment="1">
      <alignment horizontal="center"/>
    </xf>
    <xf numFmtId="165" fontId="12" fillId="0" borderId="7" xfId="32" applyNumberFormat="1" applyFont="1" applyBorder="1"/>
    <xf numFmtId="164" fontId="0" fillId="0" borderId="4" xfId="0" applyNumberFormat="1" applyFont="1" applyBorder="1"/>
    <xf numFmtId="0" fontId="0" fillId="0" borderId="4" xfId="0" applyFont="1" applyBorder="1"/>
    <xf numFmtId="3" fontId="0" fillId="0" borderId="4" xfId="0" applyNumberFormat="1" applyFont="1" applyBorder="1"/>
    <xf numFmtId="0" fontId="27" fillId="34" borderId="1" xfId="0" applyFont="1" applyFill="1" applyBorder="1" applyAlignment="1">
      <alignment horizontal="center" vertical="center" wrapText="1"/>
    </xf>
    <xf numFmtId="49" fontId="30" fillId="35" borderId="1" xfId="0" applyNumberFormat="1" applyFont="1" applyFill="1" applyBorder="1" applyAlignment="1">
      <alignment horizontal="center" vertical="center" wrapText="1"/>
    </xf>
    <xf numFmtId="0" fontId="30" fillId="35" borderId="1" xfId="0" applyFont="1" applyFill="1" applyBorder="1" applyAlignment="1">
      <alignment horizontal="center" vertical="top" wrapText="1"/>
    </xf>
    <xf numFmtId="165" fontId="12" fillId="0" borderId="1" xfId="32" applyNumberFormat="1" applyFont="1" applyBorder="1"/>
    <xf numFmtId="49" fontId="30" fillId="36" borderId="8" xfId="32" applyNumberFormat="1" applyFont="1" applyFill="1" applyBorder="1" applyAlignment="1">
      <alignment horizontal="center" vertical="center" wrapText="1"/>
    </xf>
    <xf numFmtId="165" fontId="34" fillId="34" borderId="0" xfId="32" applyNumberFormat="1" applyFont="1" applyFill="1" applyBorder="1" applyAlignment="1">
      <alignment horizontal="center" vertical="center" wrapText="1"/>
    </xf>
    <xf numFmtId="10" fontId="12" fillId="0" borderId="1" xfId="38" applyNumberFormat="1" applyFont="1" applyFill="1" applyBorder="1" applyAlignment="1">
      <alignment horizontal="center"/>
    </xf>
    <xf numFmtId="0" fontId="30" fillId="36" borderId="8" xfId="0" applyFont="1" applyFill="1" applyBorder="1" applyAlignment="1">
      <alignment horizontal="center" vertical="center"/>
    </xf>
    <xf numFmtId="0" fontId="30" fillId="36" borderId="8" xfId="0" quotePrefix="1" applyFont="1" applyFill="1" applyBorder="1" applyAlignment="1">
      <alignment horizontal="center" vertical="center" wrapText="1"/>
    </xf>
    <xf numFmtId="165" fontId="12" fillId="0" borderId="0" xfId="32" applyNumberFormat="1" applyFont="1" applyFill="1" applyBorder="1"/>
    <xf numFmtId="2" fontId="30" fillId="35" borderId="1" xfId="0" applyNumberFormat="1" applyFont="1" applyFill="1" applyBorder="1" applyAlignment="1">
      <alignment vertical="top" wrapText="1"/>
    </xf>
    <xf numFmtId="164" fontId="12" fillId="0" borderId="0" xfId="32" applyNumberFormat="1" applyFont="1" applyAlignment="1">
      <alignment horizontal="center" vertical="center"/>
    </xf>
    <xf numFmtId="165" fontId="12" fillId="0" borderId="0" xfId="32" applyNumberFormat="1" applyFont="1" applyAlignment="1">
      <alignment horizontal="center" vertical="center"/>
    </xf>
    <xf numFmtId="164" fontId="12" fillId="0" borderId="0" xfId="32" applyNumberFormat="1" applyFont="1" applyAlignment="1">
      <alignment horizontal="center" vertical="center" wrapText="1"/>
    </xf>
    <xf numFmtId="165" fontId="12" fillId="0" borderId="0" xfId="32" applyNumberFormat="1" applyFont="1" applyAlignment="1">
      <alignment horizontal="center" vertical="center" wrapText="1"/>
    </xf>
    <xf numFmtId="164" fontId="12" fillId="0" borderId="0" xfId="32" applyNumberFormat="1" applyFont="1" applyFill="1"/>
    <xf numFmtId="0" fontId="27" fillId="0" borderId="0" xfId="0" applyFont="1" applyFill="1" applyAlignment="1">
      <alignment vertical="center"/>
    </xf>
    <xf numFmtId="0" fontId="0" fillId="0" borderId="0" xfId="0" applyFill="1"/>
    <xf numFmtId="0" fontId="0" fillId="0" borderId="1" xfId="0" applyFont="1" applyFill="1" applyBorder="1" applyAlignment="1">
      <alignment horizontal="center"/>
    </xf>
    <xf numFmtId="0" fontId="0" fillId="0" borderId="0" xfId="0" applyFont="1" applyFill="1"/>
    <xf numFmtId="165" fontId="12" fillId="0" borderId="1" xfId="32" applyNumberFormat="1" applyFont="1" applyFill="1" applyBorder="1"/>
    <xf numFmtId="165" fontId="12" fillId="0" borderId="0" xfId="32" applyNumberFormat="1" applyFont="1" applyFill="1"/>
    <xf numFmtId="164" fontId="12" fillId="0" borderId="0" xfId="32" applyNumberFormat="1" applyFont="1" applyFill="1" applyAlignment="1">
      <alignment horizontal="center"/>
    </xf>
    <xf numFmtId="10" fontId="12" fillId="0" borderId="0" xfId="38" applyNumberFormat="1" applyFont="1" applyFill="1"/>
    <xf numFmtId="10" fontId="12" fillId="0" borderId="0" xfId="38" applyNumberFormat="1" applyFont="1" applyFill="1" applyBorder="1"/>
    <xf numFmtId="164" fontId="0" fillId="0" borderId="0" xfId="0" applyNumberFormat="1" applyFont="1" applyFill="1"/>
    <xf numFmtId="9" fontId="0" fillId="0" borderId="1" xfId="0" applyNumberFormat="1" applyFill="1" applyBorder="1"/>
    <xf numFmtId="3" fontId="0" fillId="0" borderId="0" xfId="0" applyNumberFormat="1" applyFont="1" applyBorder="1" applyAlignment="1">
      <alignment horizontal="center" vertical="center"/>
    </xf>
    <xf numFmtId="43" fontId="27" fillId="36" borderId="0" xfId="32" applyNumberFormat="1" applyFont="1" applyFill="1" applyBorder="1" applyAlignment="1">
      <alignment horizontal="center" vertical="top" wrapText="1"/>
    </xf>
    <xf numFmtId="3" fontId="27" fillId="0" borderId="0" xfId="0" applyNumberFormat="1" applyFont="1"/>
    <xf numFmtId="0" fontId="27" fillId="36" borderId="0" xfId="0" applyFont="1" applyFill="1" applyBorder="1" applyAlignment="1">
      <alignment horizontal="center"/>
    </xf>
    <xf numFmtId="0" fontId="0" fillId="0" borderId="0" xfId="0" applyFill="1" applyBorder="1"/>
    <xf numFmtId="0" fontId="35" fillId="0" borderId="0" xfId="0" applyFont="1" applyFill="1" applyBorder="1" applyAlignment="1">
      <alignment horizontal="center" vertical="center"/>
    </xf>
    <xf numFmtId="49" fontId="30" fillId="0" borderId="0" xfId="32" applyNumberFormat="1" applyFont="1" applyFill="1" applyBorder="1" applyAlignment="1">
      <alignment horizontal="left" vertical="center" wrapText="1"/>
    </xf>
    <xf numFmtId="49" fontId="30" fillId="0" borderId="0" xfId="32" applyNumberFormat="1" applyFont="1" applyFill="1" applyBorder="1" applyAlignment="1">
      <alignment horizontal="center" vertical="center" wrapText="1"/>
    </xf>
    <xf numFmtId="165" fontId="34" fillId="0" borderId="0" xfId="32" applyNumberFormat="1" applyFont="1" applyFill="1" applyBorder="1" applyAlignment="1">
      <alignment horizontal="center" vertical="center"/>
    </xf>
    <xf numFmtId="165" fontId="32" fillId="0" borderId="0" xfId="32" applyNumberFormat="1" applyFont="1" applyBorder="1"/>
    <xf numFmtId="0" fontId="36" fillId="37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right"/>
    </xf>
    <xf numFmtId="165" fontId="12" fillId="0" borderId="0" xfId="32" applyNumberFormat="1" applyFont="1" applyFill="1" applyBorder="1" applyAlignment="1">
      <alignment horizontal="center" vertical="center"/>
    </xf>
    <xf numFmtId="165" fontId="29" fillId="0" borderId="0" xfId="32" applyNumberFormat="1" applyFont="1" applyFill="1" applyBorder="1" applyAlignment="1">
      <alignment horizontal="center"/>
    </xf>
    <xf numFmtId="165" fontId="29" fillId="0" borderId="0" xfId="32" applyNumberFormat="1" applyFont="1" applyFill="1" applyBorder="1" applyAlignment="1">
      <alignment horizontal="center" vertical="center"/>
    </xf>
    <xf numFmtId="43" fontId="12" fillId="36" borderId="1" xfId="32" applyNumberFormat="1" applyFont="1" applyFill="1" applyBorder="1" applyAlignment="1">
      <alignment horizontal="center" vertical="top" wrapText="1"/>
    </xf>
    <xf numFmtId="0" fontId="0" fillId="0" borderId="0" xfId="0" applyFill="1" applyBorder="1" applyAlignment="1">
      <alignment vertical="top" wrapText="1"/>
    </xf>
    <xf numFmtId="0" fontId="0" fillId="0" borderId="0" xfId="0" applyFill="1" applyAlignment="1">
      <alignment vertical="top" wrapText="1"/>
    </xf>
    <xf numFmtId="165" fontId="12" fillId="0" borderId="3" xfId="32" applyNumberFormat="1" applyFont="1" applyBorder="1"/>
    <xf numFmtId="0" fontId="34" fillId="0" borderId="0" xfId="0" applyFont="1" applyFill="1" applyBorder="1" applyAlignment="1">
      <alignment horizontal="center" wrapText="1"/>
    </xf>
    <xf numFmtId="43" fontId="34" fillId="0" borderId="0" xfId="32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/>
    </xf>
    <xf numFmtId="43" fontId="12" fillId="0" borderId="0" xfId="32" applyNumberFormat="1" applyFont="1" applyFill="1" applyBorder="1" applyAlignment="1">
      <alignment horizontal="center" vertical="top" wrapText="1"/>
    </xf>
    <xf numFmtId="3" fontId="0" fillId="0" borderId="0" xfId="0" applyNumberFormat="1" applyFont="1" applyFill="1" applyBorder="1"/>
    <xf numFmtId="0" fontId="0" fillId="36" borderId="1" xfId="0" applyFont="1" applyFill="1" applyBorder="1" applyAlignment="1">
      <alignment horizontal="left"/>
    </xf>
    <xf numFmtId="0" fontId="34" fillId="0" borderId="9" xfId="0" applyFont="1" applyBorder="1" applyAlignment="1">
      <alignment horizontal="center" wrapText="1"/>
    </xf>
    <xf numFmtId="0" fontId="37" fillId="0" borderId="0" xfId="0" applyFont="1" applyFill="1" applyBorder="1" applyAlignment="1">
      <alignment horizontal="center"/>
    </xf>
    <xf numFmtId="0" fontId="27" fillId="36" borderId="0" xfId="0" applyFont="1" applyFill="1" applyBorder="1" applyAlignment="1">
      <alignment horizontal="center"/>
    </xf>
    <xf numFmtId="168" fontId="8" fillId="0" borderId="0" xfId="32" applyNumberFormat="1" applyFont="1" applyFill="1" applyAlignment="1">
      <alignment horizontal="center" vertical="center" wrapText="1"/>
    </xf>
    <xf numFmtId="0" fontId="0" fillId="0" borderId="0" xfId="0" applyBorder="1" applyAlignment="1">
      <alignment horizontal="center" wrapText="1"/>
    </xf>
  </cellXfs>
  <cellStyles count="46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Millares" xfId="32" builtinId="3"/>
    <cellStyle name="Millares 2" xfId="33"/>
    <cellStyle name="Millares 3 2" xfId="34"/>
    <cellStyle name="Neutral" xfId="35" builtinId="28" customBuiltin="1"/>
    <cellStyle name="Normal" xfId="0" builtinId="0"/>
    <cellStyle name="Normal 2" xfId="36"/>
    <cellStyle name="Notas 2" xfId="37"/>
    <cellStyle name="Porcentaje" xfId="38" builtinId="5"/>
    <cellStyle name="Salida" xfId="39" builtinId="21" customBuiltin="1"/>
    <cellStyle name="Texto de advertencia" xfId="40" builtinId="11" customBuiltin="1"/>
    <cellStyle name="Texto explicativo" xfId="41" builtinId="53" customBuiltin="1"/>
    <cellStyle name="Título 2" xfId="42" builtinId="17" customBuiltin="1"/>
    <cellStyle name="Título 3" xfId="43" builtinId="18" customBuiltin="1"/>
    <cellStyle name="Título 4" xfId="44"/>
    <cellStyle name="Total" xfId="45" builtinId="25" customBuiltin="1"/>
  </cellStyles>
  <dxfs count="2">
    <dxf>
      <font>
        <b/>
        <i val="0"/>
        <color theme="4"/>
      </font>
    </dxf>
    <dxf>
      <font>
        <b/>
        <i val="0"/>
        <color theme="4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2857</xdr:colOff>
      <xdr:row>2</xdr:row>
      <xdr:rowOff>40322</xdr:rowOff>
    </xdr:from>
    <xdr:ext cx="784289" cy="21685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CuadroTexto 3"/>
            <xdr:cNvSpPr txBox="1"/>
          </xdr:nvSpPr>
          <xdr:spPr>
            <a:xfrm>
              <a:off x="5089207" y="802322"/>
              <a:ext cx="776890" cy="21685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s-CL" sz="120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s-CL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𝑄𝑣</m:t>
                        </m:r>
                      </m:e>
                      <m:sub>
                        <m:r>
                          <a:rPr lang="es-CL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𝑖</m:t>
                        </m:r>
                      </m:sub>
                    </m:sSub>
                  </m:oMath>
                </m:oMathPara>
              </a14:m>
              <a:endParaRPr lang="es-CL" sz="1200"/>
            </a:p>
            <a:p>
              <a:endParaRPr lang="es-CL" sz="1200"/>
            </a:p>
          </xdr:txBody>
        </xdr:sp>
      </mc:Choice>
      <mc:Fallback xmlns="">
        <xdr:sp macro="" textlink="">
          <xdr:nvSpPr>
            <xdr:cNvPr id="4" name="CuadroTexto 3"/>
            <xdr:cNvSpPr txBox="1"/>
          </xdr:nvSpPr>
          <xdr:spPr>
            <a:xfrm xmlns:a="http://schemas.openxmlformats.org/drawingml/2006/main">
              <a:off x="5089207" y="802322"/>
              <a:ext cx="776890" cy="216853"/>
            </a:xfrm>
            <a:prstGeom xmlns:a="http://schemas.openxmlformats.org/drawingml/2006/main" prst="rect">
              <a:avLst/>
            </a:prstGeom>
            <a:noFill xmlns:a="http://schemas.openxmlformats.org/drawingml/2006/main"/>
          </xdr:spPr>
          <x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tx1"/>
            </a:fontRef>
          </xdr:style>
          <xdr:txBody>
            <a:bodyPr xmlns:a="http://schemas.openxmlformats.org/drawingml/2006/main" vertOverflow="clip" horzOverflow="clip" wrap="square" lIns="0" tIns="0" rIns="0" bIns="0" rtlCol="0" anchor="t">
              <a:noAutofit/>
            </a:bodyPr>
            <a:lstStyle xmlns:a="http://schemas.openxmlformats.org/drawingml/2006/main"/>
            <a:p xmlns:a="http://schemas.openxmlformats.org/drawingml/2006/main">
              <a:pPr/>
              <a:r>
                <a:rPr lang="es-CL" sz="1200" i="0">
                  <a:latin typeface="Cambria Math" panose="02040503050406030204" pitchFamily="18" charset="0"/>
                  <a:ea typeface="Cambria Math" panose="02040503050406030204" pitchFamily="18" charset="0"/>
                </a:rPr>
                <a:t>〖</a:t>
              </a:r>
              <a:r>
                <a:rPr lang="es-CL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𝑄𝑣〗_𝑖</a:t>
              </a:r>
              <a:endParaRPr lang="es-CL" sz="1200"/>
            </a:p>
            <a:p xmlns:a="http://schemas.openxmlformats.org/drawingml/2006/main">
              <a:endParaRPr lang="es-CL" sz="1200"/>
            </a:p>
          </xdr:txBody>
        </xdr:sp>
      </mc:Fallback>
    </mc:AlternateContent>
    <xdr:clientData/>
  </xdr:oneCellAnchor>
  <xdr:oneCellAnchor>
    <xdr:from>
      <xdr:col>7</xdr:col>
      <xdr:colOff>112712</xdr:colOff>
      <xdr:row>2</xdr:row>
      <xdr:rowOff>32656</xdr:rowOff>
    </xdr:from>
    <xdr:ext cx="1258739" cy="35532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CuadroTexto 4"/>
            <xdr:cNvSpPr txBox="1"/>
          </xdr:nvSpPr>
          <xdr:spPr>
            <a:xfrm>
              <a:off x="5961606" y="985156"/>
              <a:ext cx="1228408" cy="36467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r>
                <a:rPr lang="es-CL" sz="1100" i="0">
                  <a:latin typeface="+mn-lt"/>
                </a:rPr>
                <a:t>IREIi = </a:t>
              </a:r>
              <a14:m>
                <m:oMath xmlns:m="http://schemas.openxmlformats.org/officeDocument/2006/math">
                  <m:nary>
                    <m:naryPr>
                      <m:chr m:val="∑"/>
                      <m:ctrlPr>
                        <a:rPr lang="es-CL" sz="1100" i="1">
                          <a:latin typeface="Cambria Math" panose="02040503050406030204" pitchFamily="18" charset="0"/>
                        </a:rPr>
                      </m:ctrlPr>
                    </m:naryPr>
                    <m:sub>
                      <m:sSub>
                        <m:sSubPr>
                          <m:ctrlPr>
                            <a:rPr lang="es-CL" sz="110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sSubPr>
                        <m:e>
                          <m:r>
                            <a:rPr lang="es-CL" sz="1100" b="0" i="1">
                              <a:solidFill>
                                <a:schemeClr val="tx1"/>
                              </a:solidFill>
                              <a:effectLst/>
                              <a:latin typeface="Cambria Math"/>
                              <a:ea typeface="+mn-ea"/>
                              <a:cs typeface="+mn-cs"/>
                            </a:rPr>
                            <m:t>𝑄𝑣</m:t>
                          </m:r>
                        </m:e>
                        <m:sub>
                          <m:r>
                            <a:rPr lang="es-CL" sz="1100" b="0" i="1">
                              <a:solidFill>
                                <a:schemeClr val="tx1"/>
                              </a:solidFill>
                              <a:effectLst/>
                              <a:latin typeface="Cambria Math"/>
                              <a:ea typeface="+mn-ea"/>
                              <a:cs typeface="+mn-cs"/>
                            </a:rPr>
                            <m:t>𝑖</m:t>
                          </m:r>
                        </m:sub>
                      </m:sSub>
                      <m:r>
                        <a:rPr lang="es-CL" sz="1100" i="1">
                          <a:latin typeface="Cambria Math" panose="02040503050406030204" pitchFamily="18" charset="0"/>
                        </a:rPr>
                        <m:t>=1</m:t>
                      </m:r>
                    </m:sub>
                    <m:sup>
                      <m:sSub>
                        <m:sSubPr>
                          <m:ctrlPr>
                            <a:rPr lang="es-CL" sz="1100" i="1">
                              <a:latin typeface="Cambria Math" panose="02040503050406030204" pitchFamily="18" charset="0"/>
                            </a:rPr>
                          </m:ctrlPr>
                        </m:sSubPr>
                        <m:e>
                          <m:r>
                            <a:rPr lang="es-CL" sz="1100" b="0" i="1">
                              <a:latin typeface="Cambria Math" panose="02040503050406030204" pitchFamily="18" charset="0"/>
                            </a:rPr>
                            <m:t>𝑄𝑣</m:t>
                          </m:r>
                        </m:e>
                        <m:sub>
                          <m:r>
                            <a:rPr lang="es-CL" sz="1100" b="0" i="1">
                              <a:latin typeface="Cambria Math" panose="02040503050406030204" pitchFamily="18" charset="0"/>
                            </a:rPr>
                            <m:t>𝑖</m:t>
                          </m:r>
                        </m:sub>
                      </m:sSub>
                    </m:sup>
                    <m:e>
                      <m:d>
                        <m:dPr>
                          <m:ctrlPr>
                            <a:rPr lang="es-CL" sz="1100" i="1">
                              <a:latin typeface="Cambria Math" panose="02040503050406030204" pitchFamily="18" charset="0"/>
                            </a:rPr>
                          </m:ctrlPr>
                        </m:dPr>
                        <m:e>
                          <m:f>
                            <m:fPr>
                              <m:ctrlPr>
                                <a:rPr lang="es-CL" sz="1100" i="1">
                                  <a:latin typeface="Cambria Math" panose="02040503050406030204" pitchFamily="18" charset="0"/>
                                </a:rPr>
                              </m:ctrlPr>
                            </m:fPr>
                            <m:num>
                              <m:f>
                                <m:fPr>
                                  <m:ctrlPr>
                                    <a:rPr lang="es-CL" sz="1100" i="1">
                                      <a:latin typeface="Cambria Math" panose="02040503050406030204" pitchFamily="18" charset="0"/>
                                    </a:rPr>
                                  </m:ctrlPr>
                                </m:fPr>
                                <m:num>
                                  <m:sSub>
                                    <m:sSubPr>
                                      <m:ctrlPr>
                                        <a:rPr lang="es-CL" sz="1100" i="1">
                                          <a:latin typeface="Cambria Math" panose="02040503050406030204" pitchFamily="18" charset="0"/>
                                        </a:rPr>
                                      </m:ctrlPr>
                                    </m:sSubPr>
                                    <m:e>
                                      <m:r>
                                        <a:rPr lang="es-CL" sz="1100" b="0" i="1">
                                          <a:latin typeface="Cambria Math" panose="02040503050406030204" pitchFamily="18" charset="0"/>
                                        </a:rPr>
                                        <m:t>𝑣</m:t>
                                      </m:r>
                                    </m:e>
                                    <m:sub>
                                      <m:r>
                                        <a:rPr lang="es-CL" sz="1100" b="0" i="1">
                                          <a:latin typeface="Cambria Math" panose="02040503050406030204" pitchFamily="18" charset="0"/>
                                        </a:rPr>
                                        <m:t>𝑖</m:t>
                                      </m:r>
                                    </m:sub>
                                  </m:sSub>
                                </m:num>
                                <m:den>
                                  <m:r>
                                    <a:rPr lang="es-CL" sz="1100" b="0" i="1">
                                      <a:latin typeface="Cambria Math" panose="02040503050406030204" pitchFamily="18" charset="0"/>
                                    </a:rPr>
                                    <m:t>100</m:t>
                                  </m:r>
                                </m:den>
                              </m:f>
                            </m:num>
                            <m:den>
                              <m:sSub>
                                <m:sSubPr>
                                  <m:ctrlPr>
                                    <a:rPr lang="es-CL" sz="1100" i="1">
                                      <a:solidFill>
                                        <a:schemeClr val="tx1"/>
                                      </a:solidFill>
                                      <a:effectLst/>
                                      <a:latin typeface="Cambria Math" panose="02040503050406030204" pitchFamily="18" charset="0"/>
                                      <a:ea typeface="+mn-ea"/>
                                      <a:cs typeface="+mn-cs"/>
                                    </a:rPr>
                                  </m:ctrlPr>
                                </m:sSubPr>
                                <m:e>
                                  <m:r>
                                    <a:rPr lang="es-CL" sz="1100" b="0" i="1">
                                      <a:solidFill>
                                        <a:schemeClr val="tx1"/>
                                      </a:solidFill>
                                      <a:effectLst/>
                                      <a:latin typeface="Cambria Math"/>
                                      <a:ea typeface="+mn-ea"/>
                                      <a:cs typeface="+mn-cs"/>
                                    </a:rPr>
                                    <m:t>𝑄𝑣</m:t>
                                  </m:r>
                                </m:e>
                                <m:sub>
                                  <m:r>
                                    <a:rPr lang="es-CL" sz="1100" b="0" i="1">
                                      <a:solidFill>
                                        <a:schemeClr val="tx1"/>
                                      </a:solidFill>
                                      <a:effectLst/>
                                      <a:latin typeface="Cambria Math"/>
                                      <a:ea typeface="+mn-ea"/>
                                      <a:cs typeface="+mn-cs"/>
                                    </a:rPr>
                                    <m:t>𝑖</m:t>
                                  </m:r>
                                </m:sub>
                              </m:sSub>
                            </m:den>
                          </m:f>
                        </m:e>
                      </m:d>
                    </m:e>
                  </m:nary>
                </m:oMath>
              </a14:m>
              <a:endParaRPr lang="es-CL" sz="1100"/>
            </a:p>
          </xdr:txBody>
        </xdr:sp>
      </mc:Choice>
      <mc:Fallback xmlns="">
        <xdr:sp macro="" textlink="">
          <xdr:nvSpPr>
            <xdr:cNvPr id="5" name="CuadroTexto 4"/>
            <xdr:cNvSpPr txBox="1"/>
          </xdr:nvSpPr>
          <xdr:spPr>
            <a:xfrm xmlns:a="http://schemas.openxmlformats.org/drawingml/2006/main">
              <a:off x="5961606" y="985156"/>
              <a:ext cx="1228408" cy="364673"/>
            </a:xfrm>
            <a:prstGeom xmlns:a="http://schemas.openxmlformats.org/drawingml/2006/main" prst="rect">
              <a:avLst/>
            </a:prstGeom>
            <a:noFill xmlns:a="http://schemas.openxmlformats.org/drawingml/2006/main"/>
          </xdr:spPr>
          <x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tx1"/>
            </a:fontRef>
          </xdr:style>
          <xdr:txBody>
            <a:bodyPr xmlns:a="http://schemas.openxmlformats.org/drawingml/2006/main" vertOverflow="clip" horzOverflow="clip" wrap="none" lIns="0" tIns="0" rIns="0" bIns="0" rtlCol="0" anchor="t">
              <a:noAutofit/>
            </a:bodyPr>
            <a:lstStyle xmlns:a="http://schemas.openxmlformats.org/drawingml/2006/main"/>
            <a:p xmlns:a="http://schemas.openxmlformats.org/drawingml/2006/main">
              <a:r>
                <a:rPr lang="es-CL" sz="1100" i="0">
                  <a:latin typeface="+mn-lt"/>
                </a:rPr>
                <a:t>IREIi = </a:t>
              </a:r>
              <a:r>
                <a:rPr lang="es-CL" sz="1100" i="0">
                  <a:latin typeface="Cambria Math" panose="02040503050406030204" pitchFamily="18" charset="0"/>
                </a:rPr>
                <a:t>∑_(</a:t>
              </a:r>
              <a:r>
                <a:rPr lang="es-CL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es-CL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𝑄𝑣</a:t>
              </a:r>
              <a:r>
                <a:rPr lang="es-CL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〗_</a:t>
              </a:r>
              <a:r>
                <a:rPr lang="es-CL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𝑖</a:t>
              </a:r>
              <a:r>
                <a:rPr lang="es-CL" sz="1100" i="0">
                  <a:latin typeface="Cambria Math" panose="02040503050406030204" pitchFamily="18" charset="0"/>
                </a:rPr>
                <a:t>=1)</a:t>
              </a:r>
              <a:r>
                <a:rPr lang="es-CL" sz="1100" b="0" i="0">
                  <a:latin typeface="Cambria Math" panose="02040503050406030204" pitchFamily="18" charset="0"/>
                </a:rPr>
                <a:t>^(〖𝑄𝑣〗_𝑖)</a:t>
              </a:r>
              <a:r>
                <a:rPr lang="es-CL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▒((</a:t>
              </a:r>
              <a:r>
                <a:rPr lang="es-CL" sz="1100" b="0" i="0">
                  <a:latin typeface="Cambria Math" panose="02040503050406030204" pitchFamily="18" charset="0"/>
                </a:rPr>
                <a:t>𝑣_𝑖/100)/</a:t>
              </a:r>
              <a:r>
                <a:rPr lang="es-CL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es-CL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𝑄𝑣</a:t>
              </a:r>
              <a:r>
                <a:rPr lang="es-CL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〗_</a:t>
              </a:r>
              <a:r>
                <a:rPr lang="es-CL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𝑖</a:t>
              </a:r>
              <a:r>
                <a:rPr lang="es-CL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) </a:t>
              </a:r>
              <a:endParaRPr lang="es-CL" sz="110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1"/>
  <dimension ref="A1:AI370"/>
  <sheetViews>
    <sheetView tabSelected="1" topLeftCell="A16" zoomScale="90" zoomScaleNormal="90" workbookViewId="0">
      <selection activeCell="B16" sqref="B16"/>
    </sheetView>
  </sheetViews>
  <sheetFormatPr baseColWidth="10" defaultColWidth="11.42578125" defaultRowHeight="15" x14ac:dyDescent="0.25"/>
  <cols>
    <col min="1" max="1" width="9" style="41" customWidth="1"/>
    <col min="2" max="2" width="11" style="63" bestFit="1" customWidth="1"/>
    <col min="3" max="3" width="19.28515625" style="41" customWidth="1"/>
    <col min="4" max="4" width="14.7109375" style="63" customWidth="1"/>
    <col min="5" max="5" width="20.42578125" style="64" customWidth="1"/>
    <col min="6" max="6" width="21.7109375" style="65" customWidth="1"/>
    <col min="7" max="7" width="20.7109375" style="65" customWidth="1"/>
    <col min="8" max="8" width="14.7109375" style="65" customWidth="1"/>
    <col min="9" max="9" width="21.42578125" style="41" customWidth="1"/>
    <col min="10" max="10" width="20.7109375" style="41" customWidth="1"/>
    <col min="11" max="11" width="13.7109375" style="41" customWidth="1"/>
    <col min="12" max="12" width="20.7109375" style="107" customWidth="1"/>
    <col min="13" max="13" width="11" style="111" customWidth="1"/>
    <col min="14" max="14" width="21.7109375" style="109" customWidth="1"/>
    <col min="15" max="15" width="20.140625" style="98" customWidth="1"/>
    <col min="16" max="16" width="19.85546875" style="138" customWidth="1"/>
    <col min="17" max="17" width="16.140625" style="138" customWidth="1"/>
    <col min="18" max="18" width="20.140625" style="41" customWidth="1"/>
    <col min="19" max="19" width="16.5703125" style="41" customWidth="1"/>
    <col min="20" max="20" width="15" style="41" hidden="1" customWidth="1"/>
    <col min="21" max="21" width="0" style="41" hidden="1" customWidth="1"/>
    <col min="22" max="22" width="13.7109375" style="41" hidden="1" customWidth="1"/>
    <col min="23" max="23" width="12.7109375" style="41" hidden="1" customWidth="1"/>
    <col min="24" max="24" width="0" style="41" hidden="1" customWidth="1"/>
    <col min="25" max="25" width="13.7109375" style="41" hidden="1" customWidth="1"/>
    <col min="26" max="16384" width="11.42578125" style="41"/>
  </cols>
  <sheetData>
    <row r="1" spans="2:20" x14ac:dyDescent="0.25">
      <c r="H1" s="66"/>
      <c r="I1" s="23"/>
      <c r="J1" s="67"/>
      <c r="K1" s="67"/>
      <c r="L1" s="68"/>
      <c r="M1" s="69"/>
      <c r="N1" s="70"/>
      <c r="O1" s="71"/>
      <c r="P1" s="217"/>
      <c r="Q1" s="217"/>
      <c r="R1" s="67"/>
      <c r="S1" s="67"/>
    </row>
    <row r="2" spans="2:20" x14ac:dyDescent="0.25">
      <c r="C2" s="190" t="s">
        <v>376</v>
      </c>
      <c r="D2" s="191"/>
      <c r="E2" s="192">
        <v>0.5</v>
      </c>
      <c r="H2" s="66"/>
      <c r="I2" s="72"/>
      <c r="J2" s="72"/>
      <c r="K2" s="72"/>
      <c r="L2" s="72"/>
      <c r="M2" s="72"/>
      <c r="N2" s="72"/>
      <c r="O2" s="72"/>
      <c r="P2" s="72"/>
      <c r="Q2" s="72"/>
      <c r="R2" s="67"/>
      <c r="S2" s="67"/>
    </row>
    <row r="3" spans="2:20" ht="30" x14ac:dyDescent="0.25">
      <c r="C3" s="193" t="s">
        <v>374</v>
      </c>
      <c r="D3" s="194" t="s">
        <v>382</v>
      </c>
      <c r="E3" s="195" t="s">
        <v>377</v>
      </c>
      <c r="F3" s="40"/>
      <c r="H3" s="24"/>
      <c r="I3" s="24"/>
      <c r="J3" s="24"/>
      <c r="K3" s="24"/>
      <c r="L3" s="24"/>
      <c r="M3" s="25"/>
      <c r="N3" s="24"/>
      <c r="O3" s="53"/>
      <c r="P3" s="247"/>
      <c r="Q3" s="53"/>
      <c r="R3" s="25"/>
      <c r="S3" s="67"/>
    </row>
    <row r="4" spans="2:20" s="86" customFormat="1" x14ac:dyDescent="0.25">
      <c r="B4" s="73"/>
      <c r="C4" s="188">
        <v>1</v>
      </c>
      <c r="D4" s="75">
        <f>COUNTIF($B$24:$B$369,C4)</f>
        <v>47</v>
      </c>
      <c r="E4" s="76">
        <f>ROUNDUP(D4*$E$2,0)</f>
        <v>24</v>
      </c>
      <c r="F4" s="77"/>
      <c r="G4" s="78"/>
      <c r="H4" s="79"/>
      <c r="I4" s="80"/>
      <c r="J4" s="80"/>
      <c r="K4" s="80"/>
      <c r="L4" s="81"/>
      <c r="M4" s="82"/>
      <c r="N4" s="83"/>
      <c r="O4" s="84"/>
      <c r="P4" s="84"/>
      <c r="Q4" s="84"/>
      <c r="R4" s="82"/>
      <c r="S4" s="85"/>
    </row>
    <row r="5" spans="2:20" s="86" customFormat="1" x14ac:dyDescent="0.25">
      <c r="B5" s="73"/>
      <c r="C5" s="188">
        <v>2</v>
      </c>
      <c r="D5" s="75">
        <f>COUNTIF($B$24:$B$369,C5)</f>
        <v>37</v>
      </c>
      <c r="E5" s="76">
        <f>ROUNDUP(D5*$E$2,0)</f>
        <v>19</v>
      </c>
      <c r="F5" s="77"/>
      <c r="G5" s="78"/>
      <c r="H5" s="79"/>
      <c r="I5" s="80"/>
      <c r="J5" s="80"/>
      <c r="K5" s="80"/>
      <c r="L5" s="81"/>
      <c r="M5" s="82"/>
      <c r="N5" s="83"/>
      <c r="O5" s="84"/>
      <c r="P5" s="84"/>
      <c r="Q5" s="84"/>
      <c r="R5" s="82"/>
      <c r="S5" s="85"/>
    </row>
    <row r="6" spans="2:20" s="86" customFormat="1" x14ac:dyDescent="0.25">
      <c r="B6" s="73"/>
      <c r="C6" s="188">
        <v>3</v>
      </c>
      <c r="D6" s="75">
        <f>COUNTIF($B$24:$B$369,C6)</f>
        <v>56</v>
      </c>
      <c r="E6" s="76">
        <f>ROUNDUP(D6*$E$2,0)</f>
        <v>28</v>
      </c>
      <c r="F6" s="77"/>
      <c r="G6" s="78"/>
      <c r="H6" s="79"/>
      <c r="I6" s="80"/>
      <c r="J6" s="80"/>
      <c r="K6" s="80"/>
      <c r="L6" s="81"/>
      <c r="M6" s="82"/>
      <c r="N6" s="83"/>
      <c r="O6" s="84"/>
      <c r="P6" s="84"/>
      <c r="Q6" s="84"/>
      <c r="R6" s="82"/>
      <c r="S6" s="85"/>
    </row>
    <row r="7" spans="2:20" s="86" customFormat="1" x14ac:dyDescent="0.25">
      <c r="B7" s="73"/>
      <c r="C7" s="188">
        <v>4</v>
      </c>
      <c r="D7" s="75">
        <f>COUNTIF($B$24:$B$369,C7)</f>
        <v>96</v>
      </c>
      <c r="E7" s="76">
        <f>ROUNDUP(D7*$E$2,0)</f>
        <v>48</v>
      </c>
      <c r="F7" s="77"/>
      <c r="G7" s="78"/>
      <c r="H7" s="79"/>
      <c r="I7" s="80"/>
      <c r="J7" s="80"/>
      <c r="K7" s="80"/>
      <c r="L7" s="81"/>
      <c r="M7" s="82"/>
      <c r="N7" s="83"/>
      <c r="O7" s="84"/>
      <c r="P7" s="84"/>
      <c r="Q7" s="84"/>
      <c r="R7" s="82"/>
      <c r="S7" s="85"/>
    </row>
    <row r="8" spans="2:20" s="86" customFormat="1" x14ac:dyDescent="0.25">
      <c r="B8" s="73"/>
      <c r="C8" s="188">
        <v>5</v>
      </c>
      <c r="D8" s="75">
        <f>COUNTIF($B$24:$B$369,C8)</f>
        <v>109</v>
      </c>
      <c r="E8" s="76">
        <f>ROUNDUP(D8*$E$2,0)</f>
        <v>55</v>
      </c>
      <c r="F8" s="77"/>
      <c r="G8" s="78"/>
      <c r="H8" s="79"/>
      <c r="I8" s="80"/>
      <c r="J8" s="80"/>
      <c r="K8" s="80"/>
      <c r="L8" s="81"/>
      <c r="M8" s="82"/>
      <c r="N8" s="83"/>
      <c r="O8" s="84"/>
      <c r="P8" s="84"/>
      <c r="Q8" s="84"/>
      <c r="R8" s="82"/>
      <c r="S8" s="85"/>
    </row>
    <row r="9" spans="2:20" s="86" customFormat="1" x14ac:dyDescent="0.25">
      <c r="B9" s="73"/>
      <c r="C9" s="79"/>
      <c r="D9" s="73"/>
      <c r="E9" s="76">
        <f>SUM(E4:E8)</f>
        <v>174</v>
      </c>
      <c r="F9" s="87"/>
      <c r="G9" s="78"/>
      <c r="H9" s="26"/>
      <c r="I9" s="81"/>
      <c r="J9" s="81"/>
      <c r="K9" s="81"/>
      <c r="L9" s="81"/>
      <c r="M9" s="82"/>
      <c r="N9" s="83"/>
      <c r="O9" s="84"/>
      <c r="P9" s="84"/>
      <c r="Q9" s="84"/>
      <c r="R9" s="82"/>
      <c r="S9" s="80"/>
    </row>
    <row r="10" spans="2:20" s="86" customFormat="1" x14ac:dyDescent="0.25">
      <c r="B10" s="73"/>
      <c r="C10" s="79"/>
      <c r="D10" s="73"/>
      <c r="E10" s="87"/>
      <c r="F10" s="87"/>
      <c r="G10" s="78"/>
      <c r="H10" s="79"/>
      <c r="I10" s="121"/>
      <c r="J10" s="82"/>
      <c r="K10" s="82"/>
      <c r="L10" s="121"/>
      <c r="M10" s="82"/>
      <c r="N10" s="121"/>
      <c r="O10" s="84"/>
      <c r="P10" s="84"/>
      <c r="Q10" s="84"/>
      <c r="R10" s="82"/>
      <c r="S10" s="80"/>
    </row>
    <row r="11" spans="2:20" ht="45.6" customHeight="1" x14ac:dyDescent="0.25">
      <c r="C11" s="63"/>
      <c r="E11" s="196" t="str">
        <f t="shared" ref="E11:J11" si="0">+E24</f>
        <v>INDICADOR DE PATENTES</v>
      </c>
      <c r="F11" s="196" t="str">
        <f t="shared" si="0"/>
        <v>INDICADOR I G</v>
      </c>
      <c r="G11" s="196" t="str">
        <f t="shared" si="0"/>
        <v>INDICADOR CGR</v>
      </c>
      <c r="H11" s="196" t="str">
        <f t="shared" si="0"/>
        <v>INDICADOR 
TM</v>
      </c>
      <c r="I11" s="196" t="str">
        <f t="shared" si="0"/>
        <v>INDICADOR IRPI</v>
      </c>
      <c r="J11" s="196" t="str">
        <f t="shared" si="0"/>
        <v>INDICADOR REI</v>
      </c>
      <c r="L11" s="28"/>
      <c r="M11" s="43"/>
      <c r="N11" s="27"/>
      <c r="O11" s="54"/>
      <c r="P11" s="248"/>
      <c r="Q11" s="54"/>
      <c r="R11" s="20"/>
      <c r="S11" s="88"/>
    </row>
    <row r="12" spans="2:20" x14ac:dyDescent="0.25">
      <c r="C12" s="259" t="s">
        <v>383</v>
      </c>
      <c r="D12" s="259"/>
      <c r="E12" s="122">
        <v>0.35</v>
      </c>
      <c r="F12" s="122">
        <v>0.25</v>
      </c>
      <c r="G12" s="122">
        <v>0.15</v>
      </c>
      <c r="H12" s="122">
        <v>0.15</v>
      </c>
      <c r="I12" s="122">
        <v>0.05</v>
      </c>
      <c r="J12" s="122">
        <v>0.05</v>
      </c>
      <c r="K12" s="89">
        <f>SUM(E12:J12)</f>
        <v>1</v>
      </c>
      <c r="L12" s="79"/>
      <c r="M12" s="44"/>
      <c r="N12" s="46"/>
      <c r="O12" s="55"/>
      <c r="P12" s="55"/>
      <c r="Q12" s="55"/>
      <c r="R12" s="90"/>
    </row>
    <row r="13" spans="2:20" x14ac:dyDescent="0.25">
      <c r="C13" s="259" t="s">
        <v>407</v>
      </c>
      <c r="D13" s="259"/>
      <c r="E13" s="92">
        <v>0</v>
      </c>
      <c r="F13" s="92">
        <v>0</v>
      </c>
      <c r="G13" s="122">
        <v>0.4</v>
      </c>
      <c r="H13" s="122">
        <v>0.4</v>
      </c>
      <c r="I13" s="122">
        <v>0.05</v>
      </c>
      <c r="J13" s="122">
        <v>0.15</v>
      </c>
      <c r="K13" s="89">
        <f>SUM(E13:J13)</f>
        <v>1</v>
      </c>
      <c r="L13" s="79"/>
      <c r="M13" s="44"/>
      <c r="N13" s="46"/>
      <c r="O13" s="55"/>
      <c r="P13" s="55"/>
      <c r="Q13" s="55"/>
      <c r="R13" s="90"/>
    </row>
    <row r="14" spans="2:20" x14ac:dyDescent="0.25">
      <c r="C14" s="93"/>
      <c r="D14" s="94"/>
      <c r="E14" s="94"/>
      <c r="F14" s="95"/>
      <c r="G14" s="95"/>
      <c r="H14" s="95"/>
      <c r="I14" s="95"/>
      <c r="J14" s="89"/>
      <c r="K14" s="79"/>
      <c r="L14" s="44"/>
      <c r="M14" s="46"/>
      <c r="N14" s="21"/>
      <c r="O14" s="55"/>
      <c r="P14" s="55"/>
      <c r="Q14" s="55"/>
      <c r="S14" s="22"/>
      <c r="T14" s="22"/>
    </row>
    <row r="15" spans="2:20" x14ac:dyDescent="0.25">
      <c r="C15" s="88"/>
      <c r="D15" s="93"/>
      <c r="E15" s="94"/>
      <c r="F15" s="94"/>
      <c r="G15" s="95"/>
      <c r="H15" s="95"/>
      <c r="I15" s="95"/>
      <c r="J15" s="95"/>
      <c r="K15" s="89"/>
      <c r="L15" s="45"/>
      <c r="M15" s="29"/>
      <c r="N15" s="30"/>
      <c r="O15" s="56"/>
      <c r="P15" s="249"/>
      <c r="Q15" s="56"/>
      <c r="R15" s="31"/>
      <c r="T15" s="88"/>
    </row>
    <row r="16" spans="2:20" ht="118.15" customHeight="1" x14ac:dyDescent="0.25">
      <c r="C16" s="197" t="s">
        <v>374</v>
      </c>
      <c r="D16" s="198" t="s">
        <v>394</v>
      </c>
      <c r="E16" s="195" t="s">
        <v>371</v>
      </c>
      <c r="F16" s="195" t="s">
        <v>379</v>
      </c>
      <c r="G16" s="195" t="s">
        <v>380</v>
      </c>
      <c r="H16" s="195" t="s">
        <v>392</v>
      </c>
      <c r="I16" s="195" t="s">
        <v>371</v>
      </c>
      <c r="K16" s="88"/>
      <c r="L16" s="96"/>
      <c r="M16" s="97"/>
      <c r="N16" s="88"/>
      <c r="R16" s="113"/>
      <c r="T16" s="140"/>
    </row>
    <row r="17" spans="1:35" x14ac:dyDescent="0.25">
      <c r="B17" s="161"/>
      <c r="C17" s="74">
        <v>1</v>
      </c>
      <c r="D17" s="100">
        <f>SUMIF($B$24:$B$369,C17,$N$24:$N$369)</f>
        <v>14.275783431266047</v>
      </c>
      <c r="E17" s="101">
        <f>+I17</f>
        <v>1531102000</v>
      </c>
      <c r="F17" s="76">
        <f>COUNTIFS($B$24:$B$369,C17,$P$24:$P$369,"&gt;0")</f>
        <v>24</v>
      </c>
      <c r="G17" s="101">
        <f>SUMIFS($Q$24:$Q$369,$B$24:$B$369,C17)</f>
        <v>1531102000</v>
      </c>
      <c r="H17" s="102">
        <v>0.1</v>
      </c>
      <c r="I17" s="103">
        <f>+H17*$I$22</f>
        <v>1531102000</v>
      </c>
      <c r="K17" s="88"/>
      <c r="L17" s="235"/>
      <c r="M17" s="104"/>
      <c r="N17" s="88"/>
      <c r="O17" s="112"/>
      <c r="P17" s="139"/>
      <c r="Q17" s="139"/>
      <c r="R17" s="113"/>
    </row>
    <row r="18" spans="1:35" x14ac:dyDescent="0.25">
      <c r="B18" s="161"/>
      <c r="C18" s="74">
        <v>2</v>
      </c>
      <c r="D18" s="100">
        <f>SUMIF($B$24:$B$369,C18,$N$24:$N$369)</f>
        <v>10.977106576990346</v>
      </c>
      <c r="E18" s="101">
        <f>+I18</f>
        <v>2296653000</v>
      </c>
      <c r="F18" s="76">
        <f>COUNTIFS($B$24:$B$369,C18,$P$24:$P$369,"&gt;0")</f>
        <v>19</v>
      </c>
      <c r="G18" s="101">
        <f t="shared" ref="G18:G21" si="1">SUMIFS($Q$24:$Q$369,$B$24:$B$369,C18)</f>
        <v>2296653000</v>
      </c>
      <c r="H18" s="102">
        <v>0.15</v>
      </c>
      <c r="I18" s="103">
        <f>+H18*$I$22</f>
        <v>2296653000</v>
      </c>
      <c r="K18" s="105"/>
      <c r="L18" s="235"/>
      <c r="M18" s="104"/>
      <c r="N18" s="106"/>
      <c r="R18" s="113"/>
    </row>
    <row r="19" spans="1:35" x14ac:dyDescent="0.25">
      <c r="B19" s="161"/>
      <c r="C19" s="74">
        <v>3</v>
      </c>
      <c r="D19" s="100">
        <f>SUMIF($B$24:$B$369,C19,$N$24:$N$369)</f>
        <v>15.763362891920172</v>
      </c>
      <c r="E19" s="101">
        <f>+I19</f>
        <v>3062204000</v>
      </c>
      <c r="F19" s="76">
        <f>COUNTIFS($B$24:$B$369,C19,$P$24:$P$369,"&gt;0")</f>
        <v>28</v>
      </c>
      <c r="G19" s="101">
        <f t="shared" si="1"/>
        <v>3062204000</v>
      </c>
      <c r="H19" s="102">
        <v>0.2</v>
      </c>
      <c r="I19" s="103">
        <f>+H19*$I$22</f>
        <v>3062204000</v>
      </c>
      <c r="K19" s="88"/>
      <c r="L19" s="235"/>
      <c r="M19" s="104"/>
      <c r="N19" s="88"/>
      <c r="R19" s="113"/>
    </row>
    <row r="20" spans="1:35" x14ac:dyDescent="0.25">
      <c r="B20" s="161"/>
      <c r="C20" s="74">
        <v>4</v>
      </c>
      <c r="D20" s="100">
        <f>SUMIF($B$24:$B$369,C20,$N$24:$N$369)</f>
        <v>26.950240612712438</v>
      </c>
      <c r="E20" s="101">
        <f>+I20</f>
        <v>3827755000</v>
      </c>
      <c r="F20" s="76">
        <f>COUNTIFS($B$24:$B$369,C20,$P$24:$P$369,"&gt;0")</f>
        <v>48</v>
      </c>
      <c r="G20" s="101">
        <f t="shared" si="1"/>
        <v>3827755000</v>
      </c>
      <c r="H20" s="102">
        <v>0.25</v>
      </c>
      <c r="I20" s="103">
        <f>+H20*$I$22</f>
        <v>3827755000</v>
      </c>
      <c r="K20" s="88"/>
      <c r="L20" s="235"/>
      <c r="M20" s="104"/>
      <c r="N20" s="88"/>
      <c r="R20" s="113"/>
    </row>
    <row r="21" spans="1:35" x14ac:dyDescent="0.25">
      <c r="B21" s="161"/>
      <c r="C21" s="74">
        <v>5</v>
      </c>
      <c r="D21" s="100">
        <f>SUMIF($B$24:$B$369,C21,$N$24:$N$369)</f>
        <v>30.933620553320118</v>
      </c>
      <c r="E21" s="101">
        <f>+I21</f>
        <v>4593306000</v>
      </c>
      <c r="F21" s="76">
        <f>COUNTIFS($B$24:$B$369,C21,$P$24:$P$369,"&gt;0")</f>
        <v>55</v>
      </c>
      <c r="G21" s="101">
        <f t="shared" si="1"/>
        <v>4593306000</v>
      </c>
      <c r="H21" s="102">
        <v>0.3</v>
      </c>
      <c r="I21" s="103">
        <f>+H21*$I$22</f>
        <v>4593306000</v>
      </c>
      <c r="K21" s="105"/>
      <c r="L21" s="235"/>
      <c r="M21" s="104"/>
      <c r="N21" s="91"/>
      <c r="R21" s="113"/>
    </row>
    <row r="22" spans="1:35" x14ac:dyDescent="0.25">
      <c r="C22" s="88"/>
      <c r="D22" s="93"/>
      <c r="E22" s="94"/>
      <c r="F22" s="94"/>
      <c r="G22" s="101">
        <f>SUM(G17:G21)</f>
        <v>15311020000</v>
      </c>
      <c r="H22" s="47" t="s">
        <v>442</v>
      </c>
      <c r="I22" s="158">
        <v>15311020000</v>
      </c>
      <c r="J22" s="158">
        <v>15311020000</v>
      </c>
      <c r="K22" s="89"/>
      <c r="M22" s="108"/>
    </row>
    <row r="23" spans="1:35" ht="16.5" customHeight="1" x14ac:dyDescent="0.25">
      <c r="B23" s="63">
        <v>2</v>
      </c>
      <c r="C23" s="88"/>
      <c r="D23" s="93"/>
      <c r="E23" s="94"/>
      <c r="F23" s="94"/>
      <c r="G23" s="95"/>
      <c r="H23" s="110"/>
      <c r="I23" s="110"/>
      <c r="J23" s="95"/>
      <c r="K23" s="89"/>
      <c r="M23" s="108"/>
    </row>
    <row r="24" spans="1:35" ht="90" x14ac:dyDescent="0.25">
      <c r="A24" s="189" t="s">
        <v>0</v>
      </c>
      <c r="B24" s="189" t="s">
        <v>1</v>
      </c>
      <c r="C24" s="189" t="s">
        <v>2</v>
      </c>
      <c r="D24" s="189" t="s">
        <v>414</v>
      </c>
      <c r="E24" s="189" t="s">
        <v>419</v>
      </c>
      <c r="F24" s="189" t="str">
        <f>+'I G'!F5</f>
        <v>INDICADOR I G</v>
      </c>
      <c r="G24" s="189" t="str">
        <f>+CGR!R2</f>
        <v>INDICADOR CGR</v>
      </c>
      <c r="H24" s="189" t="str">
        <f>+TM!D2</f>
        <v>INDICADOR 
TM</v>
      </c>
      <c r="I24" s="189" t="str">
        <f>+IRPi!F5</f>
        <v>INDICADOR IRPI</v>
      </c>
      <c r="J24" s="189" t="str">
        <f>+'R E I'!I3</f>
        <v>INDICADOR REI</v>
      </c>
      <c r="K24" s="189" t="s">
        <v>375</v>
      </c>
      <c r="L24" s="189" t="s">
        <v>393</v>
      </c>
      <c r="M24" s="189" t="s">
        <v>377</v>
      </c>
      <c r="N24" s="189" t="s">
        <v>391</v>
      </c>
      <c r="O24" s="189" t="s">
        <v>378</v>
      </c>
      <c r="P24" s="250" t="s">
        <v>409</v>
      </c>
      <c r="Q24" s="189" t="s">
        <v>428</v>
      </c>
      <c r="R24" s="189" t="s">
        <v>403</v>
      </c>
      <c r="S24" s="189" t="s">
        <v>404</v>
      </c>
      <c r="V24" s="236" t="s">
        <v>427</v>
      </c>
      <c r="Y24" s="41" t="s">
        <v>427</v>
      </c>
      <c r="AH24" s="245" t="s">
        <v>2</v>
      </c>
      <c r="AI24" s="245" t="s">
        <v>439</v>
      </c>
    </row>
    <row r="25" spans="1:35" x14ac:dyDescent="0.25">
      <c r="A25" s="145">
        <v>13114</v>
      </c>
      <c r="B25" s="76">
        <v>1</v>
      </c>
      <c r="C25" s="145" t="s">
        <v>3</v>
      </c>
      <c r="D25" s="76">
        <f>VLOOKUP(A25,Previsional!$A$3:$G$347,7,0)</f>
        <v>1</v>
      </c>
      <c r="E25" s="100">
        <f>VLOOKUP(A25,Patentes!$A$5:$F$350,6,0)</f>
        <v>0.87960988157119124</v>
      </c>
      <c r="F25" s="100">
        <f>VLOOKUP(A25,'I G'!$A$5:$F$350,6,0)</f>
        <v>1</v>
      </c>
      <c r="G25" s="100">
        <f>VLOOKUP(A25,CGR!$A$2:$R$347,18,0)</f>
        <v>1</v>
      </c>
      <c r="H25" s="100">
        <f>VLOOKUP(A25,TM!$A$2:$D$347,4,0)</f>
        <v>6.0369999999999998E-3</v>
      </c>
      <c r="I25" s="100">
        <f>VLOOKUP(A25,IRPi!$A$5:$F$350,6,0)</f>
        <v>0.85578621613676398</v>
      </c>
      <c r="J25" s="211">
        <f>VLOOKUP(A25,'R E I'!$A$3:$I$348,9,0)</f>
        <v>0.01</v>
      </c>
      <c r="K25" s="118">
        <f t="shared" ref="K25:K88" si="2">IF(D25=1,D25*SUMPRODUCT($E$12:$J$12,E25:J25),0)</f>
        <v>0.75205831935675516</v>
      </c>
      <c r="L25" s="119">
        <f t="shared" ref="L25:L71" si="3">_xlfn.RANK.EQ(K25,$K$25:$K$71,0)</f>
        <v>1</v>
      </c>
      <c r="M25" s="120">
        <f t="shared" ref="M25:M88" si="4">VLOOKUP(B25,$C$3:$E$8,3,0)</f>
        <v>24</v>
      </c>
      <c r="N25" s="118">
        <f t="shared" ref="N25:N88" si="5">IF(L25&lt;=M25,K25,0)</f>
        <v>0.75205831935675516</v>
      </c>
      <c r="O25" s="91">
        <f t="shared" ref="O25:O88" si="6">(N25/VLOOKUP(B25,$C$16:$D$21,2,0))</f>
        <v>5.2680703863133546E-2</v>
      </c>
      <c r="P25" s="105">
        <f>ROUND(VLOOKUP(B25,$C$16:$I$21,7,0)*O25,0)</f>
        <v>80659531</v>
      </c>
      <c r="Q25" s="237">
        <f>+P25-1</f>
        <v>80659530</v>
      </c>
      <c r="R25" s="105">
        <f>SUM(Q25:Q48)</f>
        <v>1531102000</v>
      </c>
      <c r="S25" s="105">
        <f>+I17</f>
        <v>1531102000</v>
      </c>
      <c r="T25" s="160"/>
      <c r="U25" s="160">
        <v>87029111</v>
      </c>
      <c r="V25" s="160">
        <f>SUM(U25:U48)</f>
        <v>1695680302</v>
      </c>
      <c r="X25" s="160">
        <f>U25-2</f>
        <v>87029109</v>
      </c>
      <c r="Y25" s="160">
        <f>SUM(X25:X48)</f>
        <v>1695680300</v>
      </c>
      <c r="AH25" s="13" t="s">
        <v>430</v>
      </c>
      <c r="AI25" s="246">
        <v>11201</v>
      </c>
    </row>
    <row r="26" spans="1:35" x14ac:dyDescent="0.25">
      <c r="A26" s="145">
        <v>13132</v>
      </c>
      <c r="B26" s="76">
        <v>1</v>
      </c>
      <c r="C26" s="145" t="s">
        <v>5</v>
      </c>
      <c r="D26" s="76">
        <f>VLOOKUP(A26,Previsional!$A$3:$G$347,7,0)</f>
        <v>1</v>
      </c>
      <c r="E26" s="100">
        <f>VLOOKUP(A26,Patentes!$A$5:$F$350,6,0)</f>
        <v>0.87913195734069083</v>
      </c>
      <c r="F26" s="100">
        <f>VLOOKUP(A26,'I G'!$A$5:$F$350,6,0)</f>
        <v>0.57112406102461044</v>
      </c>
      <c r="G26" s="100">
        <f>VLOOKUP(A26,CGR!$A$2:$R$347,18,0)</f>
        <v>1</v>
      </c>
      <c r="H26" s="100">
        <f>VLOOKUP(A26,TM!$A$2:$D$347,4,0)</f>
        <v>9.1559999999999992E-3</v>
      </c>
      <c r="I26" s="211">
        <f>VLOOKUP(A26,IRPi!$A$5:$F$350,6,0)</f>
        <v>1</v>
      </c>
      <c r="J26" s="211">
        <f>VLOOKUP(A26,'R E I'!$A$3:$I$348,9,0)</f>
        <v>0.01</v>
      </c>
      <c r="K26" s="118">
        <f t="shared" si="2"/>
        <v>0.65235060032539438</v>
      </c>
      <c r="L26" s="219">
        <f t="shared" si="3"/>
        <v>2</v>
      </c>
      <c r="M26" s="111">
        <f t="shared" si="4"/>
        <v>24</v>
      </c>
      <c r="N26" s="138">
        <f t="shared" si="5"/>
        <v>0.65235060032539438</v>
      </c>
      <c r="O26" s="139">
        <f t="shared" si="6"/>
        <v>4.5696308259808104E-2</v>
      </c>
      <c r="P26" s="105">
        <f t="shared" ref="P26:P89" si="7">ROUND(VLOOKUP(B26,$C$16:$I$21,7,0)*O26,0)</f>
        <v>69965709</v>
      </c>
      <c r="Q26" s="237">
        <f t="shared" ref="Q26:Q89" si="8">+P26</f>
        <v>69965709</v>
      </c>
      <c r="R26" s="113"/>
      <c r="S26" s="123"/>
      <c r="T26" s="160"/>
      <c r="U26" s="160">
        <v>77026417</v>
      </c>
      <c r="X26" s="160">
        <v>77026417</v>
      </c>
      <c r="AH26" s="13" t="s">
        <v>194</v>
      </c>
      <c r="AI26" s="246">
        <v>5602</v>
      </c>
    </row>
    <row r="27" spans="1:35" x14ac:dyDescent="0.25">
      <c r="A27" s="145">
        <v>13123</v>
      </c>
      <c r="B27" s="76">
        <v>1</v>
      </c>
      <c r="C27" s="145" t="s">
        <v>4</v>
      </c>
      <c r="D27" s="76">
        <f>VLOOKUP(A27,Previsional!$A$3:$G$347,7,0)</f>
        <v>1</v>
      </c>
      <c r="E27" s="100">
        <f>VLOOKUP(A27,Patentes!$A$5:$F$350,6,0)</f>
        <v>0.8920396238664684</v>
      </c>
      <c r="F27" s="100">
        <f>VLOOKUP(A27,'I G'!$A$5:$F$350,6,0)</f>
        <v>0.54378209048628778</v>
      </c>
      <c r="G27" s="100">
        <f>VLOOKUP(A27,CGR!$A$2:$R$347,18,0)</f>
        <v>1</v>
      </c>
      <c r="H27" s="100">
        <f>VLOOKUP(A27,TM!$A$2:$D$347,4,0)</f>
        <v>9.9579999999999998E-3</v>
      </c>
      <c r="I27" s="211">
        <f>VLOOKUP(A27,IRPi!$A$5:$F$350,6,0)</f>
        <v>1</v>
      </c>
      <c r="J27" s="211">
        <f>VLOOKUP(A27,'R E I'!$A$3:$I$348,9,0)</f>
        <v>9.9862500000000003E-3</v>
      </c>
      <c r="K27" s="118">
        <f t="shared" si="2"/>
        <v>0.65015240347483594</v>
      </c>
      <c r="L27" s="119">
        <f t="shared" si="3"/>
        <v>3</v>
      </c>
      <c r="M27" s="120">
        <f t="shared" si="4"/>
        <v>24</v>
      </c>
      <c r="N27" s="118">
        <f t="shared" si="5"/>
        <v>0.65015240347483594</v>
      </c>
      <c r="O27" s="91">
        <f t="shared" si="6"/>
        <v>4.5542327438990657E-2</v>
      </c>
      <c r="P27" s="105">
        <f t="shared" si="7"/>
        <v>69729949</v>
      </c>
      <c r="Q27" s="237">
        <f t="shared" si="8"/>
        <v>69729949</v>
      </c>
      <c r="R27" s="105"/>
      <c r="S27" s="88"/>
      <c r="T27" s="160"/>
      <c r="U27" s="160">
        <v>76633559</v>
      </c>
      <c r="X27" s="160">
        <v>76633559</v>
      </c>
      <c r="AH27" s="13" t="s">
        <v>218</v>
      </c>
      <c r="AI27" s="246">
        <v>13502</v>
      </c>
    </row>
    <row r="28" spans="1:35" x14ac:dyDescent="0.25">
      <c r="A28" s="145">
        <v>13125</v>
      </c>
      <c r="B28" s="76">
        <v>1</v>
      </c>
      <c r="C28" s="145" t="s">
        <v>12</v>
      </c>
      <c r="D28" s="76">
        <f>VLOOKUP(A28,Previsional!$A$3:$G$347,7,0)</f>
        <v>1</v>
      </c>
      <c r="E28" s="100">
        <f>VLOOKUP(A28,Patentes!$A$5:$F$350,6,0)</f>
        <v>0.81263383297644542</v>
      </c>
      <c r="F28" s="100">
        <f>VLOOKUP(A28,'I G'!$A$5:$F$350,6,0)</f>
        <v>0.57737012155325007</v>
      </c>
      <c r="G28" s="100">
        <f>VLOOKUP(A28,CGR!$A$2:$R$347,18,0)</f>
        <v>1</v>
      </c>
      <c r="H28" s="100">
        <f>VLOOKUP(A28,TM!$A$2:$D$347,4,0)</f>
        <v>9.1120000000000003E-3</v>
      </c>
      <c r="I28" s="211">
        <f>VLOOKUP(A28,IRPi!$A$5:$F$350,6,0)</f>
        <v>0.97184463150975831</v>
      </c>
      <c r="J28" s="211">
        <f>VLOOKUP(A28,'R E I'!$A$3:$I$348,9,0)</f>
        <v>0.01</v>
      </c>
      <c r="K28" s="118">
        <f t="shared" si="2"/>
        <v>0.62922340350555617</v>
      </c>
      <c r="L28" s="119">
        <f t="shared" si="3"/>
        <v>4</v>
      </c>
      <c r="M28" s="120">
        <f t="shared" si="4"/>
        <v>24</v>
      </c>
      <c r="N28" s="118">
        <f t="shared" si="5"/>
        <v>0.62922340350555617</v>
      </c>
      <c r="O28" s="91">
        <f t="shared" si="6"/>
        <v>4.4076278302700021E-2</v>
      </c>
      <c r="P28" s="105">
        <f t="shared" si="7"/>
        <v>67485278</v>
      </c>
      <c r="Q28" s="237">
        <f t="shared" si="8"/>
        <v>67485278</v>
      </c>
      <c r="R28" s="88"/>
      <c r="S28" s="88"/>
      <c r="T28" s="160"/>
      <c r="U28" s="160">
        <v>76245078</v>
      </c>
      <c r="X28" s="160">
        <v>76245078</v>
      </c>
      <c r="AH28" s="13" t="s">
        <v>251</v>
      </c>
      <c r="AI28" s="246">
        <v>8314</v>
      </c>
    </row>
    <row r="29" spans="1:35" x14ac:dyDescent="0.25">
      <c r="A29" s="145">
        <v>13122</v>
      </c>
      <c r="B29" s="76">
        <v>1</v>
      </c>
      <c r="C29" s="145" t="s">
        <v>14</v>
      </c>
      <c r="D29" s="76">
        <f>VLOOKUP(A29,Previsional!$A$3:$G$347,7,0)</f>
        <v>1</v>
      </c>
      <c r="E29" s="100">
        <f>VLOOKUP(A29,Patentes!$A$5:$F$350,6,0)</f>
        <v>0.91019342953638316</v>
      </c>
      <c r="F29" s="100">
        <f>VLOOKUP(A29,'I G'!$A$5:$F$350,6,0)</f>
        <v>0.42756540209244959</v>
      </c>
      <c r="G29" s="100">
        <f>VLOOKUP(A29,CGR!$A$2:$R$347,18,0)</f>
        <v>1</v>
      </c>
      <c r="H29" s="100">
        <f>VLOOKUP(A29,TM!$A$2:$D$347,4,0)</f>
        <v>8.8070000000000006E-3</v>
      </c>
      <c r="I29" s="211">
        <f>VLOOKUP(A29,IRPi!$A$5:$F$350,6,0)</f>
        <v>1</v>
      </c>
      <c r="J29" s="211">
        <f>VLOOKUP(A29,'R E I'!$A$3:$I$348,9,0)</f>
        <v>0.01</v>
      </c>
      <c r="K29" s="118">
        <f t="shared" si="2"/>
        <v>0.62728010086084651</v>
      </c>
      <c r="L29" s="119">
        <f t="shared" si="3"/>
        <v>5</v>
      </c>
      <c r="M29" s="120">
        <f t="shared" si="4"/>
        <v>24</v>
      </c>
      <c r="N29" s="118">
        <f t="shared" si="5"/>
        <v>0.62728010086084651</v>
      </c>
      <c r="O29" s="91">
        <f t="shared" si="6"/>
        <v>4.3940152488374934E-2</v>
      </c>
      <c r="P29" s="105">
        <f t="shared" si="7"/>
        <v>67276855</v>
      </c>
      <c r="Q29" s="237">
        <f t="shared" si="8"/>
        <v>67276855</v>
      </c>
      <c r="R29" s="105"/>
      <c r="S29" s="88"/>
      <c r="T29" s="160"/>
      <c r="U29" s="160">
        <v>72781530</v>
      </c>
      <c r="X29" s="160">
        <v>72781530</v>
      </c>
      <c r="AH29" s="13" t="s">
        <v>329</v>
      </c>
      <c r="AI29" s="246">
        <v>3302</v>
      </c>
    </row>
    <row r="30" spans="1:35" x14ac:dyDescent="0.25">
      <c r="A30" s="145">
        <v>13106</v>
      </c>
      <c r="B30" s="76">
        <v>1</v>
      </c>
      <c r="C30" s="145" t="s">
        <v>23</v>
      </c>
      <c r="D30" s="76">
        <f>VLOOKUP(A30,Previsional!$A$3:$G$347,7,0)</f>
        <v>1</v>
      </c>
      <c r="E30" s="100">
        <f>VLOOKUP(A30,Patentes!$A$5:$F$350,6,0)</f>
        <v>0.93076189178138202</v>
      </c>
      <c r="F30" s="100">
        <f>VLOOKUP(A30,'I G'!$A$5:$F$350,6,0)</f>
        <v>0.34157626789898526</v>
      </c>
      <c r="G30" s="100">
        <f>VLOOKUP(A30,CGR!$A$2:$R$347,18,0)</f>
        <v>1</v>
      </c>
      <c r="H30" s="100">
        <f>VLOOKUP(A30,TM!$A$2:$D$347,4,0)</f>
        <v>5.4990000000000004E-3</v>
      </c>
      <c r="I30" s="211">
        <f>VLOOKUP(A30,IRPi!$A$5:$F$350,6,0)</f>
        <v>0.9596972051663929</v>
      </c>
      <c r="J30" s="211">
        <f>VLOOKUP(A30,'R E I'!$A$3:$I$348,9,0)</f>
        <v>0.01</v>
      </c>
      <c r="K30" s="138">
        <f t="shared" si="2"/>
        <v>0.61047043935654954</v>
      </c>
      <c r="L30" s="119">
        <f t="shared" si="3"/>
        <v>6</v>
      </c>
      <c r="M30" s="120">
        <f t="shared" si="4"/>
        <v>24</v>
      </c>
      <c r="N30" s="118">
        <f t="shared" si="5"/>
        <v>0.61047043935654954</v>
      </c>
      <c r="O30" s="91">
        <f t="shared" si="6"/>
        <v>4.2762657635974657E-2</v>
      </c>
      <c r="P30" s="105">
        <f t="shared" si="7"/>
        <v>65473991</v>
      </c>
      <c r="Q30" s="237">
        <f t="shared" si="8"/>
        <v>65473991</v>
      </c>
      <c r="R30" s="105"/>
      <c r="S30" s="88"/>
      <c r="T30" s="160"/>
      <c r="U30" s="160">
        <v>72608730</v>
      </c>
      <c r="X30" s="160">
        <v>72608730</v>
      </c>
      <c r="AH30" s="13" t="s">
        <v>70</v>
      </c>
      <c r="AI30" s="246">
        <v>1107</v>
      </c>
    </row>
    <row r="31" spans="1:35" x14ac:dyDescent="0.25">
      <c r="A31" s="145">
        <v>13115</v>
      </c>
      <c r="B31" s="76">
        <v>1</v>
      </c>
      <c r="C31" s="145" t="s">
        <v>9</v>
      </c>
      <c r="D31" s="76">
        <f>VLOOKUP(A31,Previsional!$A$3:$G$347,7,0)</f>
        <v>1</v>
      </c>
      <c r="E31" s="100">
        <f>VLOOKUP(A31,Patentes!$A$5:$F$350,6,0)</f>
        <v>0.60198803124049094</v>
      </c>
      <c r="F31" s="100">
        <f>VLOOKUP(A31,'I G'!$A$5:$F$350,6,0)</f>
        <v>0.77922362666127498</v>
      </c>
      <c r="G31" s="100">
        <f>VLOOKUP(A31,CGR!$A$2:$R$347,18,0)</f>
        <v>1</v>
      </c>
      <c r="H31" s="100">
        <f>VLOOKUP(A31,TM!$A$2:$D$347,4,0)</f>
        <v>9.5530000000000007E-3</v>
      </c>
      <c r="I31" s="211">
        <f>VLOOKUP(A31,IRPi!$A$5:$F$350,6,0)</f>
        <v>1</v>
      </c>
      <c r="J31" s="211">
        <f>VLOOKUP(A31,'R E I'!$A$3:$I$348,9,0)</f>
        <v>0.01</v>
      </c>
      <c r="K31" s="118">
        <f t="shared" si="2"/>
        <v>0.6074346675994905</v>
      </c>
      <c r="L31" s="219">
        <f t="shared" si="3"/>
        <v>7</v>
      </c>
      <c r="M31" s="111">
        <f t="shared" si="4"/>
        <v>24</v>
      </c>
      <c r="N31" s="138">
        <f t="shared" si="5"/>
        <v>0.6074346675994905</v>
      </c>
      <c r="O31" s="139">
        <f t="shared" si="6"/>
        <v>4.2550005785960583E-2</v>
      </c>
      <c r="P31" s="105">
        <f t="shared" si="7"/>
        <v>65148399</v>
      </c>
      <c r="Q31" s="237">
        <f t="shared" si="8"/>
        <v>65148399</v>
      </c>
      <c r="R31" s="113"/>
      <c r="S31" s="123"/>
      <c r="T31" s="160"/>
      <c r="U31" s="160">
        <v>71992523</v>
      </c>
      <c r="X31" s="160">
        <v>71992523</v>
      </c>
      <c r="AH31" s="13" t="s">
        <v>104</v>
      </c>
      <c r="AI31" s="246">
        <v>10202</v>
      </c>
    </row>
    <row r="32" spans="1:35" x14ac:dyDescent="0.25">
      <c r="A32" s="145">
        <v>13118</v>
      </c>
      <c r="B32" s="76">
        <v>1</v>
      </c>
      <c r="C32" s="145" t="s">
        <v>16</v>
      </c>
      <c r="D32" s="76">
        <f>VLOOKUP(A32,Previsional!$A$3:$G$347,7,0)</f>
        <v>1</v>
      </c>
      <c r="E32" s="100">
        <f>VLOOKUP(A32,Patentes!$A$5:$F$350,6,0)</f>
        <v>0.92896033186414306</v>
      </c>
      <c r="F32" s="100">
        <f>VLOOKUP(A32,'I G'!$A$5:$F$350,6,0)</f>
        <v>0.32156299331230398</v>
      </c>
      <c r="G32" s="100">
        <f>VLOOKUP(A32,CGR!$A$2:$R$347,18,0)</f>
        <v>1</v>
      </c>
      <c r="H32" s="100">
        <f>VLOOKUP(A32,TM!$A$2:$D$347,4,0)</f>
        <v>6.6390000000000008E-3</v>
      </c>
      <c r="I32" s="211">
        <f>VLOOKUP(A32,IRPi!$A$5:$F$350,6,0)</f>
        <v>1</v>
      </c>
      <c r="J32" s="211">
        <f>VLOOKUP(A32,'R E I'!$A$3:$I$348,9,0)</f>
        <v>0.01</v>
      </c>
      <c r="K32" s="118">
        <f t="shared" si="2"/>
        <v>0.60702271448052603</v>
      </c>
      <c r="L32" s="119">
        <f t="shared" si="3"/>
        <v>8</v>
      </c>
      <c r="M32" s="120">
        <f t="shared" si="4"/>
        <v>24</v>
      </c>
      <c r="N32" s="118">
        <f t="shared" si="5"/>
        <v>0.60702271448052603</v>
      </c>
      <c r="O32" s="91">
        <f t="shared" si="6"/>
        <v>4.252114900756044E-2</v>
      </c>
      <c r="P32" s="105">
        <f t="shared" si="7"/>
        <v>65104216</v>
      </c>
      <c r="Q32" s="237">
        <f t="shared" si="8"/>
        <v>65104216</v>
      </c>
      <c r="R32" s="105"/>
      <c r="S32" s="88"/>
      <c r="T32" s="160"/>
      <c r="U32" s="160">
        <v>71751757</v>
      </c>
      <c r="X32" s="160">
        <v>71751757</v>
      </c>
      <c r="AH32" s="13" t="s">
        <v>89</v>
      </c>
      <c r="AI32" s="246">
        <v>4103</v>
      </c>
    </row>
    <row r="33" spans="1:35" x14ac:dyDescent="0.25">
      <c r="A33" s="145">
        <v>7101</v>
      </c>
      <c r="B33" s="76">
        <v>1</v>
      </c>
      <c r="C33" s="145" t="s">
        <v>34</v>
      </c>
      <c r="D33" s="76">
        <f>VLOOKUP(A33,Previsional!$A$3:$G$347,7,0)</f>
        <v>1</v>
      </c>
      <c r="E33" s="100">
        <f>VLOOKUP(A33,Patentes!$A$5:$F$350,6,0)</f>
        <v>0.88227016885553466</v>
      </c>
      <c r="F33" s="100">
        <f>VLOOKUP(A33,'I G'!$A$5:$F$350,6,0)</f>
        <v>0.37067088008595683</v>
      </c>
      <c r="G33" s="100">
        <f>VLOOKUP(A33,CGR!$A$2:$R$347,18,0)</f>
        <v>1</v>
      </c>
      <c r="H33" s="100">
        <f>VLOOKUP(A33,TM!$A$2:$D$347,4,0)</f>
        <v>8.0129999999999993E-3</v>
      </c>
      <c r="I33" s="211">
        <f>VLOOKUP(A33,IRPi!$A$5:$F$350,6,0)</f>
        <v>0.96411318294897841</v>
      </c>
      <c r="J33" s="211">
        <f>VLOOKUP(A33,'R E I'!$A$3:$I$348,9,0)</f>
        <v>0.01</v>
      </c>
      <c r="K33" s="138">
        <f t="shared" si="2"/>
        <v>0.60136988826837512</v>
      </c>
      <c r="L33" s="219">
        <f t="shared" si="3"/>
        <v>9</v>
      </c>
      <c r="M33" s="111">
        <f t="shared" si="4"/>
        <v>24</v>
      </c>
      <c r="N33" s="138">
        <f t="shared" si="5"/>
        <v>0.60136988826837512</v>
      </c>
      <c r="O33" s="139">
        <f t="shared" si="6"/>
        <v>4.2125175908124757E-2</v>
      </c>
      <c r="P33" s="105">
        <f t="shared" si="7"/>
        <v>64497941</v>
      </c>
      <c r="Q33" s="237">
        <f t="shared" si="8"/>
        <v>64497941</v>
      </c>
      <c r="R33" s="113"/>
      <c r="S33" s="123"/>
      <c r="T33" s="160"/>
      <c r="U33" s="160">
        <v>71721685</v>
      </c>
      <c r="X33" s="160">
        <v>71721685</v>
      </c>
      <c r="AH33" s="13" t="s">
        <v>138</v>
      </c>
      <c r="AI33" s="246">
        <v>9201</v>
      </c>
    </row>
    <row r="34" spans="1:35" x14ac:dyDescent="0.25">
      <c r="A34" s="145">
        <v>8110</v>
      </c>
      <c r="B34" s="76">
        <v>1</v>
      </c>
      <c r="C34" s="145" t="s">
        <v>19</v>
      </c>
      <c r="D34" s="76">
        <f>VLOOKUP(A34,Previsional!$A$3:$G$347,7,0)</f>
        <v>1</v>
      </c>
      <c r="E34" s="100">
        <f>VLOOKUP(A34,Patentes!$A$5:$F$350,6,0)</f>
        <v>0.96788428536405979</v>
      </c>
      <c r="F34" s="100">
        <f>VLOOKUP(A34,'I G'!$A$5:$F$350,6,0)</f>
        <v>0.23022410827288284</v>
      </c>
      <c r="G34" s="100">
        <f>VLOOKUP(A34,CGR!$A$2:$R$347,18,0)</f>
        <v>1</v>
      </c>
      <c r="H34" s="100">
        <f>VLOOKUP(A34,TM!$A$2:$D$347,4,0)</f>
        <v>8.0409999999999995E-3</v>
      </c>
      <c r="I34" s="211">
        <f>VLOOKUP(A34,IRPi!$A$5:$F$350,6,0)</f>
        <v>0.99418132676469184</v>
      </c>
      <c r="J34" s="211">
        <f>VLOOKUP(A34,'R E I'!$A$3:$I$348,9,0)</f>
        <v>0.01</v>
      </c>
      <c r="K34" s="118">
        <f t="shared" si="2"/>
        <v>0.59773074328387621</v>
      </c>
      <c r="L34" s="119">
        <f t="shared" si="3"/>
        <v>10</v>
      </c>
      <c r="M34" s="120">
        <f t="shared" si="4"/>
        <v>24</v>
      </c>
      <c r="N34" s="118">
        <f t="shared" si="5"/>
        <v>0.59773074328387621</v>
      </c>
      <c r="O34" s="91">
        <f t="shared" si="6"/>
        <v>4.1870258550907875E-2</v>
      </c>
      <c r="P34" s="105">
        <f t="shared" si="7"/>
        <v>64107637</v>
      </c>
      <c r="Q34" s="237">
        <f t="shared" si="8"/>
        <v>64107637</v>
      </c>
      <c r="R34" s="105"/>
      <c r="S34" s="88"/>
      <c r="T34" s="160"/>
      <c r="U34" s="160">
        <v>71450899</v>
      </c>
      <c r="X34" s="160">
        <v>71450899</v>
      </c>
      <c r="AH34" s="13" t="s">
        <v>28</v>
      </c>
      <c r="AI34" s="246">
        <v>2101</v>
      </c>
    </row>
    <row r="35" spans="1:35" x14ac:dyDescent="0.25">
      <c r="A35" s="145">
        <v>13201</v>
      </c>
      <c r="B35" s="76">
        <v>1</v>
      </c>
      <c r="C35" s="145" t="s">
        <v>13</v>
      </c>
      <c r="D35" s="76">
        <f>VLOOKUP(A35,Previsional!$A$3:$G$347,7,0)</f>
        <v>1</v>
      </c>
      <c r="E35" s="100">
        <f>VLOOKUP(A35,Patentes!$A$5:$F$350,6,0)</f>
        <v>0.95953002610966054</v>
      </c>
      <c r="F35" s="100">
        <f>VLOOKUP(A35,'I G'!$A$5:$F$350,6,0)</f>
        <v>0.22907689659577349</v>
      </c>
      <c r="G35" s="100">
        <f>VLOOKUP(A35,CGR!$A$2:$R$347,18,0)</f>
        <v>1</v>
      </c>
      <c r="H35" s="100">
        <f>VLOOKUP(A35,TM!$A$2:$D$347,4,0)</f>
        <v>7.2789999999999999E-3</v>
      </c>
      <c r="I35" s="211">
        <f>VLOOKUP(A35,IRPi!$A$5:$F$350,6,0)</f>
        <v>1</v>
      </c>
      <c r="J35" s="211">
        <f>VLOOKUP(A35,'R E I'!$A$3:$I$348,9,0)</f>
        <v>0.01</v>
      </c>
      <c r="K35" s="118">
        <f t="shared" si="2"/>
        <v>0.59469658328732455</v>
      </c>
      <c r="L35" s="119">
        <f t="shared" si="3"/>
        <v>11</v>
      </c>
      <c r="M35" s="120">
        <f t="shared" si="4"/>
        <v>24</v>
      </c>
      <c r="N35" s="118">
        <f t="shared" si="5"/>
        <v>0.59469658328732455</v>
      </c>
      <c r="O35" s="91">
        <f t="shared" si="6"/>
        <v>4.1657719602614052E-2</v>
      </c>
      <c r="P35" s="105">
        <f t="shared" si="7"/>
        <v>63782218</v>
      </c>
      <c r="Q35" s="237">
        <f t="shared" si="8"/>
        <v>63782218</v>
      </c>
      <c r="R35" s="105"/>
      <c r="S35" s="88"/>
      <c r="T35" s="160"/>
      <c r="U35" s="160">
        <v>71140588</v>
      </c>
      <c r="X35" s="160">
        <v>71140588</v>
      </c>
      <c r="AH35" s="13" t="s">
        <v>304</v>
      </c>
      <c r="AI35" s="246">
        <v>8302</v>
      </c>
    </row>
    <row r="36" spans="1:35" x14ac:dyDescent="0.25">
      <c r="A36" s="145">
        <v>8112</v>
      </c>
      <c r="B36" s="76">
        <v>1</v>
      </c>
      <c r="C36" s="145" t="s">
        <v>24</v>
      </c>
      <c r="D36" s="76">
        <f>VLOOKUP(A36,Previsional!$A$3:$G$347,7,0)</f>
        <v>1</v>
      </c>
      <c r="E36" s="100">
        <f>VLOOKUP(A36,Patentes!$A$5:$F$350,6,0)</f>
        <v>0.898876404494382</v>
      </c>
      <c r="F36" s="100">
        <f>VLOOKUP(A36,'I G'!$A$5:$F$350,6,0)</f>
        <v>0.29377227111872128</v>
      </c>
      <c r="G36" s="100">
        <f>VLOOKUP(A36,CGR!$A$2:$R$347,18,0)</f>
        <v>1</v>
      </c>
      <c r="H36" s="100">
        <f>VLOOKUP(A36,TM!$A$2:$D$347,4,0)</f>
        <v>7.5029999999999993E-3</v>
      </c>
      <c r="I36" s="211">
        <f>VLOOKUP(A36,IRPi!$A$5:$F$350,6,0)</f>
        <v>1</v>
      </c>
      <c r="J36" s="211">
        <f>VLOOKUP(A36,'R E I'!$A$3:$I$348,9,0)</f>
        <v>0.01</v>
      </c>
      <c r="K36" s="118">
        <f t="shared" si="2"/>
        <v>0.58967525935271403</v>
      </c>
      <c r="L36" s="119">
        <f t="shared" si="3"/>
        <v>12</v>
      </c>
      <c r="M36" s="120">
        <f t="shared" si="4"/>
        <v>24</v>
      </c>
      <c r="N36" s="118">
        <f t="shared" si="5"/>
        <v>0.58967525935271403</v>
      </c>
      <c r="O36" s="91">
        <f t="shared" si="6"/>
        <v>4.1305982413633369E-2</v>
      </c>
      <c r="P36" s="105">
        <f t="shared" si="7"/>
        <v>63243672</v>
      </c>
      <c r="Q36" s="237">
        <f t="shared" si="8"/>
        <v>63243672</v>
      </c>
      <c r="R36" s="105"/>
      <c r="S36" s="88"/>
      <c r="T36" s="160"/>
      <c r="U36" s="160">
        <v>70573001</v>
      </c>
      <c r="X36" s="160">
        <v>70573001</v>
      </c>
      <c r="AH36" s="13" t="s">
        <v>197</v>
      </c>
      <c r="AI36" s="246">
        <v>8202</v>
      </c>
    </row>
    <row r="37" spans="1:35" x14ac:dyDescent="0.25">
      <c r="A37" s="145">
        <v>13129</v>
      </c>
      <c r="B37" s="76">
        <v>1</v>
      </c>
      <c r="C37" s="145" t="s">
        <v>22</v>
      </c>
      <c r="D37" s="76">
        <f>VLOOKUP(A37,Previsional!$A$3:$G$347,7,0)</f>
        <v>1</v>
      </c>
      <c r="E37" s="100">
        <f>VLOOKUP(A37,Patentes!$A$5:$F$350,6,0)</f>
        <v>0.82726711906230721</v>
      </c>
      <c r="F37" s="100">
        <f>VLOOKUP(A37,'I G'!$A$5:$F$350,6,0)</f>
        <v>0.38720935117724126</v>
      </c>
      <c r="G37" s="100">
        <f>VLOOKUP(A37,CGR!$A$2:$R$347,18,0)</f>
        <v>1</v>
      </c>
      <c r="H37" s="100">
        <f>VLOOKUP(A37,TM!$A$2:$D$347,4,0)</f>
        <v>9.9629999999999996E-3</v>
      </c>
      <c r="I37" s="211">
        <f>VLOOKUP(A37,IRPi!$A$5:$F$350,6,0)</f>
        <v>0.99875248207213219</v>
      </c>
      <c r="J37" s="211">
        <f>VLOOKUP(A37,'R E I'!$A$3:$I$348,9,0)</f>
        <v>0.01</v>
      </c>
      <c r="K37" s="118">
        <f t="shared" si="2"/>
        <v>0.58827790356972431</v>
      </c>
      <c r="L37" s="219">
        <f t="shared" si="3"/>
        <v>13</v>
      </c>
      <c r="M37" s="111">
        <f t="shared" si="4"/>
        <v>24</v>
      </c>
      <c r="N37" s="138">
        <f t="shared" si="5"/>
        <v>0.58827790356972431</v>
      </c>
      <c r="O37" s="139">
        <f t="shared" si="6"/>
        <v>4.1208099464531654E-2</v>
      </c>
      <c r="P37" s="105">
        <f t="shared" si="7"/>
        <v>63093804</v>
      </c>
      <c r="Q37" s="237">
        <f t="shared" si="8"/>
        <v>63093804</v>
      </c>
      <c r="R37" s="113"/>
      <c r="S37" s="123"/>
      <c r="T37" s="160"/>
      <c r="U37" s="160">
        <v>70222432</v>
      </c>
      <c r="X37" s="160">
        <v>70222432</v>
      </c>
      <c r="AH37" s="13" t="s">
        <v>59</v>
      </c>
      <c r="AI37" s="246">
        <v>15101</v>
      </c>
    </row>
    <row r="38" spans="1:35" x14ac:dyDescent="0.25">
      <c r="A38" s="145">
        <v>9101</v>
      </c>
      <c r="B38" s="76">
        <v>1</v>
      </c>
      <c r="C38" s="145" t="s">
        <v>29</v>
      </c>
      <c r="D38" s="76">
        <f>VLOOKUP(A38,Previsional!$A$3:$G$347,7,0)</f>
        <v>1</v>
      </c>
      <c r="E38" s="100">
        <f>VLOOKUP(A38,Patentes!$A$5:$F$350,6,0)</f>
        <v>0.8667648634172469</v>
      </c>
      <c r="F38" s="100">
        <f>VLOOKUP(A38,'I G'!$A$5:$F$350,6,0)</f>
        <v>0.28815939093775167</v>
      </c>
      <c r="G38" s="100">
        <f>VLOOKUP(A38,CGR!$A$2:$R$347,18,0)</f>
        <v>1</v>
      </c>
      <c r="H38" s="100">
        <f>VLOOKUP(A38,TM!$A$2:$D$347,4,0)</f>
        <v>9.4249999999999994E-3</v>
      </c>
      <c r="I38" s="211">
        <f>VLOOKUP(A38,IRPi!$A$5:$F$350,6,0)</f>
        <v>1</v>
      </c>
      <c r="J38" s="100">
        <f>VLOOKUP(A38,'R E I'!$A$3:$I$348,9,0)</f>
        <v>0.01</v>
      </c>
      <c r="K38" s="138">
        <f t="shared" si="2"/>
        <v>0.57732129993047432</v>
      </c>
      <c r="L38" s="119">
        <f t="shared" si="3"/>
        <v>14</v>
      </c>
      <c r="M38" s="120">
        <f t="shared" si="4"/>
        <v>24</v>
      </c>
      <c r="N38" s="118">
        <f t="shared" si="5"/>
        <v>0.57732129993047432</v>
      </c>
      <c r="O38" s="91">
        <f t="shared" si="6"/>
        <v>4.0440603677557654E-2</v>
      </c>
      <c r="P38" s="105">
        <f t="shared" si="7"/>
        <v>61918689</v>
      </c>
      <c r="Q38" s="237">
        <f t="shared" si="8"/>
        <v>61918689</v>
      </c>
      <c r="R38" s="105"/>
      <c r="S38" s="88"/>
      <c r="T38" s="160"/>
      <c r="U38" s="160">
        <v>69486375</v>
      </c>
      <c r="X38" s="160">
        <v>69486375</v>
      </c>
      <c r="AH38" s="13" t="s">
        <v>81</v>
      </c>
      <c r="AI38" s="246">
        <v>13402</v>
      </c>
    </row>
    <row r="39" spans="1:35" x14ac:dyDescent="0.25">
      <c r="A39" s="145">
        <v>13104</v>
      </c>
      <c r="B39" s="76">
        <v>1</v>
      </c>
      <c r="C39" s="145" t="s">
        <v>43</v>
      </c>
      <c r="D39" s="76">
        <f>VLOOKUP(A39,Previsional!$A$3:$G$347,7,0)</f>
        <v>1</v>
      </c>
      <c r="E39" s="100">
        <f>VLOOKUP(A39,Patentes!$A$5:$F$350,6,0)</f>
        <v>0.92179004600585535</v>
      </c>
      <c r="F39" s="100">
        <f>VLOOKUP(A39,'I G'!$A$5:$F$350,6,0)</f>
        <v>0.20679387192848733</v>
      </c>
      <c r="G39" s="100">
        <f>VLOOKUP(A39,CGR!$A$2:$R$347,18,0)</f>
        <v>1</v>
      </c>
      <c r="H39" s="100">
        <f>VLOOKUP(A39,TM!$A$2:$D$347,4,0)</f>
        <v>8.6439999999999989E-3</v>
      </c>
      <c r="I39" s="211">
        <f>VLOOKUP(A39,IRPi!$A$5:$F$350,6,0)</f>
        <v>0.99822574233257155</v>
      </c>
      <c r="J39" s="100">
        <f>VLOOKUP(A39,'R E I'!$A$3:$I$348,9,0)</f>
        <v>0.01</v>
      </c>
      <c r="K39" s="118">
        <f t="shared" si="2"/>
        <v>0.57603287120079971</v>
      </c>
      <c r="L39" s="119">
        <f t="shared" si="3"/>
        <v>15</v>
      </c>
      <c r="M39" s="120">
        <f t="shared" si="4"/>
        <v>24</v>
      </c>
      <c r="N39" s="118">
        <f t="shared" si="5"/>
        <v>0.57603287120079971</v>
      </c>
      <c r="O39" s="91">
        <f t="shared" si="6"/>
        <v>4.0350350926394954E-2</v>
      </c>
      <c r="P39" s="105">
        <f t="shared" si="7"/>
        <v>61780503</v>
      </c>
      <c r="Q39" s="237">
        <f t="shared" si="8"/>
        <v>61780503</v>
      </c>
      <c r="R39" s="105"/>
      <c r="S39" s="88"/>
      <c r="T39" s="160"/>
      <c r="U39" s="160">
        <v>69189719</v>
      </c>
      <c r="X39" s="160">
        <v>69189719</v>
      </c>
      <c r="AH39" s="13" t="s">
        <v>221</v>
      </c>
      <c r="AI39" s="246">
        <v>16102</v>
      </c>
    </row>
    <row r="40" spans="1:35" x14ac:dyDescent="0.25">
      <c r="A40" s="145">
        <v>13102</v>
      </c>
      <c r="B40" s="76">
        <v>1</v>
      </c>
      <c r="C40" s="145" t="s">
        <v>21</v>
      </c>
      <c r="D40" s="76">
        <f>VLOOKUP(A40,Previsional!$A$3:$G$347,7,0)</f>
        <v>1</v>
      </c>
      <c r="E40" s="100">
        <f>VLOOKUP(A40,Patentes!$A$5:$F$350,6,0)</f>
        <v>0.83785326862689125</v>
      </c>
      <c r="F40" s="100">
        <f>VLOOKUP(A40,'I G'!$A$5:$F$350,6,0)</f>
        <v>0.3072888211480988</v>
      </c>
      <c r="G40" s="100">
        <f>VLOOKUP(A40,CGR!$A$2:$R$347,18,0)</f>
        <v>1</v>
      </c>
      <c r="H40" s="100">
        <f>VLOOKUP(A40,TM!$A$2:$D$347,4,0)</f>
        <v>7.4960000000000001E-3</v>
      </c>
      <c r="I40" s="211">
        <f>VLOOKUP(A40,IRPi!$A$5:$F$350,6,0)</f>
        <v>1</v>
      </c>
      <c r="J40" s="100">
        <f>VLOOKUP(A40,'R E I'!$A$3:$I$348,9,0)</f>
        <v>7.4999999999999997E-3</v>
      </c>
      <c r="K40" s="138">
        <f t="shared" si="2"/>
        <v>0.57157024930643674</v>
      </c>
      <c r="L40" s="107">
        <f t="shared" si="3"/>
        <v>16</v>
      </c>
      <c r="M40" s="111">
        <f t="shared" si="4"/>
        <v>24</v>
      </c>
      <c r="N40" s="98">
        <f t="shared" si="5"/>
        <v>0.57157024930643674</v>
      </c>
      <c r="O40" s="112">
        <f t="shared" si="6"/>
        <v>4.0037750086248478E-2</v>
      </c>
      <c r="P40" s="105">
        <f t="shared" si="7"/>
        <v>61301879</v>
      </c>
      <c r="Q40" s="237">
        <f t="shared" si="8"/>
        <v>61301879</v>
      </c>
      <c r="R40" s="113"/>
      <c r="T40" s="160"/>
      <c r="U40" s="160">
        <v>69137892</v>
      </c>
      <c r="X40" s="160">
        <v>69137892</v>
      </c>
      <c r="AH40" s="13" t="s">
        <v>192</v>
      </c>
      <c r="AI40" s="246">
        <v>5402</v>
      </c>
    </row>
    <row r="41" spans="1:35" x14ac:dyDescent="0.25">
      <c r="A41" s="145">
        <v>13101</v>
      </c>
      <c r="B41" s="76">
        <v>1</v>
      </c>
      <c r="C41" s="145" t="s">
        <v>7</v>
      </c>
      <c r="D41" s="76">
        <f>VLOOKUP(A41,Previsional!$A$3:$G$347,7,0)</f>
        <v>1</v>
      </c>
      <c r="E41" s="100">
        <f>VLOOKUP(A41,Patentes!$A$5:$F$350,6,0)</f>
        <v>0.72744711826667807</v>
      </c>
      <c r="F41" s="100">
        <f>VLOOKUP(A41,'I G'!$A$5:$F$350,6,0)</f>
        <v>0.44706520540516037</v>
      </c>
      <c r="G41" s="100">
        <f>VLOOKUP(A41,CGR!$A$2:$R$347,18,0)</f>
        <v>1</v>
      </c>
      <c r="H41" s="100">
        <f>VLOOKUP(A41,TM!$A$2:$D$347,4,0)</f>
        <v>8.9090000000000003E-3</v>
      </c>
      <c r="I41" s="211">
        <f>VLOOKUP(A41,IRPi!$A$5:$F$350,6,0)</f>
        <v>0.97083625586758215</v>
      </c>
      <c r="J41" s="100">
        <f>VLOOKUP(A41,'R E I'!$A$3:$I$348,9,0)</f>
        <v>0.01</v>
      </c>
      <c r="K41" s="138">
        <f t="shared" si="2"/>
        <v>0.56675095553800647</v>
      </c>
      <c r="L41" s="119">
        <f t="shared" si="3"/>
        <v>17</v>
      </c>
      <c r="M41" s="120">
        <f t="shared" si="4"/>
        <v>24</v>
      </c>
      <c r="N41" s="118">
        <f t="shared" si="5"/>
        <v>0.56675095553800647</v>
      </c>
      <c r="O41" s="91">
        <f t="shared" si="6"/>
        <v>3.9700164846766951E-2</v>
      </c>
      <c r="P41" s="105">
        <f t="shared" si="7"/>
        <v>60785002</v>
      </c>
      <c r="Q41" s="237">
        <f t="shared" si="8"/>
        <v>60785002</v>
      </c>
      <c r="R41" s="105"/>
      <c r="S41" s="88"/>
      <c r="T41" s="160"/>
      <c r="U41" s="160">
        <v>68936089</v>
      </c>
      <c r="X41" s="160">
        <v>68936089</v>
      </c>
      <c r="AH41" s="13" t="s">
        <v>223</v>
      </c>
      <c r="AI41" s="246">
        <v>12201</v>
      </c>
    </row>
    <row r="42" spans="1:35" x14ac:dyDescent="0.25">
      <c r="A42" s="145">
        <v>13127</v>
      </c>
      <c r="B42" s="76">
        <v>1</v>
      </c>
      <c r="C42" s="145" t="s">
        <v>6</v>
      </c>
      <c r="D42" s="76">
        <f>VLOOKUP(A42,Previsional!$A$3:$G$347,7,0)</f>
        <v>1</v>
      </c>
      <c r="E42" s="211">
        <f>VLOOKUP(A42,Patentes!$A$5:$F$350,6,0)</f>
        <v>0.77447016174010042</v>
      </c>
      <c r="F42" s="211">
        <f>VLOOKUP(A42,'I G'!$A$5:$F$350,6,0)</f>
        <v>0.36790539892085433</v>
      </c>
      <c r="G42" s="211">
        <f>VLOOKUP(A42,CGR!$A$2:$R$347,18,0)</f>
        <v>1</v>
      </c>
      <c r="H42" s="211">
        <f>VLOOKUP(A42,TM!$A$2:$D$347,4,0)</f>
        <v>9.4219999999999998E-3</v>
      </c>
      <c r="I42" s="211">
        <f>VLOOKUP(A42,IRPi!$A$5:$F$350,6,0)</f>
        <v>1</v>
      </c>
      <c r="J42" s="211">
        <f>VLOOKUP(A42,'R E I'!$A$3:$I$348,9,0)</f>
        <v>0.01</v>
      </c>
      <c r="K42" s="118">
        <f t="shared" si="2"/>
        <v>0.56495420633924864</v>
      </c>
      <c r="L42" s="219">
        <f t="shared" si="3"/>
        <v>18</v>
      </c>
      <c r="M42" s="111">
        <f t="shared" si="4"/>
        <v>24</v>
      </c>
      <c r="N42" s="138">
        <f t="shared" si="5"/>
        <v>0.56495420633924864</v>
      </c>
      <c r="O42" s="139">
        <f t="shared" si="6"/>
        <v>3.9574304910084061E-2</v>
      </c>
      <c r="P42" s="105">
        <f t="shared" si="7"/>
        <v>60592297</v>
      </c>
      <c r="Q42" s="237">
        <f t="shared" si="8"/>
        <v>60592297</v>
      </c>
      <c r="R42" s="113"/>
      <c r="T42" s="160"/>
      <c r="U42" s="160">
        <v>66822712</v>
      </c>
      <c r="X42" s="160">
        <v>66822712</v>
      </c>
      <c r="AH42" s="13" t="s">
        <v>111</v>
      </c>
      <c r="AI42" s="246">
        <v>8303</v>
      </c>
    </row>
    <row r="43" spans="1:35" x14ac:dyDescent="0.25">
      <c r="A43" s="145">
        <v>8101</v>
      </c>
      <c r="B43" s="76">
        <v>1</v>
      </c>
      <c r="C43" s="145" t="s">
        <v>32</v>
      </c>
      <c r="D43" s="76">
        <f>VLOOKUP(A43,Previsional!$A$3:$G$347,7,0)</f>
        <v>1</v>
      </c>
      <c r="E43" s="211">
        <f>VLOOKUP(A43,Patentes!$A$5:$F$350,6,0)</f>
        <v>0.78841547964200176</v>
      </c>
      <c r="F43" s="211">
        <f>VLOOKUP(A43,'I G'!$A$5:$F$350,6,0)</f>
        <v>0.32975345044098847</v>
      </c>
      <c r="G43" s="211">
        <f>VLOOKUP(A43,CGR!$A$2:$R$347,18,0)</f>
        <v>1</v>
      </c>
      <c r="H43" s="211">
        <f>VLOOKUP(A43,TM!$A$2:$D$347,4,0)</f>
        <v>8.6370000000000006E-3</v>
      </c>
      <c r="I43" s="211">
        <f>VLOOKUP(A43,IRPi!$A$5:$F$350,6,0)</f>
        <v>1</v>
      </c>
      <c r="J43" s="211">
        <f>VLOOKUP(A43,'R E I'!$A$3:$I$348,9,0)</f>
        <v>0.01</v>
      </c>
      <c r="K43" s="138">
        <f t="shared" si="2"/>
        <v>0.56017933048494772</v>
      </c>
      <c r="L43" s="219">
        <f t="shared" si="3"/>
        <v>19</v>
      </c>
      <c r="M43" s="111">
        <f t="shared" si="4"/>
        <v>24</v>
      </c>
      <c r="N43" s="138">
        <f t="shared" si="5"/>
        <v>0.56017933048494772</v>
      </c>
      <c r="O43" s="139">
        <f t="shared" si="6"/>
        <v>3.9239831087523595E-2</v>
      </c>
      <c r="P43" s="105">
        <f t="shared" si="7"/>
        <v>60080184</v>
      </c>
      <c r="Q43" s="237">
        <f t="shared" si="8"/>
        <v>60080184</v>
      </c>
      <c r="R43" s="113"/>
      <c r="T43" s="160"/>
      <c r="U43" s="160">
        <v>66288243</v>
      </c>
      <c r="X43" s="160">
        <v>66288243</v>
      </c>
      <c r="AH43" s="13" t="s">
        <v>74</v>
      </c>
      <c r="AI43" s="246">
        <v>2201</v>
      </c>
    </row>
    <row r="44" spans="1:35" x14ac:dyDescent="0.25">
      <c r="A44" s="145">
        <v>13119</v>
      </c>
      <c r="B44" s="76">
        <v>1</v>
      </c>
      <c r="C44" s="145" t="s">
        <v>8</v>
      </c>
      <c r="D44" s="76">
        <f>VLOOKUP(A44,Previsional!$A$3:$G$347,7,0)</f>
        <v>1</v>
      </c>
      <c r="E44" s="100">
        <f>VLOOKUP(A44,Patentes!$A$5:$F$350,6,0)</f>
        <v>0.76830087306917394</v>
      </c>
      <c r="F44" s="100">
        <f>VLOOKUP(A44,'I G'!$A$5:$F$350,6,0)</f>
        <v>0.35702210509304699</v>
      </c>
      <c r="G44" s="100">
        <f>VLOOKUP(A44,CGR!$A$2:$R$347,18,0)</f>
        <v>1</v>
      </c>
      <c r="H44" s="100">
        <f>VLOOKUP(A44,TM!$A$2:$D$347,4,0)</f>
        <v>8.4409999999999989E-3</v>
      </c>
      <c r="I44" s="211">
        <f>VLOOKUP(A44,IRPi!$A$5:$F$350,6,0)</f>
        <v>0.97335783620246408</v>
      </c>
      <c r="J44" s="100">
        <f>VLOOKUP(A44,'R E I'!$A$3:$I$348,9,0)</f>
        <v>0.01</v>
      </c>
      <c r="K44" s="98">
        <f t="shared" si="2"/>
        <v>0.55859487365759575</v>
      </c>
      <c r="L44" s="107">
        <f t="shared" si="3"/>
        <v>20</v>
      </c>
      <c r="M44" s="111">
        <f t="shared" si="4"/>
        <v>24</v>
      </c>
      <c r="N44" s="98">
        <f t="shared" si="5"/>
        <v>0.55859487365759575</v>
      </c>
      <c r="O44" s="112">
        <f t="shared" si="6"/>
        <v>3.9128841954424128E-2</v>
      </c>
      <c r="P44" s="105">
        <f t="shared" si="7"/>
        <v>59910248</v>
      </c>
      <c r="Q44" s="237">
        <f t="shared" si="8"/>
        <v>59910248</v>
      </c>
      <c r="R44" s="113"/>
      <c r="T44" s="160"/>
      <c r="U44" s="160">
        <v>65706481</v>
      </c>
      <c r="X44" s="160">
        <v>65706481</v>
      </c>
      <c r="AH44" s="13" t="s">
        <v>172</v>
      </c>
      <c r="AI44" s="246">
        <v>10102</v>
      </c>
    </row>
    <row r="45" spans="1:35" x14ac:dyDescent="0.25">
      <c r="A45" s="145">
        <v>13107</v>
      </c>
      <c r="B45" s="76">
        <v>1</v>
      </c>
      <c r="C45" s="145" t="s">
        <v>11</v>
      </c>
      <c r="D45" s="76">
        <f>VLOOKUP(A45,Previsional!$A$3:$G$347,7,0)</f>
        <v>1</v>
      </c>
      <c r="E45" s="100">
        <f>VLOOKUP(A45,Patentes!$A$5:$F$350,6,0)</f>
        <v>0.69566111453835078</v>
      </c>
      <c r="F45" s="100">
        <f>VLOOKUP(A45,'I G'!$A$5:$F$350,6,0)</f>
        <v>0.44623112656782132</v>
      </c>
      <c r="G45" s="100">
        <f>VLOOKUP(A45,CGR!$A$2:$R$347,18,0)</f>
        <v>1</v>
      </c>
      <c r="H45" s="100">
        <f>VLOOKUP(A45,TM!$A$2:$D$347,4,0)</f>
        <v>9.5750000000000002E-3</v>
      </c>
      <c r="I45" s="211">
        <f>VLOOKUP(A45,IRPi!$A$5:$F$350,6,0)</f>
        <v>1</v>
      </c>
      <c r="J45" s="100">
        <f>VLOOKUP(A45,'R E I'!$A$3:$I$348,9,0)</f>
        <v>0.01</v>
      </c>
      <c r="K45" s="138">
        <f t="shared" si="2"/>
        <v>0.55697542173037806</v>
      </c>
      <c r="L45" s="119">
        <f t="shared" si="3"/>
        <v>21</v>
      </c>
      <c r="M45" s="120">
        <f t="shared" si="4"/>
        <v>24</v>
      </c>
      <c r="N45" s="118">
        <f t="shared" si="5"/>
        <v>0.55697542173037806</v>
      </c>
      <c r="O45" s="91">
        <f t="shared" si="6"/>
        <v>3.9015401460246353E-2</v>
      </c>
      <c r="P45" s="105">
        <f t="shared" si="7"/>
        <v>59736559</v>
      </c>
      <c r="Q45" s="237">
        <f t="shared" si="8"/>
        <v>59736559</v>
      </c>
      <c r="R45" s="105"/>
      <c r="S45" s="88"/>
      <c r="T45" s="160"/>
      <c r="U45" s="160">
        <v>65262377</v>
      </c>
      <c r="X45" s="160">
        <v>65262377</v>
      </c>
      <c r="AH45" s="13" t="s">
        <v>87</v>
      </c>
      <c r="AI45" s="246">
        <v>3102</v>
      </c>
    </row>
    <row r="46" spans="1:35" x14ac:dyDescent="0.25">
      <c r="A46" s="145">
        <v>13120</v>
      </c>
      <c r="B46" s="76">
        <v>1</v>
      </c>
      <c r="C46" s="145" t="s">
        <v>31</v>
      </c>
      <c r="D46" s="76">
        <f>VLOOKUP(A46,Previsional!$A$3:$G$347,7,0)</f>
        <v>1</v>
      </c>
      <c r="E46" s="100">
        <f>VLOOKUP(A46,Patentes!$A$5:$F$350,6,0)</f>
        <v>0.72157004394678226</v>
      </c>
      <c r="F46" s="100">
        <f>VLOOKUP(A46,'I G'!$A$5:$F$350,6,0)</f>
        <v>0.42666568432828594</v>
      </c>
      <c r="G46" s="100">
        <f>VLOOKUP(A46,CGR!$A$2:$R$347,18,0)</f>
        <v>1</v>
      </c>
      <c r="H46" s="100">
        <f>VLOOKUP(A46,TM!$A$2:$D$347,4,0)</f>
        <v>6.2220000000000001E-3</v>
      </c>
      <c r="I46" s="211">
        <f>VLOOKUP(A46,IRPi!$A$5:$F$350,6,0)</f>
        <v>0.92290541979464635</v>
      </c>
      <c r="J46" s="100">
        <f>VLOOKUP(A46,'R E I'!$A$3:$I$348,9,0)</f>
        <v>0.01</v>
      </c>
      <c r="K46" s="98">
        <f t="shared" si="2"/>
        <v>0.55679450745317749</v>
      </c>
      <c r="L46" s="107">
        <f t="shared" si="3"/>
        <v>22</v>
      </c>
      <c r="M46" s="111">
        <f t="shared" si="4"/>
        <v>24</v>
      </c>
      <c r="N46" s="98">
        <f t="shared" si="5"/>
        <v>0.55679450745317749</v>
      </c>
      <c r="O46" s="112">
        <f t="shared" si="6"/>
        <v>3.9002728651214777E-2</v>
      </c>
      <c r="P46" s="105">
        <f t="shared" si="7"/>
        <v>59717156</v>
      </c>
      <c r="Q46" s="237">
        <f t="shared" si="8"/>
        <v>59717156</v>
      </c>
      <c r="R46" s="113"/>
      <c r="T46" s="160"/>
      <c r="U46" s="160">
        <v>65173519</v>
      </c>
      <c r="X46" s="160">
        <v>65173519</v>
      </c>
      <c r="AH46" s="13" t="s">
        <v>370</v>
      </c>
      <c r="AI46" s="246">
        <v>5502</v>
      </c>
    </row>
    <row r="47" spans="1:35" x14ac:dyDescent="0.25">
      <c r="A47" s="145">
        <v>13113</v>
      </c>
      <c r="B47" s="76">
        <v>1</v>
      </c>
      <c r="C47" s="145" t="s">
        <v>18</v>
      </c>
      <c r="D47" s="76">
        <f>VLOOKUP(A47,Previsional!$A$3:$G$347,7,0)</f>
        <v>1</v>
      </c>
      <c r="E47" s="100">
        <f>VLOOKUP(A47,Patentes!$A$5:$F$350,6,0)</f>
        <v>0.69053139200593527</v>
      </c>
      <c r="F47" s="100">
        <f>VLOOKUP(A47,'I G'!$A$5:$F$350,6,0)</f>
        <v>0.4007417311629986</v>
      </c>
      <c r="G47" s="100">
        <f>VLOOKUP(A47,CGR!$A$2:$R$347,18,0)</f>
        <v>1</v>
      </c>
      <c r="H47" s="100">
        <f>VLOOKUP(A47,TM!$A$2:$D$347,4,0)</f>
        <v>8.0499999999999999E-3</v>
      </c>
      <c r="I47" s="211">
        <f>VLOOKUP(A47,IRPi!$A$5:$F$350,6,0)</f>
        <v>1</v>
      </c>
      <c r="J47" s="100">
        <f>VLOOKUP(A47,'R E I'!$A$3:$I$348,9,0)</f>
        <v>0.01</v>
      </c>
      <c r="K47" s="98">
        <f t="shared" si="2"/>
        <v>0.54357891999282693</v>
      </c>
      <c r="L47" s="107">
        <f t="shared" si="3"/>
        <v>23</v>
      </c>
      <c r="M47" s="111">
        <f t="shared" si="4"/>
        <v>24</v>
      </c>
      <c r="N47" s="98">
        <f t="shared" si="5"/>
        <v>0.54357891999282693</v>
      </c>
      <c r="O47" s="112">
        <f t="shared" si="6"/>
        <v>3.8076993995461564E-2</v>
      </c>
      <c r="P47" s="105">
        <f t="shared" si="7"/>
        <v>58299762</v>
      </c>
      <c r="Q47" s="237">
        <f t="shared" si="8"/>
        <v>58299762</v>
      </c>
      <c r="R47" s="113"/>
      <c r="T47" s="160"/>
      <c r="U47" s="160">
        <v>64586025</v>
      </c>
      <c r="X47" s="160">
        <v>64586025</v>
      </c>
      <c r="AH47" s="13" t="s">
        <v>232</v>
      </c>
      <c r="AI47" s="246">
        <v>13403</v>
      </c>
    </row>
    <row r="48" spans="1:35" x14ac:dyDescent="0.25">
      <c r="A48" s="145">
        <v>13111</v>
      </c>
      <c r="B48" s="76">
        <v>1</v>
      </c>
      <c r="C48" s="145" t="s">
        <v>36</v>
      </c>
      <c r="D48" s="76">
        <f>VLOOKUP(A48,Previsional!$A$3:$G$347,7,0)</f>
        <v>1</v>
      </c>
      <c r="E48" s="100">
        <f>VLOOKUP(A48,Patentes!$A$5:$F$350,6,0)</f>
        <v>0.86543367346938771</v>
      </c>
      <c r="F48" s="100">
        <f>VLOOKUP(A48,'I G'!$A$5:$F$350,6,0)</f>
        <v>0.12276493278359986</v>
      </c>
      <c r="G48" s="100">
        <f>VLOOKUP(A48,CGR!$A$2:$R$347,18,0)</f>
        <v>1</v>
      </c>
      <c r="H48" s="100">
        <f>VLOOKUP(A48,TM!$A$2:$D$347,4,0)</f>
        <v>7.9649999999999999E-3</v>
      </c>
      <c r="I48" s="211">
        <f>VLOOKUP(A48,IRPi!$A$5:$F$350,6,0)</f>
        <v>1</v>
      </c>
      <c r="J48" s="100">
        <f>VLOOKUP(A48,'R E I'!$A$3:$I$348,9,0)</f>
        <v>0.01</v>
      </c>
      <c r="K48" s="138">
        <f t="shared" si="2"/>
        <v>0.53528776891018559</v>
      </c>
      <c r="L48" s="62">
        <f t="shared" si="3"/>
        <v>24</v>
      </c>
      <c r="M48" s="230">
        <f t="shared" si="4"/>
        <v>24</v>
      </c>
      <c r="N48" s="229">
        <f t="shared" si="5"/>
        <v>0.53528776891018559</v>
      </c>
      <c r="O48" s="231">
        <f t="shared" si="6"/>
        <v>3.7496209681762704E-2</v>
      </c>
      <c r="P48" s="105">
        <f t="shared" si="7"/>
        <v>57410522</v>
      </c>
      <c r="Q48" s="237">
        <f t="shared" si="8"/>
        <v>57410522</v>
      </c>
      <c r="R48" s="113"/>
      <c r="T48" s="160"/>
      <c r="U48" s="160">
        <v>63913560</v>
      </c>
      <c r="X48" s="160">
        <v>63913560</v>
      </c>
      <c r="AH48" s="13" t="s">
        <v>155</v>
      </c>
      <c r="AI48" s="246">
        <v>5302</v>
      </c>
    </row>
    <row r="49" spans="1:35" x14ac:dyDescent="0.25">
      <c r="A49" s="145">
        <v>13108</v>
      </c>
      <c r="B49" s="76">
        <v>1</v>
      </c>
      <c r="C49" s="145" t="s">
        <v>26</v>
      </c>
      <c r="D49" s="76">
        <f>VLOOKUP(A49,Previsional!$A$3:$G$347,7,0)</f>
        <v>1</v>
      </c>
      <c r="E49" s="100">
        <f>VLOOKUP(A49,Patentes!$A$5:$F$350,6,0)</f>
        <v>0.75256309148264988</v>
      </c>
      <c r="F49" s="100">
        <f>VLOOKUP(A49,'I G'!$A$5:$F$350,6,0)</f>
        <v>0.28295559901329675</v>
      </c>
      <c r="G49" s="100">
        <f>VLOOKUP(A49,CGR!$A$2:$R$347,18,0)</f>
        <v>1</v>
      </c>
      <c r="H49" s="100">
        <f>VLOOKUP(A49,TM!$A$2:$D$347,4,0)</f>
        <v>3.4620000000000002E-3</v>
      </c>
      <c r="I49" s="211">
        <f>VLOOKUP(A49,IRPi!$A$5:$F$350,6,0)</f>
        <v>0.9704712269339788</v>
      </c>
      <c r="J49" s="100">
        <f>VLOOKUP(A49,'R E I'!$A$3:$I$348,9,0)</f>
        <v>0.01</v>
      </c>
      <c r="K49" s="98">
        <f t="shared" si="2"/>
        <v>0.53367884311895053</v>
      </c>
      <c r="L49" s="107">
        <f t="shared" si="3"/>
        <v>25</v>
      </c>
      <c r="M49" s="111">
        <f t="shared" si="4"/>
        <v>24</v>
      </c>
      <c r="N49" s="98">
        <f t="shared" si="5"/>
        <v>0</v>
      </c>
      <c r="O49" s="112">
        <f t="shared" si="6"/>
        <v>0</v>
      </c>
      <c r="P49" s="105">
        <f t="shared" si="7"/>
        <v>0</v>
      </c>
      <c r="Q49" s="237">
        <f t="shared" si="8"/>
        <v>0</v>
      </c>
      <c r="R49" s="113"/>
      <c r="T49" s="160"/>
      <c r="U49" s="123" t="s">
        <v>426</v>
      </c>
      <c r="AH49" s="13" t="s">
        <v>310</v>
      </c>
      <c r="AI49" s="246">
        <v>15102</v>
      </c>
    </row>
    <row r="50" spans="1:35" x14ac:dyDescent="0.25">
      <c r="A50" s="145">
        <v>2101</v>
      </c>
      <c r="B50" s="76">
        <v>1</v>
      </c>
      <c r="C50" s="145" t="s">
        <v>28</v>
      </c>
      <c r="D50" s="76">
        <f>VLOOKUP(A50,Previsional!$A$3:$G$347,7,0)</f>
        <v>1</v>
      </c>
      <c r="E50" s="100">
        <f>VLOOKUP(A50,Patentes!$A$5:$F$350,6,0)</f>
        <v>0.71824831693423097</v>
      </c>
      <c r="F50" s="100">
        <f>VLOOKUP(A50,'I G'!$A$5:$F$350,6,0)</f>
        <v>0.32222169261625061</v>
      </c>
      <c r="G50" s="100">
        <f>VLOOKUP(A50,CGR!$A$2:$R$347,18,0)</f>
        <v>1</v>
      </c>
      <c r="H50" s="100">
        <f>VLOOKUP(A50,TM!$A$2:$D$347,4,0)</f>
        <v>7.2170000000000003E-3</v>
      </c>
      <c r="I50" s="211">
        <f>VLOOKUP(A50,IRPi!$A$5:$F$350,6,0)</f>
        <v>1</v>
      </c>
      <c r="J50" s="100">
        <f>VLOOKUP(A50,'R E I'!$A$3:$I$348,9,0)</f>
        <v>9.9317500000000013E-3</v>
      </c>
      <c r="K50" s="98">
        <f t="shared" si="2"/>
        <v>0.53352147158104357</v>
      </c>
      <c r="L50" s="107">
        <f t="shared" si="3"/>
        <v>26</v>
      </c>
      <c r="M50" s="111">
        <f t="shared" si="4"/>
        <v>24</v>
      </c>
      <c r="N50" s="98">
        <f t="shared" si="5"/>
        <v>0</v>
      </c>
      <c r="O50" s="112">
        <f t="shared" si="6"/>
        <v>0</v>
      </c>
      <c r="P50" s="105">
        <f t="shared" si="7"/>
        <v>0</v>
      </c>
      <c r="Q50" s="237">
        <f t="shared" si="8"/>
        <v>0</v>
      </c>
      <c r="R50" s="113"/>
      <c r="T50" s="160"/>
      <c r="U50" s="123" t="s">
        <v>426</v>
      </c>
      <c r="AH50" s="13" t="s">
        <v>261</v>
      </c>
      <c r="AI50" s="246">
        <v>1402</v>
      </c>
    </row>
    <row r="51" spans="1:35" x14ac:dyDescent="0.25">
      <c r="A51" s="145">
        <v>13112</v>
      </c>
      <c r="B51" s="76">
        <v>1</v>
      </c>
      <c r="C51" s="145" t="s">
        <v>27</v>
      </c>
      <c r="D51" s="76">
        <f>VLOOKUP(A51,Previsional!$A$3:$G$347,7,0)</f>
        <v>1</v>
      </c>
      <c r="E51" s="100">
        <f>VLOOKUP(A51,Patentes!$A$5:$F$350,6,0)</f>
        <v>0.87629839471199245</v>
      </c>
      <c r="F51" s="100">
        <f>VLOOKUP(A51,'I G'!$A$5:$F$350,6,0)</f>
        <v>8.3533096262617026E-2</v>
      </c>
      <c r="G51" s="100">
        <f>VLOOKUP(A51,CGR!$A$2:$R$347,18,0)</f>
        <v>1</v>
      </c>
      <c r="H51" s="100">
        <f>VLOOKUP(A51,TM!$A$2:$D$347,4,0)</f>
        <v>6.8920000000000006E-3</v>
      </c>
      <c r="I51" s="211">
        <f>VLOOKUP(A51,IRPi!$A$5:$F$350,6,0)</f>
        <v>1</v>
      </c>
      <c r="J51" s="100">
        <f>VLOOKUP(A51,'R E I'!$A$3:$I$348,9,0)</f>
        <v>0.01</v>
      </c>
      <c r="K51" s="98">
        <f t="shared" si="2"/>
        <v>0.5291215122148516</v>
      </c>
      <c r="L51" s="107">
        <f t="shared" si="3"/>
        <v>27</v>
      </c>
      <c r="M51" s="111">
        <f t="shared" si="4"/>
        <v>24</v>
      </c>
      <c r="N51" s="98">
        <f t="shared" si="5"/>
        <v>0</v>
      </c>
      <c r="O51" s="112">
        <f t="shared" si="6"/>
        <v>0</v>
      </c>
      <c r="P51" s="105">
        <f t="shared" si="7"/>
        <v>0</v>
      </c>
      <c r="Q51" s="237">
        <f t="shared" si="8"/>
        <v>0</v>
      </c>
      <c r="R51" s="113"/>
      <c r="S51" s="123"/>
      <c r="T51" s="160"/>
      <c r="U51" s="123" t="s">
        <v>426</v>
      </c>
      <c r="AH51" s="13" t="s">
        <v>248</v>
      </c>
      <c r="AI51" s="246">
        <v>4202</v>
      </c>
    </row>
    <row r="52" spans="1:35" x14ac:dyDescent="0.25">
      <c r="A52" s="145">
        <v>13116</v>
      </c>
      <c r="B52" s="76">
        <v>1</v>
      </c>
      <c r="C52" s="145" t="s">
        <v>33</v>
      </c>
      <c r="D52" s="76">
        <f>VLOOKUP(A52,Previsional!$A$3:$G$347,7,0)</f>
        <v>1</v>
      </c>
      <c r="E52" s="100">
        <f>VLOOKUP(A52,Patentes!$A$5:$F$350,6,0)</f>
        <v>0.83597324885603663</v>
      </c>
      <c r="F52" s="100">
        <f>VLOOKUP(A52,'I G'!$A$5:$F$350,6,0)</f>
        <v>0.12289125328966351</v>
      </c>
      <c r="G52" s="100">
        <f>VLOOKUP(A52,CGR!$A$2:$R$347,18,0)</f>
        <v>1</v>
      </c>
      <c r="H52" s="100">
        <f>VLOOKUP(A52,TM!$A$2:$D$347,4,0)</f>
        <v>8.7980000000000003E-3</v>
      </c>
      <c r="I52" s="211">
        <f>VLOOKUP(A52,IRPi!$A$5:$F$350,6,0)</f>
        <v>1</v>
      </c>
      <c r="J52" s="100">
        <f>VLOOKUP(A52,'R E I'!$A$3:$I$348,9,0)</f>
        <v>0.01</v>
      </c>
      <c r="K52" s="98">
        <f t="shared" si="2"/>
        <v>0.52513315042202857</v>
      </c>
      <c r="L52" s="107">
        <f t="shared" si="3"/>
        <v>28</v>
      </c>
      <c r="M52" s="111">
        <f t="shared" si="4"/>
        <v>24</v>
      </c>
      <c r="N52" s="98">
        <f t="shared" si="5"/>
        <v>0</v>
      </c>
      <c r="O52" s="112">
        <f t="shared" si="6"/>
        <v>0</v>
      </c>
      <c r="P52" s="105">
        <f t="shared" si="7"/>
        <v>0</v>
      </c>
      <c r="Q52" s="237">
        <f t="shared" si="8"/>
        <v>0</v>
      </c>
      <c r="R52" s="113"/>
      <c r="T52" s="160"/>
      <c r="U52" s="123" t="s">
        <v>426</v>
      </c>
      <c r="AH52" s="13" t="s">
        <v>115</v>
      </c>
      <c r="AI52" s="246">
        <v>8203</v>
      </c>
    </row>
    <row r="53" spans="1:35" x14ac:dyDescent="0.25">
      <c r="A53" s="145">
        <v>13131</v>
      </c>
      <c r="B53" s="76">
        <v>1</v>
      </c>
      <c r="C53" s="145" t="s">
        <v>38</v>
      </c>
      <c r="D53" s="76">
        <f>VLOOKUP(A53,Previsional!$A$3:$G$347,7,0)</f>
        <v>1</v>
      </c>
      <c r="E53" s="100">
        <f>VLOOKUP(A53,Patentes!$A$5:$F$350,6,0)</f>
        <v>0.82787501342209813</v>
      </c>
      <c r="F53" s="100">
        <f>VLOOKUP(A53,'I G'!$A$5:$F$350,6,0)</f>
        <v>0.12386488672767992</v>
      </c>
      <c r="G53" s="100">
        <f>VLOOKUP(A53,CGR!$A$2:$R$347,18,0)</f>
        <v>1</v>
      </c>
      <c r="H53" s="100">
        <f>VLOOKUP(A53,TM!$A$2:$D$347,4,0)</f>
        <v>5.8230000000000001E-3</v>
      </c>
      <c r="I53" s="211">
        <f>VLOOKUP(A53,IRPi!$A$5:$F$350,6,0)</f>
        <v>0.99985959494963816</v>
      </c>
      <c r="J53" s="100">
        <f>VLOOKUP(A53,'R E I'!$A$3:$I$348,9,0)</f>
        <v>7.4999999999999997E-3</v>
      </c>
      <c r="K53" s="98">
        <f t="shared" si="2"/>
        <v>0.52196390612713617</v>
      </c>
      <c r="L53" s="107">
        <f t="shared" si="3"/>
        <v>29</v>
      </c>
      <c r="M53" s="111">
        <f t="shared" si="4"/>
        <v>24</v>
      </c>
      <c r="N53" s="98">
        <f t="shared" si="5"/>
        <v>0</v>
      </c>
      <c r="O53" s="112">
        <f t="shared" si="6"/>
        <v>0</v>
      </c>
      <c r="P53" s="105">
        <f t="shared" si="7"/>
        <v>0</v>
      </c>
      <c r="Q53" s="237">
        <f t="shared" si="8"/>
        <v>0</v>
      </c>
      <c r="R53" s="113"/>
      <c r="T53" s="160"/>
      <c r="U53" s="123" t="s">
        <v>426</v>
      </c>
      <c r="AH53" s="13" t="s">
        <v>331</v>
      </c>
      <c r="AI53" s="246">
        <v>9102</v>
      </c>
    </row>
    <row r="54" spans="1:35" x14ac:dyDescent="0.25">
      <c r="A54" s="145">
        <v>8108</v>
      </c>
      <c r="B54" s="159">
        <v>1</v>
      </c>
      <c r="C54" s="145" t="s">
        <v>37</v>
      </c>
      <c r="D54" s="226">
        <f>VLOOKUP(A54,Previsional!$A$3:$G$347,7,0)</f>
        <v>1</v>
      </c>
      <c r="E54" s="228">
        <f>VLOOKUP(A54,Patentes!$A$5:$F$350,6,0)</f>
        <v>0.71913072110635501</v>
      </c>
      <c r="F54" s="228">
        <f>VLOOKUP(A54,'I G'!$A$5:$F$350,6,0)</f>
        <v>0.27076357701475862</v>
      </c>
      <c r="G54" s="228">
        <f>VLOOKUP(A54,CGR!$A$2:$R$347,18,0)</f>
        <v>1</v>
      </c>
      <c r="H54" s="228">
        <f>VLOOKUP(A54,TM!$A$2:$D$347,4,0)</f>
        <v>7.9690000000000004E-3</v>
      </c>
      <c r="I54" s="211">
        <f>VLOOKUP(A54,IRPi!$A$5:$F$350,6,0)</f>
        <v>1</v>
      </c>
      <c r="J54" s="228">
        <f>VLOOKUP(A54,'R E I'!$A$3:$I$348,9,0)</f>
        <v>0.01</v>
      </c>
      <c r="K54" s="229">
        <f t="shared" si="2"/>
        <v>0.52108199664091381</v>
      </c>
      <c r="L54" s="119">
        <f t="shared" si="3"/>
        <v>30</v>
      </c>
      <c r="M54" s="120">
        <f t="shared" si="4"/>
        <v>24</v>
      </c>
      <c r="N54" s="118">
        <f t="shared" si="5"/>
        <v>0</v>
      </c>
      <c r="O54" s="91">
        <f t="shared" si="6"/>
        <v>0</v>
      </c>
      <c r="P54" s="105">
        <f t="shared" si="7"/>
        <v>0</v>
      </c>
      <c r="Q54" s="237">
        <f t="shared" si="8"/>
        <v>0</v>
      </c>
      <c r="R54" s="113"/>
      <c r="T54" s="160"/>
      <c r="U54" s="123" t="s">
        <v>426</v>
      </c>
      <c r="AH54" s="13" t="s">
        <v>82</v>
      </c>
      <c r="AI54" s="246">
        <v>5603</v>
      </c>
    </row>
    <row r="55" spans="1:35" x14ac:dyDescent="0.25">
      <c r="A55" s="145">
        <v>13128</v>
      </c>
      <c r="B55" s="76">
        <v>1</v>
      </c>
      <c r="C55" s="145" t="s">
        <v>10</v>
      </c>
      <c r="D55" s="76">
        <f>VLOOKUP(A55,Previsional!$A$3:$G$347,7,0)</f>
        <v>1</v>
      </c>
      <c r="E55" s="100">
        <f>VLOOKUP(A55,Patentes!$A$5:$F$350,6,0)</f>
        <v>0.63105041172926291</v>
      </c>
      <c r="F55" s="100">
        <f>VLOOKUP(A55,'I G'!$A$5:$F$350,6,0)</f>
        <v>0.36521198197817745</v>
      </c>
      <c r="G55" s="100">
        <f>VLOOKUP(A55,CGR!$A$2:$R$347,18,0)</f>
        <v>1</v>
      </c>
      <c r="H55" s="100">
        <f>VLOOKUP(A55,TM!$A$2:$D$347,4,0)</f>
        <v>8.1539999999999998E-3</v>
      </c>
      <c r="I55" s="211">
        <f>VLOOKUP(A55,IRPi!$A$5:$F$350,6,0)</f>
        <v>1</v>
      </c>
      <c r="J55" s="100">
        <f>VLOOKUP(A55,'R E I'!$A$3:$I$348,9,0)</f>
        <v>0.01</v>
      </c>
      <c r="K55" s="98">
        <f t="shared" si="2"/>
        <v>0.51389373959978624</v>
      </c>
      <c r="L55" s="107">
        <f t="shared" si="3"/>
        <v>31</v>
      </c>
      <c r="M55" s="111">
        <f t="shared" si="4"/>
        <v>24</v>
      </c>
      <c r="N55" s="98">
        <f t="shared" si="5"/>
        <v>0</v>
      </c>
      <c r="O55" s="112">
        <f t="shared" si="6"/>
        <v>0</v>
      </c>
      <c r="P55" s="105">
        <f t="shared" si="7"/>
        <v>0</v>
      </c>
      <c r="Q55" s="237">
        <f t="shared" si="8"/>
        <v>0</v>
      </c>
      <c r="R55" s="113"/>
      <c r="T55" s="160"/>
      <c r="U55" s="123" t="s">
        <v>426</v>
      </c>
      <c r="AH55" s="13" t="s">
        <v>152</v>
      </c>
      <c r="AI55" s="246">
        <v>5102</v>
      </c>
    </row>
    <row r="56" spans="1:35" x14ac:dyDescent="0.25">
      <c r="A56" s="145">
        <v>5804</v>
      </c>
      <c r="B56" s="76">
        <v>1</v>
      </c>
      <c r="C56" s="145" t="s">
        <v>30</v>
      </c>
      <c r="D56" s="76">
        <f>VLOOKUP(A56,Previsional!$A$3:$G$347,7,0)</f>
        <v>1</v>
      </c>
      <c r="E56" s="211">
        <f>VLOOKUP(A56,Patentes!$A$5:$F$350,6,0)</f>
        <v>0.71913861085835606</v>
      </c>
      <c r="F56" s="211">
        <f>VLOOKUP(A56,'I G'!$A$5:$F$350,6,0)</f>
        <v>0.15378751532259069</v>
      </c>
      <c r="G56" s="211">
        <f>VLOOKUP(A56,CGR!$A$2:$R$347,18,0)</f>
        <v>1</v>
      </c>
      <c r="H56" s="211">
        <f>VLOOKUP(A56,TM!$A$2:$D$347,4,0)</f>
        <v>9.7070000000000004E-3</v>
      </c>
      <c r="I56" s="211">
        <f>VLOOKUP(A56,IRPi!$A$5:$F$350,6,0)</f>
        <v>1</v>
      </c>
      <c r="J56" s="211">
        <f>VLOOKUP(A56,'R E I'!$A$3:$I$348,9,0)</f>
        <v>8.907E-3</v>
      </c>
      <c r="K56" s="138">
        <f t="shared" si="2"/>
        <v>0.49204679263107232</v>
      </c>
      <c r="L56" s="107">
        <f t="shared" si="3"/>
        <v>32</v>
      </c>
      <c r="M56" s="111">
        <f t="shared" si="4"/>
        <v>24</v>
      </c>
      <c r="N56" s="98">
        <f t="shared" si="5"/>
        <v>0</v>
      </c>
      <c r="O56" s="112">
        <f t="shared" si="6"/>
        <v>0</v>
      </c>
      <c r="P56" s="105">
        <f t="shared" si="7"/>
        <v>0</v>
      </c>
      <c r="Q56" s="237">
        <f t="shared" si="8"/>
        <v>0</v>
      </c>
      <c r="R56" s="113"/>
      <c r="T56" s="160"/>
      <c r="U56" s="123" t="s">
        <v>426</v>
      </c>
      <c r="AH56" s="13" t="s">
        <v>122</v>
      </c>
      <c r="AI56" s="246">
        <v>10201</v>
      </c>
    </row>
    <row r="57" spans="1:35" x14ac:dyDescent="0.25">
      <c r="A57" s="145">
        <v>13109</v>
      </c>
      <c r="B57" s="76">
        <v>1</v>
      </c>
      <c r="C57" s="145" t="s">
        <v>20</v>
      </c>
      <c r="D57" s="76">
        <f>VLOOKUP(A57,Previsional!$A$3:$G$347,7,0)</f>
        <v>1</v>
      </c>
      <c r="E57" s="100">
        <f>VLOOKUP(A57,Patentes!$A$5:$F$350,6,0)</f>
        <v>0.45598744988670037</v>
      </c>
      <c r="F57" s="100">
        <f>VLOOKUP(A57,'I G'!$A$5:$F$350,6,0)</f>
        <v>0.32057755276570282</v>
      </c>
      <c r="G57" s="100">
        <f>VLOOKUP(A57,CGR!$A$2:$R$347,18,0)</f>
        <v>1</v>
      </c>
      <c r="H57" s="100">
        <f>VLOOKUP(A57,TM!$A$2:$D$347,4,0)</f>
        <v>9.4240000000000001E-3</v>
      </c>
      <c r="I57" s="211">
        <f>VLOOKUP(A57,IRPi!$A$5:$F$350,6,0)</f>
        <v>1</v>
      </c>
      <c r="J57" s="100">
        <f>VLOOKUP(A57,'R E I'!$A$3:$I$348,9,0)</f>
        <v>0.01</v>
      </c>
      <c r="K57" s="98">
        <f t="shared" si="2"/>
        <v>0.44165359565177087</v>
      </c>
      <c r="L57" s="107">
        <f t="shared" si="3"/>
        <v>33</v>
      </c>
      <c r="M57" s="111">
        <f t="shared" si="4"/>
        <v>24</v>
      </c>
      <c r="N57" s="98">
        <f t="shared" si="5"/>
        <v>0</v>
      </c>
      <c r="O57" s="112">
        <f t="shared" si="6"/>
        <v>0</v>
      </c>
      <c r="P57" s="105">
        <f t="shared" si="7"/>
        <v>0</v>
      </c>
      <c r="Q57" s="237">
        <f t="shared" si="8"/>
        <v>0</v>
      </c>
      <c r="R57" s="113"/>
      <c r="S57" s="123"/>
      <c r="T57" s="160"/>
      <c r="U57" s="123" t="s">
        <v>426</v>
      </c>
      <c r="AH57" s="13" t="s">
        <v>160</v>
      </c>
      <c r="AI57" s="246">
        <v>5702</v>
      </c>
    </row>
    <row r="58" spans="1:35" x14ac:dyDescent="0.25">
      <c r="A58" s="145">
        <v>8103</v>
      </c>
      <c r="B58" s="76">
        <v>1</v>
      </c>
      <c r="C58" s="145" t="s">
        <v>39</v>
      </c>
      <c r="D58" s="76">
        <f>VLOOKUP(A58,Previsional!$A$3:$G$347,7,0)</f>
        <v>1</v>
      </c>
      <c r="E58" s="100">
        <f>VLOOKUP(A58,Patentes!$A$5:$F$350,6,0)</f>
        <v>0.54664415365132968</v>
      </c>
      <c r="F58" s="100">
        <f>VLOOKUP(A58,'I G'!$A$5:$F$350,6,0)</f>
        <v>0.18627026767150642</v>
      </c>
      <c r="G58" s="100">
        <f>VLOOKUP(A58,CGR!$A$2:$R$347,18,0)</f>
        <v>1</v>
      </c>
      <c r="H58" s="100">
        <f>VLOOKUP(A58,TM!$A$2:$D$347,4,0)</f>
        <v>8.8680000000000009E-3</v>
      </c>
      <c r="I58" s="211">
        <f>VLOOKUP(A58,IRPi!$A$5:$F$350,6,0)</f>
        <v>1</v>
      </c>
      <c r="J58" s="100">
        <f>VLOOKUP(A58,'R E I'!$A$3:$I$348,9,0)</f>
        <v>0.01</v>
      </c>
      <c r="K58" s="98">
        <f t="shared" si="2"/>
        <v>0.43972322069584197</v>
      </c>
      <c r="L58" s="107">
        <f t="shared" si="3"/>
        <v>34</v>
      </c>
      <c r="M58" s="111">
        <f t="shared" si="4"/>
        <v>24</v>
      </c>
      <c r="N58" s="98">
        <f t="shared" si="5"/>
        <v>0</v>
      </c>
      <c r="O58" s="112">
        <f t="shared" si="6"/>
        <v>0</v>
      </c>
      <c r="P58" s="105">
        <f t="shared" si="7"/>
        <v>0</v>
      </c>
      <c r="Q58" s="237">
        <f t="shared" si="8"/>
        <v>0</v>
      </c>
      <c r="R58" s="113"/>
      <c r="T58" s="160"/>
      <c r="U58" s="123" t="s">
        <v>426</v>
      </c>
      <c r="AH58" s="13" t="s">
        <v>102</v>
      </c>
      <c r="AI58" s="246">
        <v>7201</v>
      </c>
    </row>
    <row r="59" spans="1:35" x14ac:dyDescent="0.25">
      <c r="A59" s="145">
        <v>13105</v>
      </c>
      <c r="B59" s="76">
        <v>1</v>
      </c>
      <c r="C59" s="145" t="s">
        <v>49</v>
      </c>
      <c r="D59" s="76">
        <f>VLOOKUP(A59,Previsional!$A$3:$G$347,7,0)</f>
        <v>1</v>
      </c>
      <c r="E59" s="100">
        <f>VLOOKUP(A59,Patentes!$A$5:$F$350,6,0)</f>
        <v>0.55634282599809237</v>
      </c>
      <c r="F59" s="100">
        <f>VLOOKUP(A59,'I G'!$A$5:$F$350,6,0)</f>
        <v>0.12283645715090213</v>
      </c>
      <c r="G59" s="100">
        <f>VLOOKUP(A59,CGR!$A$2:$R$347,18,0)</f>
        <v>1</v>
      </c>
      <c r="H59" s="100">
        <f>VLOOKUP(A59,TM!$A$2:$D$347,4,0)</f>
        <v>7.5580000000000005E-3</v>
      </c>
      <c r="I59" s="211">
        <f>VLOOKUP(A59,IRPi!$A$5:$F$350,6,0)</f>
        <v>1</v>
      </c>
      <c r="J59" s="100">
        <f>VLOOKUP(A59,'R E I'!$A$3:$I$348,9,0)</f>
        <v>0.01</v>
      </c>
      <c r="K59" s="138">
        <f t="shared" si="2"/>
        <v>0.42706280338705782</v>
      </c>
      <c r="L59" s="107">
        <f t="shared" si="3"/>
        <v>35</v>
      </c>
      <c r="M59" s="111">
        <f t="shared" si="4"/>
        <v>24</v>
      </c>
      <c r="N59" s="138">
        <f t="shared" si="5"/>
        <v>0</v>
      </c>
      <c r="O59" s="139">
        <f t="shared" si="6"/>
        <v>0</v>
      </c>
      <c r="P59" s="105">
        <f t="shared" si="7"/>
        <v>0</v>
      </c>
      <c r="Q59" s="237">
        <f t="shared" si="8"/>
        <v>0</v>
      </c>
      <c r="R59" s="113"/>
      <c r="T59" s="160"/>
      <c r="U59" s="123" t="s">
        <v>426</v>
      </c>
      <c r="AH59" s="13" t="s">
        <v>21</v>
      </c>
      <c r="AI59" s="246">
        <v>13102</v>
      </c>
    </row>
    <row r="60" spans="1:35" x14ac:dyDescent="0.25">
      <c r="A60" s="145">
        <v>13124</v>
      </c>
      <c r="B60" s="76">
        <v>1</v>
      </c>
      <c r="C60" s="145" t="s">
        <v>15</v>
      </c>
      <c r="D60" s="76">
        <f>VLOOKUP(A60,Previsional!$A$3:$G$347,7,0)</f>
        <v>1</v>
      </c>
      <c r="E60" s="100">
        <f>VLOOKUP(A60,Patentes!$A$5:$F$350,6,0)</f>
        <v>0</v>
      </c>
      <c r="F60" s="100">
        <f>VLOOKUP(A60,'I G'!$A$5:$F$350,6,0)</f>
        <v>0.43502281829346851</v>
      </c>
      <c r="G60" s="100">
        <f>VLOOKUP(A60,CGR!$A$2:$R$347,18,0)</f>
        <v>1</v>
      </c>
      <c r="H60" s="100">
        <f>VLOOKUP(A60,TM!$A$2:$D$347,4,0)</f>
        <v>8.9580000000000007E-3</v>
      </c>
      <c r="I60" s="211">
        <f>VLOOKUP(A60,IRPi!$A$5:$F$350,6,0)</f>
        <v>1</v>
      </c>
      <c r="J60" s="100">
        <f>VLOOKUP(A60,'R E I'!$A$3:$I$348,9,0)</f>
        <v>9.3305000000000003E-3</v>
      </c>
      <c r="K60" s="118">
        <f t="shared" si="2"/>
        <v>0.31056592957336709</v>
      </c>
      <c r="L60" s="107">
        <f t="shared" si="3"/>
        <v>36</v>
      </c>
      <c r="M60" s="111">
        <f t="shared" si="4"/>
        <v>24</v>
      </c>
      <c r="N60" s="98">
        <f t="shared" si="5"/>
        <v>0</v>
      </c>
      <c r="O60" s="112">
        <f t="shared" si="6"/>
        <v>0</v>
      </c>
      <c r="P60" s="105">
        <f t="shared" si="7"/>
        <v>0</v>
      </c>
      <c r="Q60" s="237">
        <f t="shared" si="8"/>
        <v>0</v>
      </c>
      <c r="R60" s="113"/>
      <c r="T60" s="160"/>
      <c r="U60" s="123" t="s">
        <v>426</v>
      </c>
      <c r="AH60" s="13" t="s">
        <v>46</v>
      </c>
      <c r="AI60" s="246">
        <v>13103</v>
      </c>
    </row>
    <row r="61" spans="1:35" x14ac:dyDescent="0.25">
      <c r="A61" s="145">
        <v>6101</v>
      </c>
      <c r="B61" s="76">
        <v>1</v>
      </c>
      <c r="C61" s="145" t="s">
        <v>25</v>
      </c>
      <c r="D61" s="76">
        <f>VLOOKUP(A61,Previsional!$A$3:$G$347,7,0)</f>
        <v>1</v>
      </c>
      <c r="E61" s="100">
        <f>VLOOKUP(A61,Patentes!$A$5:$F$350,6,0)</f>
        <v>0</v>
      </c>
      <c r="F61" s="100">
        <f>VLOOKUP(A61,'I G'!$A$5:$F$350,6,0)</f>
        <v>0.4021821824911343</v>
      </c>
      <c r="G61" s="100">
        <f>VLOOKUP(A61,CGR!$A$2:$R$347,18,0)</f>
        <v>1</v>
      </c>
      <c r="H61" s="100">
        <f>VLOOKUP(A61,TM!$A$2:$D$347,4,0)</f>
        <v>8.4899999999999993E-3</v>
      </c>
      <c r="I61" s="211">
        <f>VLOOKUP(A61,IRPi!$A$5:$F$350,6,0)</f>
        <v>0.97852404033299312</v>
      </c>
      <c r="J61" s="100">
        <f>VLOOKUP(A61,'R E I'!$A$3:$I$348,9,0)</f>
        <v>9.6402500000000012E-3</v>
      </c>
      <c r="K61" s="98">
        <f t="shared" si="2"/>
        <v>0.30122726013943324</v>
      </c>
      <c r="L61" s="107">
        <f t="shared" si="3"/>
        <v>37</v>
      </c>
      <c r="M61" s="111">
        <f t="shared" si="4"/>
        <v>24</v>
      </c>
      <c r="N61" s="98">
        <f t="shared" si="5"/>
        <v>0</v>
      </c>
      <c r="O61" s="112">
        <f t="shared" si="6"/>
        <v>0</v>
      </c>
      <c r="P61" s="105">
        <f t="shared" si="7"/>
        <v>0</v>
      </c>
      <c r="Q61" s="237">
        <f t="shared" si="8"/>
        <v>0</v>
      </c>
      <c r="R61" s="113"/>
      <c r="T61" s="160"/>
      <c r="U61" s="123" t="s">
        <v>426</v>
      </c>
      <c r="AH61" s="13" t="s">
        <v>210</v>
      </c>
      <c r="AI61" s="246">
        <v>10401</v>
      </c>
    </row>
    <row r="62" spans="1:35" x14ac:dyDescent="0.25">
      <c r="A62" s="145">
        <v>13110</v>
      </c>
      <c r="B62" s="76">
        <v>1</v>
      </c>
      <c r="C62" s="145" t="s">
        <v>35</v>
      </c>
      <c r="D62" s="76">
        <f>VLOOKUP(A62,Previsional!$A$3:$G$347,7,0)</f>
        <v>0</v>
      </c>
      <c r="E62" s="100">
        <f>VLOOKUP(A62,Patentes!$A$5:$F$350,6,0)</f>
        <v>0.55196068393570186</v>
      </c>
      <c r="F62" s="100">
        <f>VLOOKUP(A62,'I G'!$A$5:$F$350,6,0)</f>
        <v>0.30246388801770446</v>
      </c>
      <c r="G62" s="100">
        <f>VLOOKUP(A62,CGR!$A$2:$R$347,18,0)</f>
        <v>1</v>
      </c>
      <c r="H62" s="100">
        <f>VLOOKUP(A62,TM!$A$2:$D$347,4,0)</f>
        <v>8.3930000000000012E-3</v>
      </c>
      <c r="I62" s="211">
        <f>VLOOKUP(A62,IRPi!$A$5:$F$350,6,0)</f>
        <v>0.9883627745160708</v>
      </c>
      <c r="J62" s="100">
        <f>VLOOKUP(A62,'R E I'!$A$3:$I$348,9,0)</f>
        <v>0.01</v>
      </c>
      <c r="K62" s="98">
        <f t="shared" si="2"/>
        <v>0</v>
      </c>
      <c r="L62" s="107">
        <f t="shared" si="3"/>
        <v>38</v>
      </c>
      <c r="M62" s="111">
        <f t="shared" si="4"/>
        <v>24</v>
      </c>
      <c r="N62" s="98">
        <f t="shared" si="5"/>
        <v>0</v>
      </c>
      <c r="O62" s="112">
        <f t="shared" si="6"/>
        <v>0</v>
      </c>
      <c r="P62" s="105">
        <f t="shared" si="7"/>
        <v>0</v>
      </c>
      <c r="Q62" s="237">
        <f t="shared" si="8"/>
        <v>0</v>
      </c>
      <c r="R62" s="113"/>
      <c r="T62" s="160"/>
      <c r="U62" s="123" t="s">
        <v>426</v>
      </c>
      <c r="AH62" s="13" t="s">
        <v>259</v>
      </c>
      <c r="AI62" s="246">
        <v>7202</v>
      </c>
    </row>
    <row r="63" spans="1:35" x14ac:dyDescent="0.25">
      <c r="A63" s="145">
        <v>5101</v>
      </c>
      <c r="B63" s="76">
        <v>1</v>
      </c>
      <c r="C63" s="145" t="s">
        <v>47</v>
      </c>
      <c r="D63" s="76">
        <f>VLOOKUP(A63,Previsional!$A$3:$G$347,7,0)</f>
        <v>0</v>
      </c>
      <c r="E63" s="100">
        <f>VLOOKUP(A63,Patentes!$A$5:$F$350,6,0)</f>
        <v>0.97560091172813923</v>
      </c>
      <c r="F63" s="100">
        <f>VLOOKUP(A63,'I G'!$A$5:$F$350,6,0)</f>
        <v>0.24214620674983037</v>
      </c>
      <c r="G63" s="100">
        <f>VLOOKUP(A63,CGR!$A$2:$R$347,18,0)</f>
        <v>1</v>
      </c>
      <c r="H63" s="100">
        <f>VLOOKUP(A63,TM!$A$2:$D$347,4,0)</f>
        <v>8.8370000000000011E-3</v>
      </c>
      <c r="I63" s="211">
        <f>VLOOKUP(A63,IRPi!$A$5:$F$350,6,0)</f>
        <v>1</v>
      </c>
      <c r="J63" s="100">
        <f>VLOOKUP(A63,'R E I'!$A$3:$I$348,9,0)</f>
        <v>0.01</v>
      </c>
      <c r="K63" s="138">
        <f t="shared" si="2"/>
        <v>0</v>
      </c>
      <c r="L63" s="219">
        <f t="shared" si="3"/>
        <v>38</v>
      </c>
      <c r="M63" s="111">
        <f t="shared" si="4"/>
        <v>24</v>
      </c>
      <c r="N63" s="138">
        <f t="shared" si="5"/>
        <v>0</v>
      </c>
      <c r="O63" s="139">
        <f t="shared" si="6"/>
        <v>0</v>
      </c>
      <c r="P63" s="105">
        <f t="shared" si="7"/>
        <v>0</v>
      </c>
      <c r="Q63" s="237">
        <f t="shared" si="8"/>
        <v>0</v>
      </c>
      <c r="R63" s="113"/>
      <c r="T63" s="160"/>
      <c r="U63" s="123" t="s">
        <v>426</v>
      </c>
      <c r="AH63" s="13" t="s">
        <v>133</v>
      </c>
      <c r="AI63" s="246">
        <v>3201</v>
      </c>
    </row>
    <row r="64" spans="1:35" x14ac:dyDescent="0.25">
      <c r="A64" s="145">
        <v>5109</v>
      </c>
      <c r="B64" s="76">
        <v>1</v>
      </c>
      <c r="C64" s="145" t="s">
        <v>17</v>
      </c>
      <c r="D64" s="76">
        <f>VLOOKUP(A64,Previsional!$A$3:$G$347,7,0)</f>
        <v>0</v>
      </c>
      <c r="E64" s="100">
        <f>VLOOKUP(A64,Patentes!$A$5:$F$350,6,0)</f>
        <v>0.73588883152641538</v>
      </c>
      <c r="F64" s="100">
        <f>VLOOKUP(A64,'I G'!$A$5:$F$350,6,0)</f>
        <v>0.38194992311661358</v>
      </c>
      <c r="G64" s="100">
        <f>VLOOKUP(A64,CGR!$A$2:$R$347,18,0)</f>
        <v>1</v>
      </c>
      <c r="H64" s="100">
        <f>VLOOKUP(A64,TM!$A$2:$D$347,4,0)</f>
        <v>6.424E-3</v>
      </c>
      <c r="I64" s="211">
        <f>VLOOKUP(A64,IRPi!$A$5:$F$350,6,0)</f>
        <v>1</v>
      </c>
      <c r="J64" s="100">
        <f>VLOOKUP(A64,'R E I'!$A$3:$I$348,9,0)</f>
        <v>9.6722500000000003E-3</v>
      </c>
      <c r="K64" s="118">
        <f t="shared" si="2"/>
        <v>0</v>
      </c>
      <c r="L64" s="119">
        <f t="shared" si="3"/>
        <v>38</v>
      </c>
      <c r="M64" s="120">
        <f t="shared" si="4"/>
        <v>24</v>
      </c>
      <c r="N64" s="118">
        <f t="shared" si="5"/>
        <v>0</v>
      </c>
      <c r="O64" s="91">
        <f t="shared" si="6"/>
        <v>0</v>
      </c>
      <c r="P64" s="105">
        <f t="shared" si="7"/>
        <v>0</v>
      </c>
      <c r="Q64" s="237">
        <f t="shared" si="8"/>
        <v>0</v>
      </c>
      <c r="R64" s="113"/>
      <c r="T64" s="160"/>
      <c r="U64" s="123" t="s">
        <v>426</v>
      </c>
      <c r="AH64" s="13" t="s">
        <v>316</v>
      </c>
      <c r="AI64" s="246">
        <v>6302</v>
      </c>
    </row>
    <row r="65" spans="1:35" x14ac:dyDescent="0.25">
      <c r="A65" s="145">
        <v>5801</v>
      </c>
      <c r="B65" s="76">
        <v>1</v>
      </c>
      <c r="C65" s="145" t="s">
        <v>48</v>
      </c>
      <c r="D65" s="76">
        <f>VLOOKUP(A65,Previsional!$A$3:$G$347,7,0)</f>
        <v>0</v>
      </c>
      <c r="E65" s="100">
        <f>VLOOKUP(A65,Patentes!$A$5:$F$350,6,0)</f>
        <v>0.58389725176080653</v>
      </c>
      <c r="F65" s="100">
        <f>VLOOKUP(A65,'I G'!$A$5:$F$350,6,0)</f>
        <v>0.20098536251897953</v>
      </c>
      <c r="G65" s="100">
        <f>VLOOKUP(A65,CGR!$A$2:$R$347,18,0)</f>
        <v>1</v>
      </c>
      <c r="H65" s="100">
        <f>VLOOKUP(A65,TM!$A$2:$D$347,4,0)</f>
        <v>7.0879999999999997E-3</v>
      </c>
      <c r="I65" s="211">
        <f>VLOOKUP(A65,IRPi!$A$5:$F$350,6,0)</f>
        <v>1</v>
      </c>
      <c r="J65" s="100">
        <f>VLOOKUP(A65,'R E I'!$A$3:$I$348,9,0)</f>
        <v>0.01</v>
      </c>
      <c r="K65" s="98">
        <f t="shared" si="2"/>
        <v>0</v>
      </c>
      <c r="L65" s="107">
        <f t="shared" si="3"/>
        <v>38</v>
      </c>
      <c r="M65" s="111">
        <f t="shared" si="4"/>
        <v>24</v>
      </c>
      <c r="N65" s="98">
        <f t="shared" si="5"/>
        <v>0</v>
      </c>
      <c r="O65" s="112">
        <f t="shared" si="6"/>
        <v>0</v>
      </c>
      <c r="P65" s="105">
        <f t="shared" si="7"/>
        <v>0</v>
      </c>
      <c r="Q65" s="237">
        <f t="shared" si="8"/>
        <v>0</v>
      </c>
      <c r="R65" s="113"/>
      <c r="T65" s="160"/>
      <c r="U65" s="123" t="s">
        <v>426</v>
      </c>
      <c r="AH65" s="13" t="s">
        <v>39</v>
      </c>
      <c r="AI65" s="246">
        <v>8103</v>
      </c>
    </row>
    <row r="66" spans="1:35" x14ac:dyDescent="0.25">
      <c r="A66" s="145">
        <v>13103</v>
      </c>
      <c r="B66" s="76">
        <v>1</v>
      </c>
      <c r="C66" s="145" t="s">
        <v>46</v>
      </c>
      <c r="D66" s="76">
        <f>VLOOKUP(A66,Previsional!$A$3:$G$347,7,0)</f>
        <v>0</v>
      </c>
      <c r="E66" s="100">
        <f>VLOOKUP(A66,Patentes!$A$5:$F$350,6,0)</f>
        <v>0.85271101173840136</v>
      </c>
      <c r="F66" s="100">
        <f>VLOOKUP(A66,'I G'!$A$5:$F$350,6,0)</f>
        <v>9.7094766437556032E-2</v>
      </c>
      <c r="G66" s="100">
        <f>VLOOKUP(A66,CGR!$A$2:$R$347,18,0)</f>
        <v>1</v>
      </c>
      <c r="H66" s="100">
        <f>VLOOKUP(A66,TM!$A$2:$D$347,4,0)</f>
        <v>9.1900000000000003E-3</v>
      </c>
      <c r="I66" s="211">
        <f>VLOOKUP(A66,IRPi!$A$5:$F$350,6,0)</f>
        <v>1</v>
      </c>
      <c r="J66" s="100">
        <f>VLOOKUP(A66,'R E I'!$A$3:$I$348,9,0)</f>
        <v>0.01</v>
      </c>
      <c r="K66" s="98">
        <f t="shared" si="2"/>
        <v>0</v>
      </c>
      <c r="L66" s="107">
        <f t="shared" si="3"/>
        <v>38</v>
      </c>
      <c r="M66" s="111">
        <f t="shared" si="4"/>
        <v>24</v>
      </c>
      <c r="N66" s="98">
        <f t="shared" si="5"/>
        <v>0</v>
      </c>
      <c r="O66" s="112">
        <f t="shared" si="6"/>
        <v>0</v>
      </c>
      <c r="P66" s="105">
        <f t="shared" si="7"/>
        <v>0</v>
      </c>
      <c r="Q66" s="237">
        <f t="shared" si="8"/>
        <v>0</v>
      </c>
      <c r="R66" s="113"/>
      <c r="T66" s="160"/>
      <c r="U66" s="123" t="s">
        <v>426</v>
      </c>
      <c r="AH66" s="13" t="s">
        <v>161</v>
      </c>
      <c r="AI66" s="246">
        <v>11401</v>
      </c>
    </row>
    <row r="67" spans="1:35" x14ac:dyDescent="0.25">
      <c r="A67" s="145">
        <v>13117</v>
      </c>
      <c r="B67" s="76">
        <v>1</v>
      </c>
      <c r="C67" s="145" t="s">
        <v>44</v>
      </c>
      <c r="D67" s="76">
        <f>VLOOKUP(A67,Previsional!$A$3:$G$347,7,0)</f>
        <v>0</v>
      </c>
      <c r="E67" s="100">
        <f>VLOOKUP(A67,Patentes!$A$5:$F$350,6,0)</f>
        <v>0.85894357743097238</v>
      </c>
      <c r="F67" s="100">
        <f>VLOOKUP(A67,'I G'!$A$5:$F$350,6,0)</f>
        <v>9.9808188792378613E-2</v>
      </c>
      <c r="G67" s="100">
        <f>VLOOKUP(A67,CGR!$A$2:$R$347,18,0)</f>
        <v>1</v>
      </c>
      <c r="H67" s="100">
        <f>VLOOKUP(A67,TM!$A$2:$D$347,4,0)</f>
        <v>8.7080000000000005E-3</v>
      </c>
      <c r="I67" s="211">
        <f>VLOOKUP(A67,IRPi!$A$5:$F$350,6,0)</f>
        <v>0.9864835367002589</v>
      </c>
      <c r="J67" s="100">
        <f>VLOOKUP(A67,'R E I'!$A$3:$I$348,9,0)</f>
        <v>0.01</v>
      </c>
      <c r="K67" s="98">
        <f t="shared" si="2"/>
        <v>0</v>
      </c>
      <c r="L67" s="107">
        <f t="shared" si="3"/>
        <v>38</v>
      </c>
      <c r="M67" s="111">
        <f t="shared" si="4"/>
        <v>24</v>
      </c>
      <c r="N67" s="98">
        <f t="shared" si="5"/>
        <v>0</v>
      </c>
      <c r="O67" s="112">
        <f t="shared" si="6"/>
        <v>0</v>
      </c>
      <c r="P67" s="105">
        <f t="shared" si="7"/>
        <v>0</v>
      </c>
      <c r="Q67" s="237">
        <f t="shared" si="8"/>
        <v>0</v>
      </c>
      <c r="R67" s="113"/>
      <c r="T67" s="160"/>
      <c r="U67" s="123" t="s">
        <v>426</v>
      </c>
      <c r="AH67" s="13" t="s">
        <v>71</v>
      </c>
      <c r="AI67" s="246">
        <v>16101</v>
      </c>
    </row>
    <row r="68" spans="1:35" x14ac:dyDescent="0.25">
      <c r="A68" s="145">
        <v>13121</v>
      </c>
      <c r="B68" s="76">
        <v>1</v>
      </c>
      <c r="C68" s="145" t="s">
        <v>45</v>
      </c>
      <c r="D68" s="76">
        <f>VLOOKUP(A68,Previsional!$A$3:$G$347,7,0)</f>
        <v>0</v>
      </c>
      <c r="E68" s="100">
        <f>VLOOKUP(A68,Patentes!$A$5:$F$350,6,0)</f>
        <v>0.77334820183997766</v>
      </c>
      <c r="F68" s="100">
        <f>VLOOKUP(A68,'I G'!$A$5:$F$350,6,0)</f>
        <v>0.15460164035556842</v>
      </c>
      <c r="G68" s="100">
        <f>VLOOKUP(A68,CGR!$A$2:$R$347,18,0)</f>
        <v>1</v>
      </c>
      <c r="H68" s="100">
        <f>VLOOKUP(A68,TM!$A$2:$D$347,4,0)</f>
        <v>8.9750000000000003E-3</v>
      </c>
      <c r="I68" s="211">
        <f>VLOOKUP(A68,IRPi!$A$5:$F$350,6,0)</f>
        <v>1</v>
      </c>
      <c r="J68" s="100">
        <f>VLOOKUP(A68,'R E I'!$A$3:$I$348,9,0)</f>
        <v>0.01</v>
      </c>
      <c r="K68" s="98">
        <f t="shared" si="2"/>
        <v>0</v>
      </c>
      <c r="L68" s="107">
        <f t="shared" si="3"/>
        <v>38</v>
      </c>
      <c r="M68" s="111">
        <f t="shared" si="4"/>
        <v>24</v>
      </c>
      <c r="N68" s="98">
        <f t="shared" si="5"/>
        <v>0</v>
      </c>
      <c r="O68" s="112">
        <f t="shared" si="6"/>
        <v>0</v>
      </c>
      <c r="P68" s="105">
        <f t="shared" si="7"/>
        <v>0</v>
      </c>
      <c r="Q68" s="237">
        <f t="shared" si="8"/>
        <v>0</v>
      </c>
      <c r="R68" s="113"/>
      <c r="T68" s="160"/>
      <c r="U68" s="123" t="s">
        <v>426</v>
      </c>
      <c r="AH68" s="13" t="s">
        <v>73</v>
      </c>
      <c r="AI68" s="246">
        <v>16103</v>
      </c>
    </row>
    <row r="69" spans="1:35" x14ac:dyDescent="0.25">
      <c r="A69" s="145">
        <v>13126</v>
      </c>
      <c r="B69" s="76">
        <v>1</v>
      </c>
      <c r="C69" s="145" t="s">
        <v>40</v>
      </c>
      <c r="D69" s="76">
        <f>VLOOKUP(A69,Previsional!$A$3:$G$347,7,0)</f>
        <v>0</v>
      </c>
      <c r="E69" s="100">
        <f>VLOOKUP(A69,Patentes!$A$5:$F$350,6,0)</f>
        <v>0.93660531697341509</v>
      </c>
      <c r="F69" s="100">
        <f>VLOOKUP(A69,'I G'!$A$5:$F$350,6,0)</f>
        <v>0.28131623313911353</v>
      </c>
      <c r="G69" s="100">
        <f>VLOOKUP(A69,CGR!$A$2:$R$347,18,0)</f>
        <v>1</v>
      </c>
      <c r="H69" s="100">
        <f>VLOOKUP(A69,TM!$A$2:$D$347,4,0)</f>
        <v>9.189000000000001E-3</v>
      </c>
      <c r="I69" s="211">
        <f>VLOOKUP(A69,IRPi!$A$5:$F$350,6,0)</f>
        <v>0.99801599981184153</v>
      </c>
      <c r="J69" s="100">
        <f>VLOOKUP(A69,'R E I'!$A$3:$I$348,9,0)</f>
        <v>0.01</v>
      </c>
      <c r="K69" s="98">
        <f t="shared" si="2"/>
        <v>0</v>
      </c>
      <c r="L69" s="107">
        <f t="shared" si="3"/>
        <v>38</v>
      </c>
      <c r="M69" s="111">
        <f t="shared" si="4"/>
        <v>24</v>
      </c>
      <c r="N69" s="98">
        <f t="shared" si="5"/>
        <v>0</v>
      </c>
      <c r="O69" s="112">
        <f t="shared" si="6"/>
        <v>0</v>
      </c>
      <c r="P69" s="105">
        <f t="shared" si="7"/>
        <v>0</v>
      </c>
      <c r="Q69" s="237">
        <f t="shared" si="8"/>
        <v>0</v>
      </c>
      <c r="R69" s="113"/>
      <c r="T69" s="160"/>
      <c r="U69" s="123" t="s">
        <v>426</v>
      </c>
      <c r="AH69" s="13" t="s">
        <v>237</v>
      </c>
      <c r="AI69" s="246">
        <v>6303</v>
      </c>
    </row>
    <row r="70" spans="1:35" x14ac:dyDescent="0.25">
      <c r="A70" s="145">
        <v>13130</v>
      </c>
      <c r="B70" s="76">
        <v>1</v>
      </c>
      <c r="C70" s="145" t="s">
        <v>41</v>
      </c>
      <c r="D70" s="76">
        <f>VLOOKUP(A70,Previsional!$A$3:$G$347,7,0)</f>
        <v>0</v>
      </c>
      <c r="E70" s="100">
        <f>VLOOKUP(A70,Patentes!$A$5:$F$350,6,0)</f>
        <v>0.82118486352357323</v>
      </c>
      <c r="F70" s="100">
        <f>VLOOKUP(A70,'I G'!$A$5:$F$350,6,0)</f>
        <v>0.28398917094381054</v>
      </c>
      <c r="G70" s="100">
        <f>VLOOKUP(A70,CGR!$A$2:$R$347,18,0)</f>
        <v>1</v>
      </c>
      <c r="H70" s="100">
        <f>VLOOKUP(A70,TM!$A$2:$D$347,4,0)</f>
        <v>8.405000000000001E-3</v>
      </c>
      <c r="I70" s="211">
        <f>VLOOKUP(A70,IRPi!$A$5:$F$350,6,0)</f>
        <v>1</v>
      </c>
      <c r="J70" s="100">
        <f>VLOOKUP(A70,'R E I'!$A$3:$I$348,9,0)</f>
        <v>0.01</v>
      </c>
      <c r="K70" s="98">
        <f t="shared" si="2"/>
        <v>0</v>
      </c>
      <c r="L70" s="107">
        <f t="shared" si="3"/>
        <v>38</v>
      </c>
      <c r="M70" s="111">
        <f t="shared" si="4"/>
        <v>24</v>
      </c>
      <c r="N70" s="98">
        <f t="shared" si="5"/>
        <v>0</v>
      </c>
      <c r="O70" s="112">
        <f t="shared" si="6"/>
        <v>0</v>
      </c>
      <c r="P70" s="105">
        <f t="shared" si="7"/>
        <v>0</v>
      </c>
      <c r="Q70" s="237">
        <f t="shared" si="8"/>
        <v>0</v>
      </c>
      <c r="R70" s="113"/>
      <c r="T70" s="160"/>
      <c r="U70" s="123" t="s">
        <v>426</v>
      </c>
      <c r="AH70" s="13" t="s">
        <v>312</v>
      </c>
      <c r="AI70" s="246">
        <v>9121</v>
      </c>
    </row>
    <row r="71" spans="1:35" ht="15.75" thickBot="1" x14ac:dyDescent="0.3">
      <c r="A71" s="202">
        <v>13401</v>
      </c>
      <c r="B71" s="203">
        <v>1</v>
      </c>
      <c r="C71" s="202" t="s">
        <v>42</v>
      </c>
      <c r="D71" s="203">
        <f>VLOOKUP(A71,Previsional!$A$3:$G$347,7,0)</f>
        <v>0</v>
      </c>
      <c r="E71" s="204">
        <f>VLOOKUP(A71,Patentes!$A$5:$F$350,6,0)</f>
        <v>0.83557858376511229</v>
      </c>
      <c r="F71" s="204">
        <f>VLOOKUP(A71,'I G'!$A$5:$F$350,6,0)</f>
        <v>0.33177253286456904</v>
      </c>
      <c r="G71" s="204">
        <f>VLOOKUP(A71,CGR!$A$2:$R$347,18,0)</f>
        <v>1</v>
      </c>
      <c r="H71" s="204">
        <f>VLOOKUP(A71,TM!$A$2:$D$347,4,0)</f>
        <v>9.2500000000000013E-3</v>
      </c>
      <c r="I71" s="211">
        <f>VLOOKUP(A71,IRPi!$A$5:$F$350,6,0)</f>
        <v>1</v>
      </c>
      <c r="J71" s="204">
        <f>VLOOKUP(A71,'R E I'!$A$3:$I$348,9,0)</f>
        <v>0.01</v>
      </c>
      <c r="K71" s="114">
        <f t="shared" si="2"/>
        <v>0</v>
      </c>
      <c r="L71" s="115">
        <f t="shared" si="3"/>
        <v>38</v>
      </c>
      <c r="M71" s="116">
        <f t="shared" si="4"/>
        <v>24</v>
      </c>
      <c r="N71" s="114">
        <f t="shared" si="5"/>
        <v>0</v>
      </c>
      <c r="O71" s="117">
        <f t="shared" si="6"/>
        <v>0</v>
      </c>
      <c r="P71" s="105">
        <f t="shared" si="7"/>
        <v>0</v>
      </c>
      <c r="Q71" s="237">
        <f t="shared" si="8"/>
        <v>0</v>
      </c>
      <c r="R71" s="205"/>
      <c r="S71" s="206"/>
      <c r="T71" s="207"/>
      <c r="U71" s="123" t="s">
        <v>426</v>
      </c>
      <c r="AH71" s="13" t="s">
        <v>162</v>
      </c>
      <c r="AI71" s="246">
        <v>10203</v>
      </c>
    </row>
    <row r="72" spans="1:35" ht="15.75" thickTop="1" x14ac:dyDescent="0.25">
      <c r="A72" s="199">
        <v>5606</v>
      </c>
      <c r="B72" s="200">
        <v>2</v>
      </c>
      <c r="C72" s="199" t="s">
        <v>50</v>
      </c>
      <c r="D72" s="200">
        <f>VLOOKUP(A72,Previsional!$A$3:$G$347,7,0)</f>
        <v>1</v>
      </c>
      <c r="E72" s="201">
        <f>VLOOKUP(A72,Patentes!$A$5:$F$350,6,0)</f>
        <v>0.98994974874371855</v>
      </c>
      <c r="F72" s="201">
        <f>VLOOKUP(A72,'I G'!$A$5:$F$350,6,0)</f>
        <v>0.57368607044664766</v>
      </c>
      <c r="G72" s="201">
        <f>VLOOKUP(A72,CGR!$A$2:$R$347,18,0)</f>
        <v>1</v>
      </c>
      <c r="H72" s="201">
        <f>VLOOKUP(A72,TM!$A$2:$D$347,4,0)</f>
        <v>4.9049999999999996E-3</v>
      </c>
      <c r="I72" s="211">
        <f>VLOOKUP(A72,IRPi!$A$5:$F$350,6,0)</f>
        <v>1</v>
      </c>
      <c r="J72" s="201">
        <f>VLOOKUP(A72,'R E I'!$A$3:$I$348,9,0)</f>
        <v>0.01</v>
      </c>
      <c r="K72" s="118">
        <f t="shared" si="2"/>
        <v>0.69113967967196344</v>
      </c>
      <c r="L72" s="119">
        <f t="shared" ref="L72:L108" si="9">_xlfn.RANK.EQ(K72,$K$72:$K$108,0)</f>
        <v>1</v>
      </c>
      <c r="M72" s="120">
        <f t="shared" si="4"/>
        <v>19</v>
      </c>
      <c r="N72" s="118">
        <f t="shared" si="5"/>
        <v>0.69113967967196344</v>
      </c>
      <c r="O72" s="91">
        <f t="shared" si="6"/>
        <v>6.2961917589530861E-2</v>
      </c>
      <c r="P72" s="105">
        <f t="shared" si="7"/>
        <v>144601677</v>
      </c>
      <c r="Q72" s="237">
        <f t="shared" si="8"/>
        <v>144601677</v>
      </c>
      <c r="R72" s="105">
        <f>SUM(Q72:Q90)</f>
        <v>2296653000</v>
      </c>
      <c r="S72" s="105">
        <f>+I18</f>
        <v>2296653000</v>
      </c>
      <c r="T72" s="153"/>
      <c r="U72" s="160">
        <v>168646043</v>
      </c>
      <c r="V72" s="160">
        <f>SUM(U72:U90)</f>
        <v>2543520452</v>
      </c>
      <c r="W72" s="113">
        <f>U72-2</f>
        <v>168646041</v>
      </c>
      <c r="AH72" s="13" t="s">
        <v>211</v>
      </c>
      <c r="AI72" s="246">
        <v>11202</v>
      </c>
    </row>
    <row r="73" spans="1:35" x14ac:dyDescent="0.25">
      <c r="A73" s="239">
        <v>13301</v>
      </c>
      <c r="B73" s="76">
        <v>2</v>
      </c>
      <c r="C73" s="145" t="s">
        <v>57</v>
      </c>
      <c r="D73" s="76">
        <f>VLOOKUP(A73,Previsional!$A$3:$G$347,7,0)</f>
        <v>1</v>
      </c>
      <c r="E73" s="100">
        <f>VLOOKUP(A73,Patentes!$A$5:$F$350,6,0)</f>
        <v>0.78516228748068007</v>
      </c>
      <c r="F73" s="100">
        <f>VLOOKUP(A73,'I G'!$A$5:$F$350,6,0)</f>
        <v>0.57363651328577525</v>
      </c>
      <c r="G73" s="100">
        <f>VLOOKUP(A73,CGR!$A$2:$R$347,18,0)</f>
        <v>1</v>
      </c>
      <c r="H73" s="100">
        <f>VLOOKUP(A73,TM!$A$2:$D$347,4,0)</f>
        <v>9.5919999999999998E-3</v>
      </c>
      <c r="I73" s="211">
        <f>VLOOKUP(A73,IRPi!$A$5:$F$350,6,0)</f>
        <v>0.99767874942159285</v>
      </c>
      <c r="J73" s="100">
        <f>VLOOKUP(A73,'R E I'!$A$3:$I$348,9,0)</f>
        <v>0.01</v>
      </c>
      <c r="K73" s="118">
        <f t="shared" si="2"/>
        <v>0.62003866641076133</v>
      </c>
      <c r="L73" s="119">
        <f t="shared" si="9"/>
        <v>2</v>
      </c>
      <c r="M73" s="120">
        <f t="shared" si="4"/>
        <v>19</v>
      </c>
      <c r="N73" s="118">
        <f t="shared" si="5"/>
        <v>0.62003866641076133</v>
      </c>
      <c r="O73" s="91">
        <f t="shared" si="6"/>
        <v>5.6484708612600604E-2</v>
      </c>
      <c r="P73" s="105">
        <f t="shared" si="7"/>
        <v>129725775</v>
      </c>
      <c r="Q73" s="237">
        <f t="shared" si="8"/>
        <v>129725775</v>
      </c>
      <c r="R73" s="88"/>
      <c r="S73" s="88"/>
      <c r="T73" s="153"/>
      <c r="U73" s="160">
        <v>148517994</v>
      </c>
      <c r="W73" s="160">
        <v>148517994</v>
      </c>
      <c r="AH73" s="13" t="s">
        <v>346</v>
      </c>
      <c r="AI73" s="246">
        <v>16202</v>
      </c>
    </row>
    <row r="74" spans="1:35" x14ac:dyDescent="0.25">
      <c r="A74" s="145">
        <v>2201</v>
      </c>
      <c r="B74" s="76">
        <v>2</v>
      </c>
      <c r="C74" s="145" t="s">
        <v>74</v>
      </c>
      <c r="D74" s="76">
        <f>VLOOKUP(A74,Previsional!$A$3:$G$347,7,0)</f>
        <v>1</v>
      </c>
      <c r="E74" s="211">
        <f>VLOOKUP(A74,Patentes!$A$5:$F$350,6,0)</f>
        <v>0.8900282599919257</v>
      </c>
      <c r="F74" s="211">
        <f>VLOOKUP(A74,'I G'!$A$5:$F$350,6,0)</f>
        <v>0.32667572574790071</v>
      </c>
      <c r="G74" s="211">
        <f>VLOOKUP(A74,CGR!$A$2:$R$347,18,0)</f>
        <v>1</v>
      </c>
      <c r="H74" s="211">
        <f>VLOOKUP(A74,TM!$A$2:$D$347,4,0)</f>
        <v>8.8819999999999993E-3</v>
      </c>
      <c r="I74" s="211">
        <f>VLOOKUP(A74,IRPi!$A$5:$F$350,6,0)</f>
        <v>0.98462293083425811</v>
      </c>
      <c r="J74" s="211">
        <f>VLOOKUP(A74,'R E I'!$A$3:$I$348,9,0)</f>
        <v>8.4902499999999995E-3</v>
      </c>
      <c r="K74" s="118">
        <f t="shared" si="2"/>
        <v>0.59416678147586199</v>
      </c>
      <c r="L74" s="119">
        <f t="shared" si="9"/>
        <v>3</v>
      </c>
      <c r="M74" s="120">
        <f t="shared" si="4"/>
        <v>19</v>
      </c>
      <c r="N74" s="118">
        <f t="shared" si="5"/>
        <v>0.59416678147586199</v>
      </c>
      <c r="O74" s="91">
        <f t="shared" si="6"/>
        <v>5.4127813855913927E-2</v>
      </c>
      <c r="P74" s="105">
        <f t="shared" si="7"/>
        <v>124312806</v>
      </c>
      <c r="Q74" s="237">
        <f t="shared" si="8"/>
        <v>124312806</v>
      </c>
      <c r="R74" s="105"/>
      <c r="S74" s="88"/>
      <c r="T74" s="153"/>
      <c r="U74" s="160">
        <v>142760517</v>
      </c>
      <c r="V74" s="123"/>
      <c r="W74" s="160">
        <v>142760517</v>
      </c>
      <c r="AH74" s="13" t="s">
        <v>231</v>
      </c>
      <c r="AI74" s="246">
        <v>10103</v>
      </c>
    </row>
    <row r="75" spans="1:35" x14ac:dyDescent="0.25">
      <c r="A75" s="145">
        <v>10109</v>
      </c>
      <c r="B75" s="76">
        <v>2</v>
      </c>
      <c r="C75" s="145" t="s">
        <v>56</v>
      </c>
      <c r="D75" s="76">
        <f>VLOOKUP(A75,Previsional!$A$3:$G$347,7,0)</f>
        <v>1</v>
      </c>
      <c r="E75" s="100">
        <f>VLOOKUP(A75,Patentes!$A$5:$F$350,6,0)</f>
        <v>0.97155605131065259</v>
      </c>
      <c r="F75" s="100">
        <f>VLOOKUP(A75,'I G'!$A$5:$F$350,6,0)</f>
        <v>0.38728784136312133</v>
      </c>
      <c r="G75" s="100">
        <f>VLOOKUP(A75,CGR!$A$2:$R$347,18,0)</f>
        <v>0.6785714285714286</v>
      </c>
      <c r="H75" s="100">
        <f>VLOOKUP(A75,TM!$A$2:$D$347,4,0)</f>
        <v>8.1630000000000001E-3</v>
      </c>
      <c r="I75" s="211">
        <f>VLOOKUP(A75,IRPi!$A$5:$F$350,6,0)</f>
        <v>1</v>
      </c>
      <c r="J75" s="100">
        <f>VLOOKUP(A75,'R E I'!$A$3:$I$348,9,0)</f>
        <v>0.01</v>
      </c>
      <c r="K75" s="118">
        <f t="shared" si="2"/>
        <v>0.59037674258522299</v>
      </c>
      <c r="L75" s="119">
        <f t="shared" si="9"/>
        <v>4</v>
      </c>
      <c r="M75" s="120">
        <f t="shared" si="4"/>
        <v>19</v>
      </c>
      <c r="N75" s="118">
        <f t="shared" si="5"/>
        <v>0.59037674258522299</v>
      </c>
      <c r="O75" s="91">
        <f t="shared" si="6"/>
        <v>5.3782546287993664E-2</v>
      </c>
      <c r="P75" s="105">
        <f t="shared" si="7"/>
        <v>123519846</v>
      </c>
      <c r="Q75" s="237">
        <f t="shared" si="8"/>
        <v>123519846</v>
      </c>
      <c r="R75" s="105"/>
      <c r="S75" s="88"/>
      <c r="T75" s="153"/>
      <c r="U75" s="160">
        <v>140715086</v>
      </c>
      <c r="W75" s="160">
        <v>140715086</v>
      </c>
      <c r="AH75" s="13" t="s">
        <v>222</v>
      </c>
      <c r="AI75" s="246">
        <v>11301</v>
      </c>
    </row>
    <row r="76" spans="1:35" x14ac:dyDescent="0.25">
      <c r="A76" s="145">
        <v>16101</v>
      </c>
      <c r="B76" s="76">
        <v>2</v>
      </c>
      <c r="C76" s="145" t="s">
        <v>71</v>
      </c>
      <c r="D76" s="76">
        <f>VLOOKUP(A76,Previsional!$A$3:$G$347,7,0)</f>
        <v>1</v>
      </c>
      <c r="E76" s="211">
        <f>VLOOKUP(A76,Patentes!$A$5:$F$350,6,0)</f>
        <v>0.91600440151607776</v>
      </c>
      <c r="F76" s="211">
        <f>VLOOKUP(A76,'I G'!$A$5:$F$350,6,0)</f>
        <v>0.25986686990255109</v>
      </c>
      <c r="G76" s="211">
        <f>VLOOKUP(A76,CGR!$A$2:$R$347,18,0)</f>
        <v>1</v>
      </c>
      <c r="H76" s="211">
        <f>VLOOKUP(A76,TM!$A$2:$D$347,4,0)</f>
        <v>6.3119999999999999E-3</v>
      </c>
      <c r="I76" s="211">
        <f>VLOOKUP(A76,IRPi!$A$5:$F$350,6,0)</f>
        <v>1</v>
      </c>
      <c r="J76" s="211">
        <f>VLOOKUP(A76,'R E I'!$A$3:$I$348,9,0)</f>
        <v>0.01</v>
      </c>
      <c r="K76" s="118">
        <f t="shared" si="2"/>
        <v>0.58701505800626497</v>
      </c>
      <c r="L76" s="119">
        <f t="shared" si="9"/>
        <v>5</v>
      </c>
      <c r="M76" s="120">
        <f t="shared" si="4"/>
        <v>19</v>
      </c>
      <c r="N76" s="118">
        <f t="shared" si="5"/>
        <v>0.58701505800626497</v>
      </c>
      <c r="O76" s="91">
        <f t="shared" si="6"/>
        <v>5.3476301235585721E-2</v>
      </c>
      <c r="P76" s="105">
        <f t="shared" si="7"/>
        <v>122816508</v>
      </c>
      <c r="Q76" s="237">
        <f t="shared" si="8"/>
        <v>122816508</v>
      </c>
      <c r="R76" s="105"/>
      <c r="S76" s="88"/>
      <c r="T76" s="153"/>
      <c r="U76" s="160">
        <v>140157196</v>
      </c>
      <c r="W76" s="160">
        <v>140157196</v>
      </c>
      <c r="AH76" s="13" t="s">
        <v>150</v>
      </c>
      <c r="AI76" s="246">
        <v>6102</v>
      </c>
    </row>
    <row r="77" spans="1:35" x14ac:dyDescent="0.25">
      <c r="A77" s="145">
        <v>5504</v>
      </c>
      <c r="B77" s="76">
        <v>2</v>
      </c>
      <c r="C77" s="145" t="s">
        <v>76</v>
      </c>
      <c r="D77" s="76">
        <f>VLOOKUP(A77,Previsional!$A$3:$G$347,7,0)</f>
        <v>1</v>
      </c>
      <c r="E77" s="100">
        <f>VLOOKUP(A77,Patentes!$A$5:$F$350,6,0)</f>
        <v>0.84389140271493213</v>
      </c>
      <c r="F77" s="100">
        <f>VLOOKUP(A77,'I G'!$A$5:$F$350,6,0)</f>
        <v>0.35312294533944866</v>
      </c>
      <c r="G77" s="100">
        <f>VLOOKUP(A77,CGR!$A$2:$R$347,18,0)</f>
        <v>1</v>
      </c>
      <c r="H77" s="100">
        <f>VLOOKUP(A77,TM!$A$2:$D$347,4,0)</f>
        <v>4.1589999999999995E-3</v>
      </c>
      <c r="I77" s="211">
        <f>VLOOKUP(A77,IRPi!$A$5:$F$350,6,0)</f>
        <v>0.98950839745607588</v>
      </c>
      <c r="J77" s="100">
        <f>VLOOKUP(A77,'R E I'!$A$3:$I$348,9,0)</f>
        <v>0.01</v>
      </c>
      <c r="K77" s="118">
        <f t="shared" si="2"/>
        <v>0.58424199715789216</v>
      </c>
      <c r="L77" s="119">
        <f t="shared" si="9"/>
        <v>6</v>
      </c>
      <c r="M77" s="120">
        <f t="shared" si="4"/>
        <v>19</v>
      </c>
      <c r="N77" s="118">
        <f t="shared" si="5"/>
        <v>0.58424199715789216</v>
      </c>
      <c r="O77" s="91">
        <f t="shared" si="6"/>
        <v>5.3223679032373669E-2</v>
      </c>
      <c r="P77" s="105">
        <f t="shared" si="7"/>
        <v>122236322</v>
      </c>
      <c r="Q77" s="237">
        <f t="shared" si="8"/>
        <v>122236322</v>
      </c>
      <c r="R77" s="105"/>
      <c r="S77" s="88"/>
      <c r="T77" s="153"/>
      <c r="U77" s="160">
        <v>136506006</v>
      </c>
      <c r="W77" s="160">
        <v>136506006</v>
      </c>
      <c r="AH77" s="13" t="s">
        <v>345</v>
      </c>
      <c r="AI77" s="246">
        <v>16203</v>
      </c>
    </row>
    <row r="78" spans="1:35" x14ac:dyDescent="0.25">
      <c r="A78" s="145">
        <v>10301</v>
      </c>
      <c r="B78" s="76">
        <v>2</v>
      </c>
      <c r="C78" s="145" t="s">
        <v>68</v>
      </c>
      <c r="D78" s="76">
        <f>VLOOKUP(A78,Previsional!$A$3:$G$347,7,0)</f>
        <v>1</v>
      </c>
      <c r="E78" s="100">
        <f>VLOOKUP(A78,Patentes!$A$5:$F$350,6,0)</f>
        <v>0.92168571916055275</v>
      </c>
      <c r="F78" s="100">
        <f>VLOOKUP(A78,'I G'!$A$5:$F$350,6,0)</f>
        <v>0.22924734128420077</v>
      </c>
      <c r="G78" s="100">
        <f>VLOOKUP(A78,CGR!$A$2:$R$347,18,0)</f>
        <v>1</v>
      </c>
      <c r="H78" s="100">
        <f>VLOOKUP(A78,TM!$A$2:$D$347,4,0)</f>
        <v>8.541E-3</v>
      </c>
      <c r="I78" s="211">
        <f>VLOOKUP(A78,IRPi!$A$5:$F$350,6,0)</f>
        <v>1</v>
      </c>
      <c r="J78" s="100">
        <f>VLOOKUP(A78,'R E I'!$A$3:$I$348,9,0)</f>
        <v>0.01</v>
      </c>
      <c r="K78" s="118">
        <f t="shared" si="2"/>
        <v>0.58168298702724364</v>
      </c>
      <c r="L78" s="119">
        <f t="shared" si="9"/>
        <v>7</v>
      </c>
      <c r="M78" s="120">
        <f t="shared" si="4"/>
        <v>19</v>
      </c>
      <c r="N78" s="118">
        <f t="shared" si="5"/>
        <v>0.58168298702724364</v>
      </c>
      <c r="O78" s="91">
        <f t="shared" si="6"/>
        <v>5.2990556568571358E-2</v>
      </c>
      <c r="P78" s="105">
        <f t="shared" si="7"/>
        <v>121700921</v>
      </c>
      <c r="Q78" s="237">
        <f t="shared" si="8"/>
        <v>121700921</v>
      </c>
      <c r="R78" s="105"/>
      <c r="S78" s="88"/>
      <c r="T78" s="153"/>
      <c r="U78" s="160">
        <v>136095231</v>
      </c>
      <c r="W78" s="160">
        <v>136095231</v>
      </c>
      <c r="AH78" s="13" t="s">
        <v>350</v>
      </c>
      <c r="AI78" s="246">
        <v>11101</v>
      </c>
    </row>
    <row r="79" spans="1:35" x14ac:dyDescent="0.25">
      <c r="A79" s="145">
        <v>15101</v>
      </c>
      <c r="B79" s="76">
        <v>2</v>
      </c>
      <c r="C79" s="145" t="s">
        <v>59</v>
      </c>
      <c r="D79" s="76">
        <f>VLOOKUP(A79,Previsional!$A$3:$G$347,7,0)</f>
        <v>1</v>
      </c>
      <c r="E79" s="100">
        <f>VLOOKUP(A79,Patentes!$A$5:$F$350,6,0)</f>
        <v>0.96858526089295316</v>
      </c>
      <c r="F79" s="100">
        <f>VLOOKUP(A79,'I G'!$A$5:$F$350,6,0)</f>
        <v>0.15569122924673437</v>
      </c>
      <c r="G79" s="100">
        <f>VLOOKUP(A79,CGR!$A$2:$R$347,18,0)</f>
        <v>1</v>
      </c>
      <c r="H79" s="100">
        <f>VLOOKUP(A79,TM!$A$2:$D$347,4,0)</f>
        <v>9.2479999999999993E-3</v>
      </c>
      <c r="I79" s="211">
        <f>VLOOKUP(A79,IRPi!$A$5:$F$350,6,0)</f>
        <v>1</v>
      </c>
      <c r="J79" s="100">
        <f>VLOOKUP(A79,'R E I'!$A$3:$I$348,9,0)</f>
        <v>0.01</v>
      </c>
      <c r="K79" s="118">
        <f t="shared" si="2"/>
        <v>0.57981484862421717</v>
      </c>
      <c r="L79" s="119">
        <f t="shared" si="9"/>
        <v>8</v>
      </c>
      <c r="M79" s="120">
        <f t="shared" si="4"/>
        <v>19</v>
      </c>
      <c r="N79" s="118">
        <f t="shared" si="5"/>
        <v>0.57981484862421717</v>
      </c>
      <c r="O79" s="91">
        <f t="shared" si="6"/>
        <v>5.2820371612278559E-2</v>
      </c>
      <c r="P79" s="105">
        <f t="shared" si="7"/>
        <v>121310065</v>
      </c>
      <c r="Q79" s="237">
        <f t="shared" si="8"/>
        <v>121310065</v>
      </c>
      <c r="R79" s="105"/>
      <c r="S79" s="88"/>
      <c r="T79" s="153"/>
      <c r="U79" s="160">
        <v>134865568</v>
      </c>
      <c r="W79" s="160">
        <v>134865568</v>
      </c>
      <c r="AH79" s="13" t="s">
        <v>293</v>
      </c>
      <c r="AI79" s="246">
        <v>16302</v>
      </c>
    </row>
    <row r="80" spans="1:35" x14ac:dyDescent="0.25">
      <c r="A80" s="145">
        <v>4102</v>
      </c>
      <c r="B80" s="76">
        <v>2</v>
      </c>
      <c r="C80" s="145" t="s">
        <v>77</v>
      </c>
      <c r="D80" s="76">
        <f>VLOOKUP(A80,Previsional!$A$3:$G$347,7,0)</f>
        <v>1</v>
      </c>
      <c r="E80" s="100">
        <f>VLOOKUP(A80,Patentes!$A$5:$F$350,6,0)</f>
        <v>0.83040524713047548</v>
      </c>
      <c r="F80" s="100">
        <f>VLOOKUP(A80,'I G'!$A$5:$F$350,6,0)</f>
        <v>0.36759840239250524</v>
      </c>
      <c r="G80" s="100">
        <f>VLOOKUP(A80,CGR!$A$2:$R$347,18,0)</f>
        <v>1</v>
      </c>
      <c r="H80" s="100">
        <f>VLOOKUP(A80,TM!$A$2:$D$347,4,0)</f>
        <v>9.8999999999999991E-3</v>
      </c>
      <c r="I80" s="211">
        <f>VLOOKUP(A80,IRPi!$A$5:$F$350,6,0)</f>
        <v>0.89682321868094461</v>
      </c>
      <c r="J80" s="100">
        <f>VLOOKUP(A80,'R E I'!$A$3:$I$348,9,0)</f>
        <v>0.01</v>
      </c>
      <c r="K80" s="118">
        <f t="shared" si="2"/>
        <v>0.57936759802783977</v>
      </c>
      <c r="L80" s="119">
        <f t="shared" si="9"/>
        <v>9</v>
      </c>
      <c r="M80" s="120">
        <f t="shared" si="4"/>
        <v>19</v>
      </c>
      <c r="N80" s="118">
        <f t="shared" si="5"/>
        <v>0.57936759802783977</v>
      </c>
      <c r="O80" s="91">
        <f t="shared" si="6"/>
        <v>5.2779627670034718E-2</v>
      </c>
      <c r="P80" s="105">
        <f t="shared" si="7"/>
        <v>121216490</v>
      </c>
      <c r="Q80" s="237">
        <f t="shared" si="8"/>
        <v>121216490</v>
      </c>
      <c r="R80" s="105"/>
      <c r="S80" s="88"/>
      <c r="T80" s="153"/>
      <c r="U80" s="160">
        <v>133784656</v>
      </c>
      <c r="W80" s="160">
        <v>133784656</v>
      </c>
      <c r="AH80" s="13" t="s">
        <v>177</v>
      </c>
      <c r="AI80" s="246">
        <v>6103</v>
      </c>
    </row>
    <row r="81" spans="1:35" x14ac:dyDescent="0.25">
      <c r="A81" s="145">
        <v>5103</v>
      </c>
      <c r="B81" s="76">
        <v>2</v>
      </c>
      <c r="C81" s="145" t="s">
        <v>58</v>
      </c>
      <c r="D81" s="76">
        <f>VLOOKUP(A81,Previsional!$A$3:$G$347,7,0)</f>
        <v>1</v>
      </c>
      <c r="E81" s="211">
        <f>VLOOKUP(A81,Patentes!$A$5:$F$350,6,0)</f>
        <v>0.83016949152542374</v>
      </c>
      <c r="F81" s="211">
        <f>VLOOKUP(A81,'I G'!$A$5:$F$350,6,0)</f>
        <v>0.34453139067085059</v>
      </c>
      <c r="G81" s="211">
        <f>VLOOKUP(A81,CGR!$A$2:$R$347,18,0)</f>
        <v>1</v>
      </c>
      <c r="H81" s="211">
        <f>VLOOKUP(A81,TM!$A$2:$D$347,4,0)</f>
        <v>8.5540000000000008E-3</v>
      </c>
      <c r="I81" s="211">
        <f>VLOOKUP(A81,IRPi!$A$5:$F$350,6,0)</f>
        <v>1</v>
      </c>
      <c r="J81" s="211">
        <f>VLOOKUP(A81,'R E I'!$A$3:$I$348,9,0)</f>
        <v>7.4999999999999997E-3</v>
      </c>
      <c r="K81" s="118">
        <f t="shared" si="2"/>
        <v>0.57835026970161096</v>
      </c>
      <c r="L81" s="119">
        <f t="shared" si="9"/>
        <v>10</v>
      </c>
      <c r="M81" s="120">
        <f t="shared" si="4"/>
        <v>19</v>
      </c>
      <c r="N81" s="118">
        <f t="shared" si="5"/>
        <v>0.57835026970161096</v>
      </c>
      <c r="O81" s="91">
        <f t="shared" si="6"/>
        <v>5.268695039491731E-2</v>
      </c>
      <c r="P81" s="105">
        <f t="shared" si="7"/>
        <v>121003643</v>
      </c>
      <c r="Q81" s="237">
        <f t="shared" si="8"/>
        <v>121003643</v>
      </c>
      <c r="R81" s="105"/>
      <c r="S81" s="88"/>
      <c r="T81" s="153"/>
      <c r="U81" s="160">
        <v>133198891</v>
      </c>
      <c r="W81" s="160">
        <v>133198891</v>
      </c>
      <c r="AH81" s="13" t="s">
        <v>340</v>
      </c>
      <c r="AI81" s="246">
        <v>7402</v>
      </c>
    </row>
    <row r="82" spans="1:35" x14ac:dyDescent="0.25">
      <c r="A82" s="145">
        <v>13202</v>
      </c>
      <c r="B82" s="76">
        <v>2</v>
      </c>
      <c r="C82" s="145" t="s">
        <v>78</v>
      </c>
      <c r="D82" s="76">
        <f>VLOOKUP(A82,Previsional!$A$3:$G$347,7,0)</f>
        <v>1</v>
      </c>
      <c r="E82" s="100">
        <f>VLOOKUP(A82,Patentes!$A$5:$F$350,6,0)</f>
        <v>0.72850678733031671</v>
      </c>
      <c r="F82" s="100">
        <f>VLOOKUP(A82,'I G'!$A$5:$F$350,6,0)</f>
        <v>0.47824338579640591</v>
      </c>
      <c r="G82" s="100">
        <f>VLOOKUP(A82,CGR!$A$2:$R$347,18,0)</f>
        <v>1</v>
      </c>
      <c r="H82" s="100">
        <f>VLOOKUP(A82,TM!$A$2:$D$347,4,0)</f>
        <v>7.175E-3</v>
      </c>
      <c r="I82" s="211">
        <f>VLOOKUP(A82,IRPi!$A$5:$F$350,6,0)</f>
        <v>0.99610546274008083</v>
      </c>
      <c r="J82" s="100">
        <f>VLOOKUP(A82,'R E I'!$A$3:$I$348,9,0)</f>
        <v>0.01</v>
      </c>
      <c r="K82" s="118">
        <f t="shared" si="2"/>
        <v>0.57591974515171629</v>
      </c>
      <c r="L82" s="119">
        <f t="shared" si="9"/>
        <v>11</v>
      </c>
      <c r="M82" s="120">
        <f t="shared" si="4"/>
        <v>19</v>
      </c>
      <c r="N82" s="118">
        <f t="shared" si="5"/>
        <v>0.57591974515171629</v>
      </c>
      <c r="O82" s="91">
        <f t="shared" si="6"/>
        <v>5.2465532798864324E-2</v>
      </c>
      <c r="P82" s="105">
        <f t="shared" si="7"/>
        <v>120495123</v>
      </c>
      <c r="Q82" s="237">
        <f t="shared" si="8"/>
        <v>120495123</v>
      </c>
      <c r="R82" s="105"/>
      <c r="S82" s="88"/>
      <c r="T82" s="153"/>
      <c r="U82" s="160">
        <v>129019228</v>
      </c>
      <c r="W82" s="160">
        <v>129019228</v>
      </c>
      <c r="AH82" s="13" t="s">
        <v>334</v>
      </c>
      <c r="AI82" s="246">
        <v>1403</v>
      </c>
    </row>
    <row r="83" spans="1:35" x14ac:dyDescent="0.25">
      <c r="A83" s="145">
        <v>1107</v>
      </c>
      <c r="B83" s="76">
        <v>2</v>
      </c>
      <c r="C83" s="145" t="s">
        <v>70</v>
      </c>
      <c r="D83" s="76">
        <f>VLOOKUP(A83,Previsional!$A$3:$G$347,7,0)</f>
        <v>1</v>
      </c>
      <c r="E83" s="100">
        <f>VLOOKUP(A83,Patentes!$A$5:$F$350,6,0)</f>
        <v>0.95852372583479795</v>
      </c>
      <c r="F83" s="100">
        <f>VLOOKUP(A83,'I G'!$A$5:$F$350,6,0)</f>
        <v>0.1531847484225681</v>
      </c>
      <c r="G83" s="100">
        <f>VLOOKUP(A83,CGR!$A$2:$R$347,18,0)</f>
        <v>1</v>
      </c>
      <c r="H83" s="100">
        <f>VLOOKUP(A83,TM!$A$2:$D$347,4,0)</f>
        <v>6.2189999999999997E-3</v>
      </c>
      <c r="I83" s="211">
        <f>VLOOKUP(A83,IRPi!$A$5:$F$350,6,0)</f>
        <v>1</v>
      </c>
      <c r="J83" s="100">
        <f>VLOOKUP(A83,'R E I'!$A$3:$I$348,9,0)</f>
        <v>0.01</v>
      </c>
      <c r="K83" s="118">
        <f t="shared" si="2"/>
        <v>0.57521234114782127</v>
      </c>
      <c r="L83" s="119">
        <f t="shared" si="9"/>
        <v>12</v>
      </c>
      <c r="M83" s="120">
        <f t="shared" si="4"/>
        <v>19</v>
      </c>
      <c r="N83" s="118">
        <f t="shared" si="5"/>
        <v>0.57521234114782127</v>
      </c>
      <c r="O83" s="91">
        <f t="shared" si="6"/>
        <v>5.2401089222687533E-2</v>
      </c>
      <c r="P83" s="105">
        <f t="shared" si="7"/>
        <v>120347119</v>
      </c>
      <c r="Q83" s="237">
        <f t="shared" si="8"/>
        <v>120347119</v>
      </c>
      <c r="R83" s="105"/>
      <c r="S83" s="88"/>
      <c r="T83" s="153"/>
      <c r="U83" s="160">
        <v>127909226</v>
      </c>
      <c r="W83" s="160">
        <v>127909226</v>
      </c>
      <c r="AH83" s="13" t="s">
        <v>57</v>
      </c>
      <c r="AI83" s="246">
        <v>13301</v>
      </c>
    </row>
    <row r="84" spans="1:35" x14ac:dyDescent="0.25">
      <c r="A84" s="145">
        <v>5601</v>
      </c>
      <c r="B84" s="76">
        <v>2</v>
      </c>
      <c r="C84" s="145" t="s">
        <v>54</v>
      </c>
      <c r="D84" s="76">
        <f>VLOOKUP(A84,Previsional!$A$3:$G$347,7,0)</f>
        <v>1</v>
      </c>
      <c r="E84" s="100">
        <f>VLOOKUP(A84,Patentes!$A$5:$F$350,6,0)</f>
        <v>0.89611017153901906</v>
      </c>
      <c r="F84" s="100">
        <f>VLOOKUP(A84,'I G'!$A$5:$F$350,6,0)</f>
        <v>0.21394542686155399</v>
      </c>
      <c r="G84" s="100">
        <f>VLOOKUP(A84,CGR!$A$2:$R$347,18,0)</f>
        <v>1</v>
      </c>
      <c r="H84" s="100">
        <f>VLOOKUP(A84,TM!$A$2:$D$347,4,0)</f>
        <v>8.5529999999999998E-3</v>
      </c>
      <c r="I84" s="211">
        <f>VLOOKUP(A84,IRPi!$A$5:$F$350,6,0)</f>
        <v>0.9944057328718966</v>
      </c>
      <c r="J84" s="100">
        <f>VLOOKUP(A84,'R E I'!$A$3:$I$348,9,0)</f>
        <v>0.01</v>
      </c>
      <c r="K84" s="118">
        <f t="shared" si="2"/>
        <v>0.56862815339763995</v>
      </c>
      <c r="L84" s="119">
        <f t="shared" si="9"/>
        <v>13</v>
      </c>
      <c r="M84" s="120">
        <f t="shared" si="4"/>
        <v>19</v>
      </c>
      <c r="N84" s="118">
        <f t="shared" si="5"/>
        <v>0.56862815339763995</v>
      </c>
      <c r="O84" s="91">
        <f t="shared" si="6"/>
        <v>5.1801278361418977E-2</v>
      </c>
      <c r="P84" s="105">
        <f t="shared" si="7"/>
        <v>118969561</v>
      </c>
      <c r="Q84" s="237">
        <f t="shared" si="8"/>
        <v>118969561</v>
      </c>
      <c r="R84" s="105"/>
      <c r="S84" s="88"/>
      <c r="T84" s="153"/>
      <c r="U84" s="160">
        <v>127509809</v>
      </c>
      <c r="W84" s="160">
        <v>127509809</v>
      </c>
      <c r="AH84" s="13" t="s">
        <v>88</v>
      </c>
      <c r="AI84" s="246">
        <v>9202</v>
      </c>
    </row>
    <row r="85" spans="1:35" x14ac:dyDescent="0.25">
      <c r="A85" s="145">
        <v>3101</v>
      </c>
      <c r="B85" s="76">
        <v>2</v>
      </c>
      <c r="C85" s="145" t="s">
        <v>52</v>
      </c>
      <c r="D85" s="76">
        <f>VLOOKUP(A85,Previsional!$A$3:$G$347,7,0)</f>
        <v>1</v>
      </c>
      <c r="E85" s="100">
        <f>VLOOKUP(A85,Patentes!$A$5:$F$350,6,0)</f>
        <v>0.78561424569827931</v>
      </c>
      <c r="F85" s="100">
        <f>VLOOKUP(A85,'I G'!$A$5:$F$350,6,0)</f>
        <v>0.34504122564132345</v>
      </c>
      <c r="G85" s="100">
        <f>VLOOKUP(A85,CGR!$A$2:$R$347,18,0)</f>
        <v>1</v>
      </c>
      <c r="H85" s="100">
        <f>VLOOKUP(A85,TM!$A$2:$D$347,4,0)</f>
        <v>8.1779999999999995E-3</v>
      </c>
      <c r="I85" s="211">
        <f>VLOOKUP(A85,IRPi!$A$5:$F$350,6,0)</f>
        <v>1</v>
      </c>
      <c r="J85" s="100">
        <f>VLOOKUP(A85,'R E I'!$A$3:$I$348,9,0)</f>
        <v>0.01</v>
      </c>
      <c r="K85" s="118">
        <f t="shared" si="2"/>
        <v>0.5629519924047286</v>
      </c>
      <c r="L85" s="119">
        <f t="shared" si="9"/>
        <v>14</v>
      </c>
      <c r="M85" s="120">
        <f t="shared" si="4"/>
        <v>19</v>
      </c>
      <c r="N85" s="118">
        <f t="shared" si="5"/>
        <v>0.5629519924047286</v>
      </c>
      <c r="O85" s="91">
        <f t="shared" si="6"/>
        <v>5.1284187545811023E-2</v>
      </c>
      <c r="P85" s="105">
        <f t="shared" si="7"/>
        <v>117781983</v>
      </c>
      <c r="Q85" s="237">
        <f t="shared" si="8"/>
        <v>117781983</v>
      </c>
      <c r="R85" s="105"/>
      <c r="S85" s="88"/>
      <c r="T85" s="153"/>
      <c r="U85" s="160">
        <v>127220338</v>
      </c>
      <c r="W85" s="160">
        <v>127220338</v>
      </c>
      <c r="AH85" s="13" t="s">
        <v>196</v>
      </c>
      <c r="AI85" s="246">
        <v>6104</v>
      </c>
    </row>
    <row r="86" spans="1:35" x14ac:dyDescent="0.25">
      <c r="A86" s="145">
        <v>5502</v>
      </c>
      <c r="B86" s="76">
        <v>2</v>
      </c>
      <c r="C86" s="145" t="s">
        <v>370</v>
      </c>
      <c r="D86" s="76">
        <f>VLOOKUP(A86,Previsional!$A$3:$G$347,7,0)</f>
        <v>1</v>
      </c>
      <c r="E86" s="100">
        <f>VLOOKUP(A86,Patentes!$A$5:$F$350,6,0)</f>
        <v>0.8928571428571429</v>
      </c>
      <c r="F86" s="100">
        <f>VLOOKUP(A86,'I G'!$A$5:$F$350,6,0)</f>
        <v>0.19008642084920341</v>
      </c>
      <c r="G86" s="100">
        <f>VLOOKUP(A86,CGR!$A$2:$R$347,18,0)</f>
        <v>1</v>
      </c>
      <c r="H86" s="100">
        <f>VLOOKUP(A86,TM!$A$2:$D$347,4,0)</f>
        <v>7.4060000000000003E-3</v>
      </c>
      <c r="I86" s="211">
        <f>VLOOKUP(A86,IRPi!$A$5:$F$350,6,0)</f>
        <v>1</v>
      </c>
      <c r="J86" s="100">
        <f>VLOOKUP(A86,'R E I'!$A$3:$I$348,9,0)</f>
        <v>0.01</v>
      </c>
      <c r="K86" s="118">
        <f t="shared" si="2"/>
        <v>0.5616325052123009</v>
      </c>
      <c r="L86" s="119">
        <f t="shared" si="9"/>
        <v>15</v>
      </c>
      <c r="M86" s="120">
        <f t="shared" si="4"/>
        <v>19</v>
      </c>
      <c r="N86" s="118">
        <f t="shared" si="5"/>
        <v>0.5616325052123009</v>
      </c>
      <c r="O86" s="91">
        <f t="shared" si="6"/>
        <v>5.116398399461352E-2</v>
      </c>
      <c r="P86" s="105">
        <f t="shared" si="7"/>
        <v>117505917</v>
      </c>
      <c r="Q86" s="237">
        <f t="shared" si="8"/>
        <v>117505917</v>
      </c>
      <c r="R86" s="105"/>
      <c r="S86" s="88"/>
      <c r="T86" s="153"/>
      <c r="U86" s="160">
        <v>127116920</v>
      </c>
      <c r="W86" s="160">
        <v>127116920</v>
      </c>
      <c r="AH86" s="13" t="s">
        <v>314</v>
      </c>
      <c r="AI86" s="246">
        <v>4302</v>
      </c>
    </row>
    <row r="87" spans="1:35" x14ac:dyDescent="0.25">
      <c r="A87" s="145">
        <v>14101</v>
      </c>
      <c r="B87" s="76">
        <v>2</v>
      </c>
      <c r="C87" s="145" t="s">
        <v>63</v>
      </c>
      <c r="D87" s="76">
        <f>VLOOKUP(A87,Previsional!$A$3:$G$347,7,0)</f>
        <v>1</v>
      </c>
      <c r="E87" s="100">
        <f>VLOOKUP(A87,Patentes!$A$5:$F$350,6,0)</f>
        <v>0.83516399694889398</v>
      </c>
      <c r="F87" s="100">
        <f>VLOOKUP(A87,'I G'!$A$5:$F$350,6,0)</f>
        <v>0.18230795756229215</v>
      </c>
      <c r="G87" s="100">
        <f>VLOOKUP(A87,CGR!$A$2:$R$347,18,0)</f>
        <v>1</v>
      </c>
      <c r="H87" s="100">
        <f>VLOOKUP(A87,TM!$A$2:$D$347,4,0)</f>
        <v>6.6159999999999995E-3</v>
      </c>
      <c r="I87" s="211">
        <f>VLOOKUP(A87,IRPi!$A$5:$F$350,6,0)</f>
        <v>1</v>
      </c>
      <c r="J87" s="100">
        <f>VLOOKUP(A87,'R E I'!$A$3:$I$348,9,0)</f>
        <v>0.01</v>
      </c>
      <c r="K87" s="118">
        <f t="shared" si="2"/>
        <v>0.53937678832268587</v>
      </c>
      <c r="L87" s="119">
        <f t="shared" si="9"/>
        <v>16</v>
      </c>
      <c r="M87" s="120">
        <f t="shared" si="4"/>
        <v>19</v>
      </c>
      <c r="N87" s="118">
        <f t="shared" si="5"/>
        <v>0.53937678832268587</v>
      </c>
      <c r="O87" s="91">
        <f t="shared" si="6"/>
        <v>4.9136517400067893E-2</v>
      </c>
      <c r="P87" s="105">
        <f t="shared" si="7"/>
        <v>112849530</v>
      </c>
      <c r="Q87" s="237">
        <f t="shared" si="8"/>
        <v>112849530</v>
      </c>
      <c r="R87" s="105"/>
      <c r="S87" s="88"/>
      <c r="T87" s="153"/>
      <c r="U87" s="160">
        <v>125813133</v>
      </c>
      <c r="W87" s="160">
        <v>125813133</v>
      </c>
      <c r="AH87" s="13" t="s">
        <v>32</v>
      </c>
      <c r="AI87" s="246">
        <v>8101</v>
      </c>
    </row>
    <row r="88" spans="1:35" x14ac:dyDescent="0.25">
      <c r="A88" s="145">
        <v>10101</v>
      </c>
      <c r="B88" s="76">
        <v>2</v>
      </c>
      <c r="C88" s="145" t="s">
        <v>61</v>
      </c>
      <c r="D88" s="76">
        <f>VLOOKUP(A88,Previsional!$A$3:$G$347,7,0)</f>
        <v>1</v>
      </c>
      <c r="E88" s="211">
        <f>VLOOKUP(A88,Patentes!$A$5:$F$350,6,0)</f>
        <v>0.76743689504649837</v>
      </c>
      <c r="F88" s="211">
        <f>VLOOKUP(A88,'I G'!$A$5:$F$350,6,0)</f>
        <v>0.27518588909826713</v>
      </c>
      <c r="G88" s="211">
        <f>VLOOKUP(A88,CGR!$A$2:$R$347,18,0)</f>
        <v>1</v>
      </c>
      <c r="H88" s="211">
        <f>VLOOKUP(A88,TM!$A$2:$D$347,4,0)</f>
        <v>6.6790000000000009E-3</v>
      </c>
      <c r="I88" s="211">
        <f>VLOOKUP(A88,IRPi!$A$5:$F$350,6,0)</f>
        <v>1</v>
      </c>
      <c r="J88" s="211">
        <f>VLOOKUP(A88,'R E I'!$A$3:$I$348,9,0)</f>
        <v>0.01</v>
      </c>
      <c r="K88" s="118">
        <f t="shared" si="2"/>
        <v>0.53890123554084113</v>
      </c>
      <c r="L88" s="119">
        <f t="shared" si="9"/>
        <v>17</v>
      </c>
      <c r="M88" s="120">
        <f t="shared" si="4"/>
        <v>19</v>
      </c>
      <c r="N88" s="118">
        <f t="shared" si="5"/>
        <v>0.53890123554084113</v>
      </c>
      <c r="O88" s="91">
        <f t="shared" si="6"/>
        <v>4.9093195165879011E-2</v>
      </c>
      <c r="P88" s="105">
        <f t="shared" si="7"/>
        <v>112750034</v>
      </c>
      <c r="Q88" s="237">
        <f t="shared" si="8"/>
        <v>112750034</v>
      </c>
      <c r="R88" s="105"/>
      <c r="S88" s="88"/>
      <c r="T88" s="153"/>
      <c r="U88" s="160">
        <v>124388298</v>
      </c>
      <c r="W88" s="160">
        <v>124388298</v>
      </c>
      <c r="AH88" s="13" t="s">
        <v>43</v>
      </c>
      <c r="AI88" s="246">
        <v>13104</v>
      </c>
    </row>
    <row r="89" spans="1:35" x14ac:dyDescent="0.25">
      <c r="A89" s="145">
        <v>8107</v>
      </c>
      <c r="B89" s="76">
        <v>2</v>
      </c>
      <c r="C89" s="145" t="s">
        <v>72</v>
      </c>
      <c r="D89" s="76">
        <f>VLOOKUP(A89,Previsional!$A$3:$G$347,7,0)</f>
        <v>1</v>
      </c>
      <c r="E89" s="100">
        <f>VLOOKUP(A89,Patentes!$A$5:$F$350,6,0)</f>
        <v>0.82662116040955635</v>
      </c>
      <c r="F89" s="100">
        <f>VLOOKUP(A89,'I G'!$A$5:$F$350,6,0)</f>
        <v>0.18162878735579466</v>
      </c>
      <c r="G89" s="100">
        <f>VLOOKUP(A89,CGR!$A$2:$R$347,18,0)</f>
        <v>1</v>
      </c>
      <c r="H89" s="100">
        <f>VLOOKUP(A89,TM!$A$2:$D$347,4,0)</f>
        <v>5.4650000000000002E-3</v>
      </c>
      <c r="I89" s="211">
        <f>VLOOKUP(A89,IRPi!$A$5:$F$350,6,0)</f>
        <v>1</v>
      </c>
      <c r="J89" s="100">
        <f>VLOOKUP(A89,'R E I'!$A$3:$I$348,9,0)</f>
        <v>0.01</v>
      </c>
      <c r="K89" s="118">
        <f t="shared" ref="K89:K152" si="10">IF(D89=1,D89*SUMPRODUCT($E$12:$J$12,E89:J89),0)</f>
        <v>0.53604435298229336</v>
      </c>
      <c r="L89" s="119">
        <f t="shared" si="9"/>
        <v>18</v>
      </c>
      <c r="M89" s="120">
        <f t="shared" ref="M89:M152" si="11">VLOOKUP(B89,$C$3:$E$8,3,0)</f>
        <v>19</v>
      </c>
      <c r="N89" s="118">
        <f t="shared" ref="N89:N152" si="12">IF(L89&lt;=M89,K89,0)</f>
        <v>0.53604435298229336</v>
      </c>
      <c r="O89" s="91">
        <f t="shared" ref="O89:O152" si="13">(N89/VLOOKUP(B89,$C$16:$D$21,2,0))</f>
        <v>4.8832936914899081E-2</v>
      </c>
      <c r="P89" s="105">
        <f t="shared" si="7"/>
        <v>112152311</v>
      </c>
      <c r="Q89" s="237">
        <f t="shared" si="8"/>
        <v>112152311</v>
      </c>
      <c r="R89" s="105"/>
      <c r="S89" s="88"/>
      <c r="T89" s="153"/>
      <c r="U89" s="160">
        <v>120113060</v>
      </c>
      <c r="W89" s="160">
        <v>120113060</v>
      </c>
      <c r="AH89" s="13" t="s">
        <v>58</v>
      </c>
      <c r="AI89" s="246">
        <v>5103</v>
      </c>
    </row>
    <row r="90" spans="1:35" x14ac:dyDescent="0.25">
      <c r="A90" s="145">
        <v>7301</v>
      </c>
      <c r="B90" s="76">
        <v>2</v>
      </c>
      <c r="C90" s="145" t="s">
        <v>62</v>
      </c>
      <c r="D90" s="76">
        <f>VLOOKUP(A90,Previsional!$A$3:$G$347,7,0)</f>
        <v>1</v>
      </c>
      <c r="E90" s="100">
        <f>VLOOKUP(A90,Patentes!$A$5:$F$350,6,0)</f>
        <v>0.81516483516483518</v>
      </c>
      <c r="F90" s="100">
        <f>VLOOKUP(A90,'I G'!$A$5:$F$350,6,0)</f>
        <v>0.18360616733499247</v>
      </c>
      <c r="G90" s="100">
        <f>VLOOKUP(A90,CGR!$A$2:$R$347,18,0)</f>
        <v>1</v>
      </c>
      <c r="H90" s="100">
        <f>VLOOKUP(A90,TM!$A$2:$D$347,4,0)</f>
        <v>3.6170000000000004E-3</v>
      </c>
      <c r="I90" s="211">
        <f>VLOOKUP(A90,IRPi!$A$5:$F$350,6,0)</f>
        <v>1</v>
      </c>
      <c r="J90" s="100">
        <f>VLOOKUP(A90,'R E I'!$A$3:$I$348,9,0)</f>
        <v>9.8610000000000017E-3</v>
      </c>
      <c r="K90" s="118">
        <f t="shared" si="10"/>
        <v>0.53224483414144041</v>
      </c>
      <c r="L90" s="119">
        <f t="shared" si="9"/>
        <v>19</v>
      </c>
      <c r="M90" s="120">
        <f t="shared" si="11"/>
        <v>19</v>
      </c>
      <c r="N90" s="118">
        <f t="shared" si="12"/>
        <v>0.53224483414144041</v>
      </c>
      <c r="O90" s="91">
        <f t="shared" si="13"/>
        <v>4.848680573595824E-2</v>
      </c>
      <c r="P90" s="105">
        <f t="shared" ref="P90:P153" si="14">ROUND(VLOOKUP(B90,$C$16:$I$21,7,0)*O90,0)</f>
        <v>111357368</v>
      </c>
      <c r="Q90" s="237">
        <f>+P90+1</f>
        <v>111357369</v>
      </c>
      <c r="R90" s="105"/>
      <c r="S90" s="88"/>
      <c r="T90" s="153"/>
      <c r="U90" s="160">
        <v>119183252</v>
      </c>
      <c r="W90" s="160">
        <v>119183252</v>
      </c>
      <c r="AH90" s="13" t="s">
        <v>132</v>
      </c>
      <c r="AI90" s="246">
        <v>7102</v>
      </c>
    </row>
    <row r="91" spans="1:35" x14ac:dyDescent="0.25">
      <c r="A91" s="145">
        <v>8301</v>
      </c>
      <c r="B91" s="76">
        <v>2</v>
      </c>
      <c r="C91" s="145" t="s">
        <v>65</v>
      </c>
      <c r="D91" s="76">
        <f>VLOOKUP(A91,Previsional!$A$3:$G$347,7,0)</f>
        <v>1</v>
      </c>
      <c r="E91" s="100">
        <f>VLOOKUP(A91,Patentes!$A$5:$F$350,6,0)</f>
        <v>0.77455328855658345</v>
      </c>
      <c r="F91" s="100">
        <f>VLOOKUP(A91,'I G'!$A$5:$F$350,6,0)</f>
        <v>0.22729676019905026</v>
      </c>
      <c r="G91" s="100">
        <f>VLOOKUP(A91,CGR!$A$2:$R$347,18,0)</f>
        <v>1</v>
      </c>
      <c r="H91" s="100">
        <f>VLOOKUP(A91,TM!$A$2:$D$347,4,0)</f>
        <v>6.9649999999999998E-3</v>
      </c>
      <c r="I91" s="211">
        <f>VLOOKUP(A91,IRPi!$A$5:$F$350,6,0)</f>
        <v>1</v>
      </c>
      <c r="J91" s="100">
        <f>VLOOKUP(A91,'R E I'!$A$3:$I$348,9,0)</f>
        <v>0.01</v>
      </c>
      <c r="K91" s="118">
        <f t="shared" si="10"/>
        <v>0.52946259104456672</v>
      </c>
      <c r="L91" s="119">
        <f t="shared" si="9"/>
        <v>20</v>
      </c>
      <c r="M91" s="120">
        <f t="shared" si="11"/>
        <v>19</v>
      </c>
      <c r="N91" s="118">
        <f t="shared" si="12"/>
        <v>0</v>
      </c>
      <c r="O91" s="91">
        <f t="shared" si="13"/>
        <v>0</v>
      </c>
      <c r="P91" s="105">
        <f t="shared" si="14"/>
        <v>0</v>
      </c>
      <c r="Q91" s="237">
        <f t="shared" ref="Q91:Q153" si="15">+P91</f>
        <v>0</v>
      </c>
      <c r="R91" s="105"/>
      <c r="S91" s="88"/>
      <c r="T91" s="153"/>
      <c r="U91" s="123" t="s">
        <v>426</v>
      </c>
      <c r="W91" s="123"/>
      <c r="AH91" s="13" t="s">
        <v>291</v>
      </c>
      <c r="AI91" s="246">
        <v>8204</v>
      </c>
    </row>
    <row r="92" spans="1:35" x14ac:dyDescent="0.25">
      <c r="A92" s="145">
        <v>6108</v>
      </c>
      <c r="B92" s="76">
        <v>2</v>
      </c>
      <c r="C92" s="145" t="s">
        <v>69</v>
      </c>
      <c r="D92" s="76">
        <f>VLOOKUP(A92,Previsional!$A$3:$G$347,7,0)</f>
        <v>1</v>
      </c>
      <c r="E92" s="211">
        <f>VLOOKUP(A92,Patentes!$A$5:$F$350,6,0)</f>
        <v>0.66193029490616617</v>
      </c>
      <c r="F92" s="211">
        <f>VLOOKUP(A92,'I G'!$A$5:$F$350,6,0)</f>
        <v>0.37364815252410366</v>
      </c>
      <c r="G92" s="211">
        <f>VLOOKUP(A92,CGR!$A$2:$R$347,18,0)</f>
        <v>1</v>
      </c>
      <c r="H92" s="211">
        <f>VLOOKUP(A92,TM!$A$2:$D$347,4,0)</f>
        <v>9.2079999999999992E-3</v>
      </c>
      <c r="I92" s="211">
        <f>VLOOKUP(A92,IRPi!$A$5:$F$350,6,0)</f>
        <v>1</v>
      </c>
      <c r="J92" s="211">
        <f>VLOOKUP(A92,'R E I'!$A$3:$I$348,9,0)</f>
        <v>0.01</v>
      </c>
      <c r="K92" s="118">
        <f t="shared" si="10"/>
        <v>0.526968841348184</v>
      </c>
      <c r="L92" s="68">
        <f t="shared" si="9"/>
        <v>21</v>
      </c>
      <c r="M92" s="69">
        <f t="shared" si="11"/>
        <v>19</v>
      </c>
      <c r="N92" s="217">
        <f t="shared" si="12"/>
        <v>0</v>
      </c>
      <c r="O92" s="232">
        <f t="shared" si="13"/>
        <v>0</v>
      </c>
      <c r="P92" s="105">
        <f t="shared" si="14"/>
        <v>0</v>
      </c>
      <c r="Q92" s="237">
        <f t="shared" si="15"/>
        <v>0</v>
      </c>
      <c r="R92" s="105"/>
      <c r="S92" s="88"/>
      <c r="T92" s="153"/>
      <c r="U92" s="123" t="s">
        <v>426</v>
      </c>
      <c r="W92" s="123"/>
      <c r="AH92" s="13" t="s">
        <v>52</v>
      </c>
      <c r="AI92" s="246">
        <v>3101</v>
      </c>
    </row>
    <row r="93" spans="1:35" x14ac:dyDescent="0.25">
      <c r="A93" s="145">
        <v>11101</v>
      </c>
      <c r="B93" s="76">
        <v>2</v>
      </c>
      <c r="C93" s="145" t="s">
        <v>440</v>
      </c>
      <c r="D93" s="76">
        <f>VLOOKUP(A93,Previsional!$A$3:$G$347,7,0)</f>
        <v>1</v>
      </c>
      <c r="E93" s="100">
        <f>VLOOKUP(A93,Patentes!$A$5:$F$350,6,0)</f>
        <v>0.76560693641618494</v>
      </c>
      <c r="F93" s="100">
        <f>VLOOKUP(A93,'I G'!$A$5:$F$350,6,0)</f>
        <v>0.20286689943100153</v>
      </c>
      <c r="G93" s="100">
        <f>VLOOKUP(A93,CGR!$A$2:$R$347,18,0)</f>
        <v>1</v>
      </c>
      <c r="H93" s="100">
        <f>VLOOKUP(A93,TM!$A$2:$D$347,4,0)</f>
        <v>7.3229999999999996E-3</v>
      </c>
      <c r="I93" s="211">
        <f>VLOOKUP(A93,IRPi!$A$5:$F$350,6,0)</f>
        <v>1</v>
      </c>
      <c r="J93" s="100">
        <f>VLOOKUP(A93,'R E I'!$A$3:$I$348,9,0)</f>
        <v>0.01</v>
      </c>
      <c r="K93" s="118">
        <f t="shared" si="10"/>
        <v>0.52027760260341505</v>
      </c>
      <c r="L93" s="119">
        <f t="shared" si="9"/>
        <v>22</v>
      </c>
      <c r="M93" s="120">
        <f t="shared" si="11"/>
        <v>19</v>
      </c>
      <c r="N93" s="118">
        <f t="shared" si="12"/>
        <v>0</v>
      </c>
      <c r="O93" s="91">
        <f t="shared" si="13"/>
        <v>0</v>
      </c>
      <c r="P93" s="105">
        <f t="shared" si="14"/>
        <v>0</v>
      </c>
      <c r="Q93" s="237">
        <f t="shared" si="15"/>
        <v>0</v>
      </c>
      <c r="R93" s="105"/>
      <c r="S93" s="88"/>
      <c r="T93" s="153"/>
      <c r="U93" s="123" t="s">
        <v>426</v>
      </c>
      <c r="W93" s="123"/>
      <c r="AH93" s="13" t="s">
        <v>77</v>
      </c>
      <c r="AI93" s="246">
        <v>4102</v>
      </c>
    </row>
    <row r="94" spans="1:35" x14ac:dyDescent="0.25">
      <c r="A94" s="145">
        <v>1101</v>
      </c>
      <c r="B94" s="76">
        <v>2</v>
      </c>
      <c r="C94" s="145" t="s">
        <v>60</v>
      </c>
      <c r="D94" s="76">
        <f>VLOOKUP(A94,Previsional!$A$3:$G$347,7,0)</f>
        <v>1</v>
      </c>
      <c r="E94" s="100">
        <f>VLOOKUP(A94,Patentes!$A$5:$F$350,6,0)</f>
        <v>0.64232222844344899</v>
      </c>
      <c r="F94" s="100">
        <f>VLOOKUP(A94,'I G'!$A$5:$F$350,6,0)</f>
        <v>0.36818048004968518</v>
      </c>
      <c r="G94" s="100">
        <f>VLOOKUP(A94,CGR!$A$2:$R$347,18,0)</f>
        <v>1</v>
      </c>
      <c r="H94" s="100">
        <f>VLOOKUP(A94,TM!$A$2:$D$347,4,0)</f>
        <v>5.084E-3</v>
      </c>
      <c r="I94" s="211">
        <f>VLOOKUP(A94,IRPi!$A$5:$F$350,6,0)</f>
        <v>1</v>
      </c>
      <c r="J94" s="100">
        <f>VLOOKUP(A94,'R E I'!$A$3:$I$348,9,0)</f>
        <v>0.01</v>
      </c>
      <c r="K94" s="118">
        <f t="shared" si="10"/>
        <v>0.51812049996762832</v>
      </c>
      <c r="L94" s="119">
        <f t="shared" si="9"/>
        <v>23</v>
      </c>
      <c r="M94" s="120">
        <f t="shared" si="11"/>
        <v>19</v>
      </c>
      <c r="N94" s="118">
        <f t="shared" si="12"/>
        <v>0</v>
      </c>
      <c r="O94" s="91">
        <f t="shared" si="13"/>
        <v>0</v>
      </c>
      <c r="P94" s="105">
        <f t="shared" si="14"/>
        <v>0</v>
      </c>
      <c r="Q94" s="237">
        <f t="shared" si="15"/>
        <v>0</v>
      </c>
      <c r="R94" s="105"/>
      <c r="S94" s="88"/>
      <c r="T94" s="153"/>
      <c r="U94" s="123" t="s">
        <v>426</v>
      </c>
      <c r="W94" s="123"/>
      <c r="AH94" s="13" t="s">
        <v>75</v>
      </c>
      <c r="AI94" s="246">
        <v>8102</v>
      </c>
    </row>
    <row r="95" spans="1:35" x14ac:dyDescent="0.25">
      <c r="A95" s="145">
        <v>13604</v>
      </c>
      <c r="B95" s="76">
        <v>2</v>
      </c>
      <c r="C95" s="145" t="s">
        <v>55</v>
      </c>
      <c r="D95" s="76">
        <f>VLOOKUP(A95,Previsional!$A$3:$G$347,7,0)</f>
        <v>1</v>
      </c>
      <c r="E95" s="100">
        <f>VLOOKUP(A95,Patentes!$A$5:$F$350,6,0)</f>
        <v>0.6325906509392748</v>
      </c>
      <c r="F95" s="100">
        <f>VLOOKUP(A95,'I G'!$A$5:$F$350,6,0)</f>
        <v>0.35068133076107511</v>
      </c>
      <c r="G95" s="100">
        <f>VLOOKUP(A95,CGR!$A$2:$R$347,18,0)</f>
        <v>1</v>
      </c>
      <c r="H95" s="100">
        <f>VLOOKUP(A95,TM!$A$2:$D$347,4,0)</f>
        <v>7.3560000000000006E-3</v>
      </c>
      <c r="I95" s="211">
        <f>VLOOKUP(A95,IRPi!$A$5:$F$350,6,0)</f>
        <v>1</v>
      </c>
      <c r="J95" s="100">
        <f>VLOOKUP(A95,'R E I'!$A$3:$I$348,9,0)</f>
        <v>9.7677500000000004E-3</v>
      </c>
      <c r="K95" s="118">
        <f t="shared" si="10"/>
        <v>0.51066884801901502</v>
      </c>
      <c r="L95" s="119">
        <f t="shared" si="9"/>
        <v>24</v>
      </c>
      <c r="M95" s="120">
        <f t="shared" si="11"/>
        <v>19</v>
      </c>
      <c r="N95" s="118">
        <f t="shared" si="12"/>
        <v>0</v>
      </c>
      <c r="O95" s="91">
        <f t="shared" si="13"/>
        <v>0</v>
      </c>
      <c r="P95" s="105">
        <f t="shared" si="14"/>
        <v>0</v>
      </c>
      <c r="Q95" s="237">
        <f t="shared" si="15"/>
        <v>0</v>
      </c>
      <c r="R95" s="105"/>
      <c r="S95" s="88"/>
      <c r="T95" s="153"/>
      <c r="U95" s="123" t="s">
        <v>426</v>
      </c>
      <c r="W95" s="123"/>
      <c r="AH95" s="13" t="s">
        <v>270</v>
      </c>
      <c r="AI95" s="246">
        <v>14102</v>
      </c>
    </row>
    <row r="96" spans="1:35" x14ac:dyDescent="0.25">
      <c r="A96" s="145">
        <v>5501</v>
      </c>
      <c r="B96" s="159">
        <v>2</v>
      </c>
      <c r="C96" s="145" t="s">
        <v>67</v>
      </c>
      <c r="D96" s="226">
        <f>VLOOKUP(A96,Previsional!$A$3:$G$347,7,0)</f>
        <v>1</v>
      </c>
      <c r="E96" s="228">
        <f>VLOOKUP(A96,Patentes!$A$5:$F$350,6,0)</f>
        <v>0.66649861356188556</v>
      </c>
      <c r="F96" s="228">
        <f>VLOOKUP(A96,'I G'!$A$5:$F$350,6,0)</f>
        <v>0.24421215679851568</v>
      </c>
      <c r="G96" s="228">
        <f>VLOOKUP(A96,CGR!$A$2:$R$347,18,0)</f>
        <v>1</v>
      </c>
      <c r="H96" s="228">
        <f>VLOOKUP(A96,TM!$A$2:$D$347,4,0)</f>
        <v>8.0110000000000008E-3</v>
      </c>
      <c r="I96" s="211">
        <f>VLOOKUP(A96,IRPi!$A$5:$F$350,6,0)</f>
        <v>0.9594052763891262</v>
      </c>
      <c r="J96" s="228">
        <f>VLOOKUP(A96,'R E I'!$A$3:$I$348,9,0)</f>
        <v>0.01</v>
      </c>
      <c r="K96" s="217">
        <f t="shared" si="10"/>
        <v>0.49399946776574516</v>
      </c>
      <c r="L96" s="119">
        <f t="shared" si="9"/>
        <v>25</v>
      </c>
      <c r="M96" s="120">
        <f t="shared" si="11"/>
        <v>19</v>
      </c>
      <c r="N96" s="118">
        <f t="shared" si="12"/>
        <v>0</v>
      </c>
      <c r="O96" s="91">
        <f t="shared" si="13"/>
        <v>0</v>
      </c>
      <c r="P96" s="105">
        <f t="shared" si="14"/>
        <v>0</v>
      </c>
      <c r="Q96" s="237">
        <f t="shared" si="15"/>
        <v>0</v>
      </c>
      <c r="R96" s="105"/>
      <c r="S96" s="88"/>
      <c r="T96" s="153"/>
      <c r="U96" s="123" t="s">
        <v>426</v>
      </c>
      <c r="W96" s="123"/>
      <c r="AH96" s="13" t="s">
        <v>188</v>
      </c>
      <c r="AI96" s="246">
        <v>9103</v>
      </c>
    </row>
    <row r="97" spans="1:35" x14ac:dyDescent="0.25">
      <c r="A97" s="145">
        <v>13601</v>
      </c>
      <c r="B97" s="76">
        <v>2</v>
      </c>
      <c r="C97" s="145" t="s">
        <v>64</v>
      </c>
      <c r="D97" s="76">
        <f>VLOOKUP(A97,Previsional!$A$3:$G$347,7,0)</f>
        <v>1</v>
      </c>
      <c r="E97" s="211">
        <f>VLOOKUP(A97,Patentes!$A$5:$F$350,6,0)</f>
        <v>0.6659894351889476</v>
      </c>
      <c r="F97" s="211">
        <f>VLOOKUP(A97,'I G'!$A$5:$F$350,6,0)</f>
        <v>0.17129569274644488</v>
      </c>
      <c r="G97" s="211">
        <f>VLOOKUP(A97,CGR!$A$2:$R$347,18,0)</f>
        <v>1</v>
      </c>
      <c r="H97" s="211">
        <f>VLOOKUP(A97,TM!$A$2:$D$347,4,0)</f>
        <v>9.9150000000000002E-3</v>
      </c>
      <c r="I97" s="211">
        <f>VLOOKUP(A97,IRPi!$A$5:$F$350,6,0)</f>
        <v>0.97181518335012185</v>
      </c>
      <c r="J97" s="211">
        <f>VLOOKUP(A97,'R E I'!$A$3:$I$348,9,0)</f>
        <v>0.01</v>
      </c>
      <c r="K97" s="118">
        <f t="shared" si="10"/>
        <v>0.47649823467024899</v>
      </c>
      <c r="L97" s="119">
        <f t="shared" si="9"/>
        <v>26</v>
      </c>
      <c r="M97" s="120">
        <f t="shared" si="11"/>
        <v>19</v>
      </c>
      <c r="N97" s="118">
        <f t="shared" si="12"/>
        <v>0</v>
      </c>
      <c r="O97" s="91">
        <f t="shared" si="13"/>
        <v>0</v>
      </c>
      <c r="P97" s="105">
        <f t="shared" si="14"/>
        <v>0</v>
      </c>
      <c r="Q97" s="237">
        <f t="shared" si="15"/>
        <v>0</v>
      </c>
      <c r="R97" s="105"/>
      <c r="S97" s="88"/>
      <c r="T97" s="153"/>
      <c r="U97" s="123" t="s">
        <v>426</v>
      </c>
      <c r="W97" s="123"/>
      <c r="AH97" s="13" t="s">
        <v>137</v>
      </c>
      <c r="AI97" s="246">
        <v>9203</v>
      </c>
    </row>
    <row r="98" spans="1:35" x14ac:dyDescent="0.25">
      <c r="A98" s="145">
        <v>16103</v>
      </c>
      <c r="B98" s="76">
        <v>2</v>
      </c>
      <c r="C98" s="145" t="s">
        <v>73</v>
      </c>
      <c r="D98" s="76">
        <f>VLOOKUP(A98,Previsional!$A$3:$G$347,7,0)</f>
        <v>1</v>
      </c>
      <c r="E98" s="100">
        <f>VLOOKUP(A98,Patentes!$A$5:$F$350,6,0)</f>
        <v>0.65600000000000003</v>
      </c>
      <c r="F98" s="100">
        <f>VLOOKUP(A98,'I G'!$A$5:$F$350,6,0)</f>
        <v>0.17360773339929225</v>
      </c>
      <c r="G98" s="100">
        <f>VLOOKUP(A98,CGR!$A$2:$R$347,18,0)</f>
        <v>1</v>
      </c>
      <c r="H98" s="100">
        <f>VLOOKUP(A98,TM!$A$2:$D$347,4,0)</f>
        <v>7.0239999999999999E-3</v>
      </c>
      <c r="I98" s="211">
        <f>VLOOKUP(A98,IRPi!$A$5:$F$350,6,0)</f>
        <v>1</v>
      </c>
      <c r="J98" s="100">
        <f>VLOOKUP(A98,'R E I'!$A$3:$I$348,9,0)</f>
        <v>6.9900000000000014E-3</v>
      </c>
      <c r="K98" s="118">
        <f t="shared" si="10"/>
        <v>0.47440503334982304</v>
      </c>
      <c r="L98" s="119">
        <f t="shared" si="9"/>
        <v>27</v>
      </c>
      <c r="M98" s="120">
        <f t="shared" si="11"/>
        <v>19</v>
      </c>
      <c r="N98" s="118">
        <f t="shared" si="12"/>
        <v>0</v>
      </c>
      <c r="O98" s="91">
        <f t="shared" si="13"/>
        <v>0</v>
      </c>
      <c r="P98" s="105">
        <f t="shared" si="14"/>
        <v>0</v>
      </c>
      <c r="Q98" s="237">
        <f t="shared" si="15"/>
        <v>0</v>
      </c>
      <c r="R98" s="105"/>
      <c r="S98" s="88"/>
      <c r="T98" s="153"/>
      <c r="U98" s="123" t="s">
        <v>426</v>
      </c>
      <c r="AH98" s="13" t="s">
        <v>158</v>
      </c>
      <c r="AI98" s="246">
        <v>13503</v>
      </c>
    </row>
    <row r="99" spans="1:35" x14ac:dyDescent="0.25">
      <c r="A99" s="145">
        <v>8106</v>
      </c>
      <c r="B99" s="76">
        <v>2</v>
      </c>
      <c r="C99" s="145" t="s">
        <v>85</v>
      </c>
      <c r="D99" s="76">
        <f>VLOOKUP(A99,Previsional!$A$3:$G$347,7,0)</f>
        <v>0</v>
      </c>
      <c r="E99" s="100">
        <f>VLOOKUP(A99,Patentes!$A$5:$F$350,6,0)</f>
        <v>0.92327365728900257</v>
      </c>
      <c r="F99" s="100">
        <f>VLOOKUP(A99,'I G'!$A$5:$F$350,6,0)</f>
        <v>7.8573498372774178E-2</v>
      </c>
      <c r="G99" s="100">
        <f>VLOOKUP(A99,CGR!$A$2:$R$347,18,0)</f>
        <v>1</v>
      </c>
      <c r="H99" s="100">
        <f>VLOOKUP(A99,TM!$A$2:$D$347,4,0)</f>
        <v>7.4580000000000002E-3</v>
      </c>
      <c r="I99" s="211">
        <f>VLOOKUP(A99,IRPi!$A$5:$F$350,6,0)</f>
        <v>1</v>
      </c>
      <c r="J99" s="100">
        <f>VLOOKUP(A99,'R E I'!$A$3:$I$348,9,0)</f>
        <v>0.01</v>
      </c>
      <c r="K99" s="118">
        <f t="shared" si="10"/>
        <v>0</v>
      </c>
      <c r="L99" s="119">
        <f t="shared" si="9"/>
        <v>28</v>
      </c>
      <c r="M99" s="120">
        <f t="shared" si="11"/>
        <v>19</v>
      </c>
      <c r="N99" s="118">
        <f t="shared" si="12"/>
        <v>0</v>
      </c>
      <c r="O99" s="91">
        <f t="shared" si="13"/>
        <v>0</v>
      </c>
      <c r="P99" s="105">
        <f t="shared" si="14"/>
        <v>0</v>
      </c>
      <c r="Q99" s="237">
        <f t="shared" si="15"/>
        <v>0</v>
      </c>
      <c r="R99" s="105"/>
      <c r="S99" s="88"/>
      <c r="T99" s="153"/>
      <c r="U99" s="123" t="s">
        <v>426</v>
      </c>
      <c r="W99" s="123"/>
      <c r="AH99" s="13" t="s">
        <v>279</v>
      </c>
      <c r="AI99" s="246">
        <v>10204</v>
      </c>
    </row>
    <row r="100" spans="1:35" x14ac:dyDescent="0.25">
      <c r="A100" s="145">
        <v>4101</v>
      </c>
      <c r="B100" s="76">
        <v>2</v>
      </c>
      <c r="C100" s="145" t="s">
        <v>84</v>
      </c>
      <c r="D100" s="76">
        <f>VLOOKUP(A100,Previsional!$A$3:$G$347,7,0)</f>
        <v>0</v>
      </c>
      <c r="E100" s="100">
        <f>VLOOKUP(A100,Patentes!$A$5:$F$350,6,0)</f>
        <v>0.74375052253156093</v>
      </c>
      <c r="F100" s="100">
        <f>VLOOKUP(A100,'I G'!$A$5:$F$350,6,0)</f>
        <v>0.34069632388511484</v>
      </c>
      <c r="G100" s="100">
        <f>VLOOKUP(A100,CGR!$A$2:$R$347,18,0)</f>
        <v>1</v>
      </c>
      <c r="H100" s="100">
        <f>VLOOKUP(A100,TM!$A$2:$D$347,4,0)</f>
        <v>9.0519999999999993E-3</v>
      </c>
      <c r="I100" s="211">
        <f>VLOOKUP(A100,IRPi!$A$5:$F$350,6,0)</f>
        <v>0.99720686504595646</v>
      </c>
      <c r="J100" s="100">
        <f>VLOOKUP(A100,'R E I'!$A$3:$I$348,9,0)</f>
        <v>9.8472500000000018E-3</v>
      </c>
      <c r="K100" s="118">
        <f t="shared" si="10"/>
        <v>0</v>
      </c>
      <c r="L100" s="119">
        <f t="shared" si="9"/>
        <v>28</v>
      </c>
      <c r="M100" s="120">
        <f t="shared" si="11"/>
        <v>19</v>
      </c>
      <c r="N100" s="118">
        <f t="shared" si="12"/>
        <v>0</v>
      </c>
      <c r="O100" s="91">
        <f t="shared" si="13"/>
        <v>0</v>
      </c>
      <c r="P100" s="105">
        <f t="shared" si="14"/>
        <v>0</v>
      </c>
      <c r="Q100" s="237">
        <f t="shared" si="15"/>
        <v>0</v>
      </c>
      <c r="R100" s="105"/>
      <c r="S100" s="88"/>
      <c r="T100" s="153"/>
      <c r="U100" s="123" t="s">
        <v>426</v>
      </c>
      <c r="AH100" s="13" t="s">
        <v>130</v>
      </c>
      <c r="AI100" s="246">
        <v>8205</v>
      </c>
    </row>
    <row r="101" spans="1:35" x14ac:dyDescent="0.25">
      <c r="A101" s="145">
        <v>5603</v>
      </c>
      <c r="B101" s="76">
        <v>2</v>
      </c>
      <c r="C101" s="145" t="s">
        <v>82</v>
      </c>
      <c r="D101" s="76">
        <f>VLOOKUP(A101,Previsional!$A$3:$G$347,7,0)</f>
        <v>0</v>
      </c>
      <c r="E101" s="100">
        <f>VLOOKUP(A101,Patentes!$A$5:$F$350,6,0)</f>
        <v>0.90764705882352936</v>
      </c>
      <c r="F101" s="100">
        <f>VLOOKUP(A101,'I G'!$A$5:$F$350,6,0)</f>
        <v>9.1807361000913662E-2</v>
      </c>
      <c r="G101" s="100">
        <f>VLOOKUP(A101,CGR!$A$2:$R$347,18,0)</f>
        <v>1</v>
      </c>
      <c r="H101" s="100">
        <f>VLOOKUP(A101,TM!$A$2:$D$347,4,0)</f>
        <v>8.9210000000000001E-3</v>
      </c>
      <c r="I101" s="211">
        <f>VLOOKUP(A101,IRPi!$A$5:$F$350,6,0)</f>
        <v>1</v>
      </c>
      <c r="J101" s="100">
        <f>VLOOKUP(A101,'R E I'!$A$3:$I$348,9,0)</f>
        <v>0.01</v>
      </c>
      <c r="K101" s="118">
        <f t="shared" si="10"/>
        <v>0</v>
      </c>
      <c r="L101" s="119">
        <f t="shared" si="9"/>
        <v>28</v>
      </c>
      <c r="M101" s="120">
        <f t="shared" si="11"/>
        <v>19</v>
      </c>
      <c r="N101" s="118">
        <f t="shared" si="12"/>
        <v>0</v>
      </c>
      <c r="O101" s="91">
        <f t="shared" si="13"/>
        <v>0</v>
      </c>
      <c r="P101" s="105">
        <f t="shared" si="14"/>
        <v>0</v>
      </c>
      <c r="Q101" s="237">
        <f t="shared" si="15"/>
        <v>0</v>
      </c>
      <c r="R101" s="105"/>
      <c r="S101" s="88"/>
      <c r="T101" s="153"/>
      <c r="U101" s="123" t="s">
        <v>426</v>
      </c>
      <c r="AH101" s="13" t="s">
        <v>344</v>
      </c>
      <c r="AI101" s="246">
        <v>9104</v>
      </c>
    </row>
    <row r="102" spans="1:35" x14ac:dyDescent="0.25">
      <c r="A102" s="145">
        <v>5605</v>
      </c>
      <c r="B102" s="76">
        <v>2</v>
      </c>
      <c r="C102" s="145" t="s">
        <v>83</v>
      </c>
      <c r="D102" s="76">
        <f>VLOOKUP(A102,Previsional!$A$3:$G$347,7,0)</f>
        <v>0</v>
      </c>
      <c r="E102" s="100">
        <f>VLOOKUP(A102,Patentes!$A$5:$F$350,6,0)</f>
        <v>0.54724818276220144</v>
      </c>
      <c r="F102" s="100">
        <f>VLOOKUP(A102,'I G'!$A$5:$F$350,6,0)</f>
        <v>8.2717186922230262E-2</v>
      </c>
      <c r="G102" s="100">
        <f>VLOOKUP(A102,CGR!$A$2:$R$347,18,0)</f>
        <v>1</v>
      </c>
      <c r="H102" s="100">
        <f>VLOOKUP(A102,TM!$A$2:$D$347,4,0)</f>
        <v>8.2240000000000004E-3</v>
      </c>
      <c r="I102" s="211">
        <f>VLOOKUP(A102,IRPi!$A$5:$F$350,6,0)</f>
        <v>1</v>
      </c>
      <c r="J102" s="100">
        <f>VLOOKUP(A102,'R E I'!$A$3:$I$348,9,0)</f>
        <v>9.1915E-3</v>
      </c>
      <c r="K102" s="118">
        <f t="shared" si="10"/>
        <v>0</v>
      </c>
      <c r="L102" s="119">
        <f t="shared" si="9"/>
        <v>28</v>
      </c>
      <c r="M102" s="120">
        <f t="shared" si="11"/>
        <v>19</v>
      </c>
      <c r="N102" s="118">
        <f t="shared" si="12"/>
        <v>0</v>
      </c>
      <c r="O102" s="91">
        <f t="shared" si="13"/>
        <v>0</v>
      </c>
      <c r="P102" s="105">
        <f t="shared" si="14"/>
        <v>0</v>
      </c>
      <c r="Q102" s="237">
        <f t="shared" si="15"/>
        <v>0</v>
      </c>
      <c r="R102" s="105"/>
      <c r="S102" s="88"/>
      <c r="T102" s="153"/>
      <c r="U102" s="123" t="s">
        <v>426</v>
      </c>
      <c r="AH102" s="13" t="s">
        <v>343</v>
      </c>
      <c r="AI102" s="246">
        <v>7103</v>
      </c>
    </row>
    <row r="103" spans="1:35" x14ac:dyDescent="0.25">
      <c r="A103" s="145">
        <v>8102</v>
      </c>
      <c r="B103" s="76">
        <v>2</v>
      </c>
      <c r="C103" s="145" t="s">
        <v>75</v>
      </c>
      <c r="D103" s="76">
        <f>VLOOKUP(A103,Previsional!$A$3:$G$347,7,0)</f>
        <v>0</v>
      </c>
      <c r="E103" s="100">
        <f>VLOOKUP(A103,Patentes!$A$5:$F$350,6,0)</f>
        <v>0.75335820895522387</v>
      </c>
      <c r="F103" s="100">
        <f>VLOOKUP(A103,'I G'!$A$5:$F$350,6,0)</f>
        <v>0.19961496977716475</v>
      </c>
      <c r="G103" s="100">
        <f>VLOOKUP(A103,CGR!$A$2:$R$347,18,0)</f>
        <v>1</v>
      </c>
      <c r="H103" s="100">
        <f>VLOOKUP(A103,TM!$A$2:$D$347,4,0)</f>
        <v>9.2949999999999994E-3</v>
      </c>
      <c r="I103" s="211">
        <f>VLOOKUP(A103,IRPi!$A$5:$F$350,6,0)</f>
        <v>0.99001580352304042</v>
      </c>
      <c r="J103" s="100">
        <f>VLOOKUP(A103,'R E I'!$A$3:$I$348,9,0)</f>
        <v>0.01</v>
      </c>
      <c r="K103" s="118">
        <f t="shared" si="10"/>
        <v>0</v>
      </c>
      <c r="L103" s="119">
        <f t="shared" si="9"/>
        <v>28</v>
      </c>
      <c r="M103" s="120">
        <f t="shared" si="11"/>
        <v>19</v>
      </c>
      <c r="N103" s="118">
        <f t="shared" si="12"/>
        <v>0</v>
      </c>
      <c r="O103" s="91">
        <f t="shared" si="13"/>
        <v>0</v>
      </c>
      <c r="P103" s="105">
        <f t="shared" si="14"/>
        <v>0</v>
      </c>
      <c r="Q103" s="237">
        <f t="shared" si="15"/>
        <v>0</v>
      </c>
      <c r="R103" s="105"/>
      <c r="S103" s="88"/>
      <c r="T103" s="153"/>
      <c r="U103" s="123" t="s">
        <v>426</v>
      </c>
      <c r="AH103" s="13" t="s">
        <v>62</v>
      </c>
      <c r="AI103" s="246">
        <v>7301</v>
      </c>
    </row>
    <row r="104" spans="1:35" x14ac:dyDescent="0.25">
      <c r="A104" s="145">
        <v>8111</v>
      </c>
      <c r="B104" s="76">
        <v>2</v>
      </c>
      <c r="C104" s="145" t="s">
        <v>86</v>
      </c>
      <c r="D104" s="76">
        <f>VLOOKUP(A104,Previsional!$A$3:$G$347,7,0)</f>
        <v>0</v>
      </c>
      <c r="E104" s="100">
        <f>VLOOKUP(A104,Patentes!$A$5:$F$350,6,0)</f>
        <v>0.87029530978575564</v>
      </c>
      <c r="F104" s="100">
        <f>VLOOKUP(A104,'I G'!$A$5:$F$350,6,0)</f>
        <v>0.10227835822576173</v>
      </c>
      <c r="G104" s="100">
        <f>VLOOKUP(A104,CGR!$A$2:$R$347,18,0)</f>
        <v>1</v>
      </c>
      <c r="H104" s="100">
        <f>VLOOKUP(A104,TM!$A$2:$D$347,4,0)</f>
        <v>8.6060000000000008E-3</v>
      </c>
      <c r="I104" s="211">
        <f>VLOOKUP(A104,IRPi!$A$5:$F$350,6,0)</f>
        <v>1</v>
      </c>
      <c r="J104" s="100">
        <f>VLOOKUP(A104,'R E I'!$A$3:$I$348,9,0)</f>
        <v>0.01</v>
      </c>
      <c r="K104" s="118">
        <f t="shared" si="10"/>
        <v>0</v>
      </c>
      <c r="L104" s="119">
        <f t="shared" si="9"/>
        <v>28</v>
      </c>
      <c r="M104" s="120">
        <f t="shared" si="11"/>
        <v>19</v>
      </c>
      <c r="N104" s="118">
        <f t="shared" si="12"/>
        <v>0</v>
      </c>
      <c r="O104" s="91">
        <f t="shared" si="13"/>
        <v>0</v>
      </c>
      <c r="P104" s="105">
        <f t="shared" si="14"/>
        <v>0</v>
      </c>
      <c r="Q104" s="237">
        <f t="shared" si="15"/>
        <v>0</v>
      </c>
      <c r="R104" s="105"/>
      <c r="S104" s="88"/>
      <c r="T104" s="153"/>
      <c r="U104" s="123" t="s">
        <v>426</v>
      </c>
      <c r="AH104" s="13" t="s">
        <v>179</v>
      </c>
      <c r="AI104" s="246">
        <v>10205</v>
      </c>
    </row>
    <row r="105" spans="1:35" x14ac:dyDescent="0.25">
      <c r="A105" s="145">
        <v>12101</v>
      </c>
      <c r="B105" s="76">
        <v>2</v>
      </c>
      <c r="C105" s="145" t="s">
        <v>51</v>
      </c>
      <c r="D105" s="76">
        <f>VLOOKUP(A105,Previsional!$A$3:$G$347,7,0)</f>
        <v>0</v>
      </c>
      <c r="E105" s="100">
        <f>VLOOKUP(A105,Patentes!$A$5:$F$350,6,0)</f>
        <v>0.94370800798983112</v>
      </c>
      <c r="F105" s="100">
        <f>VLOOKUP(A105,'I G'!$A$5:$F$350,6,0)</f>
        <v>0.219393990981679</v>
      </c>
      <c r="G105" s="100">
        <f>VLOOKUP(A105,CGR!$A$2:$R$347,18,0)</f>
        <v>1</v>
      </c>
      <c r="H105" s="100">
        <f>VLOOKUP(A105,TM!$A$2:$D$347,4,0)</f>
        <v>9.5949999999999994E-3</v>
      </c>
      <c r="I105" s="211">
        <f>VLOOKUP(A105,IRPi!$A$5:$F$350,6,0)</f>
        <v>1</v>
      </c>
      <c r="J105" s="100">
        <f>VLOOKUP(A105,'R E I'!$A$3:$I$348,9,0)</f>
        <v>0.01</v>
      </c>
      <c r="K105" s="118">
        <f t="shared" si="10"/>
        <v>0</v>
      </c>
      <c r="L105" s="119">
        <f t="shared" si="9"/>
        <v>28</v>
      </c>
      <c r="M105" s="120">
        <f t="shared" si="11"/>
        <v>19</v>
      </c>
      <c r="N105" s="118">
        <f t="shared" si="12"/>
        <v>0</v>
      </c>
      <c r="O105" s="91">
        <f t="shared" si="13"/>
        <v>0</v>
      </c>
      <c r="P105" s="105">
        <f t="shared" si="14"/>
        <v>0</v>
      </c>
      <c r="Q105" s="237">
        <f t="shared" si="15"/>
        <v>0</v>
      </c>
      <c r="R105" s="105"/>
      <c r="S105" s="88"/>
      <c r="T105" s="153"/>
      <c r="U105" s="123" t="s">
        <v>426</v>
      </c>
      <c r="AH105" s="13" t="s">
        <v>181</v>
      </c>
      <c r="AI105" s="246">
        <v>3202</v>
      </c>
    </row>
    <row r="106" spans="1:35" x14ac:dyDescent="0.25">
      <c r="A106" s="145">
        <v>13302</v>
      </c>
      <c r="B106" s="76">
        <v>2</v>
      </c>
      <c r="C106" s="145" t="s">
        <v>79</v>
      </c>
      <c r="D106" s="76">
        <f>VLOOKUP(A106,Previsional!$A$3:$G$347,7,0)</f>
        <v>0</v>
      </c>
      <c r="E106" s="100">
        <f>VLOOKUP(A106,Patentes!$A$5:$F$350,6,0)</f>
        <v>0.78700906344410881</v>
      </c>
      <c r="F106" s="100">
        <f>VLOOKUP(A106,'I G'!$A$5:$F$350,6,0)</f>
        <v>0.5751785721498508</v>
      </c>
      <c r="G106" s="100">
        <f>VLOOKUP(A106,CGR!$A$2:$R$347,18,0)</f>
        <v>1</v>
      </c>
      <c r="H106" s="100">
        <f>VLOOKUP(A106,TM!$A$2:$D$347,4,0)</f>
        <v>7.2690000000000003E-3</v>
      </c>
      <c r="I106" s="211">
        <f>VLOOKUP(A106,IRPi!$A$5:$F$350,6,0)</f>
        <v>0.93614888873364954</v>
      </c>
      <c r="J106" s="100">
        <f>VLOOKUP(A106,'R E I'!$A$3:$I$348,9,0)</f>
        <v>0.01</v>
      </c>
      <c r="K106" s="118">
        <f t="shared" si="10"/>
        <v>0</v>
      </c>
      <c r="L106" s="119">
        <f t="shared" si="9"/>
        <v>28</v>
      </c>
      <c r="M106" s="120">
        <f t="shared" si="11"/>
        <v>19</v>
      </c>
      <c r="N106" s="118">
        <f t="shared" si="12"/>
        <v>0</v>
      </c>
      <c r="O106" s="91">
        <f t="shared" si="13"/>
        <v>0</v>
      </c>
      <c r="P106" s="105">
        <f t="shared" si="14"/>
        <v>0</v>
      </c>
      <c r="Q106" s="237">
        <f t="shared" si="15"/>
        <v>0</v>
      </c>
      <c r="R106" s="105"/>
      <c r="S106" s="88"/>
      <c r="T106" s="153"/>
      <c r="U106" s="123" t="s">
        <v>426</v>
      </c>
      <c r="AH106" s="13" t="s">
        <v>112</v>
      </c>
      <c r="AI106" s="246">
        <v>6105</v>
      </c>
    </row>
    <row r="107" spans="1:35" x14ac:dyDescent="0.25">
      <c r="A107" s="145">
        <v>13402</v>
      </c>
      <c r="B107" s="76">
        <v>2</v>
      </c>
      <c r="C107" s="145" t="s">
        <v>81</v>
      </c>
      <c r="D107" s="76">
        <f>VLOOKUP(A107,Previsional!$A$3:$G$347,7,0)</f>
        <v>0</v>
      </c>
      <c r="E107" s="100">
        <f>VLOOKUP(A107,Patentes!$A$5:$F$350,6,0)</f>
        <v>0.53737311596431869</v>
      </c>
      <c r="F107" s="100">
        <f>VLOOKUP(A107,'I G'!$A$5:$F$350,6,0)</f>
        <v>0.39391128059432601</v>
      </c>
      <c r="G107" s="100">
        <f>VLOOKUP(A107,CGR!$A$2:$R$347,18,0)</f>
        <v>1</v>
      </c>
      <c r="H107" s="100">
        <f>VLOOKUP(A107,TM!$A$2:$D$347,4,0)</f>
        <v>6.1860000000000005E-3</v>
      </c>
      <c r="I107" s="211">
        <f>VLOOKUP(A107,IRPi!$A$5:$F$350,6,0)</f>
        <v>0.97458200369972448</v>
      </c>
      <c r="J107" s="100">
        <f>VLOOKUP(A107,'R E I'!$A$3:$I$348,9,0)</f>
        <v>9.4400000000000005E-3</v>
      </c>
      <c r="K107" s="118">
        <f t="shared" si="10"/>
        <v>0</v>
      </c>
      <c r="L107" s="119">
        <f t="shared" si="9"/>
        <v>28</v>
      </c>
      <c r="M107" s="120">
        <f t="shared" si="11"/>
        <v>19</v>
      </c>
      <c r="N107" s="118">
        <f t="shared" si="12"/>
        <v>0</v>
      </c>
      <c r="O107" s="91">
        <f t="shared" si="13"/>
        <v>0</v>
      </c>
      <c r="P107" s="105">
        <f t="shared" si="14"/>
        <v>0</v>
      </c>
      <c r="Q107" s="237">
        <f t="shared" si="15"/>
        <v>0</v>
      </c>
      <c r="R107" s="105"/>
      <c r="S107" s="88"/>
      <c r="T107" s="153"/>
      <c r="U107" s="123" t="s">
        <v>426</v>
      </c>
      <c r="AH107" s="13" t="s">
        <v>49</v>
      </c>
      <c r="AI107" s="246">
        <v>13105</v>
      </c>
    </row>
    <row r="108" spans="1:35" ht="15.75" thickBot="1" x14ac:dyDescent="0.3">
      <c r="A108" s="202">
        <v>13605</v>
      </c>
      <c r="B108" s="203">
        <v>2</v>
      </c>
      <c r="C108" s="202" t="s">
        <v>80</v>
      </c>
      <c r="D108" s="203">
        <f>VLOOKUP(A108,Previsional!$A$3:$G$347,7,0)</f>
        <v>0</v>
      </c>
      <c r="E108" s="204">
        <f>VLOOKUP(A108,Patentes!$A$5:$F$350,6,0)</f>
        <v>0.97846153846153849</v>
      </c>
      <c r="F108" s="204">
        <f>VLOOKUP(A108,'I G'!$A$5:$F$350,6,0)</f>
        <v>0.17651994412292879</v>
      </c>
      <c r="G108" s="204">
        <f>VLOOKUP(A108,CGR!$A$2:$R$347,18,0)</f>
        <v>1</v>
      </c>
      <c r="H108" s="204">
        <f>VLOOKUP(A108,TM!$A$2:$D$347,4,0)</f>
        <v>7.2929999999999991E-3</v>
      </c>
      <c r="I108" s="211">
        <f>VLOOKUP(A108,IRPi!$A$5:$F$350,6,0)</f>
        <v>1</v>
      </c>
      <c r="J108" s="204">
        <f>VLOOKUP(A108,'R E I'!$A$3:$I$348,9,0)</f>
        <v>0.01</v>
      </c>
      <c r="K108" s="114">
        <f t="shared" si="10"/>
        <v>0</v>
      </c>
      <c r="L108" s="115">
        <f t="shared" si="9"/>
        <v>28</v>
      </c>
      <c r="M108" s="116">
        <f t="shared" si="11"/>
        <v>19</v>
      </c>
      <c r="N108" s="114">
        <f t="shared" si="12"/>
        <v>0</v>
      </c>
      <c r="O108" s="117">
        <f t="shared" si="13"/>
        <v>0</v>
      </c>
      <c r="P108" s="105">
        <f t="shared" si="14"/>
        <v>0</v>
      </c>
      <c r="Q108" s="237">
        <f t="shared" si="15"/>
        <v>0</v>
      </c>
      <c r="R108" s="205"/>
      <c r="S108" s="206"/>
      <c r="T108" s="207"/>
      <c r="U108" s="123" t="s">
        <v>426</v>
      </c>
      <c r="AH108" s="13" t="s">
        <v>303</v>
      </c>
      <c r="AI108" s="246">
        <v>16104</v>
      </c>
    </row>
    <row r="109" spans="1:35" ht="15.75" thickTop="1" x14ac:dyDescent="0.25">
      <c r="A109" s="199">
        <v>9112</v>
      </c>
      <c r="B109" s="200">
        <v>3</v>
      </c>
      <c r="C109" s="199" t="s">
        <v>99</v>
      </c>
      <c r="D109" s="200">
        <f>VLOOKUP(A109,Previsional!$A$3:$G$347,7,0)</f>
        <v>1</v>
      </c>
      <c r="E109" s="201">
        <f>VLOOKUP(A109,Patentes!$A$5:$F$350,6,0)</f>
        <v>0.96975609756097558</v>
      </c>
      <c r="F109" s="201">
        <f>VLOOKUP(A109,'I G'!$A$5:$F$350,6,0)</f>
        <v>0.21247470014384734</v>
      </c>
      <c r="G109" s="201">
        <f>VLOOKUP(A109,CGR!$A$2:$R$347,18,0)</f>
        <v>1</v>
      </c>
      <c r="H109" s="201">
        <f>VLOOKUP(A109,TM!$A$2:$D$347,4,0)</f>
        <v>8.515E-3</v>
      </c>
      <c r="I109" s="211">
        <f>VLOOKUP(A109,IRPi!$A$5:$F$350,6,0)</f>
        <v>0.99900707435776459</v>
      </c>
      <c r="J109" s="201">
        <f>VLOOKUP(A109,'R E I'!$A$3:$I$348,9,0)</f>
        <v>0.01</v>
      </c>
      <c r="K109" s="98">
        <f t="shared" si="10"/>
        <v>0.59426091290019145</v>
      </c>
      <c r="L109" s="107">
        <f t="shared" ref="L109:L140" si="16">_xlfn.RANK.EQ(K109,$K$109:$K$164,0)</f>
        <v>1</v>
      </c>
      <c r="M109" s="111">
        <f t="shared" si="11"/>
        <v>28</v>
      </c>
      <c r="N109" s="98">
        <f t="shared" si="12"/>
        <v>0.59426091290019145</v>
      </c>
      <c r="O109" s="112">
        <f t="shared" si="13"/>
        <v>3.7698866477583394E-2</v>
      </c>
      <c r="P109" s="105">
        <f t="shared" si="14"/>
        <v>115441620</v>
      </c>
      <c r="Q109" s="237">
        <f>+P109-1</f>
        <v>115441619</v>
      </c>
      <c r="R109" s="113">
        <f>SUM(Q109:Q136)</f>
        <v>3062204000</v>
      </c>
      <c r="S109" s="113">
        <f>+I19</f>
        <v>3062204000</v>
      </c>
      <c r="T109" s="160"/>
      <c r="U109" s="160">
        <v>127415843</v>
      </c>
      <c r="V109" s="160">
        <f>SUM(U109:U136)</f>
        <v>3391360602</v>
      </c>
      <c r="W109" s="160">
        <f>U109-2</f>
        <v>127415841</v>
      </c>
      <c r="AH109" s="13" t="s">
        <v>136</v>
      </c>
      <c r="AI109" s="246">
        <v>13602</v>
      </c>
    </row>
    <row r="110" spans="1:35" x14ac:dyDescent="0.25">
      <c r="A110" s="145">
        <v>13602</v>
      </c>
      <c r="B110" s="76">
        <v>3</v>
      </c>
      <c r="C110" s="145" t="s">
        <v>136</v>
      </c>
      <c r="D110" s="76">
        <f>VLOOKUP(A110,Previsional!$A$3:$G$347,7,0)</f>
        <v>1</v>
      </c>
      <c r="E110" s="100">
        <f>VLOOKUP(A110,Patentes!$A$5:$F$350,6,0)</f>
        <v>0.95705521472392641</v>
      </c>
      <c r="F110" s="100">
        <f>VLOOKUP(A110,'I G'!$A$5:$F$350,6,0)</f>
        <v>0.22103514337700858</v>
      </c>
      <c r="G110" s="100">
        <f>VLOOKUP(A110,CGR!$A$2:$R$347,18,0)</f>
        <v>1</v>
      </c>
      <c r="H110" s="100">
        <f>VLOOKUP(A110,TM!$A$2:$D$347,4,0)</f>
        <v>8.0540000000000004E-3</v>
      </c>
      <c r="I110" s="211">
        <f>VLOOKUP(A110,IRPi!$A$5:$F$350,6,0)</f>
        <v>0.99808498642081722</v>
      </c>
      <c r="J110" s="100">
        <f>VLOOKUP(A110,'R E I'!$A$3:$I$348,9,0)</f>
        <v>0.01</v>
      </c>
      <c r="K110" s="98">
        <f t="shared" si="10"/>
        <v>0.59184046031866722</v>
      </c>
      <c r="L110" s="107">
        <f t="shared" si="16"/>
        <v>2</v>
      </c>
      <c r="M110" s="111">
        <f t="shared" si="11"/>
        <v>28</v>
      </c>
      <c r="N110" s="98">
        <f t="shared" si="12"/>
        <v>0.59184046031866722</v>
      </c>
      <c r="O110" s="112">
        <f t="shared" si="13"/>
        <v>3.7545317225553876E-2</v>
      </c>
      <c r="P110" s="105">
        <f t="shared" si="14"/>
        <v>114971421</v>
      </c>
      <c r="Q110" s="237">
        <f>+P110-1</f>
        <v>114971420</v>
      </c>
      <c r="R110" s="113"/>
      <c r="T110" s="160"/>
      <c r="U110" s="160">
        <v>127331245</v>
      </c>
      <c r="W110" s="160">
        <v>127331245</v>
      </c>
      <c r="AH110" s="13" t="s">
        <v>105</v>
      </c>
      <c r="AI110" s="246">
        <v>5604</v>
      </c>
    </row>
    <row r="111" spans="1:35" x14ac:dyDescent="0.25">
      <c r="A111" s="145">
        <v>9202</v>
      </c>
      <c r="B111" s="76">
        <v>3</v>
      </c>
      <c r="C111" s="145" t="s">
        <v>88</v>
      </c>
      <c r="D111" s="76">
        <f>VLOOKUP(A111,Previsional!$A$3:$G$347,7,0)</f>
        <v>1</v>
      </c>
      <c r="E111" s="211">
        <f>VLOOKUP(A111,Patentes!$A$5:$F$350,6,0)</f>
        <v>0.99602649006622512</v>
      </c>
      <c r="F111" s="211">
        <f>VLOOKUP(A111,'I G'!$A$5:$F$350,6,0)</f>
        <v>0.15490710194553897</v>
      </c>
      <c r="G111" s="211">
        <f>VLOOKUP(A111,CGR!$A$2:$R$347,18,0)</f>
        <v>1</v>
      </c>
      <c r="H111" s="211">
        <f>VLOOKUP(A111,TM!$A$2:$D$347,4,0)</f>
        <v>9.0019999999999996E-3</v>
      </c>
      <c r="I111" s="211">
        <f>VLOOKUP(A111,IRPi!$A$5:$F$350,6,0)</f>
        <v>1</v>
      </c>
      <c r="J111" s="211">
        <f>VLOOKUP(A111,'R E I'!$A$3:$I$348,9,0)</f>
        <v>0.01</v>
      </c>
      <c r="K111" s="98">
        <f t="shared" si="10"/>
        <v>0.58918634700956352</v>
      </c>
      <c r="L111" s="107">
        <f t="shared" si="16"/>
        <v>3</v>
      </c>
      <c r="M111" s="111">
        <f t="shared" si="11"/>
        <v>28</v>
      </c>
      <c r="N111" s="98">
        <f t="shared" si="12"/>
        <v>0.58918634700956352</v>
      </c>
      <c r="O111" s="112">
        <f t="shared" si="13"/>
        <v>3.737694494818506E-2</v>
      </c>
      <c r="P111" s="105">
        <f t="shared" si="14"/>
        <v>114455830</v>
      </c>
      <c r="Q111" s="237">
        <f t="shared" si="15"/>
        <v>114455830</v>
      </c>
      <c r="R111" s="113"/>
      <c r="T111" s="160"/>
      <c r="U111" s="160">
        <v>126963081</v>
      </c>
      <c r="W111" s="160">
        <v>126963081</v>
      </c>
      <c r="AH111" s="13" t="s">
        <v>83</v>
      </c>
      <c r="AI111" s="246">
        <v>5605</v>
      </c>
    </row>
    <row r="112" spans="1:35" x14ac:dyDescent="0.25">
      <c r="A112" s="145">
        <v>16301</v>
      </c>
      <c r="B112" s="76">
        <v>3</v>
      </c>
      <c r="C112" s="145" t="s">
        <v>93</v>
      </c>
      <c r="D112" s="76">
        <f>VLOOKUP(A112,Previsional!$A$3:$G$347,7,0)</f>
        <v>1</v>
      </c>
      <c r="E112" s="100">
        <f>VLOOKUP(A112,Patentes!$A$5:$F$350,6,0)</f>
        <v>1</v>
      </c>
      <c r="F112" s="100">
        <f>VLOOKUP(A112,'I G'!$A$5:$F$350,6,0)</f>
        <v>0.13500409033142619</v>
      </c>
      <c r="G112" s="100">
        <f>VLOOKUP(A112,CGR!$A$2:$R$347,18,0)</f>
        <v>1</v>
      </c>
      <c r="H112" s="100">
        <f>VLOOKUP(A112,TM!$A$2:$D$347,4,0)</f>
        <v>5.4159999999999998E-3</v>
      </c>
      <c r="I112" s="211">
        <f>VLOOKUP(A112,IRPi!$A$5:$F$350,6,0)</f>
        <v>1</v>
      </c>
      <c r="J112" s="100">
        <f>VLOOKUP(A112,'R E I'!$A$3:$I$348,9,0)</f>
        <v>0.01</v>
      </c>
      <c r="K112" s="98">
        <f t="shared" si="10"/>
        <v>0.5850634225828566</v>
      </c>
      <c r="L112" s="107">
        <f t="shared" si="16"/>
        <v>4</v>
      </c>
      <c r="M112" s="111">
        <f t="shared" si="11"/>
        <v>28</v>
      </c>
      <c r="N112" s="98">
        <f t="shared" si="12"/>
        <v>0.5850634225828566</v>
      </c>
      <c r="O112" s="112">
        <f t="shared" si="13"/>
        <v>3.7115393878468822E-2</v>
      </c>
      <c r="P112" s="105">
        <f t="shared" si="14"/>
        <v>113654908</v>
      </c>
      <c r="Q112" s="237">
        <f t="shared" si="15"/>
        <v>113654908</v>
      </c>
      <c r="R112" s="113"/>
      <c r="T112" s="160"/>
      <c r="U112" s="160">
        <v>126172197</v>
      </c>
      <c r="W112" s="160">
        <v>126172197</v>
      </c>
      <c r="AH112" s="13" t="s">
        <v>260</v>
      </c>
      <c r="AI112" s="246">
        <v>7104</v>
      </c>
    </row>
    <row r="113" spans="1:35" x14ac:dyDescent="0.25">
      <c r="A113" s="145">
        <v>7404</v>
      </c>
      <c r="B113" s="76">
        <v>3</v>
      </c>
      <c r="C113" s="145" t="s">
        <v>135</v>
      </c>
      <c r="D113" s="76">
        <f>VLOOKUP(A113,Previsional!$A$3:$G$347,7,0)</f>
        <v>1</v>
      </c>
      <c r="E113" s="100">
        <f>VLOOKUP(A113,Patentes!$A$5:$F$350,6,0)</f>
        <v>0.96168320218953129</v>
      </c>
      <c r="F113" s="100">
        <f>VLOOKUP(A113,'I G'!$A$5:$F$350,6,0)</f>
        <v>0.16659919380245891</v>
      </c>
      <c r="G113" s="100">
        <f>VLOOKUP(A113,CGR!$A$2:$R$347,18,0)</f>
        <v>1</v>
      </c>
      <c r="H113" s="100">
        <f>VLOOKUP(A113,TM!$A$2:$D$347,4,0)</f>
        <v>8.5249999999999996E-3</v>
      </c>
      <c r="I113" s="211">
        <f>VLOOKUP(A113,IRPi!$A$5:$F$350,6,0)</f>
        <v>0.99996073982004097</v>
      </c>
      <c r="J113" s="100">
        <f>VLOOKUP(A113,'R E I'!$A$3:$I$348,9,0)</f>
        <v>9.8610000000000017E-3</v>
      </c>
      <c r="K113" s="98">
        <f t="shared" si="10"/>
        <v>0.58000875620795267</v>
      </c>
      <c r="L113" s="107">
        <f t="shared" si="16"/>
        <v>5</v>
      </c>
      <c r="M113" s="111">
        <f t="shared" si="11"/>
        <v>28</v>
      </c>
      <c r="N113" s="98">
        <f t="shared" si="12"/>
        <v>0.58000875620795267</v>
      </c>
      <c r="O113" s="112">
        <f t="shared" si="13"/>
        <v>3.6794734739326963E-2</v>
      </c>
      <c r="P113" s="105">
        <f t="shared" si="14"/>
        <v>112672984</v>
      </c>
      <c r="Q113" s="237">
        <f t="shared" si="15"/>
        <v>112672984</v>
      </c>
      <c r="R113" s="113"/>
      <c r="T113" s="160"/>
      <c r="U113" s="160">
        <v>125581843</v>
      </c>
      <c r="W113" s="160">
        <v>125581843</v>
      </c>
      <c r="AH113" s="13" t="s">
        <v>342</v>
      </c>
      <c r="AI113" s="246">
        <v>9204</v>
      </c>
    </row>
    <row r="114" spans="1:35" x14ac:dyDescent="0.25">
      <c r="A114" s="145">
        <v>9211</v>
      </c>
      <c r="B114" s="76">
        <v>3</v>
      </c>
      <c r="C114" s="145" t="s">
        <v>108</v>
      </c>
      <c r="D114" s="76">
        <f>VLOOKUP(A114,Previsional!$A$3:$G$347,7,0)</f>
        <v>1</v>
      </c>
      <c r="E114" s="100">
        <f>VLOOKUP(A114,Patentes!$A$5:$F$350,6,0)</f>
        <v>0.98293668612483165</v>
      </c>
      <c r="F114" s="100">
        <f>VLOOKUP(A114,'I G'!$A$5:$F$350,6,0)</f>
        <v>0.13528736201250946</v>
      </c>
      <c r="G114" s="100">
        <f>VLOOKUP(A114,CGR!$A$2:$R$347,18,0)</f>
        <v>1</v>
      </c>
      <c r="H114" s="100">
        <f>VLOOKUP(A114,TM!$A$2:$D$347,4,0)</f>
        <v>7.0320000000000001E-3</v>
      </c>
      <c r="I114" s="211">
        <f>VLOOKUP(A114,IRPi!$A$5:$F$350,6,0)</f>
        <v>1</v>
      </c>
      <c r="J114" s="100">
        <f>VLOOKUP(A114,'R E I'!$A$3:$I$348,9,0)</f>
        <v>0.01</v>
      </c>
      <c r="K114" s="98">
        <f t="shared" si="10"/>
        <v>0.57940448064681838</v>
      </c>
      <c r="L114" s="107">
        <f t="shared" si="16"/>
        <v>6</v>
      </c>
      <c r="M114" s="111">
        <f t="shared" si="11"/>
        <v>28</v>
      </c>
      <c r="N114" s="98">
        <f t="shared" si="12"/>
        <v>0.57940448064681838</v>
      </c>
      <c r="O114" s="112">
        <f t="shared" si="13"/>
        <v>3.6756400561190138E-2</v>
      </c>
      <c r="P114" s="105">
        <f t="shared" si="14"/>
        <v>112555597</v>
      </c>
      <c r="Q114" s="237">
        <f t="shared" si="15"/>
        <v>112555597</v>
      </c>
      <c r="R114" s="113"/>
      <c r="T114" s="160"/>
      <c r="U114" s="160">
        <v>125236455</v>
      </c>
      <c r="W114" s="160">
        <v>125236455</v>
      </c>
      <c r="AH114" s="13" t="s">
        <v>23</v>
      </c>
      <c r="AI114" s="246">
        <v>13106</v>
      </c>
    </row>
    <row r="115" spans="1:35" x14ac:dyDescent="0.25">
      <c r="A115" s="145">
        <v>5604</v>
      </c>
      <c r="B115" s="76">
        <v>3</v>
      </c>
      <c r="C115" s="145" t="s">
        <v>105</v>
      </c>
      <c r="D115" s="76">
        <f>VLOOKUP(A115,Previsional!$A$3:$G$347,7,0)</f>
        <v>1</v>
      </c>
      <c r="E115" s="100">
        <f>VLOOKUP(A115,Patentes!$A$5:$F$350,6,0)</f>
        <v>0.97991631799163181</v>
      </c>
      <c r="F115" s="100">
        <f>VLOOKUP(A115,'I G'!$A$5:$F$350,6,0)</f>
        <v>0.12210345757483088</v>
      </c>
      <c r="G115" s="100">
        <f>VLOOKUP(A115,CGR!$A$2:$R$347,18,0)</f>
        <v>1</v>
      </c>
      <c r="H115" s="100">
        <f>VLOOKUP(A115,TM!$A$2:$D$347,4,0)</f>
        <v>9.6570000000000007E-3</v>
      </c>
      <c r="I115" s="211">
        <f>VLOOKUP(A115,IRPi!$A$5:$F$350,6,0)</f>
        <v>1</v>
      </c>
      <c r="J115" s="100">
        <f>VLOOKUP(A115,'R E I'!$A$3:$I$348,9,0)</f>
        <v>0.01</v>
      </c>
      <c r="K115" s="98">
        <f t="shared" si="10"/>
        <v>0.57544512569077888</v>
      </c>
      <c r="L115" s="119">
        <f t="shared" si="16"/>
        <v>7</v>
      </c>
      <c r="M115" s="120">
        <f t="shared" si="11"/>
        <v>28</v>
      </c>
      <c r="N115" s="118">
        <f t="shared" si="12"/>
        <v>0.57544512569077888</v>
      </c>
      <c r="O115" s="112">
        <f t="shared" si="13"/>
        <v>3.6505226050827948E-2</v>
      </c>
      <c r="P115" s="105">
        <f t="shared" si="14"/>
        <v>111786449</v>
      </c>
      <c r="Q115" s="237">
        <f t="shared" si="15"/>
        <v>111786449</v>
      </c>
      <c r="R115" s="113"/>
      <c r="T115" s="160"/>
      <c r="U115" s="160">
        <v>125167965</v>
      </c>
      <c r="W115" s="160">
        <v>125167965</v>
      </c>
      <c r="AH115" s="13" t="s">
        <v>306</v>
      </c>
      <c r="AI115" s="246">
        <v>8104</v>
      </c>
    </row>
    <row r="116" spans="1:35" x14ac:dyDescent="0.25">
      <c r="A116" s="145">
        <v>8306</v>
      </c>
      <c r="B116" s="76">
        <v>3</v>
      </c>
      <c r="C116" s="145" t="s">
        <v>116</v>
      </c>
      <c r="D116" s="76">
        <f>VLOOKUP(A116,Previsional!$A$3:$G$347,7,0)</f>
        <v>1</v>
      </c>
      <c r="E116" s="100">
        <f>VLOOKUP(A116,Patentes!$A$5:$F$350,6,0)</f>
        <v>0.94555873925501432</v>
      </c>
      <c r="F116" s="100">
        <f>VLOOKUP(A116,'I G'!$A$5:$F$350,6,0)</f>
        <v>0.16831044043515531</v>
      </c>
      <c r="G116" s="100">
        <f>VLOOKUP(A116,CGR!$A$2:$R$347,18,0)</f>
        <v>1</v>
      </c>
      <c r="H116" s="100">
        <f>VLOOKUP(A116,TM!$A$2:$D$347,4,0)</f>
        <v>7.8879999999999992E-3</v>
      </c>
      <c r="I116" s="211">
        <f>VLOOKUP(A116,IRPi!$A$5:$F$350,6,0)</f>
        <v>1</v>
      </c>
      <c r="J116" s="100">
        <f>VLOOKUP(A116,'R E I'!$A$3:$I$348,9,0)</f>
        <v>0.01</v>
      </c>
      <c r="K116" s="98">
        <f t="shared" si="10"/>
        <v>0.57470636884804394</v>
      </c>
      <c r="L116" s="107">
        <f t="shared" si="16"/>
        <v>8</v>
      </c>
      <c r="M116" s="111">
        <f t="shared" si="11"/>
        <v>28</v>
      </c>
      <c r="N116" s="98">
        <f t="shared" si="12"/>
        <v>0.57470636884804394</v>
      </c>
      <c r="O116" s="112">
        <f t="shared" si="13"/>
        <v>3.6458360616859316E-2</v>
      </c>
      <c r="P116" s="105">
        <f t="shared" si="14"/>
        <v>111642938</v>
      </c>
      <c r="Q116" s="237">
        <f t="shared" si="15"/>
        <v>111642938</v>
      </c>
      <c r="R116" s="113"/>
      <c r="T116" s="160"/>
      <c r="U116" s="160">
        <v>124986669</v>
      </c>
      <c r="W116" s="160">
        <v>124986669</v>
      </c>
      <c r="AH116" s="13" t="s">
        <v>300</v>
      </c>
      <c r="AI116" s="246">
        <v>9105</v>
      </c>
    </row>
    <row r="117" spans="1:35" x14ac:dyDescent="0.25">
      <c r="A117" s="145">
        <v>3201</v>
      </c>
      <c r="B117" s="76">
        <v>3</v>
      </c>
      <c r="C117" s="145" t="s">
        <v>133</v>
      </c>
      <c r="D117" s="76">
        <f>VLOOKUP(A117,Previsional!$A$3:$G$347,7,0)</f>
        <v>1</v>
      </c>
      <c r="E117" s="211">
        <f>VLOOKUP(A117,Patentes!$A$5:$F$350,6,0)</f>
        <v>0.96062346185397862</v>
      </c>
      <c r="F117" s="211">
        <f>VLOOKUP(A117,'I G'!$A$5:$F$350,6,0)</f>
        <v>0.14168721217956654</v>
      </c>
      <c r="G117" s="211">
        <f>VLOOKUP(A117,CGR!$A$2:$R$347,18,0)</f>
        <v>1</v>
      </c>
      <c r="H117" s="211">
        <f>VLOOKUP(A117,TM!$A$2:$D$347,4,0)</f>
        <v>6.8410000000000007E-3</v>
      </c>
      <c r="I117" s="211">
        <f>VLOOKUP(A117,IRPi!$A$5:$F$350,6,0)</f>
        <v>0.99775566065857269</v>
      </c>
      <c r="J117" s="211">
        <f>VLOOKUP(A117,'R E I'!$A$3:$I$348,9,0)</f>
        <v>0.01</v>
      </c>
      <c r="K117" s="98">
        <f t="shared" si="10"/>
        <v>0.57305394772671259</v>
      </c>
      <c r="L117" s="107">
        <f t="shared" si="16"/>
        <v>9</v>
      </c>
      <c r="M117" s="111">
        <f t="shared" si="11"/>
        <v>28</v>
      </c>
      <c r="N117" s="98">
        <f t="shared" si="12"/>
        <v>0.57305394772671259</v>
      </c>
      <c r="O117" s="112">
        <f t="shared" si="13"/>
        <v>3.635353392900971E-2</v>
      </c>
      <c r="P117" s="105">
        <f t="shared" si="14"/>
        <v>111321937</v>
      </c>
      <c r="Q117" s="237">
        <f t="shared" si="15"/>
        <v>111321937</v>
      </c>
      <c r="R117" s="113"/>
      <c r="T117" s="160"/>
      <c r="U117" s="160">
        <v>124916016</v>
      </c>
      <c r="W117" s="160">
        <v>124916016</v>
      </c>
      <c r="AH117" s="13" t="s">
        <v>159</v>
      </c>
      <c r="AI117" s="246">
        <v>3303</v>
      </c>
    </row>
    <row r="118" spans="1:35" x14ac:dyDescent="0.25">
      <c r="A118" s="145">
        <v>3301</v>
      </c>
      <c r="B118" s="76">
        <v>3</v>
      </c>
      <c r="C118" s="145" t="s">
        <v>142</v>
      </c>
      <c r="D118" s="76">
        <f>VLOOKUP(A118,Previsional!$A$3:$G$347,7,0)</f>
        <v>1</v>
      </c>
      <c r="E118" s="100">
        <f>VLOOKUP(A118,Patentes!$A$5:$F$350,6,0)</f>
        <v>0.93798024149286496</v>
      </c>
      <c r="F118" s="100">
        <f>VLOOKUP(A118,'I G'!$A$5:$F$350,6,0)</f>
        <v>0.16218693007409793</v>
      </c>
      <c r="G118" s="100">
        <f>VLOOKUP(A118,CGR!$A$2:$R$347,18,0)</f>
        <v>1</v>
      </c>
      <c r="H118" s="100">
        <f>VLOOKUP(A118,TM!$A$2:$D$347,4,0)</f>
        <v>6.3929999999999994E-3</v>
      </c>
      <c r="I118" s="211">
        <f>VLOOKUP(A118,IRPi!$A$5:$F$350,6,0)</f>
        <v>1</v>
      </c>
      <c r="J118" s="100">
        <f>VLOOKUP(A118,'R E I'!$A$3:$I$348,9,0)</f>
        <v>0.01</v>
      </c>
      <c r="K118" s="138">
        <f t="shared" si="10"/>
        <v>0.57029876704102722</v>
      </c>
      <c r="L118" s="107">
        <f t="shared" si="16"/>
        <v>10</v>
      </c>
      <c r="M118" s="111">
        <f t="shared" si="11"/>
        <v>28</v>
      </c>
      <c r="N118" s="138">
        <f t="shared" si="12"/>
        <v>0.57029876704102722</v>
      </c>
      <c r="O118" s="139">
        <f t="shared" si="13"/>
        <v>3.6178750115138519E-2</v>
      </c>
      <c r="P118" s="105">
        <f t="shared" si="14"/>
        <v>110786713</v>
      </c>
      <c r="Q118" s="237">
        <f t="shared" si="15"/>
        <v>110786713</v>
      </c>
      <c r="R118" s="113"/>
      <c r="T118" s="160"/>
      <c r="U118" s="160">
        <v>123689247</v>
      </c>
      <c r="W118" s="160">
        <v>123689247</v>
      </c>
      <c r="AH118" s="13" t="s">
        <v>187</v>
      </c>
      <c r="AI118" s="246">
        <v>10104</v>
      </c>
    </row>
    <row r="119" spans="1:35" x14ac:dyDescent="0.25">
      <c r="A119" s="145">
        <v>5503</v>
      </c>
      <c r="B119" s="76">
        <v>3</v>
      </c>
      <c r="C119" s="145" t="s">
        <v>100</v>
      </c>
      <c r="D119" s="76">
        <f>VLOOKUP(A119,Previsional!$A$3:$G$347,7,0)</f>
        <v>1</v>
      </c>
      <c r="E119" s="100">
        <f>VLOOKUP(A119,Patentes!$A$5:$F$350,6,0)</f>
        <v>0.89135802469135805</v>
      </c>
      <c r="F119" s="100">
        <f>VLOOKUP(A119,'I G'!$A$5:$F$350,6,0)</f>
        <v>0.22143683687504886</v>
      </c>
      <c r="G119" s="100">
        <f>VLOOKUP(A119,CGR!$A$2:$R$347,18,0)</f>
        <v>1</v>
      </c>
      <c r="H119" s="100">
        <f>VLOOKUP(A119,TM!$A$2:$D$347,4,0)</f>
        <v>5.6910000000000007E-3</v>
      </c>
      <c r="I119" s="211">
        <f>VLOOKUP(A119,IRPi!$A$5:$F$350,6,0)</f>
        <v>0.99822608109529543</v>
      </c>
      <c r="J119" s="100">
        <f>VLOOKUP(A119,'R E I'!$A$3:$I$348,9,0)</f>
        <v>0.01</v>
      </c>
      <c r="K119" s="98">
        <f t="shared" si="10"/>
        <v>0.5685994719155022</v>
      </c>
      <c r="L119" s="107">
        <f t="shared" si="16"/>
        <v>11</v>
      </c>
      <c r="M119" s="111">
        <f t="shared" si="11"/>
        <v>28</v>
      </c>
      <c r="N119" s="98">
        <f t="shared" si="12"/>
        <v>0.5685994719155022</v>
      </c>
      <c r="O119" s="112">
        <f t="shared" si="13"/>
        <v>3.6070949822956194E-2</v>
      </c>
      <c r="P119" s="105">
        <f t="shared" si="14"/>
        <v>110456607</v>
      </c>
      <c r="Q119" s="237">
        <f t="shared" si="15"/>
        <v>110456607</v>
      </c>
      <c r="R119" s="113"/>
      <c r="T119" s="160"/>
      <c r="U119" s="160">
        <v>123594202</v>
      </c>
      <c r="W119" s="160">
        <v>123594202</v>
      </c>
      <c r="AH119" s="13" t="s">
        <v>183</v>
      </c>
      <c r="AI119" s="246">
        <v>10105</v>
      </c>
    </row>
    <row r="120" spans="1:35" x14ac:dyDescent="0.25">
      <c r="A120" s="145">
        <v>6105</v>
      </c>
      <c r="B120" s="76">
        <v>3</v>
      </c>
      <c r="C120" s="145" t="s">
        <v>112</v>
      </c>
      <c r="D120" s="76">
        <f>VLOOKUP(A120,Previsional!$A$3:$G$347,7,0)</f>
        <v>1</v>
      </c>
      <c r="E120" s="100">
        <f>VLOOKUP(A120,Patentes!$A$5:$F$350,6,0)</f>
        <v>0.89397089397089402</v>
      </c>
      <c r="F120" s="100">
        <f>VLOOKUP(A120,'I G'!$A$5:$F$350,6,0)</f>
        <v>0.19313918989033976</v>
      </c>
      <c r="G120" s="100">
        <f>VLOOKUP(A120,CGR!$A$2:$R$347,18,0)</f>
        <v>1</v>
      </c>
      <c r="H120" s="100">
        <f>VLOOKUP(A120,TM!$A$2:$D$347,4,0)</f>
        <v>9.3699999999999999E-3</v>
      </c>
      <c r="I120" s="211">
        <f>VLOOKUP(A120,IRPi!$A$5:$F$350,6,0)</f>
        <v>0.99485528310509719</v>
      </c>
      <c r="J120" s="100">
        <f>VLOOKUP(A120,'R E I'!$A$3:$I$348,9,0)</f>
        <v>0.01</v>
      </c>
      <c r="K120" s="98">
        <f t="shared" si="10"/>
        <v>0.56282287451765267</v>
      </c>
      <c r="L120" s="107">
        <f t="shared" si="16"/>
        <v>12</v>
      </c>
      <c r="M120" s="111">
        <f t="shared" si="11"/>
        <v>28</v>
      </c>
      <c r="N120" s="98">
        <f t="shared" si="12"/>
        <v>0.56282287451765267</v>
      </c>
      <c r="O120" s="112">
        <f t="shared" si="13"/>
        <v>3.5704492650241455E-2</v>
      </c>
      <c r="P120" s="105">
        <f t="shared" si="14"/>
        <v>109334440</v>
      </c>
      <c r="Q120" s="237">
        <f t="shared" si="15"/>
        <v>109334440</v>
      </c>
      <c r="R120" s="113"/>
      <c r="T120" s="160"/>
      <c r="U120" s="160">
        <v>123503480</v>
      </c>
      <c r="W120" s="160">
        <v>123503480</v>
      </c>
      <c r="AH120" s="13" t="s">
        <v>200</v>
      </c>
      <c r="AI120" s="246">
        <v>10402</v>
      </c>
    </row>
    <row r="121" spans="1:35" x14ac:dyDescent="0.25">
      <c r="A121" s="145">
        <v>8305</v>
      </c>
      <c r="B121" s="76">
        <v>3</v>
      </c>
      <c r="C121" s="145" t="s">
        <v>128</v>
      </c>
      <c r="D121" s="76">
        <f>VLOOKUP(A121,Previsional!$A$3:$G$347,7,0)</f>
        <v>1</v>
      </c>
      <c r="E121" s="100">
        <f>VLOOKUP(A121,Patentes!$A$5:$F$350,6,0)</f>
        <v>0.95788849347568206</v>
      </c>
      <c r="F121" s="100">
        <f>VLOOKUP(A121,'I G'!$A$5:$F$350,6,0)</f>
        <v>0.10334598984950924</v>
      </c>
      <c r="G121" s="100">
        <f>VLOOKUP(A121,CGR!$A$2:$R$347,18,0)</f>
        <v>1</v>
      </c>
      <c r="H121" s="100">
        <f>VLOOKUP(A121,TM!$A$2:$D$347,4,0)</f>
        <v>7.045E-3</v>
      </c>
      <c r="I121" s="211">
        <f>VLOOKUP(A121,IRPi!$A$5:$F$350,6,0)</f>
        <v>1</v>
      </c>
      <c r="J121" s="100">
        <f>VLOOKUP(A121,'R E I'!$A$3:$I$348,9,0)</f>
        <v>0.01</v>
      </c>
      <c r="K121" s="98">
        <f t="shared" si="10"/>
        <v>0.56265422017886602</v>
      </c>
      <c r="L121" s="107">
        <f t="shared" si="16"/>
        <v>13</v>
      </c>
      <c r="M121" s="111">
        <f t="shared" si="11"/>
        <v>28</v>
      </c>
      <c r="N121" s="98">
        <f t="shared" si="12"/>
        <v>0.56265422017886602</v>
      </c>
      <c r="O121" s="112">
        <f t="shared" si="13"/>
        <v>3.5693793515802756E-2</v>
      </c>
      <c r="P121" s="105">
        <f t="shared" si="14"/>
        <v>109301677</v>
      </c>
      <c r="Q121" s="237">
        <f t="shared" si="15"/>
        <v>109301677</v>
      </c>
      <c r="R121" s="113"/>
      <c r="S121" s="113"/>
      <c r="T121" s="160"/>
      <c r="U121" s="160">
        <v>122933749</v>
      </c>
      <c r="W121" s="160">
        <v>122933749</v>
      </c>
      <c r="AH121" s="13" t="s">
        <v>178</v>
      </c>
      <c r="AI121" s="246">
        <v>14202</v>
      </c>
    </row>
    <row r="122" spans="1:35" x14ac:dyDescent="0.25">
      <c r="A122" s="145">
        <v>9203</v>
      </c>
      <c r="B122" s="76">
        <v>3</v>
      </c>
      <c r="C122" s="145" t="s">
        <v>137</v>
      </c>
      <c r="D122" s="76">
        <f>VLOOKUP(A122,Previsional!$A$3:$G$347,7,0)</f>
        <v>1</v>
      </c>
      <c r="E122" s="211">
        <f>VLOOKUP(A122,Patentes!$A$5:$F$350,6,0)</f>
        <v>0.96676737160120851</v>
      </c>
      <c r="F122" s="211">
        <f>VLOOKUP(A122,'I G'!$A$5:$F$350,6,0)</f>
        <v>8.8563847793097325E-2</v>
      </c>
      <c r="G122" s="211">
        <f>VLOOKUP(A122,CGR!$A$2:$R$347,18,0)</f>
        <v>1</v>
      </c>
      <c r="H122" s="211">
        <f>VLOOKUP(A122,TM!$A$2:$D$347,4,0)</f>
        <v>8.8210000000000007E-3</v>
      </c>
      <c r="I122" s="211">
        <f>VLOOKUP(A122,IRPi!$A$5:$F$350,6,0)</f>
        <v>1</v>
      </c>
      <c r="J122" s="211">
        <f>VLOOKUP(A122,'R E I'!$A$3:$I$348,9,0)</f>
        <v>0.01</v>
      </c>
      <c r="K122" s="98">
        <f t="shared" si="10"/>
        <v>0.56233269200869729</v>
      </c>
      <c r="L122" s="107">
        <f t="shared" si="16"/>
        <v>14</v>
      </c>
      <c r="M122" s="111">
        <f t="shared" si="11"/>
        <v>28</v>
      </c>
      <c r="N122" s="98">
        <f t="shared" si="12"/>
        <v>0.56233269200869729</v>
      </c>
      <c r="O122" s="112">
        <f t="shared" si="13"/>
        <v>3.567339633454307E-2</v>
      </c>
      <c r="P122" s="105">
        <f t="shared" si="14"/>
        <v>109239217</v>
      </c>
      <c r="Q122" s="237">
        <f t="shared" si="15"/>
        <v>109239217</v>
      </c>
      <c r="R122" s="113"/>
      <c r="S122" s="123"/>
      <c r="T122" s="160"/>
      <c r="U122" s="160">
        <v>122234929</v>
      </c>
      <c r="W122" s="160">
        <v>122234929</v>
      </c>
      <c r="AH122" s="13" t="s">
        <v>302</v>
      </c>
      <c r="AI122" s="246">
        <v>9106</v>
      </c>
    </row>
    <row r="123" spans="1:35" x14ac:dyDescent="0.25">
      <c r="A123" s="145">
        <v>7406</v>
      </c>
      <c r="B123" s="76">
        <v>3</v>
      </c>
      <c r="C123" s="145" t="s">
        <v>92</v>
      </c>
      <c r="D123" s="76">
        <f>VLOOKUP(A123,Previsional!$A$3:$G$347,7,0)</f>
        <v>1</v>
      </c>
      <c r="E123" s="100">
        <f>VLOOKUP(A123,Patentes!$A$5:$F$350,6,0)</f>
        <v>0.87651515151515147</v>
      </c>
      <c r="F123" s="100">
        <f>VLOOKUP(A123,'I G'!$A$5:$F$350,6,0)</f>
        <v>0.21232769955940514</v>
      </c>
      <c r="G123" s="100">
        <f>VLOOKUP(A123,CGR!$A$2:$R$347,18,0)</f>
        <v>1</v>
      </c>
      <c r="H123" s="100">
        <f>VLOOKUP(A123,TM!$A$2:$D$347,4,0)</f>
        <v>8.7660000000000012E-3</v>
      </c>
      <c r="I123" s="211">
        <f>VLOOKUP(A123,IRPi!$A$5:$F$350,6,0)</f>
        <v>1</v>
      </c>
      <c r="J123" s="100">
        <f>VLOOKUP(A123,'R E I'!$A$3:$I$348,9,0)</f>
        <v>0.01</v>
      </c>
      <c r="K123" s="98">
        <f t="shared" si="10"/>
        <v>0.56167712792015434</v>
      </c>
      <c r="L123" s="107">
        <f t="shared" si="16"/>
        <v>15</v>
      </c>
      <c r="M123" s="111">
        <f t="shared" si="11"/>
        <v>28</v>
      </c>
      <c r="N123" s="98">
        <f t="shared" si="12"/>
        <v>0.56167712792015434</v>
      </c>
      <c r="O123" s="112">
        <f t="shared" si="13"/>
        <v>3.5631808502489863E-2</v>
      </c>
      <c r="P123" s="105">
        <f t="shared" si="14"/>
        <v>109111867</v>
      </c>
      <c r="Q123" s="237">
        <f t="shared" si="15"/>
        <v>109111867</v>
      </c>
      <c r="R123" s="113"/>
      <c r="T123" s="160"/>
      <c r="U123" s="160">
        <v>121392762</v>
      </c>
      <c r="W123" s="160">
        <v>121392762</v>
      </c>
      <c r="AH123" s="13" t="s">
        <v>322</v>
      </c>
      <c r="AI123" s="246">
        <v>15202</v>
      </c>
    </row>
    <row r="124" spans="1:35" x14ac:dyDescent="0.25">
      <c r="A124" s="145">
        <v>5803</v>
      </c>
      <c r="B124" s="76">
        <v>3</v>
      </c>
      <c r="C124" s="145" t="s">
        <v>95</v>
      </c>
      <c r="D124" s="76">
        <f>VLOOKUP(A124,Previsional!$A$3:$G$347,7,0)</f>
        <v>1</v>
      </c>
      <c r="E124" s="100">
        <f>VLOOKUP(A124,Patentes!$A$5:$F$350,6,0)</f>
        <v>0.90384615384615385</v>
      </c>
      <c r="F124" s="100">
        <f>VLOOKUP(A124,'I G'!$A$5:$F$350,6,0)</f>
        <v>0.16407280656489642</v>
      </c>
      <c r="G124" s="100">
        <f>VLOOKUP(A124,CGR!$A$2:$R$347,18,0)</f>
        <v>1</v>
      </c>
      <c r="H124" s="100">
        <f>VLOOKUP(A124,TM!$A$2:$D$347,4,0)</f>
        <v>3.3159999999999999E-3</v>
      </c>
      <c r="I124" s="211">
        <f>VLOOKUP(A124,IRPi!$A$5:$F$350,6,0)</f>
        <v>1</v>
      </c>
      <c r="J124" s="100">
        <f>VLOOKUP(A124,'R E I'!$A$3:$I$348,9,0)</f>
        <v>0.01</v>
      </c>
      <c r="K124" s="98">
        <f t="shared" si="10"/>
        <v>0.55836175548737788</v>
      </c>
      <c r="L124" s="107">
        <f t="shared" si="16"/>
        <v>16</v>
      </c>
      <c r="M124" s="111">
        <f t="shared" si="11"/>
        <v>28</v>
      </c>
      <c r="N124" s="98">
        <f t="shared" si="12"/>
        <v>0.55836175548737788</v>
      </c>
      <c r="O124" s="112">
        <f t="shared" si="13"/>
        <v>3.5421487110061864E-2</v>
      </c>
      <c r="P124" s="105">
        <f t="shared" si="14"/>
        <v>108467820</v>
      </c>
      <c r="Q124" s="237">
        <f t="shared" si="15"/>
        <v>108467820</v>
      </c>
      <c r="R124" s="113"/>
      <c r="T124" s="160"/>
      <c r="U124" s="160">
        <v>121360751</v>
      </c>
      <c r="W124" s="160">
        <v>121360751</v>
      </c>
      <c r="AH124" s="13" t="s">
        <v>126</v>
      </c>
      <c r="AI124" s="246">
        <v>9107</v>
      </c>
    </row>
    <row r="125" spans="1:35" x14ac:dyDescent="0.25">
      <c r="A125" s="145">
        <v>8303</v>
      </c>
      <c r="B125" s="76">
        <v>3</v>
      </c>
      <c r="C125" s="145" t="s">
        <v>111</v>
      </c>
      <c r="D125" s="76">
        <f>VLOOKUP(A125,Previsional!$A$3:$G$347,7,0)</f>
        <v>1</v>
      </c>
      <c r="E125" s="100">
        <f>VLOOKUP(A125,Patentes!$A$5:$F$350,6,0)</f>
        <v>0.90410327339787921</v>
      </c>
      <c r="F125" s="100">
        <f>VLOOKUP(A125,'I G'!$A$5:$F$350,6,0)</f>
        <v>0.15581222477840179</v>
      </c>
      <c r="G125" s="100">
        <f>VLOOKUP(A125,CGR!$A$2:$R$347,18,0)</f>
        <v>1</v>
      </c>
      <c r="H125" s="100">
        <f>VLOOKUP(A125,TM!$A$2:$D$347,4,0)</f>
        <v>6.3810000000000004E-3</v>
      </c>
      <c r="I125" s="211">
        <f>VLOOKUP(A125,IRPi!$A$5:$F$350,6,0)</f>
        <v>1</v>
      </c>
      <c r="J125" s="100">
        <f>VLOOKUP(A125,'R E I'!$A$3:$I$348,9,0)</f>
        <v>0.01</v>
      </c>
      <c r="K125" s="138">
        <f t="shared" si="10"/>
        <v>0.55684635188385811</v>
      </c>
      <c r="L125" s="119">
        <f t="shared" si="16"/>
        <v>17</v>
      </c>
      <c r="M125" s="120">
        <f t="shared" si="11"/>
        <v>28</v>
      </c>
      <c r="N125" s="118">
        <f t="shared" si="12"/>
        <v>0.55684635188385811</v>
      </c>
      <c r="O125" s="91">
        <f t="shared" si="13"/>
        <v>3.532535257240578E-2</v>
      </c>
      <c r="P125" s="105">
        <f t="shared" si="14"/>
        <v>108173436</v>
      </c>
      <c r="Q125" s="237">
        <f t="shared" si="15"/>
        <v>108173436</v>
      </c>
      <c r="R125" s="113"/>
      <c r="T125" s="160"/>
      <c r="U125" s="160">
        <v>121049702</v>
      </c>
      <c r="W125" s="160">
        <v>121049702</v>
      </c>
      <c r="AH125" s="13" t="s">
        <v>107</v>
      </c>
      <c r="AI125" s="246">
        <v>6106</v>
      </c>
    </row>
    <row r="126" spans="1:35" x14ac:dyDescent="0.25">
      <c r="A126" s="145">
        <v>6106</v>
      </c>
      <c r="B126" s="76">
        <v>3</v>
      </c>
      <c r="C126" s="145" t="s">
        <v>107</v>
      </c>
      <c r="D126" s="76">
        <f>VLOOKUP(A126,Previsional!$A$3:$G$347,7,0)</f>
        <v>1</v>
      </c>
      <c r="E126" s="100">
        <f>VLOOKUP(A126,Patentes!$A$5:$F$350,6,0)</f>
        <v>0.8853783982365907</v>
      </c>
      <c r="F126" s="100">
        <f>VLOOKUP(A126,'I G'!$A$5:$F$350,6,0)</f>
        <v>0.17248189461664368</v>
      </c>
      <c r="G126" s="100">
        <f>VLOOKUP(A126,CGR!$A$2:$R$347,18,0)</f>
        <v>1</v>
      </c>
      <c r="H126" s="100">
        <f>VLOOKUP(A126,TM!$A$2:$D$347,4,0)</f>
        <v>5.2880000000000002E-3</v>
      </c>
      <c r="I126" s="211">
        <f>VLOOKUP(A126,IRPi!$A$5:$F$350,6,0)</f>
        <v>0.99883858829733041</v>
      </c>
      <c r="J126" s="100">
        <f>VLOOKUP(A126,'R E I'!$A$3:$I$348,9,0)</f>
        <v>9.945250000000001E-3</v>
      </c>
      <c r="K126" s="138">
        <f t="shared" si="10"/>
        <v>0.55423530495183426</v>
      </c>
      <c r="L126" s="107">
        <f t="shared" si="16"/>
        <v>18</v>
      </c>
      <c r="M126" s="111">
        <f t="shared" si="11"/>
        <v>28</v>
      </c>
      <c r="N126" s="138">
        <f t="shared" si="12"/>
        <v>0.55423530495183426</v>
      </c>
      <c r="O126" s="139">
        <f t="shared" si="13"/>
        <v>3.5159712350206609E-2</v>
      </c>
      <c r="P126" s="105">
        <f t="shared" si="14"/>
        <v>107666212</v>
      </c>
      <c r="Q126" s="237">
        <f t="shared" si="15"/>
        <v>107666212</v>
      </c>
      <c r="R126" s="113"/>
      <c r="T126" s="160"/>
      <c r="U126" s="160">
        <v>120325400</v>
      </c>
      <c r="W126" s="160">
        <v>120325400</v>
      </c>
      <c r="AH126" s="13" t="s">
        <v>280</v>
      </c>
      <c r="AI126" s="246">
        <v>11203</v>
      </c>
    </row>
    <row r="127" spans="1:35" x14ac:dyDescent="0.25">
      <c r="A127" s="145">
        <v>8201</v>
      </c>
      <c r="B127" s="76">
        <v>3</v>
      </c>
      <c r="C127" s="145" t="s">
        <v>127</v>
      </c>
      <c r="D127" s="76">
        <f>VLOOKUP(A127,Previsional!$A$3:$G$347,7,0)</f>
        <v>1</v>
      </c>
      <c r="E127" s="100">
        <f>VLOOKUP(A127,Patentes!$A$5:$F$350,6,0)</f>
        <v>0.93484419263456087</v>
      </c>
      <c r="F127" s="100">
        <f>VLOOKUP(A127,'I G'!$A$5:$F$350,6,0)</f>
        <v>8.8924569502974213E-2</v>
      </c>
      <c r="G127" s="100">
        <f>VLOOKUP(A127,CGR!$A$2:$R$347,18,0)</f>
        <v>1</v>
      </c>
      <c r="H127" s="100">
        <f>VLOOKUP(A127,TM!$A$2:$D$347,4,0)</f>
        <v>7.4990000000000005E-3</v>
      </c>
      <c r="I127" s="211">
        <f>VLOOKUP(A127,IRPi!$A$5:$F$350,6,0)</f>
        <v>1</v>
      </c>
      <c r="J127" s="100">
        <f>VLOOKUP(A127,'R E I'!$A$3:$I$348,9,0)</f>
        <v>0.01</v>
      </c>
      <c r="K127" s="138">
        <f t="shared" si="10"/>
        <v>0.55105145979783976</v>
      </c>
      <c r="L127" s="107">
        <f t="shared" si="16"/>
        <v>19</v>
      </c>
      <c r="M127" s="111">
        <f t="shared" si="11"/>
        <v>28</v>
      </c>
      <c r="N127" s="98">
        <f t="shared" si="12"/>
        <v>0.55105145979783976</v>
      </c>
      <c r="O127" s="112">
        <f t="shared" si="13"/>
        <v>3.4957734816870339E-2</v>
      </c>
      <c r="P127" s="105">
        <f t="shared" si="14"/>
        <v>107047715</v>
      </c>
      <c r="Q127" s="237">
        <f t="shared" si="15"/>
        <v>107047715</v>
      </c>
      <c r="R127" s="113"/>
      <c r="T127" s="160"/>
      <c r="U127" s="160">
        <v>119054002</v>
      </c>
      <c r="W127" s="160">
        <v>119054002</v>
      </c>
      <c r="AH127" s="13" t="s">
        <v>100</v>
      </c>
      <c r="AI127" s="246">
        <v>5503</v>
      </c>
    </row>
    <row r="128" spans="1:35" x14ac:dyDescent="0.25">
      <c r="A128" s="145">
        <v>8205</v>
      </c>
      <c r="B128" s="76">
        <v>3</v>
      </c>
      <c r="C128" s="145" t="s">
        <v>130</v>
      </c>
      <c r="D128" s="76">
        <f>VLOOKUP(A128,Previsional!$A$3:$G$347,7,0)</f>
        <v>1</v>
      </c>
      <c r="E128" s="100">
        <f>VLOOKUP(A128,Patentes!$A$5:$F$350,6,0)</f>
        <v>0.93070489844683391</v>
      </c>
      <c r="F128" s="100">
        <f>VLOOKUP(A128,'I G'!$A$5:$F$350,6,0)</f>
        <v>9.156385384827645E-2</v>
      </c>
      <c r="G128" s="100">
        <f>VLOOKUP(A128,CGR!$A$2:$R$347,18,0)</f>
        <v>1</v>
      </c>
      <c r="H128" s="100">
        <f>VLOOKUP(A128,TM!$A$2:$D$347,4,0)</f>
        <v>4.8500000000000001E-3</v>
      </c>
      <c r="I128" s="211">
        <f>VLOOKUP(A128,IRPi!$A$5:$F$350,6,0)</f>
        <v>1</v>
      </c>
      <c r="J128" s="100">
        <f>VLOOKUP(A128,'R E I'!$A$3:$I$348,9,0)</f>
        <v>0.01</v>
      </c>
      <c r="K128" s="98">
        <f t="shared" si="10"/>
        <v>0.5498651779184609</v>
      </c>
      <c r="L128" s="107">
        <f t="shared" si="16"/>
        <v>20</v>
      </c>
      <c r="M128" s="111">
        <f t="shared" si="11"/>
        <v>28</v>
      </c>
      <c r="N128" s="98">
        <f t="shared" si="12"/>
        <v>0.5498651779184609</v>
      </c>
      <c r="O128" s="112">
        <f t="shared" si="13"/>
        <v>3.4882479182174082E-2</v>
      </c>
      <c r="P128" s="105">
        <f t="shared" si="14"/>
        <v>106817267</v>
      </c>
      <c r="Q128" s="237">
        <f t="shared" si="15"/>
        <v>106817267</v>
      </c>
      <c r="R128" s="113"/>
      <c r="T128" s="160"/>
      <c r="U128" s="160">
        <v>118987819</v>
      </c>
      <c r="W128" s="160">
        <v>118987819</v>
      </c>
      <c r="AH128" s="13" t="s">
        <v>195</v>
      </c>
      <c r="AI128" s="246">
        <v>10403</v>
      </c>
    </row>
    <row r="129" spans="1:35" x14ac:dyDescent="0.25">
      <c r="A129" s="145">
        <v>4301</v>
      </c>
      <c r="B129" s="76">
        <v>3</v>
      </c>
      <c r="C129" s="145" t="s">
        <v>124</v>
      </c>
      <c r="D129" s="76">
        <f>VLOOKUP(A129,Previsional!$A$3:$G$347,7,0)</f>
        <v>1</v>
      </c>
      <c r="E129" s="100">
        <f>VLOOKUP(A129,Patentes!$A$5:$F$350,6,0)</f>
        <v>0.83384061981184288</v>
      </c>
      <c r="F129" s="100">
        <f>VLOOKUP(A129,'I G'!$A$5:$F$350,6,0)</f>
        <v>0.2240924094104654</v>
      </c>
      <c r="G129" s="100">
        <f>VLOOKUP(A129,CGR!$A$2:$R$347,18,0)</f>
        <v>1</v>
      </c>
      <c r="H129" s="100">
        <f>VLOOKUP(A129,TM!$A$2:$D$347,4,0)</f>
        <v>9.3379999999999991E-3</v>
      </c>
      <c r="I129" s="211">
        <f>VLOOKUP(A129,IRPi!$A$5:$F$350,6,0)</f>
        <v>1</v>
      </c>
      <c r="J129" s="100">
        <f>VLOOKUP(A129,'R E I'!$A$3:$I$348,9,0)</f>
        <v>9.5082500000000011E-3</v>
      </c>
      <c r="K129" s="98">
        <f t="shared" si="10"/>
        <v>0.54974343178676133</v>
      </c>
      <c r="L129" s="107">
        <f t="shared" si="16"/>
        <v>21</v>
      </c>
      <c r="M129" s="111">
        <f t="shared" si="11"/>
        <v>28</v>
      </c>
      <c r="N129" s="98">
        <f t="shared" si="12"/>
        <v>0.54974343178676133</v>
      </c>
      <c r="O129" s="112">
        <f t="shared" si="13"/>
        <v>3.4874755821839472E-2</v>
      </c>
      <c r="P129" s="105">
        <f t="shared" si="14"/>
        <v>106793617</v>
      </c>
      <c r="Q129" s="237">
        <f t="shared" si="15"/>
        <v>106793617</v>
      </c>
      <c r="R129" s="113"/>
      <c r="T129" s="160"/>
      <c r="U129" s="160">
        <v>116836219</v>
      </c>
      <c r="W129" s="160">
        <v>116836219</v>
      </c>
      <c r="AH129" s="13" t="s">
        <v>288</v>
      </c>
      <c r="AI129" s="246">
        <v>7302</v>
      </c>
    </row>
    <row r="130" spans="1:35" x14ac:dyDescent="0.25">
      <c r="A130" s="145">
        <v>10201</v>
      </c>
      <c r="B130" s="76">
        <v>3</v>
      </c>
      <c r="C130" s="145" t="s">
        <v>122</v>
      </c>
      <c r="D130" s="76">
        <f>VLOOKUP(A130,Previsional!$A$3:$G$347,7,0)</f>
        <v>1</v>
      </c>
      <c r="E130" s="100">
        <f>VLOOKUP(A130,Patentes!$A$5:$F$350,6,0)</f>
        <v>0.86839666357738643</v>
      </c>
      <c r="F130" s="100">
        <f>VLOOKUP(A130,'I G'!$A$5:$F$350,6,0)</f>
        <v>0.16967587466720166</v>
      </c>
      <c r="G130" s="100">
        <f>VLOOKUP(A130,CGR!$A$2:$R$347,18,0)</f>
        <v>1</v>
      </c>
      <c r="H130" s="100">
        <f>VLOOKUP(A130,TM!$A$2:$D$347,4,0)</f>
        <v>8.1300000000000001E-3</v>
      </c>
      <c r="I130" s="211">
        <f>VLOOKUP(A130,IRPi!$A$5:$F$350,6,0)</f>
        <v>1</v>
      </c>
      <c r="J130" s="100">
        <f>VLOOKUP(A130,'R E I'!$A$3:$I$348,9,0)</f>
        <v>0.01</v>
      </c>
      <c r="K130" s="138">
        <f t="shared" si="10"/>
        <v>0.54807730091888551</v>
      </c>
      <c r="L130" s="119">
        <f t="shared" si="16"/>
        <v>22</v>
      </c>
      <c r="M130" s="120">
        <f t="shared" si="11"/>
        <v>28</v>
      </c>
      <c r="N130" s="118">
        <f t="shared" si="12"/>
        <v>0.54807730091888551</v>
      </c>
      <c r="O130" s="91">
        <f t="shared" si="13"/>
        <v>3.4769059411796803E-2</v>
      </c>
      <c r="P130" s="105">
        <f t="shared" si="14"/>
        <v>106469953</v>
      </c>
      <c r="Q130" s="237">
        <f t="shared" si="15"/>
        <v>106469953</v>
      </c>
      <c r="R130" s="113"/>
      <c r="T130" s="160"/>
      <c r="U130" s="160">
        <v>116531410</v>
      </c>
      <c r="W130" s="160">
        <v>116531410</v>
      </c>
      <c r="AH130" s="13" t="s">
        <v>24</v>
      </c>
      <c r="AI130" s="246">
        <v>8112</v>
      </c>
    </row>
    <row r="131" spans="1:35" x14ac:dyDescent="0.25">
      <c r="A131" s="145">
        <v>6201</v>
      </c>
      <c r="B131" s="76">
        <v>3</v>
      </c>
      <c r="C131" s="145" t="s">
        <v>120</v>
      </c>
      <c r="D131" s="76">
        <f>VLOOKUP(A131,Previsional!$A$3:$G$347,7,0)</f>
        <v>1</v>
      </c>
      <c r="E131" s="100">
        <f>VLOOKUP(A131,Patentes!$A$5:$F$350,6,0)</f>
        <v>0.88908575478384122</v>
      </c>
      <c r="F131" s="100">
        <f>VLOOKUP(A131,'I G'!$A$5:$F$350,6,0)</f>
        <v>0.13050051675879779</v>
      </c>
      <c r="G131" s="100">
        <f>VLOOKUP(A131,CGR!$A$2:$R$347,18,0)</f>
        <v>1</v>
      </c>
      <c r="H131" s="100">
        <f>VLOOKUP(A131,TM!$A$2:$D$347,4,0)</f>
        <v>8.3389999999999992E-3</v>
      </c>
      <c r="I131" s="211">
        <f>VLOOKUP(A131,IRPi!$A$5:$F$350,6,0)</f>
        <v>1</v>
      </c>
      <c r="J131" s="100">
        <f>VLOOKUP(A131,'R E I'!$A$3:$I$348,9,0)</f>
        <v>9.9727500000000007E-3</v>
      </c>
      <c r="K131" s="98">
        <f t="shared" si="10"/>
        <v>0.54555463086404399</v>
      </c>
      <c r="L131" s="107">
        <f t="shared" si="16"/>
        <v>23</v>
      </c>
      <c r="M131" s="111">
        <f t="shared" si="11"/>
        <v>28</v>
      </c>
      <c r="N131" s="98">
        <f t="shared" si="12"/>
        <v>0.54555463086404399</v>
      </c>
      <c r="O131" s="112">
        <f t="shared" si="13"/>
        <v>3.4609025663152049E-2</v>
      </c>
      <c r="P131" s="105">
        <f t="shared" si="14"/>
        <v>105979897</v>
      </c>
      <c r="Q131" s="237">
        <f t="shared" si="15"/>
        <v>105979897</v>
      </c>
      <c r="R131" s="113"/>
      <c r="T131" s="160"/>
      <c r="U131" s="160">
        <v>115244866</v>
      </c>
      <c r="W131" s="160">
        <v>115244866</v>
      </c>
      <c r="AH131" s="13" t="s">
        <v>313</v>
      </c>
      <c r="AI131" s="246">
        <v>8105</v>
      </c>
    </row>
    <row r="132" spans="1:35" x14ac:dyDescent="0.25">
      <c r="A132" s="145">
        <v>5107</v>
      </c>
      <c r="B132" s="76">
        <v>3</v>
      </c>
      <c r="C132" s="145" t="s">
        <v>94</v>
      </c>
      <c r="D132" s="76">
        <f>VLOOKUP(A132,Previsional!$A$3:$G$347,7,0)</f>
        <v>1</v>
      </c>
      <c r="E132" s="211">
        <f>VLOOKUP(A132,Patentes!$A$5:$F$350,6,0)</f>
        <v>0.87259786476868328</v>
      </c>
      <c r="F132" s="211">
        <f>VLOOKUP(A132,'I G'!$A$5:$F$350,6,0)</f>
        <v>0.15499196251168404</v>
      </c>
      <c r="G132" s="211">
        <f>VLOOKUP(A132,CGR!$A$2:$R$347,18,0)</f>
        <v>1</v>
      </c>
      <c r="H132" s="211">
        <f>VLOOKUP(A132,TM!$A$2:$D$347,4,0)</f>
        <v>4.7360000000000006E-3</v>
      </c>
      <c r="I132" s="211">
        <f>VLOOKUP(A132,IRPi!$A$5:$F$350,6,0)</f>
        <v>1</v>
      </c>
      <c r="J132" s="211">
        <f>VLOOKUP(A132,'R E I'!$A$3:$I$348,9,0)</f>
        <v>0.01</v>
      </c>
      <c r="K132" s="138">
        <f t="shared" si="10"/>
        <v>0.54536764329696008</v>
      </c>
      <c r="L132" s="107">
        <f t="shared" si="16"/>
        <v>24</v>
      </c>
      <c r="M132" s="111">
        <f t="shared" si="11"/>
        <v>28</v>
      </c>
      <c r="N132" s="98">
        <f t="shared" si="12"/>
        <v>0.54536764329696008</v>
      </c>
      <c r="O132" s="112">
        <f t="shared" si="13"/>
        <v>3.4597163500974734E-2</v>
      </c>
      <c r="P132" s="105">
        <f t="shared" si="14"/>
        <v>105943572</v>
      </c>
      <c r="Q132" s="237">
        <f t="shared" si="15"/>
        <v>105943572</v>
      </c>
      <c r="R132" s="113"/>
      <c r="T132" s="160"/>
      <c r="U132" s="160">
        <v>114957128</v>
      </c>
      <c r="W132" s="160">
        <v>114957128</v>
      </c>
      <c r="AH132" s="13" t="s">
        <v>262</v>
      </c>
      <c r="AI132" s="246">
        <v>1404</v>
      </c>
    </row>
    <row r="133" spans="1:35" x14ac:dyDescent="0.25">
      <c r="A133" s="145">
        <v>3102</v>
      </c>
      <c r="B133" s="76">
        <v>3</v>
      </c>
      <c r="C133" s="145" t="s">
        <v>87</v>
      </c>
      <c r="D133" s="76">
        <f>VLOOKUP(A133,Previsional!$A$3:$G$347,7,0)</f>
        <v>1</v>
      </c>
      <c r="E133" s="100">
        <f>VLOOKUP(A133,Patentes!$A$5:$F$350,6,0)</f>
        <v>0.87630662020905925</v>
      </c>
      <c r="F133" s="100">
        <f>VLOOKUP(A133,'I G'!$A$5:$F$350,6,0)</f>
        <v>0.14686593858965741</v>
      </c>
      <c r="G133" s="100">
        <f>VLOOKUP(A133,CGR!$A$2:$R$347,18,0)</f>
        <v>1</v>
      </c>
      <c r="H133" s="100">
        <f>VLOOKUP(A133,TM!$A$2:$D$347,4,0)</f>
        <v>5.7350000000000005E-3</v>
      </c>
      <c r="I133" s="211">
        <f>VLOOKUP(A133,IRPi!$A$5:$F$350,6,0)</f>
        <v>0.99139600755063395</v>
      </c>
      <c r="J133" s="100">
        <f>VLOOKUP(A133,'R E I'!$A$3:$I$348,9,0)</f>
        <v>0.01</v>
      </c>
      <c r="K133" s="98">
        <f t="shared" si="10"/>
        <v>0.54435385209811671</v>
      </c>
      <c r="L133" s="107">
        <f t="shared" si="16"/>
        <v>25</v>
      </c>
      <c r="M133" s="111">
        <f t="shared" si="11"/>
        <v>28</v>
      </c>
      <c r="N133" s="98">
        <f t="shared" si="12"/>
        <v>0.54435385209811671</v>
      </c>
      <c r="O133" s="112">
        <f t="shared" si="13"/>
        <v>3.4532850371486165E-2</v>
      </c>
      <c r="P133" s="105">
        <f t="shared" si="14"/>
        <v>105746633</v>
      </c>
      <c r="Q133" s="237">
        <f t="shared" si="15"/>
        <v>105746633</v>
      </c>
      <c r="R133" s="113"/>
      <c r="T133" s="160"/>
      <c r="U133" s="160">
        <v>114621339</v>
      </c>
      <c r="W133" s="160">
        <v>114621339</v>
      </c>
      <c r="AH133" s="13" t="s">
        <v>217</v>
      </c>
      <c r="AI133" s="246">
        <v>3304</v>
      </c>
    </row>
    <row r="134" spans="1:35" x14ac:dyDescent="0.25">
      <c r="A134" s="145">
        <v>8310</v>
      </c>
      <c r="B134" s="76">
        <v>3</v>
      </c>
      <c r="C134" s="145" t="s">
        <v>114</v>
      </c>
      <c r="D134" s="76">
        <f>VLOOKUP(A134,Previsional!$A$3:$G$347,7,0)</f>
        <v>1</v>
      </c>
      <c r="E134" s="100">
        <f>VLOOKUP(A134,Patentes!$A$5:$F$350,6,0)</f>
        <v>0.94444444444444442</v>
      </c>
      <c r="F134" s="100">
        <f>VLOOKUP(A134,'I G'!$A$5:$F$350,6,0)</f>
        <v>4.8039074140109515E-2</v>
      </c>
      <c r="G134" s="100">
        <f>VLOOKUP(A134,CGR!$A$2:$R$347,18,0)</f>
        <v>1</v>
      </c>
      <c r="H134" s="100">
        <f>VLOOKUP(A134,TM!$A$2:$D$347,4,0)</f>
        <v>8.2410000000000001E-3</v>
      </c>
      <c r="I134" s="211">
        <f>VLOOKUP(A134,IRPi!$A$5:$F$350,6,0)</f>
        <v>1</v>
      </c>
      <c r="J134" s="100">
        <f>VLOOKUP(A134,'R E I'!$A$3:$I$348,9,0)</f>
        <v>0.01</v>
      </c>
      <c r="K134" s="138">
        <f t="shared" si="10"/>
        <v>0.54430147409058294</v>
      </c>
      <c r="L134" s="107">
        <f t="shared" si="16"/>
        <v>26</v>
      </c>
      <c r="M134" s="111">
        <f t="shared" si="11"/>
        <v>28</v>
      </c>
      <c r="N134" s="138">
        <f t="shared" si="12"/>
        <v>0.54430147409058294</v>
      </c>
      <c r="O134" s="139">
        <f t="shared" si="13"/>
        <v>3.452952760286801E-2</v>
      </c>
      <c r="P134" s="105">
        <f t="shared" si="14"/>
        <v>105736458</v>
      </c>
      <c r="Q134" s="237">
        <f t="shared" si="15"/>
        <v>105736458</v>
      </c>
      <c r="R134" s="113"/>
      <c r="T134" s="160"/>
      <c r="U134" s="160">
        <v>114061713</v>
      </c>
      <c r="W134" s="160">
        <v>114061713</v>
      </c>
      <c r="AH134" s="13" t="s">
        <v>11</v>
      </c>
      <c r="AI134" s="246">
        <v>13107</v>
      </c>
    </row>
    <row r="135" spans="1:35" x14ac:dyDescent="0.25">
      <c r="A135" s="145">
        <v>8311</v>
      </c>
      <c r="B135" s="159">
        <v>3</v>
      </c>
      <c r="C135" s="145" t="s">
        <v>134</v>
      </c>
      <c r="D135" s="226">
        <f>VLOOKUP(A135,Previsional!$A$3:$G$347,7,0)</f>
        <v>1</v>
      </c>
      <c r="E135" s="228">
        <f>VLOOKUP(A135,Patentes!$A$5:$F$350,6,0)</f>
        <v>0.87885462555066074</v>
      </c>
      <c r="F135" s="228">
        <f>VLOOKUP(A135,'I G'!$A$5:$F$350,6,0)</f>
        <v>0.13238657581781393</v>
      </c>
      <c r="G135" s="228">
        <f>VLOOKUP(A135,CGR!$A$2:$R$347,18,0)</f>
        <v>1</v>
      </c>
      <c r="H135" s="228">
        <f>VLOOKUP(A135,TM!$A$2:$D$347,4,0)</f>
        <v>6.2109999999999995E-3</v>
      </c>
      <c r="I135" s="211">
        <f>VLOOKUP(A135,IRPi!$A$5:$F$350,6,0)</f>
        <v>1</v>
      </c>
      <c r="J135" s="228">
        <f>VLOOKUP(A135,'R E I'!$A$3:$I$348,9,0)</f>
        <v>0.01</v>
      </c>
      <c r="K135" s="98">
        <f t="shared" si="10"/>
        <v>0.54212741289718469</v>
      </c>
      <c r="L135" s="107">
        <f t="shared" si="16"/>
        <v>27</v>
      </c>
      <c r="M135" s="111">
        <f t="shared" si="11"/>
        <v>28</v>
      </c>
      <c r="N135" s="98">
        <f t="shared" si="12"/>
        <v>0.54212741289718469</v>
      </c>
      <c r="O135" s="112">
        <f t="shared" si="13"/>
        <v>3.4391608986878236E-2</v>
      </c>
      <c r="P135" s="105">
        <f t="shared" si="14"/>
        <v>105314123</v>
      </c>
      <c r="Q135" s="237">
        <f t="shared" si="15"/>
        <v>105314123</v>
      </c>
      <c r="R135" s="113"/>
      <c r="T135" s="160"/>
      <c r="U135" s="160">
        <v>113844795</v>
      </c>
      <c r="W135" s="160">
        <v>113844795</v>
      </c>
      <c r="AH135" s="13" t="s">
        <v>119</v>
      </c>
      <c r="AI135" s="246">
        <v>4201</v>
      </c>
    </row>
    <row r="136" spans="1:35" x14ac:dyDescent="0.25">
      <c r="A136" s="145">
        <v>9210</v>
      </c>
      <c r="B136" s="76">
        <v>3</v>
      </c>
      <c r="C136" s="145" t="s">
        <v>113</v>
      </c>
      <c r="D136" s="76">
        <f>VLOOKUP(A136,Previsional!$A$3:$G$347,7,0)</f>
        <v>1</v>
      </c>
      <c r="E136" s="211">
        <f>VLOOKUP(A136,Patentes!$A$5:$F$350,6,0)</f>
        <v>0.91147244805781391</v>
      </c>
      <c r="F136" s="211">
        <f>VLOOKUP(A136,'I G'!$A$5:$F$350,6,0)</f>
        <v>8.6203254378190722E-2</v>
      </c>
      <c r="G136" s="211">
        <f>VLOOKUP(A136,CGR!$A$2:$R$347,18,0)</f>
        <v>1</v>
      </c>
      <c r="H136" s="211">
        <f>VLOOKUP(A136,TM!$A$2:$D$347,4,0)</f>
        <v>7.0860000000000003E-3</v>
      </c>
      <c r="I136" s="211">
        <f>VLOOKUP(A136,IRPi!$A$5:$F$350,6,0)</f>
        <v>1</v>
      </c>
      <c r="J136" s="211">
        <f>VLOOKUP(A136,'R E I'!$A$3:$I$348,9,0)</f>
        <v>9.8610000000000017E-3</v>
      </c>
      <c r="K136" s="138">
        <f t="shared" si="10"/>
        <v>0.54212212041478258</v>
      </c>
      <c r="L136" s="119">
        <f t="shared" si="16"/>
        <v>28</v>
      </c>
      <c r="M136" s="120">
        <f t="shared" si="11"/>
        <v>28</v>
      </c>
      <c r="N136" s="118">
        <f t="shared" si="12"/>
        <v>0.54212212041478258</v>
      </c>
      <c r="O136" s="91">
        <f t="shared" si="13"/>
        <v>3.4391273241108862E-2</v>
      </c>
      <c r="P136" s="105">
        <f t="shared" si="14"/>
        <v>105313094</v>
      </c>
      <c r="Q136" s="237">
        <f t="shared" si="15"/>
        <v>105313094</v>
      </c>
      <c r="R136" s="113"/>
      <c r="T136" s="160"/>
      <c r="U136" s="160">
        <v>113365775</v>
      </c>
      <c r="W136" s="160">
        <v>113365775</v>
      </c>
      <c r="AH136" s="13" t="s">
        <v>26</v>
      </c>
      <c r="AI136" s="246">
        <v>13108</v>
      </c>
    </row>
    <row r="137" spans="1:35" x14ac:dyDescent="0.25">
      <c r="A137" s="145">
        <v>14103</v>
      </c>
      <c r="B137" s="76">
        <v>3</v>
      </c>
      <c r="C137" s="145" t="s">
        <v>110</v>
      </c>
      <c r="D137" s="76">
        <f>VLOOKUP(A137,Previsional!$A$3:$G$347,7,0)</f>
        <v>1</v>
      </c>
      <c r="E137" s="100">
        <f>VLOOKUP(A137,Patentes!$A$5:$F$350,6,0)</f>
        <v>0.89830508474576276</v>
      </c>
      <c r="F137" s="100">
        <f>VLOOKUP(A137,'I G'!$A$5:$F$350,6,0)</f>
        <v>8.6675131208266074E-2</v>
      </c>
      <c r="G137" s="100">
        <f>VLOOKUP(A137,CGR!$A$2:$R$347,18,0)</f>
        <v>1</v>
      </c>
      <c r="H137" s="100">
        <f>VLOOKUP(A137,TM!$A$2:$D$347,4,0)</f>
        <v>9.3699999999999999E-3</v>
      </c>
      <c r="I137" s="211">
        <f>VLOOKUP(A137,IRPi!$A$5:$F$350,6,0)</f>
        <v>0.99709347632282064</v>
      </c>
      <c r="J137" s="100">
        <f>VLOOKUP(A137,'R E I'!$A$3:$I$348,9,0)</f>
        <v>0.01</v>
      </c>
      <c r="K137" s="98">
        <f t="shared" si="10"/>
        <v>0.53783573627922443</v>
      </c>
      <c r="L137" s="107">
        <f t="shared" si="16"/>
        <v>29</v>
      </c>
      <c r="M137" s="111">
        <f t="shared" si="11"/>
        <v>28</v>
      </c>
      <c r="N137" s="98">
        <f t="shared" si="12"/>
        <v>0</v>
      </c>
      <c r="O137" s="112">
        <f t="shared" si="13"/>
        <v>0</v>
      </c>
      <c r="P137" s="105">
        <f t="shared" si="14"/>
        <v>0</v>
      </c>
      <c r="Q137" s="237">
        <f t="shared" si="15"/>
        <v>0</v>
      </c>
      <c r="R137" s="113"/>
      <c r="T137" s="160"/>
      <c r="U137" s="123" t="s">
        <v>426</v>
      </c>
      <c r="AH137" s="13" t="s">
        <v>60</v>
      </c>
      <c r="AI137" s="246">
        <v>1101</v>
      </c>
    </row>
    <row r="138" spans="1:35" x14ac:dyDescent="0.25">
      <c r="A138" s="145">
        <v>5701</v>
      </c>
      <c r="B138" s="76">
        <v>3</v>
      </c>
      <c r="C138" s="145" t="s">
        <v>118</v>
      </c>
      <c r="D138" s="76">
        <f>VLOOKUP(A138,Previsional!$A$3:$G$347,7,0)</f>
        <v>1</v>
      </c>
      <c r="E138" s="100">
        <f>VLOOKUP(A138,Patentes!$A$5:$F$350,6,0)</f>
        <v>0.8112455137578094</v>
      </c>
      <c r="F138" s="100">
        <f>VLOOKUP(A138,'I G'!$A$5:$F$350,6,0)</f>
        <v>0.20873689917551991</v>
      </c>
      <c r="G138" s="100">
        <f>VLOOKUP(A138,CGR!$A$2:$R$347,18,0)</f>
        <v>1</v>
      </c>
      <c r="H138" s="100">
        <f>VLOOKUP(A138,TM!$A$2:$D$347,4,0)</f>
        <v>9.500999999999999E-3</v>
      </c>
      <c r="I138" s="211">
        <f>VLOOKUP(A138,IRPi!$A$5:$F$350,6,0)</f>
        <v>0.99339213060483833</v>
      </c>
      <c r="J138" s="100">
        <f>VLOOKUP(A138,'R E I'!$A$3:$I$348,9,0)</f>
        <v>0.01</v>
      </c>
      <c r="K138" s="138">
        <f t="shared" si="10"/>
        <v>0.53771491113935499</v>
      </c>
      <c r="L138" s="107">
        <f t="shared" si="16"/>
        <v>30</v>
      </c>
      <c r="M138" s="111">
        <f t="shared" si="11"/>
        <v>28</v>
      </c>
      <c r="N138" s="138">
        <f t="shared" si="12"/>
        <v>0</v>
      </c>
      <c r="O138" s="139">
        <f t="shared" si="13"/>
        <v>0</v>
      </c>
      <c r="P138" s="105">
        <f t="shared" si="14"/>
        <v>0</v>
      </c>
      <c r="Q138" s="237">
        <f t="shared" si="15"/>
        <v>0</v>
      </c>
      <c r="R138" s="113"/>
      <c r="T138" s="160"/>
      <c r="U138" s="123" t="s">
        <v>426</v>
      </c>
      <c r="AH138" s="13" t="s">
        <v>226</v>
      </c>
      <c r="AI138" s="246">
        <v>13603</v>
      </c>
    </row>
    <row r="139" spans="1:35" x14ac:dyDescent="0.25">
      <c r="A139" s="145">
        <v>14204</v>
      </c>
      <c r="B139" s="76">
        <v>3</v>
      </c>
      <c r="C139" s="145" t="s">
        <v>101</v>
      </c>
      <c r="D139" s="76">
        <f>VLOOKUP(A139,Previsional!$A$3:$G$347,7,0)</f>
        <v>1</v>
      </c>
      <c r="E139" s="100">
        <f>VLOOKUP(A139,Patentes!$A$5:$F$350,6,0)</f>
        <v>0.8554095045500506</v>
      </c>
      <c r="F139" s="100">
        <f>VLOOKUP(A139,'I G'!$A$5:$F$350,6,0)</f>
        <v>0.14402093224941981</v>
      </c>
      <c r="G139" s="100">
        <f>VLOOKUP(A139,CGR!$A$2:$R$347,18,0)</f>
        <v>1</v>
      </c>
      <c r="H139" s="100">
        <f>VLOOKUP(A139,TM!$A$2:$D$347,4,0)</f>
        <v>8.005E-3</v>
      </c>
      <c r="I139" s="211">
        <f>VLOOKUP(A139,IRPi!$A$5:$F$350,6,0)</f>
        <v>1</v>
      </c>
      <c r="J139" s="100">
        <f>VLOOKUP(A139,'R E I'!$A$3:$I$348,9,0)</f>
        <v>0.01</v>
      </c>
      <c r="K139" s="98">
        <f t="shared" si="10"/>
        <v>0.53709930965487263</v>
      </c>
      <c r="L139" s="107">
        <f t="shared" si="16"/>
        <v>31</v>
      </c>
      <c r="M139" s="111">
        <f t="shared" si="11"/>
        <v>28</v>
      </c>
      <c r="N139" s="98">
        <f t="shared" si="12"/>
        <v>0</v>
      </c>
      <c r="O139" s="112">
        <f t="shared" si="13"/>
        <v>0</v>
      </c>
      <c r="P139" s="105">
        <f t="shared" si="14"/>
        <v>0</v>
      </c>
      <c r="Q139" s="237">
        <f t="shared" si="15"/>
        <v>0</v>
      </c>
      <c r="R139" s="113"/>
      <c r="T139" s="160"/>
      <c r="U139" s="123" t="s">
        <v>426</v>
      </c>
      <c r="AH139" s="13" t="s">
        <v>239</v>
      </c>
      <c r="AI139" s="246">
        <v>5201</v>
      </c>
    </row>
    <row r="140" spans="1:35" x14ac:dyDescent="0.25">
      <c r="A140" s="145">
        <v>12401</v>
      </c>
      <c r="B140" s="76">
        <v>3</v>
      </c>
      <c r="C140" s="145" t="s">
        <v>91</v>
      </c>
      <c r="D140" s="76">
        <f>VLOOKUP(A140,Previsional!$A$3:$G$347,7,0)</f>
        <v>1</v>
      </c>
      <c r="E140" s="100">
        <f>VLOOKUP(A140,Patentes!$A$5:$F$350,6,0)</f>
        <v>0.82021753039027512</v>
      </c>
      <c r="F140" s="100">
        <f>VLOOKUP(A140,'I G'!$A$5:$F$350,6,0)</f>
        <v>0.18686243819760892</v>
      </c>
      <c r="G140" s="100">
        <f>VLOOKUP(A140,CGR!$A$2:$R$347,18,0)</f>
        <v>1</v>
      </c>
      <c r="H140" s="100">
        <f>VLOOKUP(A140,TM!$A$2:$D$347,4,0)</f>
        <v>9.1999999999999998E-3</v>
      </c>
      <c r="I140" s="211">
        <f>VLOOKUP(A140,IRPi!$A$5:$F$350,6,0)</f>
        <v>0.99811785850369816</v>
      </c>
      <c r="J140" s="100">
        <f>VLOOKUP(A140,'R E I'!$A$3:$I$348,9,0)</f>
        <v>0.01</v>
      </c>
      <c r="K140" s="98">
        <f t="shared" si="10"/>
        <v>0.53557763811118342</v>
      </c>
      <c r="L140" s="107">
        <f t="shared" si="16"/>
        <v>32</v>
      </c>
      <c r="M140" s="111">
        <f t="shared" si="11"/>
        <v>28</v>
      </c>
      <c r="N140" s="98">
        <f t="shared" si="12"/>
        <v>0</v>
      </c>
      <c r="O140" s="112">
        <f t="shared" si="13"/>
        <v>0</v>
      </c>
      <c r="P140" s="105">
        <f t="shared" si="14"/>
        <v>0</v>
      </c>
      <c r="Q140" s="237">
        <f t="shared" si="15"/>
        <v>0</v>
      </c>
      <c r="R140" s="113"/>
      <c r="T140" s="160"/>
      <c r="U140" s="123" t="s">
        <v>426</v>
      </c>
      <c r="AH140" s="13" t="s">
        <v>320</v>
      </c>
      <c r="AI140" s="246">
        <v>5104</v>
      </c>
    </row>
    <row r="141" spans="1:35" x14ac:dyDescent="0.25">
      <c r="A141" s="145">
        <v>8206</v>
      </c>
      <c r="B141" s="76">
        <v>3</v>
      </c>
      <c r="C141" s="145" t="s">
        <v>131</v>
      </c>
      <c r="D141" s="76">
        <f>VLOOKUP(A141,Previsional!$A$3:$G$347,7,0)</f>
        <v>1</v>
      </c>
      <c r="E141" s="100">
        <f>VLOOKUP(A141,Patentes!$A$5:$F$350,6,0)</f>
        <v>0.88526727509778358</v>
      </c>
      <c r="F141" s="100">
        <f>VLOOKUP(A141,'I G'!$A$5:$F$350,6,0)</f>
        <v>9.3726543260605893E-2</v>
      </c>
      <c r="G141" s="100">
        <f>VLOOKUP(A141,CGR!$A$2:$R$347,18,0)</f>
        <v>1</v>
      </c>
      <c r="H141" s="100">
        <f>VLOOKUP(A141,TM!$A$2:$D$347,4,0)</f>
        <v>2.6210000000000001E-3</v>
      </c>
      <c r="I141" s="211">
        <f>VLOOKUP(A141,IRPi!$A$5:$F$350,6,0)</f>
        <v>0.99940011170942789</v>
      </c>
      <c r="J141" s="100">
        <f>VLOOKUP(A141,'R E I'!$A$3:$I$348,9,0)</f>
        <v>0.01</v>
      </c>
      <c r="K141" s="98">
        <f t="shared" si="10"/>
        <v>0.53413833768484709</v>
      </c>
      <c r="L141" s="107">
        <f t="shared" ref="L141:L164" si="17">_xlfn.RANK.EQ(K141,$K$109:$K$164,0)</f>
        <v>33</v>
      </c>
      <c r="M141" s="111">
        <f t="shared" si="11"/>
        <v>28</v>
      </c>
      <c r="N141" s="98">
        <f t="shared" si="12"/>
        <v>0</v>
      </c>
      <c r="O141" s="112">
        <f t="shared" si="13"/>
        <v>0</v>
      </c>
      <c r="P141" s="105">
        <f t="shared" si="14"/>
        <v>0</v>
      </c>
      <c r="Q141" s="237">
        <f t="shared" si="15"/>
        <v>0</v>
      </c>
      <c r="R141" s="113"/>
      <c r="T141" s="160"/>
      <c r="U141" s="123" t="s">
        <v>426</v>
      </c>
      <c r="AH141" s="13" t="s">
        <v>20</v>
      </c>
      <c r="AI141" s="246">
        <v>13109</v>
      </c>
    </row>
    <row r="142" spans="1:35" x14ac:dyDescent="0.25">
      <c r="A142" s="145">
        <v>7304</v>
      </c>
      <c r="B142" s="76">
        <v>3</v>
      </c>
      <c r="C142" s="145" t="s">
        <v>97</v>
      </c>
      <c r="D142" s="76">
        <f>VLOOKUP(A142,Previsional!$A$3:$G$347,7,0)</f>
        <v>1</v>
      </c>
      <c r="E142" s="100">
        <f>VLOOKUP(A142,Patentes!$A$5:$F$350,6,0)</f>
        <v>0.83142715067130779</v>
      </c>
      <c r="F142" s="100">
        <f>VLOOKUP(A142,'I G'!$A$5:$F$350,6,0)</f>
        <v>0.16221877416154432</v>
      </c>
      <c r="G142" s="100">
        <f>VLOOKUP(A142,CGR!$A$2:$R$347,18,0)</f>
        <v>1</v>
      </c>
      <c r="H142" s="100">
        <f>VLOOKUP(A142,TM!$A$2:$D$347,4,0)</f>
        <v>9.8919999999999998E-3</v>
      </c>
      <c r="I142" s="211">
        <f>VLOOKUP(A142,IRPi!$A$5:$F$350,6,0)</f>
        <v>1</v>
      </c>
      <c r="J142" s="100">
        <f>VLOOKUP(A142,'R E I'!$A$3:$I$348,9,0)</f>
        <v>0.01</v>
      </c>
      <c r="K142" s="98">
        <f t="shared" si="10"/>
        <v>0.53353799627534371</v>
      </c>
      <c r="L142" s="107">
        <f t="shared" si="17"/>
        <v>34</v>
      </c>
      <c r="M142" s="111">
        <f t="shared" si="11"/>
        <v>28</v>
      </c>
      <c r="N142" s="98">
        <f t="shared" si="12"/>
        <v>0</v>
      </c>
      <c r="O142" s="112">
        <f t="shared" si="13"/>
        <v>0</v>
      </c>
      <c r="P142" s="105">
        <f t="shared" si="14"/>
        <v>0</v>
      </c>
      <c r="Q142" s="237">
        <f t="shared" si="15"/>
        <v>0</v>
      </c>
      <c r="R142" s="113"/>
      <c r="T142" s="160"/>
      <c r="U142" s="123" t="s">
        <v>426</v>
      </c>
      <c r="AH142" s="13" t="s">
        <v>76</v>
      </c>
      <c r="AI142" s="246">
        <v>5504</v>
      </c>
    </row>
    <row r="143" spans="1:35" x14ac:dyDescent="0.25">
      <c r="A143" s="145">
        <v>5802</v>
      </c>
      <c r="B143" s="76">
        <v>3</v>
      </c>
      <c r="C143" s="145" t="s">
        <v>90</v>
      </c>
      <c r="D143" s="76">
        <f>VLOOKUP(A143,Previsional!$A$3:$G$347,7,0)</f>
        <v>1</v>
      </c>
      <c r="E143" s="100">
        <f>VLOOKUP(A143,Patentes!$A$5:$F$350,6,0)</f>
        <v>0.80260452364633306</v>
      </c>
      <c r="F143" s="100">
        <f>VLOOKUP(A143,'I G'!$A$5:$F$350,6,0)</f>
        <v>0.19798655959238165</v>
      </c>
      <c r="G143" s="100">
        <f>VLOOKUP(A143,CGR!$A$2:$R$347,18,0)</f>
        <v>1</v>
      </c>
      <c r="H143" s="100">
        <f>VLOOKUP(A143,TM!$A$2:$D$347,4,0)</f>
        <v>6.9999999999999993E-3</v>
      </c>
      <c r="I143" s="211">
        <f>VLOOKUP(A143,IRPi!$A$5:$F$350,6,0)</f>
        <v>1</v>
      </c>
      <c r="J143" s="100">
        <f>VLOOKUP(A143,'R E I'!$A$3:$I$348,9,0)</f>
        <v>0.01</v>
      </c>
      <c r="K143" s="138">
        <f t="shared" si="10"/>
        <v>0.53195822317431196</v>
      </c>
      <c r="L143" s="107">
        <f t="shared" si="17"/>
        <v>35</v>
      </c>
      <c r="M143" s="111">
        <f t="shared" si="11"/>
        <v>28</v>
      </c>
      <c r="N143" s="138">
        <f t="shared" si="12"/>
        <v>0</v>
      </c>
      <c r="O143" s="139">
        <f t="shared" si="13"/>
        <v>0</v>
      </c>
      <c r="P143" s="105">
        <f t="shared" si="14"/>
        <v>0</v>
      </c>
      <c r="Q143" s="237">
        <f t="shared" si="15"/>
        <v>0</v>
      </c>
      <c r="R143" s="113"/>
      <c r="T143" s="160"/>
      <c r="U143" s="123" t="s">
        <v>426</v>
      </c>
      <c r="AH143" s="13" t="s">
        <v>234</v>
      </c>
      <c r="AI143" s="246">
        <v>6202</v>
      </c>
    </row>
    <row r="144" spans="1:35" x14ac:dyDescent="0.25">
      <c r="A144" s="145">
        <v>9109</v>
      </c>
      <c r="B144" s="76">
        <v>3</v>
      </c>
      <c r="C144" s="145" t="s">
        <v>103</v>
      </c>
      <c r="D144" s="76">
        <f>VLOOKUP(A144,Previsional!$A$3:$G$347,7,0)</f>
        <v>1</v>
      </c>
      <c r="E144" s="100">
        <f>VLOOKUP(A144,Patentes!$A$5:$F$350,6,0)</f>
        <v>0.88207547169811318</v>
      </c>
      <c r="F144" s="100">
        <f>VLOOKUP(A144,'I G'!$A$5:$F$350,6,0)</f>
        <v>8.4307258467023513E-2</v>
      </c>
      <c r="G144" s="100">
        <f>VLOOKUP(A144,CGR!$A$2:$R$347,18,0)</f>
        <v>1</v>
      </c>
      <c r="H144" s="100">
        <f>VLOOKUP(A144,TM!$A$2:$D$347,4,0)</f>
        <v>4.437E-3</v>
      </c>
      <c r="I144" s="211">
        <f>VLOOKUP(A144,IRPi!$A$5:$F$350,6,0)</f>
        <v>1</v>
      </c>
      <c r="J144" s="100">
        <f>VLOOKUP(A144,'R E I'!$A$3:$I$348,9,0)</f>
        <v>0.01</v>
      </c>
      <c r="K144" s="98">
        <f t="shared" si="10"/>
        <v>0.53096877971109546</v>
      </c>
      <c r="L144" s="107">
        <f t="shared" si="17"/>
        <v>36</v>
      </c>
      <c r="M144" s="111">
        <f t="shared" si="11"/>
        <v>28</v>
      </c>
      <c r="N144" s="98">
        <f t="shared" si="12"/>
        <v>0</v>
      </c>
      <c r="O144" s="112">
        <f t="shared" si="13"/>
        <v>0</v>
      </c>
      <c r="P144" s="105">
        <f t="shared" si="14"/>
        <v>0</v>
      </c>
      <c r="Q144" s="237">
        <f t="shared" si="15"/>
        <v>0</v>
      </c>
      <c r="R144" s="113"/>
      <c r="T144" s="160"/>
      <c r="U144" s="123" t="s">
        <v>426</v>
      </c>
      <c r="AH144" s="13" t="s">
        <v>35</v>
      </c>
      <c r="AI144" s="246">
        <v>13110</v>
      </c>
    </row>
    <row r="145" spans="1:35" x14ac:dyDescent="0.25">
      <c r="A145" s="145">
        <v>16109</v>
      </c>
      <c r="B145" s="76">
        <v>3</v>
      </c>
      <c r="C145" s="145" t="s">
        <v>117</v>
      </c>
      <c r="D145" s="76">
        <f>VLOOKUP(A145,Previsional!$A$3:$G$347,7,0)</f>
        <v>1</v>
      </c>
      <c r="E145" s="211">
        <f>VLOOKUP(A145,Patentes!$A$5:$F$350,6,0)</f>
        <v>0.85388127853881279</v>
      </c>
      <c r="F145" s="211">
        <f>VLOOKUP(A145,'I G'!$A$5:$F$350,6,0)</f>
        <v>0.1157522463168076</v>
      </c>
      <c r="G145" s="211">
        <f>VLOOKUP(A145,CGR!$A$2:$R$347,18,0)</f>
        <v>1</v>
      </c>
      <c r="H145" s="211">
        <f>VLOOKUP(A145,TM!$A$2:$D$347,4,0)</f>
        <v>3.947E-3</v>
      </c>
      <c r="I145" s="211">
        <f>VLOOKUP(A145,IRPi!$A$5:$F$350,6,0)</f>
        <v>1</v>
      </c>
      <c r="J145" s="211">
        <f>VLOOKUP(A145,'R E I'!$A$3:$I$348,9,0)</f>
        <v>0.01</v>
      </c>
      <c r="K145" s="229">
        <f t="shared" si="10"/>
        <v>0.52888855906778631</v>
      </c>
      <c r="L145" s="107">
        <f t="shared" si="17"/>
        <v>37</v>
      </c>
      <c r="M145" s="111">
        <f t="shared" si="11"/>
        <v>28</v>
      </c>
      <c r="N145" s="98">
        <f t="shared" si="12"/>
        <v>0</v>
      </c>
      <c r="O145" s="112">
        <f t="shared" si="13"/>
        <v>0</v>
      </c>
      <c r="P145" s="105">
        <f t="shared" si="14"/>
        <v>0</v>
      </c>
      <c r="Q145" s="237">
        <f t="shared" si="15"/>
        <v>0</v>
      </c>
      <c r="R145" s="113"/>
      <c r="S145" s="123"/>
      <c r="T145" s="160"/>
      <c r="U145" s="123" t="s">
        <v>426</v>
      </c>
      <c r="AH145" s="13" t="s">
        <v>36</v>
      </c>
      <c r="AI145" s="246">
        <v>13111</v>
      </c>
    </row>
    <row r="146" spans="1:35" x14ac:dyDescent="0.25">
      <c r="A146" s="145">
        <v>5303</v>
      </c>
      <c r="B146" s="76">
        <v>3</v>
      </c>
      <c r="C146" s="145" t="s">
        <v>98</v>
      </c>
      <c r="D146" s="76">
        <f>VLOOKUP(A146,Previsional!$A$3:$G$347,7,0)</f>
        <v>1</v>
      </c>
      <c r="E146" s="100">
        <f>VLOOKUP(A146,Patentes!$A$5:$F$350,6,0)</f>
        <v>0.88324873096446699</v>
      </c>
      <c r="F146" s="100">
        <f>VLOOKUP(A146,'I G'!$A$5:$F$350,6,0)</f>
        <v>6.9054794192830754E-2</v>
      </c>
      <c r="G146" s="100">
        <f>VLOOKUP(A146,CGR!$A$2:$R$347,18,0)</f>
        <v>1</v>
      </c>
      <c r="H146" s="100">
        <f>VLOOKUP(A146,TM!$A$2:$D$347,4,0)</f>
        <v>7.8380000000000012E-3</v>
      </c>
      <c r="I146" s="211">
        <f>VLOOKUP(A146,IRPi!$A$5:$F$350,6,0)</f>
        <v>1</v>
      </c>
      <c r="J146" s="100">
        <f>VLOOKUP(A146,'R E I'!$A$3:$I$348,9,0)</f>
        <v>9.2052500000000016E-3</v>
      </c>
      <c r="K146" s="98">
        <f t="shared" si="10"/>
        <v>0.52803671688577114</v>
      </c>
      <c r="L146" s="107">
        <f t="shared" si="17"/>
        <v>38</v>
      </c>
      <c r="M146" s="111">
        <f t="shared" si="11"/>
        <v>28</v>
      </c>
      <c r="N146" s="98">
        <f t="shared" si="12"/>
        <v>0</v>
      </c>
      <c r="O146" s="112">
        <f t="shared" si="13"/>
        <v>0</v>
      </c>
      <c r="P146" s="105">
        <f t="shared" si="14"/>
        <v>0</v>
      </c>
      <c r="Q146" s="237">
        <f t="shared" si="15"/>
        <v>0</v>
      </c>
      <c r="R146" s="113"/>
      <c r="T146" s="160"/>
      <c r="U146" s="123" t="s">
        <v>426</v>
      </c>
      <c r="AH146" s="13" t="s">
        <v>327</v>
      </c>
      <c r="AI146" s="246">
        <v>4104</v>
      </c>
    </row>
    <row r="147" spans="1:35" x14ac:dyDescent="0.25">
      <c r="A147" s="145">
        <v>4103</v>
      </c>
      <c r="B147" s="76">
        <v>3</v>
      </c>
      <c r="C147" s="145" t="s">
        <v>89</v>
      </c>
      <c r="D147" s="76">
        <f>VLOOKUP(A147,Previsional!$A$3:$G$347,7,0)</f>
        <v>1</v>
      </c>
      <c r="E147" s="100">
        <f>VLOOKUP(A147,Patentes!$A$5:$F$350,6,0)</f>
        <v>0.72877846790890266</v>
      </c>
      <c r="F147" s="100">
        <f>VLOOKUP(A147,'I G'!$A$5:$F$350,6,0)</f>
        <v>0.22384378627194296</v>
      </c>
      <c r="G147" s="100">
        <f>VLOOKUP(A147,CGR!$A$2:$R$347,18,0)</f>
        <v>1</v>
      </c>
      <c r="H147" s="100">
        <f>VLOOKUP(A147,TM!$A$2:$D$347,4,0)</f>
        <v>5.0699999999999999E-3</v>
      </c>
      <c r="I147" s="211">
        <f>VLOOKUP(A147,IRPi!$A$5:$F$350,6,0)</f>
        <v>1</v>
      </c>
      <c r="J147" s="100">
        <f>VLOOKUP(A147,'R E I'!$A$3:$I$348,9,0)</f>
        <v>0.01</v>
      </c>
      <c r="K147" s="98">
        <f t="shared" si="10"/>
        <v>0.51229391033610161</v>
      </c>
      <c r="L147" s="107">
        <f t="shared" si="17"/>
        <v>39</v>
      </c>
      <c r="M147" s="111">
        <f t="shared" si="11"/>
        <v>28</v>
      </c>
      <c r="N147" s="98">
        <f t="shared" si="12"/>
        <v>0</v>
      </c>
      <c r="O147" s="112">
        <f t="shared" si="13"/>
        <v>0</v>
      </c>
      <c r="P147" s="105">
        <f t="shared" si="14"/>
        <v>0</v>
      </c>
      <c r="Q147" s="237">
        <f t="shared" si="15"/>
        <v>0</v>
      </c>
      <c r="R147" s="113"/>
      <c r="T147" s="160"/>
      <c r="U147" s="123" t="s">
        <v>426</v>
      </c>
      <c r="AH147" s="13" t="s">
        <v>215</v>
      </c>
      <c r="AI147" s="246">
        <v>5401</v>
      </c>
    </row>
    <row r="148" spans="1:35" x14ac:dyDescent="0.25">
      <c r="A148" s="145">
        <v>2301</v>
      </c>
      <c r="B148" s="76">
        <v>3</v>
      </c>
      <c r="C148" s="145" t="s">
        <v>125</v>
      </c>
      <c r="D148" s="76">
        <f>VLOOKUP(A148,Previsional!$A$3:$G$347,7,0)</f>
        <v>1</v>
      </c>
      <c r="E148" s="211">
        <f>VLOOKUP(A148,Patentes!$A$5:$F$350,6,0)</f>
        <v>0.81740775780510877</v>
      </c>
      <c r="F148" s="211">
        <f>VLOOKUP(A148,'I G'!$A$5:$F$350,6,0)</f>
        <v>9.8028123922704408E-2</v>
      </c>
      <c r="G148" s="211">
        <f>VLOOKUP(A148,CGR!$A$2:$R$347,18,0)</f>
        <v>1</v>
      </c>
      <c r="H148" s="211">
        <f>VLOOKUP(A148,TM!$A$2:$D$347,4,0)</f>
        <v>7.2560000000000003E-3</v>
      </c>
      <c r="I148" s="211">
        <f>VLOOKUP(A148,IRPi!$A$5:$F$350,6,0)</f>
        <v>1</v>
      </c>
      <c r="J148" s="211">
        <f>VLOOKUP(A148,'R E I'!$A$3:$I$348,9,0)</f>
        <v>0.01</v>
      </c>
      <c r="K148" s="138">
        <f t="shared" si="10"/>
        <v>0.51218814621246411</v>
      </c>
      <c r="L148" s="107">
        <f t="shared" si="17"/>
        <v>40</v>
      </c>
      <c r="M148" s="111">
        <f t="shared" si="11"/>
        <v>28</v>
      </c>
      <c r="N148" s="98">
        <f t="shared" si="12"/>
        <v>0</v>
      </c>
      <c r="O148" s="112">
        <f t="shared" si="13"/>
        <v>0</v>
      </c>
      <c r="P148" s="105">
        <f t="shared" si="14"/>
        <v>0</v>
      </c>
      <c r="Q148" s="237">
        <f t="shared" si="15"/>
        <v>0</v>
      </c>
      <c r="R148" s="113"/>
      <c r="T148" s="160"/>
      <c r="U148" s="123" t="s">
        <v>426</v>
      </c>
      <c r="AH148" s="13" t="s">
        <v>27</v>
      </c>
      <c r="AI148" s="246">
        <v>13112</v>
      </c>
    </row>
    <row r="149" spans="1:35" x14ac:dyDescent="0.25">
      <c r="A149" s="145">
        <v>9107</v>
      </c>
      <c r="B149" s="76">
        <v>3</v>
      </c>
      <c r="C149" s="145" t="s">
        <v>126</v>
      </c>
      <c r="D149" s="76">
        <f>VLOOKUP(A149,Previsional!$A$3:$G$347,7,0)</f>
        <v>1</v>
      </c>
      <c r="E149" s="100">
        <f>VLOOKUP(A149,Patentes!$A$5:$F$350,6,0)</f>
        <v>0.78010471204188481</v>
      </c>
      <c r="F149" s="100">
        <f>VLOOKUP(A149,'I G'!$A$5:$F$350,6,0)</f>
        <v>0.13217955061180381</v>
      </c>
      <c r="G149" s="100">
        <f>VLOOKUP(A149,CGR!$A$2:$R$347,18,0)</f>
        <v>1</v>
      </c>
      <c r="H149" s="100">
        <f>VLOOKUP(A149,TM!$A$2:$D$347,4,0)</f>
        <v>9.2779999999999998E-3</v>
      </c>
      <c r="I149" s="211">
        <f>VLOOKUP(A149,IRPi!$A$5:$F$350,6,0)</f>
        <v>1</v>
      </c>
      <c r="J149" s="100">
        <f>VLOOKUP(A149,'R E I'!$A$3:$I$348,9,0)</f>
        <v>0.01</v>
      </c>
      <c r="K149" s="98">
        <f t="shared" si="10"/>
        <v>0.50797323686761053</v>
      </c>
      <c r="L149" s="107">
        <f t="shared" si="17"/>
        <v>41</v>
      </c>
      <c r="M149" s="111">
        <f t="shared" si="11"/>
        <v>28</v>
      </c>
      <c r="N149" s="98">
        <f t="shared" si="12"/>
        <v>0</v>
      </c>
      <c r="O149" s="112">
        <f t="shared" si="13"/>
        <v>0</v>
      </c>
      <c r="P149" s="105">
        <f t="shared" si="14"/>
        <v>0</v>
      </c>
      <c r="Q149" s="237">
        <f t="shared" si="15"/>
        <v>0</v>
      </c>
      <c r="R149" s="113"/>
      <c r="T149" s="160"/>
      <c r="U149" s="123" t="s">
        <v>426</v>
      </c>
      <c r="AH149" s="13" t="s">
        <v>18</v>
      </c>
      <c r="AI149" s="246">
        <v>13113</v>
      </c>
    </row>
    <row r="150" spans="1:35" x14ac:dyDescent="0.25">
      <c r="A150" s="145">
        <v>6110</v>
      </c>
      <c r="B150" s="76">
        <v>3</v>
      </c>
      <c r="C150" s="145" t="s">
        <v>121</v>
      </c>
      <c r="D150" s="76">
        <f>VLOOKUP(A150,Previsional!$A$3:$G$347,7,0)</f>
        <v>1</v>
      </c>
      <c r="E150" s="100">
        <f>VLOOKUP(A150,Patentes!$A$5:$F$350,6,0)</f>
        <v>0.7099494097807757</v>
      </c>
      <c r="F150" s="100">
        <f>VLOOKUP(A150,'I G'!$A$5:$F$350,6,0)</f>
        <v>0.21366610775386322</v>
      </c>
      <c r="G150" s="100">
        <f>VLOOKUP(A150,CGR!$A$2:$R$347,18,0)</f>
        <v>1</v>
      </c>
      <c r="H150" s="100">
        <f>VLOOKUP(A150,TM!$A$2:$D$347,4,0)</f>
        <v>7.2389999999999998E-3</v>
      </c>
      <c r="I150" s="211">
        <f>VLOOKUP(A150,IRPi!$A$5:$F$350,6,0)</f>
        <v>1</v>
      </c>
      <c r="J150" s="100">
        <f>VLOOKUP(A150,'R E I'!$A$3:$I$348,9,0)</f>
        <v>0.01</v>
      </c>
      <c r="K150" s="138">
        <f t="shared" si="10"/>
        <v>0.50348467036173716</v>
      </c>
      <c r="L150" s="107">
        <f t="shared" si="17"/>
        <v>42</v>
      </c>
      <c r="M150" s="111">
        <f t="shared" si="11"/>
        <v>28</v>
      </c>
      <c r="N150" s="98">
        <f t="shared" si="12"/>
        <v>0</v>
      </c>
      <c r="O150" s="112">
        <f t="shared" si="13"/>
        <v>0</v>
      </c>
      <c r="P150" s="105">
        <f t="shared" si="14"/>
        <v>0</v>
      </c>
      <c r="Q150" s="237">
        <f t="shared" si="15"/>
        <v>0</v>
      </c>
      <c r="R150" s="113"/>
      <c r="T150" s="160"/>
      <c r="U150" s="123" t="s">
        <v>426</v>
      </c>
      <c r="AH150" s="13" t="s">
        <v>84</v>
      </c>
      <c r="AI150" s="246">
        <v>4101</v>
      </c>
    </row>
    <row r="151" spans="1:35" x14ac:dyDescent="0.25">
      <c r="A151" s="145">
        <v>7401</v>
      </c>
      <c r="B151" s="76">
        <v>3</v>
      </c>
      <c r="C151" s="145" t="s">
        <v>96</v>
      </c>
      <c r="D151" s="76">
        <f>VLOOKUP(A151,Previsional!$A$3:$G$347,7,0)</f>
        <v>1</v>
      </c>
      <c r="E151" s="211">
        <f>VLOOKUP(A151,Patentes!$A$5:$F$350,6,0)</f>
        <v>0.72495426665231899</v>
      </c>
      <c r="F151" s="211">
        <f>VLOOKUP(A151,'I G'!$A$5:$F$350,6,0)</f>
        <v>0.1901918709696262</v>
      </c>
      <c r="G151" s="211">
        <f>VLOOKUP(A151,CGR!$A$2:$R$347,18,0)</f>
        <v>1</v>
      </c>
      <c r="H151" s="211">
        <f>VLOOKUP(A151,TM!$A$2:$D$347,4,0)</f>
        <v>7.5149999999999991E-3</v>
      </c>
      <c r="I151" s="211">
        <f>VLOOKUP(A151,IRPi!$A$5:$F$350,6,0)</f>
        <v>1</v>
      </c>
      <c r="J151" s="211">
        <f>VLOOKUP(A151,'R E I'!$A$3:$I$348,9,0)</f>
        <v>0.01</v>
      </c>
      <c r="K151" s="138">
        <f t="shared" si="10"/>
        <v>0.50290921107071818</v>
      </c>
      <c r="L151" s="62">
        <f t="shared" si="17"/>
        <v>43</v>
      </c>
      <c r="M151" s="230">
        <f t="shared" si="11"/>
        <v>28</v>
      </c>
      <c r="N151" s="229">
        <f t="shared" si="12"/>
        <v>0</v>
      </c>
      <c r="O151" s="231">
        <f t="shared" si="13"/>
        <v>0</v>
      </c>
      <c r="P151" s="105">
        <f t="shared" si="14"/>
        <v>0</v>
      </c>
      <c r="Q151" s="237">
        <f t="shared" si="15"/>
        <v>0</v>
      </c>
      <c r="R151" s="113"/>
      <c r="S151" s="123"/>
      <c r="T151" s="160"/>
      <c r="U151" s="123" t="s">
        <v>426</v>
      </c>
      <c r="AH151" s="13" t="s">
        <v>166</v>
      </c>
      <c r="AI151" s="246">
        <v>14201</v>
      </c>
    </row>
    <row r="152" spans="1:35" x14ac:dyDescent="0.25">
      <c r="A152" s="145">
        <v>9209</v>
      </c>
      <c r="B152" s="76">
        <v>3</v>
      </c>
      <c r="C152" s="145" t="s">
        <v>106</v>
      </c>
      <c r="D152" s="76">
        <f>VLOOKUP(A152,Previsional!$A$3:$G$347,7,0)</f>
        <v>1</v>
      </c>
      <c r="E152" s="100">
        <f>VLOOKUP(A152,Patentes!$A$5:$F$350,6,0)</f>
        <v>0.7829181494661922</v>
      </c>
      <c r="F152" s="100">
        <f>VLOOKUP(A152,'I G'!$A$5:$F$350,6,0)</f>
        <v>9.3927531695398137E-2</v>
      </c>
      <c r="G152" s="100">
        <f>VLOOKUP(A152,CGR!$A$2:$R$347,18,0)</f>
        <v>1</v>
      </c>
      <c r="H152" s="100">
        <f>VLOOKUP(A152,TM!$A$2:$D$347,4,0)</f>
        <v>4.47E-3</v>
      </c>
      <c r="I152" s="211">
        <f>VLOOKUP(A152,IRPi!$A$5:$F$350,6,0)</f>
        <v>1</v>
      </c>
      <c r="J152" s="100">
        <f>VLOOKUP(A152,'R E I'!$A$3:$I$348,9,0)</f>
        <v>0.01</v>
      </c>
      <c r="K152" s="98">
        <f t="shared" si="10"/>
        <v>0.49867373523701686</v>
      </c>
      <c r="L152" s="107">
        <f t="shared" si="17"/>
        <v>44</v>
      </c>
      <c r="M152" s="111">
        <f t="shared" si="11"/>
        <v>28</v>
      </c>
      <c r="N152" s="98">
        <f t="shared" si="12"/>
        <v>0</v>
      </c>
      <c r="O152" s="112">
        <f t="shared" si="13"/>
        <v>0</v>
      </c>
      <c r="P152" s="105">
        <f t="shared" si="14"/>
        <v>0</v>
      </c>
      <c r="Q152" s="237">
        <f t="shared" si="15"/>
        <v>0</v>
      </c>
      <c r="R152" s="113"/>
      <c r="T152" s="160"/>
      <c r="U152" s="123" t="s">
        <v>426</v>
      </c>
      <c r="AH152" s="13" t="s">
        <v>267</v>
      </c>
      <c r="AI152" s="246">
        <v>14203</v>
      </c>
    </row>
    <row r="153" spans="1:35" x14ac:dyDescent="0.25">
      <c r="A153" s="145">
        <v>9108</v>
      </c>
      <c r="B153" s="76">
        <v>3</v>
      </c>
      <c r="C153" s="145" t="s">
        <v>109</v>
      </c>
      <c r="D153" s="76">
        <f>VLOOKUP(A153,Previsional!$A$3:$G$347,7,0)</f>
        <v>1</v>
      </c>
      <c r="E153" s="100">
        <f>VLOOKUP(A153,Patentes!$A$5:$F$350,6,0)</f>
        <v>0.67954220314735336</v>
      </c>
      <c r="F153" s="100">
        <f>VLOOKUP(A153,'I G'!$A$5:$F$350,6,0)</f>
        <v>0.19382554551110909</v>
      </c>
      <c r="G153" s="100">
        <f>VLOOKUP(A153,CGR!$A$2:$R$347,18,0)</f>
        <v>1</v>
      </c>
      <c r="H153" s="100">
        <f>VLOOKUP(A153,TM!$A$2:$D$347,4,0)</f>
        <v>8.1580000000000003E-3</v>
      </c>
      <c r="I153" s="211">
        <f>VLOOKUP(A153,IRPi!$A$5:$F$350,6,0)</f>
        <v>1</v>
      </c>
      <c r="J153" s="100">
        <f>VLOOKUP(A153,'R E I'!$A$3:$I$348,9,0)</f>
        <v>0.01</v>
      </c>
      <c r="K153" s="98">
        <f t="shared" ref="K153:K216" si="18">IF(D153=1,D153*SUMPRODUCT($E$12:$J$12,E153:J153),0)</f>
        <v>0.48801985747935089</v>
      </c>
      <c r="L153" s="107">
        <f t="shared" si="17"/>
        <v>45</v>
      </c>
      <c r="M153" s="111">
        <f t="shared" ref="M153:M216" si="19">VLOOKUP(B153,$C$3:$E$8,3,0)</f>
        <v>28</v>
      </c>
      <c r="N153" s="98">
        <f t="shared" ref="N153:N216" si="20">IF(L153&lt;=M153,K153,0)</f>
        <v>0</v>
      </c>
      <c r="O153" s="112">
        <f t="shared" ref="O153:O216" si="21">(N153/VLOOKUP(B153,$C$16:$D$21,2,0))</f>
        <v>0</v>
      </c>
      <c r="P153" s="105">
        <f t="shared" si="14"/>
        <v>0</v>
      </c>
      <c r="Q153" s="237">
        <f t="shared" si="15"/>
        <v>0</v>
      </c>
      <c r="R153" s="113"/>
      <c r="T153" s="160"/>
      <c r="U153" s="123" t="s">
        <v>426</v>
      </c>
      <c r="AH153" s="13" t="s">
        <v>330</v>
      </c>
      <c r="AI153" s="246">
        <v>11102</v>
      </c>
    </row>
    <row r="154" spans="1:35" x14ac:dyDescent="0.25">
      <c r="A154" s="145">
        <v>9201</v>
      </c>
      <c r="B154" s="76">
        <v>3</v>
      </c>
      <c r="C154" s="145" t="s">
        <v>138</v>
      </c>
      <c r="D154" s="76">
        <f>VLOOKUP(A154,Previsional!$A$3:$G$347,7,0)</f>
        <v>1</v>
      </c>
      <c r="E154" s="100">
        <f>VLOOKUP(A154,Patentes!$A$5:$F$350,6,0)</f>
        <v>0.62413381123058542</v>
      </c>
      <c r="F154" s="100">
        <f>VLOOKUP(A154,'I G'!$A$5:$F$350,6,0)</f>
        <v>0.13453673746067399</v>
      </c>
      <c r="G154" s="100">
        <f>VLOOKUP(A154,CGR!$A$2:$R$347,18,0)</f>
        <v>1</v>
      </c>
      <c r="H154" s="100">
        <f>VLOOKUP(A154,TM!$A$2:$D$347,4,0)</f>
        <v>6.7379999999999992E-3</v>
      </c>
      <c r="I154" s="211">
        <f>VLOOKUP(A154,IRPi!$A$5:$F$350,6,0)</f>
        <v>1</v>
      </c>
      <c r="J154" s="100">
        <f>VLOOKUP(A154,'R E I'!$A$3:$I$348,9,0)</f>
        <v>0.01</v>
      </c>
      <c r="K154" s="98">
        <f t="shared" si="18"/>
        <v>0.45359171829587336</v>
      </c>
      <c r="L154" s="107">
        <f t="shared" si="17"/>
        <v>46</v>
      </c>
      <c r="M154" s="111">
        <f t="shared" si="19"/>
        <v>28</v>
      </c>
      <c r="N154" s="98">
        <f t="shared" si="20"/>
        <v>0</v>
      </c>
      <c r="O154" s="112">
        <f t="shared" si="21"/>
        <v>0</v>
      </c>
      <c r="P154" s="105">
        <f t="shared" ref="P154:P217" si="22">ROUND(VLOOKUP(B154,$C$16:$I$21,7,0)*O154,0)</f>
        <v>0</v>
      </c>
      <c r="Q154" s="237">
        <f t="shared" ref="Q154:Q217" si="23">+P154</f>
        <v>0</v>
      </c>
      <c r="R154" s="113"/>
      <c r="T154" s="160"/>
      <c r="U154" s="123" t="s">
        <v>426</v>
      </c>
      <c r="AH154" s="13" t="s">
        <v>250</v>
      </c>
      <c r="AI154" s="246">
        <v>12102</v>
      </c>
    </row>
    <row r="155" spans="1:35" x14ac:dyDescent="0.25">
      <c r="A155" s="145">
        <v>7201</v>
      </c>
      <c r="B155" s="76">
        <v>3</v>
      </c>
      <c r="C155" s="145" t="s">
        <v>102</v>
      </c>
      <c r="D155" s="76">
        <f>VLOOKUP(A155,Previsional!$A$3:$G$347,7,0)</f>
        <v>1</v>
      </c>
      <c r="E155" s="100">
        <f>VLOOKUP(A155,Patentes!$A$5:$F$350,6,0)</f>
        <v>0.60346820809248558</v>
      </c>
      <c r="F155" s="100">
        <f>VLOOKUP(A155,'I G'!$A$5:$F$350,6,0)</f>
        <v>0.11250224701204165</v>
      </c>
      <c r="G155" s="100">
        <f>VLOOKUP(A155,CGR!$A$2:$R$347,18,0)</f>
        <v>1</v>
      </c>
      <c r="H155" s="100">
        <f>VLOOKUP(A155,TM!$A$2:$D$347,4,0)</f>
        <v>7.2709999999999997E-3</v>
      </c>
      <c r="I155" s="211">
        <f>VLOOKUP(A155,IRPi!$A$5:$F$350,6,0)</f>
        <v>1</v>
      </c>
      <c r="J155" s="100">
        <f>VLOOKUP(A155,'R E I'!$A$3:$I$348,9,0)</f>
        <v>0.01</v>
      </c>
      <c r="K155" s="118">
        <f t="shared" si="18"/>
        <v>0.44093008458538036</v>
      </c>
      <c r="L155" s="107">
        <f t="shared" si="17"/>
        <v>47</v>
      </c>
      <c r="M155" s="111">
        <f t="shared" si="19"/>
        <v>28</v>
      </c>
      <c r="N155" s="98">
        <f t="shared" si="20"/>
        <v>0</v>
      </c>
      <c r="O155" s="112">
        <f t="shared" si="21"/>
        <v>0</v>
      </c>
      <c r="P155" s="105">
        <f t="shared" si="22"/>
        <v>0</v>
      </c>
      <c r="Q155" s="237">
        <f t="shared" si="23"/>
        <v>0</v>
      </c>
      <c r="R155" s="113"/>
      <c r="T155" s="160"/>
      <c r="U155" s="123" t="s">
        <v>426</v>
      </c>
      <c r="AH155" s="13" t="s">
        <v>176</v>
      </c>
      <c r="AI155" s="246">
        <v>8304</v>
      </c>
    </row>
    <row r="156" spans="1:35" x14ac:dyDescent="0.25">
      <c r="A156" s="145">
        <v>9120</v>
      </c>
      <c r="B156" s="76">
        <v>3</v>
      </c>
      <c r="C156" s="145" t="s">
        <v>140</v>
      </c>
      <c r="D156" s="76">
        <f>VLOOKUP(A156,Previsional!$A$3:$G$347,7,0)</f>
        <v>1</v>
      </c>
      <c r="E156" s="100">
        <f>VLOOKUP(A156,Patentes!$A$5:$F$350,6,0)</f>
        <v>0.44979253112033196</v>
      </c>
      <c r="F156" s="100">
        <f>VLOOKUP(A156,'I G'!$A$5:$F$350,6,0)</f>
        <v>0.18796520012083101</v>
      </c>
      <c r="G156" s="100">
        <f>VLOOKUP(A156,CGR!$A$2:$R$347,18,0)</f>
        <v>1</v>
      </c>
      <c r="H156" s="100">
        <f>VLOOKUP(A156,TM!$A$2:$D$347,4,0)</f>
        <v>9.4959999999999992E-3</v>
      </c>
      <c r="I156" s="211">
        <f>VLOOKUP(A156,IRPi!$A$5:$F$350,6,0)</f>
        <v>1</v>
      </c>
      <c r="J156" s="100">
        <f>VLOOKUP(A156,'R E I'!$A$3:$I$348,9,0)</f>
        <v>9.9862500000000003E-3</v>
      </c>
      <c r="K156" s="98">
        <f t="shared" si="18"/>
        <v>0.40634239842232395</v>
      </c>
      <c r="L156" s="107">
        <f t="shared" si="17"/>
        <v>48</v>
      </c>
      <c r="M156" s="111">
        <f t="shared" si="19"/>
        <v>28</v>
      </c>
      <c r="N156" s="98">
        <f t="shared" si="20"/>
        <v>0</v>
      </c>
      <c r="O156" s="112">
        <f t="shared" si="21"/>
        <v>0</v>
      </c>
      <c r="P156" s="105">
        <f t="shared" si="22"/>
        <v>0</v>
      </c>
      <c r="Q156" s="237">
        <f t="shared" si="23"/>
        <v>0</v>
      </c>
      <c r="R156" s="113"/>
      <c r="T156" s="160"/>
      <c r="U156" s="123" t="s">
        <v>426</v>
      </c>
      <c r="AH156" s="13" t="s">
        <v>79</v>
      </c>
      <c r="AI156" s="246">
        <v>13302</v>
      </c>
    </row>
    <row r="157" spans="1:35" x14ac:dyDescent="0.25">
      <c r="A157" s="145">
        <v>8203</v>
      </c>
      <c r="B157" s="76">
        <v>3</v>
      </c>
      <c r="C157" s="145" t="s">
        <v>115</v>
      </c>
      <c r="D157" s="76">
        <f>VLOOKUP(A157,Previsional!$A$3:$G$347,7,0)</f>
        <v>1</v>
      </c>
      <c r="E157" s="100">
        <f>VLOOKUP(A157,Patentes!$A$5:$F$350,6,0)</f>
        <v>0.4761519805982215</v>
      </c>
      <c r="F157" s="100">
        <f>VLOOKUP(A157,'I G'!$A$5:$F$350,6,0)</f>
        <v>0.10858775421608954</v>
      </c>
      <c r="G157" s="100">
        <f>VLOOKUP(A157,CGR!$A$2:$R$347,18,0)</f>
        <v>0.7142857142857143</v>
      </c>
      <c r="H157" s="100">
        <f>VLOOKUP(A157,TM!$A$2:$D$347,4,0)</f>
        <v>6.2180000000000004E-3</v>
      </c>
      <c r="I157" s="211">
        <f>VLOOKUP(A157,IRPi!$A$5:$F$350,6,0)</f>
        <v>1</v>
      </c>
      <c r="J157" s="100">
        <f>VLOOKUP(A157,'R E I'!$A$3:$I$348,9,0)</f>
        <v>9.9862500000000003E-3</v>
      </c>
      <c r="K157" s="98">
        <f t="shared" si="18"/>
        <v>0.35237500140625705</v>
      </c>
      <c r="L157" s="107">
        <f t="shared" si="17"/>
        <v>49</v>
      </c>
      <c r="M157" s="111">
        <f t="shared" si="19"/>
        <v>28</v>
      </c>
      <c r="N157" s="98">
        <f t="shared" si="20"/>
        <v>0</v>
      </c>
      <c r="O157" s="112">
        <f t="shared" si="21"/>
        <v>0</v>
      </c>
      <c r="P157" s="105">
        <f t="shared" si="22"/>
        <v>0</v>
      </c>
      <c r="Q157" s="237">
        <f t="shared" si="23"/>
        <v>0</v>
      </c>
      <c r="R157" s="113"/>
      <c r="T157" s="160"/>
      <c r="U157" s="123" t="s">
        <v>426</v>
      </c>
      <c r="AH157" s="13" t="s">
        <v>110</v>
      </c>
      <c r="AI157" s="246">
        <v>14103</v>
      </c>
    </row>
    <row r="158" spans="1:35" x14ac:dyDescent="0.25">
      <c r="A158" s="145">
        <v>2104</v>
      </c>
      <c r="B158" s="76">
        <v>3</v>
      </c>
      <c r="C158" s="145" t="s">
        <v>129</v>
      </c>
      <c r="D158" s="76">
        <f>VLOOKUP(A158,Previsional!$A$3:$G$347,7,0)</f>
        <v>1</v>
      </c>
      <c r="E158" s="100">
        <f>VLOOKUP(A158,Patentes!$A$5:$F$350,6,0)</f>
        <v>0</v>
      </c>
      <c r="F158" s="100">
        <f>VLOOKUP(A158,'I G'!$A$5:$F$350,6,0)</f>
        <v>0.15841806235171696</v>
      </c>
      <c r="G158" s="100">
        <f>VLOOKUP(A158,CGR!$A$2:$R$347,18,0)</f>
        <v>1</v>
      </c>
      <c r="H158" s="100">
        <f>VLOOKUP(A158,TM!$A$2:$D$347,4,0)</f>
        <v>7.1060000000000003E-3</v>
      </c>
      <c r="I158" s="211">
        <f>VLOOKUP(A158,IRPi!$A$5:$F$350,6,0)</f>
        <v>0.98973308183266084</v>
      </c>
      <c r="J158" s="100">
        <f>VLOOKUP(A158,'R E I'!$A$3:$I$348,9,0)</f>
        <v>5.0000000000000001E-3</v>
      </c>
      <c r="K158" s="98">
        <f t="shared" si="18"/>
        <v>0.2404070696795623</v>
      </c>
      <c r="L158" s="107">
        <f t="shared" si="17"/>
        <v>50</v>
      </c>
      <c r="M158" s="111">
        <f t="shared" si="19"/>
        <v>28</v>
      </c>
      <c r="N158" s="138">
        <f t="shared" si="20"/>
        <v>0</v>
      </c>
      <c r="O158" s="112">
        <f t="shared" si="21"/>
        <v>0</v>
      </c>
      <c r="P158" s="105">
        <f t="shared" si="22"/>
        <v>0</v>
      </c>
      <c r="Q158" s="237">
        <f t="shared" si="23"/>
        <v>0</v>
      </c>
      <c r="R158" s="113"/>
      <c r="T158" s="160"/>
      <c r="U158" s="123" t="s">
        <v>426</v>
      </c>
      <c r="AH158" s="13" t="s">
        <v>184</v>
      </c>
      <c r="AI158" s="246">
        <v>6107</v>
      </c>
    </row>
    <row r="159" spans="1:35" x14ac:dyDescent="0.25">
      <c r="A159" s="145">
        <v>4201</v>
      </c>
      <c r="B159" s="76">
        <v>3</v>
      </c>
      <c r="C159" s="145" t="s">
        <v>119</v>
      </c>
      <c r="D159" s="76">
        <f>VLOOKUP(A159,Previsional!$A$3:$G$347,7,0)</f>
        <v>0</v>
      </c>
      <c r="E159" s="100">
        <f>VLOOKUP(A159,Patentes!$A$5:$F$350,6,0)</f>
        <v>0.86074918566775249</v>
      </c>
      <c r="F159" s="100">
        <f>VLOOKUP(A159,'I G'!$A$5:$F$350,6,0)</f>
        <v>0.17185291086569546</v>
      </c>
      <c r="G159" s="100">
        <f>VLOOKUP(A159,CGR!$A$2:$R$347,18,0)</f>
        <v>1</v>
      </c>
      <c r="H159" s="100">
        <f>VLOOKUP(A159,TM!$A$2:$D$347,4,0)</f>
        <v>5.1710000000000002E-3</v>
      </c>
      <c r="I159" s="211">
        <f>VLOOKUP(A159,IRPi!$A$5:$F$350,6,0)</f>
        <v>1</v>
      </c>
      <c r="J159" s="100">
        <f>VLOOKUP(A159,'R E I'!$A$3:$I$348,9,0)</f>
        <v>9.945250000000001E-3</v>
      </c>
      <c r="K159" s="98">
        <f t="shared" si="18"/>
        <v>0</v>
      </c>
      <c r="L159" s="107">
        <f t="shared" si="17"/>
        <v>51</v>
      </c>
      <c r="M159" s="111">
        <f t="shared" si="19"/>
        <v>28</v>
      </c>
      <c r="N159" s="98">
        <f t="shared" si="20"/>
        <v>0</v>
      </c>
      <c r="O159" s="112">
        <f t="shared" si="21"/>
        <v>0</v>
      </c>
      <c r="P159" s="105">
        <f t="shared" si="22"/>
        <v>0</v>
      </c>
      <c r="Q159" s="237">
        <f t="shared" si="23"/>
        <v>0</v>
      </c>
      <c r="R159" s="113"/>
      <c r="T159" s="160"/>
      <c r="U159" s="123" t="s">
        <v>426</v>
      </c>
      <c r="AH159" s="13" t="s">
        <v>3</v>
      </c>
      <c r="AI159" s="246">
        <v>13114</v>
      </c>
    </row>
    <row r="160" spans="1:35" x14ac:dyDescent="0.25">
      <c r="A160" s="145">
        <v>5301</v>
      </c>
      <c r="B160" s="76">
        <v>3</v>
      </c>
      <c r="C160" s="145" t="s">
        <v>139</v>
      </c>
      <c r="D160" s="76">
        <f>VLOOKUP(A160,Previsional!$A$3:$G$347,7,0)</f>
        <v>0</v>
      </c>
      <c r="E160" s="100">
        <f>VLOOKUP(A160,Patentes!$A$5:$F$350,6,0)</f>
        <v>0.80678763440860213</v>
      </c>
      <c r="F160" s="100">
        <f>VLOOKUP(A160,'I G'!$A$5:$F$350,6,0)</f>
        <v>0.23233248646613236</v>
      </c>
      <c r="G160" s="100">
        <f>VLOOKUP(A160,CGR!$A$2:$R$347,18,0)</f>
        <v>1</v>
      </c>
      <c r="H160" s="100">
        <f>VLOOKUP(A160,TM!$A$2:$D$347,4,0)</f>
        <v>9.0469999999999995E-3</v>
      </c>
      <c r="I160" s="211">
        <f>VLOOKUP(A160,IRPi!$A$5:$F$350,6,0)</f>
        <v>1</v>
      </c>
      <c r="J160" s="100">
        <f>VLOOKUP(A160,'R E I'!$A$3:$I$348,9,0)</f>
        <v>0.01</v>
      </c>
      <c r="K160" s="138">
        <f t="shared" si="18"/>
        <v>0</v>
      </c>
      <c r="L160" s="107">
        <f t="shared" si="17"/>
        <v>51</v>
      </c>
      <c r="M160" s="111">
        <f t="shared" si="19"/>
        <v>28</v>
      </c>
      <c r="N160" s="138">
        <f t="shared" si="20"/>
        <v>0</v>
      </c>
      <c r="O160" s="139">
        <f t="shared" si="21"/>
        <v>0</v>
      </c>
      <c r="P160" s="105">
        <f t="shared" si="22"/>
        <v>0</v>
      </c>
      <c r="Q160" s="237">
        <f t="shared" si="23"/>
        <v>0</v>
      </c>
      <c r="R160" s="113"/>
      <c r="T160" s="160"/>
      <c r="U160" s="123" t="s">
        <v>426</v>
      </c>
      <c r="AH160" s="13" t="s">
        <v>109</v>
      </c>
      <c r="AI160" s="246">
        <v>9108</v>
      </c>
    </row>
    <row r="161" spans="1:35" x14ac:dyDescent="0.25">
      <c r="A161" s="145">
        <v>7102</v>
      </c>
      <c r="B161" s="76">
        <v>3</v>
      </c>
      <c r="C161" s="145" t="s">
        <v>132</v>
      </c>
      <c r="D161" s="76">
        <f>VLOOKUP(A161,Previsional!$A$3:$G$347,7,0)</f>
        <v>0</v>
      </c>
      <c r="E161" s="100">
        <f>VLOOKUP(A161,Patentes!$A$5:$F$350,6,0)</f>
        <v>0.82534373838721664</v>
      </c>
      <c r="F161" s="100">
        <f>VLOOKUP(A161,'I G'!$A$5:$F$350,6,0)</f>
        <v>0.24271735138684811</v>
      </c>
      <c r="G161" s="100">
        <f>VLOOKUP(A161,CGR!$A$2:$R$347,18,0)</f>
        <v>1</v>
      </c>
      <c r="H161" s="100">
        <f>VLOOKUP(A161,TM!$A$2:$D$347,4,0)</f>
        <v>6.8149999999999999E-3</v>
      </c>
      <c r="I161" s="211">
        <f>VLOOKUP(A161,IRPi!$A$5:$F$350,6,0)</f>
        <v>1</v>
      </c>
      <c r="J161" s="100">
        <f>VLOOKUP(A161,'R E I'!$A$3:$I$348,9,0)</f>
        <v>0.01</v>
      </c>
      <c r="K161" s="98">
        <f t="shared" si="18"/>
        <v>0</v>
      </c>
      <c r="L161" s="107">
        <f t="shared" si="17"/>
        <v>51</v>
      </c>
      <c r="M161" s="111">
        <f t="shared" si="19"/>
        <v>28</v>
      </c>
      <c r="N161" s="98">
        <f t="shared" si="20"/>
        <v>0</v>
      </c>
      <c r="O161" s="112">
        <f t="shared" si="21"/>
        <v>0</v>
      </c>
      <c r="P161" s="105">
        <f t="shared" si="22"/>
        <v>0</v>
      </c>
      <c r="Q161" s="237">
        <f t="shared" si="23"/>
        <v>0</v>
      </c>
      <c r="R161" s="113"/>
      <c r="T161" s="160"/>
      <c r="U161" s="123" t="s">
        <v>426</v>
      </c>
      <c r="AH161" s="13" t="s">
        <v>127</v>
      </c>
      <c r="AI161" s="246">
        <v>8201</v>
      </c>
    </row>
    <row r="162" spans="1:35" x14ac:dyDescent="0.25">
      <c r="A162" s="145">
        <v>16201</v>
      </c>
      <c r="B162" s="76">
        <v>3</v>
      </c>
      <c r="C162" s="145" t="s">
        <v>141</v>
      </c>
      <c r="D162" s="76">
        <f>VLOOKUP(A162,Previsional!$A$3:$G$347,7,0)</f>
        <v>0</v>
      </c>
      <c r="E162" s="100">
        <f>VLOOKUP(A162,Patentes!$A$5:$F$350,6,0)</f>
        <v>0.90056818181818177</v>
      </c>
      <c r="F162" s="100">
        <f>VLOOKUP(A162,'I G'!$A$5:$F$350,6,0)</f>
        <v>6.7916323994926003E-2</v>
      </c>
      <c r="G162" s="100">
        <f>VLOOKUP(A162,CGR!$A$2:$R$347,18,0)</f>
        <v>1</v>
      </c>
      <c r="H162" s="100">
        <f>VLOOKUP(A162,TM!$A$2:$D$347,4,0)</f>
        <v>4.9709999999999997E-3</v>
      </c>
      <c r="I162" s="211">
        <f>VLOOKUP(A162,IRPi!$A$5:$F$350,6,0)</f>
        <v>1</v>
      </c>
      <c r="J162" s="100">
        <f>VLOOKUP(A162,'R E I'!$A$3:$I$348,9,0)</f>
        <v>9.6402500000000012E-3</v>
      </c>
      <c r="K162" s="98">
        <f t="shared" si="18"/>
        <v>0</v>
      </c>
      <c r="L162" s="107">
        <f t="shared" si="17"/>
        <v>51</v>
      </c>
      <c r="M162" s="111">
        <f t="shared" si="19"/>
        <v>28</v>
      </c>
      <c r="N162" s="98">
        <f t="shared" si="20"/>
        <v>0</v>
      </c>
      <c r="O162" s="112">
        <f t="shared" si="21"/>
        <v>0</v>
      </c>
      <c r="P162" s="105">
        <f t="shared" si="22"/>
        <v>0</v>
      </c>
      <c r="Q162" s="237">
        <f t="shared" si="23"/>
        <v>0</v>
      </c>
      <c r="R162" s="113"/>
      <c r="T162" s="160"/>
      <c r="U162" s="123" t="s">
        <v>426</v>
      </c>
      <c r="AH162" s="13" t="s">
        <v>244</v>
      </c>
      <c r="AI162" s="246">
        <v>7303</v>
      </c>
    </row>
    <row r="163" spans="1:35" x14ac:dyDescent="0.25">
      <c r="A163" s="145">
        <v>9114</v>
      </c>
      <c r="B163" s="76">
        <v>3</v>
      </c>
      <c r="C163" s="145" t="s">
        <v>123</v>
      </c>
      <c r="D163" s="76">
        <f>VLOOKUP(A163,Previsional!$A$3:$G$347,7,0)</f>
        <v>0</v>
      </c>
      <c r="E163" s="100">
        <f>VLOOKUP(A163,Patentes!$A$5:$F$350,6,0)</f>
        <v>0.85338865836791145</v>
      </c>
      <c r="F163" s="100">
        <f>VLOOKUP(A163,'I G'!$A$5:$F$350,6,0)</f>
        <v>0.10107559253643153</v>
      </c>
      <c r="G163" s="100">
        <f>VLOOKUP(A163,CGR!$A$2:$R$347,18,0)</f>
        <v>1</v>
      </c>
      <c r="H163" s="100">
        <f>VLOOKUP(A163,TM!$A$2:$D$347,4,0)</f>
        <v>7.0479999999999996E-3</v>
      </c>
      <c r="I163" s="211">
        <f>VLOOKUP(A163,IRPi!$A$5:$F$350,6,0)</f>
        <v>1</v>
      </c>
      <c r="J163" s="100">
        <f>VLOOKUP(A163,'R E I'!$A$3:$I$348,9,0)</f>
        <v>0.01</v>
      </c>
      <c r="K163" s="138">
        <f t="shared" si="18"/>
        <v>0</v>
      </c>
      <c r="L163" s="107">
        <f t="shared" si="17"/>
        <v>51</v>
      </c>
      <c r="M163" s="111">
        <f t="shared" si="19"/>
        <v>28</v>
      </c>
      <c r="N163" s="138">
        <f t="shared" si="20"/>
        <v>0</v>
      </c>
      <c r="O163" s="139">
        <f t="shared" si="21"/>
        <v>0</v>
      </c>
      <c r="P163" s="105">
        <f t="shared" si="22"/>
        <v>0</v>
      </c>
      <c r="Q163" s="237">
        <f t="shared" si="23"/>
        <v>0</v>
      </c>
      <c r="R163" s="113"/>
      <c r="T163" s="160"/>
      <c r="U163" s="123" t="s">
        <v>426</v>
      </c>
      <c r="AH163" s="13" t="s">
        <v>90</v>
      </c>
      <c r="AI163" s="246">
        <v>5802</v>
      </c>
    </row>
    <row r="164" spans="1:35" ht="15.75" thickBot="1" x14ac:dyDescent="0.3">
      <c r="A164" s="202">
        <v>10202</v>
      </c>
      <c r="B164" s="203">
        <v>3</v>
      </c>
      <c r="C164" s="202" t="s">
        <v>104</v>
      </c>
      <c r="D164" s="203">
        <f>VLOOKUP(A164,Previsional!$A$3:$G$347,7,0)</f>
        <v>0</v>
      </c>
      <c r="E164" s="204">
        <f>VLOOKUP(A164,Patentes!$A$5:$F$350,6,0)</f>
        <v>0.35192780968006565</v>
      </c>
      <c r="F164" s="204">
        <f>VLOOKUP(A164,'I G'!$A$5:$F$350,6,0)</f>
        <v>0.11977043089147649</v>
      </c>
      <c r="G164" s="204">
        <f>VLOOKUP(A164,CGR!$A$2:$R$347,18,0)</f>
        <v>1</v>
      </c>
      <c r="H164" s="204">
        <f>VLOOKUP(A164,TM!$A$2:$D$347,4,0)</f>
        <v>9.3729999999999994E-3</v>
      </c>
      <c r="I164" s="211">
        <f>VLOOKUP(A164,IRPi!$A$5:$F$350,6,0)</f>
        <v>1</v>
      </c>
      <c r="J164" s="204">
        <f>VLOOKUP(A164,'R E I'!$A$3:$I$348,9,0)</f>
        <v>0.01</v>
      </c>
      <c r="K164" s="114">
        <f t="shared" si="18"/>
        <v>0</v>
      </c>
      <c r="L164" s="115">
        <f t="shared" si="17"/>
        <v>51</v>
      </c>
      <c r="M164" s="116">
        <f t="shared" si="19"/>
        <v>28</v>
      </c>
      <c r="N164" s="114">
        <f t="shared" si="20"/>
        <v>0</v>
      </c>
      <c r="O164" s="117">
        <f t="shared" si="21"/>
        <v>0</v>
      </c>
      <c r="P164" s="105">
        <f t="shared" si="22"/>
        <v>0</v>
      </c>
      <c r="Q164" s="237">
        <f t="shared" si="23"/>
        <v>0</v>
      </c>
      <c r="R164" s="205"/>
      <c r="S164" s="206"/>
      <c r="T164" s="207"/>
      <c r="U164" s="123" t="s">
        <v>426</v>
      </c>
      <c r="AH164" s="13" t="s">
        <v>96</v>
      </c>
      <c r="AI164" s="246">
        <v>7401</v>
      </c>
    </row>
    <row r="165" spans="1:35" ht="15.75" thickTop="1" x14ac:dyDescent="0.25">
      <c r="A165" s="199">
        <v>7306</v>
      </c>
      <c r="B165" s="200">
        <v>4</v>
      </c>
      <c r="C165" s="199" t="s">
        <v>153</v>
      </c>
      <c r="D165" s="200">
        <f>VLOOKUP(A165,Previsional!$A$3:$G$347,7,0)</f>
        <v>1</v>
      </c>
      <c r="E165" s="201">
        <f>VLOOKUP(A165,Patentes!$A$5:$F$350,6,0)</f>
        <v>0.98305084745762716</v>
      </c>
      <c r="F165" s="201">
        <f>VLOOKUP(A165,'I G'!$A$5:$F$350,6,0)</f>
        <v>0.29524444182353693</v>
      </c>
      <c r="G165" s="201">
        <f>VLOOKUP(A165,CGR!$A$2:$R$347,18,0)</f>
        <v>1</v>
      </c>
      <c r="H165" s="201">
        <f>VLOOKUP(A165,TM!$A$2:$D$347,4,0)</f>
        <v>7.1079999999999997E-3</v>
      </c>
      <c r="I165" s="211">
        <f>VLOOKUP(A165,IRPi!$A$5:$F$350,6,0)</f>
        <v>1</v>
      </c>
      <c r="J165" s="201">
        <f>VLOOKUP(A165,'R E I'!$A$3:$I$348,9,0)</f>
        <v>0.01</v>
      </c>
      <c r="K165" s="98">
        <f t="shared" si="18"/>
        <v>0.61944510706605371</v>
      </c>
      <c r="L165" s="107">
        <f t="shared" ref="L165:L196" si="24">_xlfn.RANK.EQ(K165,$K$165:$K$260,0)</f>
        <v>1</v>
      </c>
      <c r="M165" s="111">
        <f t="shared" si="19"/>
        <v>48</v>
      </c>
      <c r="N165" s="98">
        <f t="shared" si="20"/>
        <v>0.61944510706605371</v>
      </c>
      <c r="O165" s="112">
        <f t="shared" si="21"/>
        <v>2.2984770932763444E-2</v>
      </c>
      <c r="P165" s="105">
        <f t="shared" si="22"/>
        <v>87980072</v>
      </c>
      <c r="Q165" s="237">
        <f>+P165-1</f>
        <v>87980071</v>
      </c>
      <c r="R165" s="113">
        <f>SUM(Q165:Q212)</f>
        <v>3827755000</v>
      </c>
      <c r="S165" s="113">
        <f>+I20</f>
        <v>3827755000</v>
      </c>
      <c r="T165" s="160"/>
      <c r="U165" s="160">
        <v>99501844</v>
      </c>
      <c r="V165" s="160">
        <f>SUM(U165:U212)</f>
        <v>4239200746</v>
      </c>
      <c r="W165" s="160">
        <v>99501844</v>
      </c>
      <c r="AH165" s="13" t="s">
        <v>287</v>
      </c>
      <c r="AI165" s="246">
        <v>6203</v>
      </c>
    </row>
    <row r="166" spans="1:35" x14ac:dyDescent="0.25">
      <c r="A166" s="145">
        <v>2203</v>
      </c>
      <c r="B166" s="76">
        <v>4</v>
      </c>
      <c r="C166" s="145" t="s">
        <v>202</v>
      </c>
      <c r="D166" s="76">
        <f>VLOOKUP(A166,Previsional!$A$3:$G$347,7,0)</f>
        <v>1</v>
      </c>
      <c r="E166" s="211">
        <f>VLOOKUP(A166,Patentes!$A$5:$F$350,6,0)</f>
        <v>0.9989429175475687</v>
      </c>
      <c r="F166" s="211">
        <f>VLOOKUP(A166,'I G'!$A$5:$F$350,6,0)</f>
        <v>0.2753914071506447</v>
      </c>
      <c r="G166" s="211">
        <f>VLOOKUP(A166,CGR!$A$2:$R$347,18,0)</f>
        <v>1</v>
      </c>
      <c r="H166" s="211">
        <f>VLOOKUP(A166,TM!$A$2:$D$347,4,0)</f>
        <v>2.5929999999999998E-3</v>
      </c>
      <c r="I166" s="211">
        <f>VLOOKUP(A166,IRPi!$A$5:$F$350,6,0)</f>
        <v>1</v>
      </c>
      <c r="J166" s="211">
        <f>VLOOKUP(A166,'R E I'!$A$3:$I$348,9,0)</f>
        <v>0.01</v>
      </c>
      <c r="K166" s="138">
        <f t="shared" si="18"/>
        <v>0.61936682292931022</v>
      </c>
      <c r="L166" s="107">
        <f t="shared" si="24"/>
        <v>2</v>
      </c>
      <c r="M166" s="111">
        <f t="shared" si="19"/>
        <v>48</v>
      </c>
      <c r="N166" s="98">
        <f t="shared" si="20"/>
        <v>0.61936682292931022</v>
      </c>
      <c r="O166" s="112">
        <f t="shared" si="21"/>
        <v>2.298186616698163E-2</v>
      </c>
      <c r="P166" s="105">
        <f t="shared" si="22"/>
        <v>87968953</v>
      </c>
      <c r="Q166" s="237">
        <f t="shared" ref="Q166:Q167" si="25">+P166-1</f>
        <v>87968952</v>
      </c>
      <c r="R166" s="113"/>
      <c r="T166" s="160"/>
      <c r="U166" s="160">
        <v>98966959</v>
      </c>
      <c r="W166" s="160">
        <v>98966959</v>
      </c>
      <c r="AH166" s="13" t="s">
        <v>170</v>
      </c>
      <c r="AI166" s="246">
        <v>5703</v>
      </c>
    </row>
    <row r="167" spans="1:35" x14ac:dyDescent="0.25">
      <c r="A167" s="145">
        <v>2102</v>
      </c>
      <c r="B167" s="76">
        <v>4</v>
      </c>
      <c r="C167" s="145" t="s">
        <v>143</v>
      </c>
      <c r="D167" s="76">
        <f>VLOOKUP(A167,Previsional!$A$3:$G$347,7,0)</f>
        <v>1</v>
      </c>
      <c r="E167" s="100">
        <f>VLOOKUP(A167,Patentes!$A$5:$F$350,6,0)</f>
        <v>0.93692022263450836</v>
      </c>
      <c r="F167" s="100">
        <f>VLOOKUP(A167,'I G'!$A$5:$F$350,6,0)</f>
        <v>0.31746613885221286</v>
      </c>
      <c r="G167" s="100">
        <f>VLOOKUP(A167,CGR!$A$2:$R$347,18,0)</f>
        <v>1</v>
      </c>
      <c r="H167" s="100">
        <f>VLOOKUP(A167,TM!$A$2:$D$347,4,0)</f>
        <v>9.3100000000000006E-3</v>
      </c>
      <c r="I167" s="211">
        <f>VLOOKUP(A167,IRPi!$A$5:$F$350,6,0)</f>
        <v>0.99615438975633785</v>
      </c>
      <c r="J167" s="100">
        <f>VLOOKUP(A167,'R E I'!$A$3:$I$348,9,0)</f>
        <v>9.4785000000000008E-3</v>
      </c>
      <c r="K167" s="138">
        <f t="shared" si="18"/>
        <v>0.60896675712294801</v>
      </c>
      <c r="L167" s="107">
        <f t="shared" si="24"/>
        <v>3</v>
      </c>
      <c r="M167" s="111">
        <f t="shared" si="19"/>
        <v>48</v>
      </c>
      <c r="N167" s="98">
        <f t="shared" si="20"/>
        <v>0.60896675712294801</v>
      </c>
      <c r="O167" s="112">
        <f t="shared" si="21"/>
        <v>2.2595967356065019E-2</v>
      </c>
      <c r="P167" s="105">
        <f t="shared" si="22"/>
        <v>86491827</v>
      </c>
      <c r="Q167" s="237">
        <f t="shared" si="25"/>
        <v>86491826</v>
      </c>
      <c r="R167" s="123"/>
      <c r="S167" s="123"/>
      <c r="T167" s="160"/>
      <c r="U167" s="160">
        <v>98113723</v>
      </c>
      <c r="W167" s="160">
        <v>98113723</v>
      </c>
      <c r="AH167" s="13" t="s">
        <v>198</v>
      </c>
      <c r="AI167" s="246">
        <v>10107</v>
      </c>
    </row>
    <row r="168" spans="1:35" x14ac:dyDescent="0.25">
      <c r="A168" s="145">
        <v>6107</v>
      </c>
      <c r="B168" s="76">
        <v>4</v>
      </c>
      <c r="C168" s="145" t="s">
        <v>184</v>
      </c>
      <c r="D168" s="76">
        <f>VLOOKUP(A168,Previsional!$A$3:$G$347,7,0)</f>
        <v>1</v>
      </c>
      <c r="E168" s="100">
        <f>VLOOKUP(A168,Patentes!$A$5:$F$350,6,0)</f>
        <v>0.96565070149975807</v>
      </c>
      <c r="F168" s="100">
        <f>VLOOKUP(A168,'I G'!$A$5:$F$350,6,0)</f>
        <v>0.25517319059238863</v>
      </c>
      <c r="G168" s="100">
        <f>VLOOKUP(A168,CGR!$A$2:$R$347,18,0)</f>
        <v>1</v>
      </c>
      <c r="H168" s="100">
        <f>VLOOKUP(A168,TM!$A$2:$D$347,4,0)</f>
        <v>8.0700000000000008E-3</v>
      </c>
      <c r="I168" s="211">
        <f>VLOOKUP(A168,IRPi!$A$5:$F$350,6,0)</f>
        <v>1</v>
      </c>
      <c r="J168" s="100">
        <f>VLOOKUP(A168,'R E I'!$A$3:$I$348,9,0)</f>
        <v>0.01</v>
      </c>
      <c r="K168" s="138">
        <f t="shared" si="18"/>
        <v>0.6034815431730125</v>
      </c>
      <c r="L168" s="107">
        <f t="shared" si="24"/>
        <v>4</v>
      </c>
      <c r="M168" s="111">
        <f t="shared" si="19"/>
        <v>48</v>
      </c>
      <c r="N168" s="98">
        <f t="shared" si="20"/>
        <v>0.6034815431730125</v>
      </c>
      <c r="O168" s="112">
        <f t="shared" si="21"/>
        <v>2.2392436188059486E-2</v>
      </c>
      <c r="P168" s="105">
        <f t="shared" si="22"/>
        <v>85712760</v>
      </c>
      <c r="Q168" s="237">
        <f t="shared" si="23"/>
        <v>85712760</v>
      </c>
      <c r="R168" s="113"/>
      <c r="T168" s="160"/>
      <c r="U168" s="160">
        <v>95417387</v>
      </c>
      <c r="W168" s="160">
        <v>95417387</v>
      </c>
      <c r="AH168" s="13" t="s">
        <v>9</v>
      </c>
      <c r="AI168" s="246">
        <v>13115</v>
      </c>
    </row>
    <row r="169" spans="1:35" x14ac:dyDescent="0.25">
      <c r="A169" s="145">
        <v>5105</v>
      </c>
      <c r="B169" s="76">
        <v>4</v>
      </c>
      <c r="C169" s="145" t="s">
        <v>147</v>
      </c>
      <c r="D169" s="76">
        <f>VLOOKUP(A169,Previsional!$A$3:$G$347,7,0)</f>
        <v>1</v>
      </c>
      <c r="E169" s="100">
        <f>VLOOKUP(A169,Patentes!$A$5:$F$350,6,0)</f>
        <v>0.92176573426573427</v>
      </c>
      <c r="F169" s="100">
        <f>VLOOKUP(A169,'I G'!$A$5:$F$350,6,0)</f>
        <v>0.31208079677867967</v>
      </c>
      <c r="G169" s="100">
        <f>VLOOKUP(A169,CGR!$A$2:$R$347,18,0)</f>
        <v>1</v>
      </c>
      <c r="H169" s="100">
        <f>VLOOKUP(A169,TM!$A$2:$D$347,4,0)</f>
        <v>4.0080000000000003E-3</v>
      </c>
      <c r="I169" s="211">
        <f>VLOOKUP(A169,IRPi!$A$5:$F$350,6,0)</f>
        <v>1</v>
      </c>
      <c r="J169" s="100">
        <f>VLOOKUP(A169,'R E I'!$A$3:$I$348,9,0)</f>
        <v>0.01</v>
      </c>
      <c r="K169" s="138">
        <f t="shared" si="18"/>
        <v>0.60173940618767685</v>
      </c>
      <c r="L169" s="107">
        <f t="shared" si="24"/>
        <v>5</v>
      </c>
      <c r="M169" s="111">
        <f t="shared" si="19"/>
        <v>48</v>
      </c>
      <c r="N169" s="98">
        <f t="shared" si="20"/>
        <v>0.60173940618767685</v>
      </c>
      <c r="O169" s="112">
        <f t="shared" si="21"/>
        <v>2.2327793463329457E-2</v>
      </c>
      <c r="P169" s="105">
        <f t="shared" si="22"/>
        <v>85465323</v>
      </c>
      <c r="Q169" s="237">
        <f t="shared" si="23"/>
        <v>85465323</v>
      </c>
      <c r="R169" s="113"/>
      <c r="T169" s="160"/>
      <c r="U169" s="160">
        <v>95383578</v>
      </c>
      <c r="W169" s="160">
        <v>95383578</v>
      </c>
      <c r="AH169" s="13" t="s">
        <v>33</v>
      </c>
      <c r="AI169" s="246">
        <v>13116</v>
      </c>
    </row>
    <row r="170" spans="1:35" x14ac:dyDescent="0.25">
      <c r="A170" s="145">
        <v>6116</v>
      </c>
      <c r="B170" s="76">
        <v>4</v>
      </c>
      <c r="C170" s="145" t="s">
        <v>441</v>
      </c>
      <c r="D170" s="76">
        <f>VLOOKUP(A170,Previsional!$A$3:$G$347,7,0)</f>
        <v>1</v>
      </c>
      <c r="E170" s="100">
        <f>VLOOKUP(A170,Patentes!$A$5:$F$350,6,0)</f>
        <v>0.98055790363482676</v>
      </c>
      <c r="F170" s="100">
        <f>VLOOKUP(A170,'I G'!$A$5:$F$350,6,0)</f>
        <v>0.21799858802584804</v>
      </c>
      <c r="G170" s="100">
        <f>VLOOKUP(A170,CGR!$A$2:$R$347,18,0)</f>
        <v>1</v>
      </c>
      <c r="H170" s="100">
        <f>VLOOKUP(A170,TM!$A$2:$D$347,4,0)</f>
        <v>8.7819999999999999E-3</v>
      </c>
      <c r="I170" s="211">
        <f>VLOOKUP(A170,IRPi!$A$5:$F$350,6,0)</f>
        <v>0.9929009367539432</v>
      </c>
      <c r="J170" s="100">
        <f>VLOOKUP(A170,'R E I'!$A$3:$I$348,9,0)</f>
        <v>0.01</v>
      </c>
      <c r="K170" s="138">
        <f t="shared" si="18"/>
        <v>0.5991572601163484</v>
      </c>
      <c r="L170" s="107">
        <f t="shared" si="24"/>
        <v>6</v>
      </c>
      <c r="M170" s="111">
        <f t="shared" si="19"/>
        <v>48</v>
      </c>
      <c r="N170" s="98">
        <f t="shared" si="20"/>
        <v>0.5991572601163484</v>
      </c>
      <c r="O170" s="112">
        <f t="shared" si="21"/>
        <v>2.2231981848567457E-2</v>
      </c>
      <c r="P170" s="105">
        <f t="shared" si="22"/>
        <v>85098580</v>
      </c>
      <c r="Q170" s="237">
        <f t="shared" si="23"/>
        <v>85098580</v>
      </c>
      <c r="R170" s="113"/>
      <c r="T170" s="160"/>
      <c r="U170" s="160">
        <v>94512609</v>
      </c>
      <c r="W170" s="160">
        <v>94512609</v>
      </c>
      <c r="AH170" s="13" t="s">
        <v>44</v>
      </c>
      <c r="AI170" s="246">
        <v>13117</v>
      </c>
    </row>
    <row r="171" spans="1:35" x14ac:dyDescent="0.25">
      <c r="A171" s="145">
        <v>3103</v>
      </c>
      <c r="B171" s="76">
        <v>4</v>
      </c>
      <c r="C171" s="145" t="s">
        <v>168</v>
      </c>
      <c r="D171" s="76">
        <f>VLOOKUP(A171,Previsional!$A$3:$G$347,7,0)</f>
        <v>1</v>
      </c>
      <c r="E171" s="100">
        <f>VLOOKUP(A171,Patentes!$A$5:$F$350,6,0)</f>
        <v>0.92269076305220887</v>
      </c>
      <c r="F171" s="100">
        <f>VLOOKUP(A171,'I G'!$A$5:$F$350,6,0)</f>
        <v>0.28674500430433264</v>
      </c>
      <c r="G171" s="100">
        <f>VLOOKUP(A171,CGR!$A$2:$R$347,18,0)</f>
        <v>1</v>
      </c>
      <c r="H171" s="100">
        <f>VLOOKUP(A171,TM!$A$2:$D$347,4,0)</f>
        <v>3.9060000000000002E-3</v>
      </c>
      <c r="I171" s="211">
        <f>VLOOKUP(A171,IRPi!$A$5:$F$350,6,0)</f>
        <v>1</v>
      </c>
      <c r="J171" s="100">
        <f>VLOOKUP(A171,'R E I'!$A$3:$I$348,9,0)</f>
        <v>7.254E-3</v>
      </c>
      <c r="K171" s="217">
        <f t="shared" si="18"/>
        <v>0.59557661814435636</v>
      </c>
      <c r="L171" s="107">
        <f t="shared" si="24"/>
        <v>7</v>
      </c>
      <c r="M171" s="111">
        <f t="shared" si="19"/>
        <v>48</v>
      </c>
      <c r="N171" s="98">
        <f t="shared" si="20"/>
        <v>0.59557661814435636</v>
      </c>
      <c r="O171" s="112">
        <f t="shared" si="21"/>
        <v>2.2099120623933231E-2</v>
      </c>
      <c r="P171" s="105">
        <f t="shared" si="22"/>
        <v>84590019</v>
      </c>
      <c r="Q171" s="237">
        <f t="shared" si="23"/>
        <v>84590019</v>
      </c>
      <c r="R171" s="113"/>
      <c r="T171" s="160"/>
      <c r="U171" s="160">
        <v>93071638</v>
      </c>
      <c r="W171" s="160">
        <v>93071638</v>
      </c>
      <c r="AH171" s="13" t="s">
        <v>273</v>
      </c>
      <c r="AI171" s="246">
        <v>6304</v>
      </c>
    </row>
    <row r="172" spans="1:35" x14ac:dyDescent="0.25">
      <c r="A172" s="145">
        <v>5102</v>
      </c>
      <c r="B172" s="76">
        <v>4</v>
      </c>
      <c r="C172" s="145" t="s">
        <v>152</v>
      </c>
      <c r="D172" s="76">
        <f>VLOOKUP(A172,Previsional!$A$3:$G$347,7,0)</f>
        <v>1</v>
      </c>
      <c r="E172" s="211">
        <f>VLOOKUP(A172,Patentes!$A$5:$F$350,6,0)</f>
        <v>0.8040644171779141</v>
      </c>
      <c r="F172" s="211">
        <f>VLOOKUP(A172,'I G'!$A$5:$F$350,6,0)</f>
        <v>0.44534730724864613</v>
      </c>
      <c r="G172" s="211">
        <f>VLOOKUP(A172,CGR!$A$2:$R$347,18,0)</f>
        <v>1</v>
      </c>
      <c r="H172" s="211">
        <f>VLOOKUP(A172,TM!$A$2:$D$347,4,0)</f>
        <v>8.9350000000000002E-3</v>
      </c>
      <c r="I172" s="211">
        <f>VLOOKUP(A172,IRPi!$A$5:$F$350,6,0)</f>
        <v>0.99223911537825238</v>
      </c>
      <c r="J172" s="211">
        <f>VLOOKUP(A172,'R E I'!$A$3:$I$348,9,0)</f>
        <v>0.01</v>
      </c>
      <c r="K172" s="138">
        <f t="shared" si="18"/>
        <v>0.59421157859334406</v>
      </c>
      <c r="L172" s="107">
        <f t="shared" si="24"/>
        <v>8</v>
      </c>
      <c r="M172" s="111">
        <f t="shared" si="19"/>
        <v>48</v>
      </c>
      <c r="N172" s="98">
        <f t="shared" si="20"/>
        <v>0.59421157859334406</v>
      </c>
      <c r="O172" s="112">
        <f t="shared" si="21"/>
        <v>2.2048470257926167E-2</v>
      </c>
      <c r="P172" s="105">
        <f t="shared" si="22"/>
        <v>84396142</v>
      </c>
      <c r="Q172" s="237">
        <f t="shared" si="23"/>
        <v>84396142</v>
      </c>
      <c r="R172" s="113"/>
      <c r="T172" s="160"/>
      <c r="U172" s="160">
        <v>91700435</v>
      </c>
      <c r="W172" s="160">
        <v>91700435</v>
      </c>
      <c r="AH172" s="13" t="s">
        <v>103</v>
      </c>
      <c r="AI172" s="246">
        <v>9109</v>
      </c>
    </row>
    <row r="173" spans="1:35" x14ac:dyDescent="0.25">
      <c r="A173" s="145">
        <v>1405</v>
      </c>
      <c r="B173" s="76">
        <v>4</v>
      </c>
      <c r="C173" s="145" t="s">
        <v>209</v>
      </c>
      <c r="D173" s="76">
        <f>VLOOKUP(A173,Previsional!$A$3:$G$347,7,0)</f>
        <v>1</v>
      </c>
      <c r="E173" s="100">
        <f>VLOOKUP(A173,Patentes!$A$5:$F$350,6,0)</f>
        <v>0.89489489489489493</v>
      </c>
      <c r="F173" s="100">
        <f>VLOOKUP(A173,'I G'!$A$5:$F$350,6,0)</f>
        <v>0.3119512597505929</v>
      </c>
      <c r="G173" s="100">
        <f>VLOOKUP(A173,CGR!$A$2:$R$347,18,0)</f>
        <v>1</v>
      </c>
      <c r="H173" s="100">
        <f>VLOOKUP(A173,TM!$A$2:$D$347,4,0)</f>
        <v>8.175E-3</v>
      </c>
      <c r="I173" s="211">
        <f>VLOOKUP(A173,IRPi!$A$5:$F$350,6,0)</f>
        <v>0.99382324246692721</v>
      </c>
      <c r="J173" s="100">
        <f>VLOOKUP(A173,'R E I'!$A$3:$I$348,9,0)</f>
        <v>0.01</v>
      </c>
      <c r="K173" s="138">
        <f t="shared" si="18"/>
        <v>0.59261844027420774</v>
      </c>
      <c r="L173" s="107">
        <f t="shared" si="24"/>
        <v>9</v>
      </c>
      <c r="M173" s="111">
        <f t="shared" si="19"/>
        <v>48</v>
      </c>
      <c r="N173" s="98">
        <f t="shared" si="20"/>
        <v>0.59261844027420774</v>
      </c>
      <c r="O173" s="112">
        <f t="shared" si="21"/>
        <v>2.1989356191301289E-2</v>
      </c>
      <c r="P173" s="105">
        <f t="shared" si="22"/>
        <v>84169868</v>
      </c>
      <c r="Q173" s="237">
        <f t="shared" si="23"/>
        <v>84169868</v>
      </c>
      <c r="R173" s="113"/>
      <c r="T173" s="160"/>
      <c r="U173" s="160">
        <v>91327157</v>
      </c>
      <c r="W173" s="160">
        <v>91327157</v>
      </c>
      <c r="AH173" s="13" t="s">
        <v>296</v>
      </c>
      <c r="AI173" s="246">
        <v>7403</v>
      </c>
    </row>
    <row r="174" spans="1:35" x14ac:dyDescent="0.25">
      <c r="A174" s="145">
        <v>6306</v>
      </c>
      <c r="B174" s="76">
        <v>4</v>
      </c>
      <c r="C174" s="145" t="s">
        <v>182</v>
      </c>
      <c r="D174" s="76">
        <f>VLOOKUP(A174,Previsional!$A$3:$G$347,7,0)</f>
        <v>1</v>
      </c>
      <c r="E174" s="100">
        <f>VLOOKUP(A174,Patentes!$A$5:$F$350,6,0)</f>
        <v>0.93548387096774188</v>
      </c>
      <c r="F174" s="100">
        <f>VLOOKUP(A174,'I G'!$A$5:$F$350,6,0)</f>
        <v>0.2451928789767904</v>
      </c>
      <c r="G174" s="100">
        <f>VLOOKUP(A174,CGR!$A$2:$R$347,18,0)</f>
        <v>1</v>
      </c>
      <c r="H174" s="100">
        <f>VLOOKUP(A174,TM!$A$2:$D$347,4,0)</f>
        <v>7.2690000000000003E-3</v>
      </c>
      <c r="I174" s="211">
        <f>VLOOKUP(A174,IRPi!$A$5:$F$350,6,0)</f>
        <v>1</v>
      </c>
      <c r="J174" s="100">
        <f>VLOOKUP(A174,'R E I'!$A$3:$I$348,9,0)</f>
        <v>0.01</v>
      </c>
      <c r="K174" s="138">
        <f t="shared" si="18"/>
        <v>0.59030792458290726</v>
      </c>
      <c r="L174" s="107">
        <f t="shared" si="24"/>
        <v>10</v>
      </c>
      <c r="M174" s="111">
        <f t="shared" si="19"/>
        <v>48</v>
      </c>
      <c r="N174" s="98">
        <f t="shared" si="20"/>
        <v>0.59030792458290726</v>
      </c>
      <c r="O174" s="112">
        <f t="shared" si="21"/>
        <v>2.1903623535904863E-2</v>
      </c>
      <c r="P174" s="105">
        <f t="shared" si="22"/>
        <v>83841705</v>
      </c>
      <c r="Q174" s="237">
        <f t="shared" si="23"/>
        <v>83841705</v>
      </c>
      <c r="R174" s="113"/>
      <c r="T174" s="160"/>
      <c r="U174" s="160">
        <v>90889071</v>
      </c>
      <c r="W174" s="160">
        <v>90889071</v>
      </c>
      <c r="AH174" s="13" t="s">
        <v>297</v>
      </c>
      <c r="AI174" s="246">
        <v>9205</v>
      </c>
    </row>
    <row r="175" spans="1:35" x14ac:dyDescent="0.25">
      <c r="A175" s="145">
        <v>10105</v>
      </c>
      <c r="B175" s="76">
        <v>4</v>
      </c>
      <c r="C175" s="145" t="s">
        <v>183</v>
      </c>
      <c r="D175" s="76">
        <f>VLOOKUP(A175,Previsional!$A$3:$G$347,7,0)</f>
        <v>1</v>
      </c>
      <c r="E175" s="100">
        <f>VLOOKUP(A175,Patentes!$A$5:$F$350,6,0)</f>
        <v>0.95118110236220477</v>
      </c>
      <c r="F175" s="100">
        <f>VLOOKUP(A175,'I G'!$A$5:$F$350,6,0)</f>
        <v>0.21946149659454625</v>
      </c>
      <c r="G175" s="100">
        <f>VLOOKUP(A175,CGR!$A$2:$R$347,18,0)</f>
        <v>1</v>
      </c>
      <c r="H175" s="100">
        <f>VLOOKUP(A175,TM!$A$2:$D$347,4,0)</f>
        <v>6.6279999999999993E-3</v>
      </c>
      <c r="I175" s="211">
        <f>VLOOKUP(A175,IRPi!$A$5:$F$350,6,0)</f>
        <v>1</v>
      </c>
      <c r="J175" s="100">
        <f>VLOOKUP(A175,'R E I'!$A$3:$I$348,9,0)</f>
        <v>0.01</v>
      </c>
      <c r="K175" s="138">
        <f t="shared" si="18"/>
        <v>0.58927295997540818</v>
      </c>
      <c r="L175" s="107">
        <f t="shared" si="24"/>
        <v>11</v>
      </c>
      <c r="M175" s="111">
        <f t="shared" si="19"/>
        <v>48</v>
      </c>
      <c r="N175" s="138">
        <f t="shared" si="20"/>
        <v>0.58927295997540818</v>
      </c>
      <c r="O175" s="139">
        <f t="shared" si="21"/>
        <v>2.1865220739344639E-2</v>
      </c>
      <c r="P175" s="105">
        <f t="shared" si="22"/>
        <v>83694708</v>
      </c>
      <c r="Q175" s="237">
        <f t="shared" si="23"/>
        <v>83694708</v>
      </c>
      <c r="R175" s="113"/>
      <c r="T175" s="160"/>
      <c r="U175" s="160">
        <v>90571766</v>
      </c>
      <c r="W175" s="160">
        <v>90571766</v>
      </c>
      <c r="AH175" s="13" t="s">
        <v>131</v>
      </c>
      <c r="AI175" s="246">
        <v>8206</v>
      </c>
    </row>
    <row r="176" spans="1:35" x14ac:dyDescent="0.25">
      <c r="A176" s="145">
        <v>6104</v>
      </c>
      <c r="B176" s="76">
        <v>4</v>
      </c>
      <c r="C176" s="145" t="s">
        <v>196</v>
      </c>
      <c r="D176" s="76">
        <f>VLOOKUP(A176,Previsional!$A$3:$G$347,7,0)</f>
        <v>1</v>
      </c>
      <c r="E176" s="100">
        <f>VLOOKUP(A176,Patentes!$A$5:$F$350,6,0)</f>
        <v>0.95810055865921784</v>
      </c>
      <c r="F176" s="100">
        <f>VLOOKUP(A176,'I G'!$A$5:$F$350,6,0)</f>
        <v>0.15371954008742453</v>
      </c>
      <c r="G176" s="100">
        <f>VLOOKUP(A176,CGR!$A$2:$R$347,18,0)</f>
        <v>1</v>
      </c>
      <c r="H176" s="100">
        <f>VLOOKUP(A176,TM!$A$2:$D$347,4,0)</f>
        <v>8.0330000000000002E-3</v>
      </c>
      <c r="I176" s="211">
        <f>VLOOKUP(A176,IRPi!$A$5:$F$350,6,0)</f>
        <v>1</v>
      </c>
      <c r="J176" s="100">
        <f>VLOOKUP(A176,'R E I'!$A$3:$I$348,9,0)</f>
        <v>0.01</v>
      </c>
      <c r="K176" s="138">
        <f t="shared" si="18"/>
        <v>0.57547003055258228</v>
      </c>
      <c r="L176" s="107">
        <f t="shared" si="24"/>
        <v>12</v>
      </c>
      <c r="M176" s="111">
        <f t="shared" si="19"/>
        <v>48</v>
      </c>
      <c r="N176" s="98">
        <f t="shared" si="20"/>
        <v>0.57547003055258228</v>
      </c>
      <c r="O176" s="112">
        <f t="shared" si="21"/>
        <v>2.1353057244362147E-2</v>
      </c>
      <c r="P176" s="105">
        <f t="shared" si="22"/>
        <v>81734272</v>
      </c>
      <c r="Q176" s="237">
        <f t="shared" si="23"/>
        <v>81734272</v>
      </c>
      <c r="R176" s="113"/>
      <c r="T176" s="160"/>
      <c r="U176" s="160">
        <v>90333110</v>
      </c>
      <c r="W176" s="160">
        <v>90333110</v>
      </c>
      <c r="AH176" s="13" t="s">
        <v>139</v>
      </c>
      <c r="AI176" s="246">
        <v>5301</v>
      </c>
    </row>
    <row r="177" spans="1:35" x14ac:dyDescent="0.25">
      <c r="A177" s="145">
        <v>8304</v>
      </c>
      <c r="B177" s="76">
        <v>4</v>
      </c>
      <c r="C177" s="145" t="s">
        <v>176</v>
      </c>
      <c r="D177" s="76">
        <f>VLOOKUP(A177,Previsional!$A$3:$G$347,7,0)</f>
        <v>1</v>
      </c>
      <c r="E177" s="100">
        <f>VLOOKUP(A177,Patentes!$A$5:$F$350,6,0)</f>
        <v>0.96649916247906198</v>
      </c>
      <c r="F177" s="100">
        <f>VLOOKUP(A177,'I G'!$A$5:$F$350,6,0)</f>
        <v>0.13775833652886105</v>
      </c>
      <c r="G177" s="100">
        <f>VLOOKUP(A177,CGR!$A$2:$R$347,18,0)</f>
        <v>1</v>
      </c>
      <c r="H177" s="100">
        <f>VLOOKUP(A177,TM!$A$2:$D$347,4,0)</f>
        <v>8.8060000000000013E-3</v>
      </c>
      <c r="I177" s="211">
        <f>VLOOKUP(A177,IRPi!$A$5:$F$350,6,0)</f>
        <v>1</v>
      </c>
      <c r="J177" s="100">
        <f>VLOOKUP(A177,'R E I'!$A$3:$I$348,9,0)</f>
        <v>0.01</v>
      </c>
      <c r="K177" s="138">
        <f t="shared" si="18"/>
        <v>0.57453519099988692</v>
      </c>
      <c r="L177" s="119">
        <f t="shared" si="24"/>
        <v>13</v>
      </c>
      <c r="M177" s="111">
        <f t="shared" si="19"/>
        <v>48</v>
      </c>
      <c r="N177" s="98">
        <f t="shared" si="20"/>
        <v>0.57453519099988692</v>
      </c>
      <c r="O177" s="112">
        <f t="shared" si="21"/>
        <v>2.131836963002395E-2</v>
      </c>
      <c r="P177" s="105">
        <f t="shared" si="22"/>
        <v>81601496</v>
      </c>
      <c r="Q177" s="237">
        <f t="shared" si="23"/>
        <v>81601496</v>
      </c>
      <c r="R177" s="113"/>
      <c r="T177" s="160"/>
      <c r="U177" s="160">
        <v>90105521</v>
      </c>
      <c r="W177" s="160">
        <v>90105521</v>
      </c>
      <c r="AH177" s="13" t="s">
        <v>65</v>
      </c>
      <c r="AI177" s="246">
        <v>8301</v>
      </c>
    </row>
    <row r="178" spans="1:35" x14ac:dyDescent="0.25">
      <c r="A178" s="145">
        <v>16102</v>
      </c>
      <c r="B178" s="76">
        <v>4</v>
      </c>
      <c r="C178" s="145" t="s">
        <v>221</v>
      </c>
      <c r="D178" s="76">
        <f>VLOOKUP(A178,Previsional!$A$3:$G$347,7,0)</f>
        <v>1</v>
      </c>
      <c r="E178" s="100">
        <f>VLOOKUP(A178,Patentes!$A$5:$F$350,6,0)</f>
        <v>0.97530864197530864</v>
      </c>
      <c r="F178" s="100">
        <f>VLOOKUP(A178,'I G'!$A$5:$F$350,6,0)</f>
        <v>0.12073508934158007</v>
      </c>
      <c r="G178" s="100">
        <f>VLOOKUP(A178,CGR!$A$2:$R$347,18,0)</f>
        <v>1</v>
      </c>
      <c r="H178" s="100">
        <f>VLOOKUP(A178,TM!$A$2:$D$347,4,0)</f>
        <v>5.8819999999999992E-3</v>
      </c>
      <c r="I178" s="211">
        <f>VLOOKUP(A178,IRPi!$A$5:$F$350,6,0)</f>
        <v>0.997021707020042</v>
      </c>
      <c r="J178" s="100">
        <f>VLOOKUP(A178,'R E I'!$A$3:$I$348,9,0)</f>
        <v>0.01</v>
      </c>
      <c r="K178" s="118">
        <f t="shared" si="18"/>
        <v>0.57277518237775515</v>
      </c>
      <c r="L178" s="219">
        <f t="shared" si="24"/>
        <v>14</v>
      </c>
      <c r="M178" s="120">
        <f t="shared" si="19"/>
        <v>48</v>
      </c>
      <c r="N178" s="118">
        <f t="shared" si="20"/>
        <v>0.57277518237775515</v>
      </c>
      <c r="O178" s="91">
        <f t="shared" si="21"/>
        <v>2.125306377070255E-2</v>
      </c>
      <c r="P178" s="105">
        <f t="shared" si="22"/>
        <v>81351521</v>
      </c>
      <c r="Q178" s="237">
        <f t="shared" si="23"/>
        <v>81351521</v>
      </c>
      <c r="R178" s="113"/>
      <c r="T178" s="160"/>
      <c r="U178" s="160">
        <v>89676351</v>
      </c>
      <c r="W178" s="160">
        <v>89676351</v>
      </c>
      <c r="AH178" s="13" t="s">
        <v>186</v>
      </c>
      <c r="AI178" s="246">
        <v>14104</v>
      </c>
    </row>
    <row r="179" spans="1:35" x14ac:dyDescent="0.25">
      <c r="A179" s="145">
        <v>11301</v>
      </c>
      <c r="B179" s="76">
        <v>4</v>
      </c>
      <c r="C179" s="145" t="s">
        <v>222</v>
      </c>
      <c r="D179" s="76">
        <f>VLOOKUP(A179,Previsional!$A$3:$G$347,7,0)</f>
        <v>1</v>
      </c>
      <c r="E179" s="100">
        <f>VLOOKUP(A179,Patentes!$A$5:$F$350,6,0)</f>
        <v>1</v>
      </c>
      <c r="F179" s="100">
        <f>VLOOKUP(A179,'I G'!$A$5:$F$350,6,0)</f>
        <v>6.474836832250945E-2</v>
      </c>
      <c r="G179" s="100">
        <f>VLOOKUP(A179,CGR!$A$2:$R$347,18,0)</f>
        <v>1</v>
      </c>
      <c r="H179" s="100">
        <f>VLOOKUP(A179,TM!$A$2:$D$347,4,0)</f>
        <v>8.456E-3</v>
      </c>
      <c r="I179" s="211">
        <f>VLOOKUP(A179,IRPi!$A$5:$F$350,6,0)</f>
        <v>1</v>
      </c>
      <c r="J179" s="100">
        <f>VLOOKUP(A179,'R E I'!$A$3:$I$348,9,0)</f>
        <v>0.01</v>
      </c>
      <c r="K179" s="118">
        <f t="shared" si="18"/>
        <v>0.56795549208062723</v>
      </c>
      <c r="L179" s="107">
        <f t="shared" si="24"/>
        <v>15</v>
      </c>
      <c r="M179" s="111">
        <f t="shared" si="19"/>
        <v>48</v>
      </c>
      <c r="N179" s="98">
        <f t="shared" si="20"/>
        <v>0.56795549208062723</v>
      </c>
      <c r="O179" s="112">
        <f t="shared" si="21"/>
        <v>2.1074227137427577E-2</v>
      </c>
      <c r="P179" s="105">
        <f t="shared" si="22"/>
        <v>80666978</v>
      </c>
      <c r="Q179" s="237">
        <f t="shared" si="23"/>
        <v>80666978</v>
      </c>
      <c r="R179" s="113"/>
      <c r="T179" s="160"/>
      <c r="U179" s="160">
        <v>89624788</v>
      </c>
      <c r="W179" s="160">
        <v>89624788</v>
      </c>
      <c r="AH179" s="13" t="s">
        <v>163</v>
      </c>
      <c r="AI179" s="246">
        <v>10106</v>
      </c>
    </row>
    <row r="180" spans="1:35" x14ac:dyDescent="0.25">
      <c r="A180" s="145">
        <v>12302</v>
      </c>
      <c r="B180" s="76">
        <v>4</v>
      </c>
      <c r="C180" s="145" t="s">
        <v>154</v>
      </c>
      <c r="D180" s="76">
        <f>VLOOKUP(A180,Previsional!$A$3:$G$347,7,0)</f>
        <v>1</v>
      </c>
      <c r="E180" s="100">
        <f>VLOOKUP(A180,Patentes!$A$5:$F$350,6,0)</f>
        <v>1</v>
      </c>
      <c r="F180" s="100">
        <f>VLOOKUP(A180,'I G'!$A$5:$F$350,6,0)</f>
        <v>6.3120959570325499E-2</v>
      </c>
      <c r="G180" s="100">
        <f>VLOOKUP(A180,CGR!$A$2:$R$347,18,0)</f>
        <v>1</v>
      </c>
      <c r="H180" s="100">
        <f>VLOOKUP(A180,TM!$A$2:$D$347,4,0)</f>
        <v>8.464000000000001E-3</v>
      </c>
      <c r="I180" s="211">
        <f>VLOOKUP(A180,IRPi!$A$5:$F$350,6,0)</f>
        <v>1</v>
      </c>
      <c r="J180" s="100">
        <f>VLOOKUP(A180,'R E I'!$A$3:$I$348,9,0)</f>
        <v>0.01</v>
      </c>
      <c r="K180" s="138">
        <f t="shared" si="18"/>
        <v>0.56754983989258134</v>
      </c>
      <c r="L180" s="107">
        <f t="shared" si="24"/>
        <v>16</v>
      </c>
      <c r="M180" s="111">
        <f t="shared" si="19"/>
        <v>48</v>
      </c>
      <c r="N180" s="98">
        <f t="shared" si="20"/>
        <v>0.56754983989258134</v>
      </c>
      <c r="O180" s="112">
        <f t="shared" si="21"/>
        <v>2.1059175242571598E-2</v>
      </c>
      <c r="P180" s="105">
        <f t="shared" si="22"/>
        <v>80609363</v>
      </c>
      <c r="Q180" s="237">
        <f t="shared" si="23"/>
        <v>80609363</v>
      </c>
      <c r="R180" s="113"/>
      <c r="T180" s="160"/>
      <c r="U180" s="160">
        <v>89247029</v>
      </c>
      <c r="W180" s="160">
        <v>89247029</v>
      </c>
      <c r="AH180" s="13" t="s">
        <v>321</v>
      </c>
      <c r="AI180" s="246">
        <v>9206</v>
      </c>
    </row>
    <row r="181" spans="1:35" x14ac:dyDescent="0.25">
      <c r="A181" s="145">
        <v>7308</v>
      </c>
      <c r="B181" s="76">
        <v>4</v>
      </c>
      <c r="C181" s="145" t="s">
        <v>144</v>
      </c>
      <c r="D181" s="76">
        <f>VLOOKUP(A181,Previsional!$A$3:$G$347,7,0)</f>
        <v>1</v>
      </c>
      <c r="E181" s="100">
        <f>VLOOKUP(A181,Patentes!$A$5:$F$350,6,0)</f>
        <v>0.92602930914166082</v>
      </c>
      <c r="F181" s="100">
        <f>VLOOKUP(A181,'I G'!$A$5:$F$350,6,0)</f>
        <v>0.16202659826936799</v>
      </c>
      <c r="G181" s="100">
        <f>VLOOKUP(A181,CGR!$A$2:$R$347,18,0)</f>
        <v>1</v>
      </c>
      <c r="H181" s="100">
        <f>VLOOKUP(A181,TM!$A$2:$D$347,4,0)</f>
        <v>8.0140000000000003E-3</v>
      </c>
      <c r="I181" s="211">
        <f>VLOOKUP(A181,IRPi!$A$5:$F$350,6,0)</f>
        <v>1</v>
      </c>
      <c r="J181" s="100">
        <f>VLOOKUP(A181,'R E I'!$A$3:$I$348,9,0)</f>
        <v>0.01</v>
      </c>
      <c r="K181" s="138">
        <f t="shared" si="18"/>
        <v>0.56631900776692323</v>
      </c>
      <c r="L181" s="107">
        <f t="shared" si="24"/>
        <v>17</v>
      </c>
      <c r="M181" s="111">
        <f t="shared" si="19"/>
        <v>48</v>
      </c>
      <c r="N181" s="98">
        <f t="shared" si="20"/>
        <v>0.56631900776692323</v>
      </c>
      <c r="O181" s="112">
        <f t="shared" si="21"/>
        <v>2.101350469946418E-2</v>
      </c>
      <c r="P181" s="105">
        <f t="shared" si="22"/>
        <v>80434548</v>
      </c>
      <c r="Q181" s="237">
        <f t="shared" si="23"/>
        <v>80434548</v>
      </c>
      <c r="R181" s="113"/>
      <c r="T181" s="160"/>
      <c r="U181" s="160">
        <v>89094001</v>
      </c>
      <c r="W181" s="160">
        <v>89094001</v>
      </c>
      <c r="AH181" s="13" t="s">
        <v>171</v>
      </c>
      <c r="AI181" s="246">
        <v>4203</v>
      </c>
    </row>
    <row r="182" spans="1:35" x14ac:dyDescent="0.25">
      <c r="A182" s="145">
        <v>6112</v>
      </c>
      <c r="B182" s="76">
        <v>4</v>
      </c>
      <c r="C182" s="145" t="s">
        <v>227</v>
      </c>
      <c r="D182" s="76">
        <f>VLOOKUP(A182,Previsional!$A$3:$G$347,7,0)</f>
        <v>1</v>
      </c>
      <c r="E182" s="100">
        <f>VLOOKUP(A182,Patentes!$A$5:$F$350,6,0)</f>
        <v>0.90233074361820198</v>
      </c>
      <c r="F182" s="100">
        <f>VLOOKUP(A182,'I G'!$A$5:$F$350,6,0)</f>
        <v>0.19523390162319412</v>
      </c>
      <c r="G182" s="100">
        <f>VLOOKUP(A182,CGR!$A$2:$R$347,18,0)</f>
        <v>1</v>
      </c>
      <c r="H182" s="100">
        <f>VLOOKUP(A182,TM!$A$2:$D$347,4,0)</f>
        <v>5.9769999999999997E-3</v>
      </c>
      <c r="I182" s="211">
        <f>VLOOKUP(A182,IRPi!$A$5:$F$350,6,0)</f>
        <v>1</v>
      </c>
      <c r="J182" s="100">
        <f>VLOOKUP(A182,'R E I'!$A$3:$I$348,9,0)</f>
        <v>0.01</v>
      </c>
      <c r="K182" s="138">
        <f t="shared" si="18"/>
        <v>0.56602078567216918</v>
      </c>
      <c r="L182" s="119">
        <f t="shared" si="24"/>
        <v>18</v>
      </c>
      <c r="M182" s="111">
        <f t="shared" si="19"/>
        <v>48</v>
      </c>
      <c r="N182" s="98">
        <f t="shared" si="20"/>
        <v>0.56602078567216918</v>
      </c>
      <c r="O182" s="112">
        <f t="shared" si="21"/>
        <v>2.100243904335225E-2</v>
      </c>
      <c r="P182" s="105">
        <f t="shared" si="22"/>
        <v>80392191</v>
      </c>
      <c r="Q182" s="237">
        <f t="shared" si="23"/>
        <v>80392191</v>
      </c>
      <c r="R182" s="113"/>
      <c r="T182" s="160"/>
      <c r="U182" s="160">
        <v>89012531</v>
      </c>
      <c r="W182" s="160">
        <v>89012531</v>
      </c>
      <c r="AH182" s="13" t="s">
        <v>85</v>
      </c>
      <c r="AI182" s="246">
        <v>8106</v>
      </c>
    </row>
    <row r="183" spans="1:35" x14ac:dyDescent="0.25">
      <c r="A183" s="145">
        <v>10106</v>
      </c>
      <c r="B183" s="76">
        <v>4</v>
      </c>
      <c r="C183" s="145" t="s">
        <v>163</v>
      </c>
      <c r="D183" s="76">
        <f>VLOOKUP(A183,Previsional!$A$3:$G$347,7,0)</f>
        <v>1</v>
      </c>
      <c r="E183" s="100">
        <f>VLOOKUP(A183,Patentes!$A$5:$F$350,6,0)</f>
        <v>0.95771144278606968</v>
      </c>
      <c r="F183" s="100">
        <f>VLOOKUP(A183,'I G'!$A$5:$F$350,6,0)</f>
        <v>0.11526008475862555</v>
      </c>
      <c r="G183" s="100">
        <f>VLOOKUP(A183,CGR!$A$2:$R$347,18,0)</f>
        <v>1</v>
      </c>
      <c r="H183" s="100">
        <f>VLOOKUP(A183,TM!$A$2:$D$347,4,0)</f>
        <v>7.1380000000000002E-3</v>
      </c>
      <c r="I183" s="211">
        <f>VLOOKUP(A183,IRPi!$A$5:$F$350,6,0)</f>
        <v>1</v>
      </c>
      <c r="J183" s="100">
        <f>VLOOKUP(A183,'R E I'!$A$3:$I$348,9,0)</f>
        <v>0.01</v>
      </c>
      <c r="K183" s="138">
        <f t="shared" si="18"/>
        <v>0.56558472616478073</v>
      </c>
      <c r="L183" s="219">
        <f t="shared" si="24"/>
        <v>19</v>
      </c>
      <c r="M183" s="120">
        <f t="shared" si="19"/>
        <v>48</v>
      </c>
      <c r="N183" s="118">
        <f t="shared" si="20"/>
        <v>0.56558472616478073</v>
      </c>
      <c r="O183" s="91">
        <f t="shared" si="21"/>
        <v>2.0986258872137648E-2</v>
      </c>
      <c r="P183" s="105">
        <f t="shared" si="22"/>
        <v>80330257</v>
      </c>
      <c r="Q183" s="237">
        <f t="shared" si="23"/>
        <v>80330257</v>
      </c>
      <c r="R183" s="113"/>
      <c r="T183" s="160"/>
      <c r="U183" s="160">
        <v>88494168</v>
      </c>
      <c r="W183" s="160">
        <v>88494168</v>
      </c>
      <c r="AH183" s="13" t="s">
        <v>347</v>
      </c>
      <c r="AI183" s="246">
        <v>9207</v>
      </c>
    </row>
    <row r="184" spans="1:35" x14ac:dyDescent="0.25">
      <c r="A184" s="145">
        <v>10205</v>
      </c>
      <c r="B184" s="76">
        <v>4</v>
      </c>
      <c r="C184" s="145" t="s">
        <v>179</v>
      </c>
      <c r="D184" s="76">
        <f>VLOOKUP(A184,Previsional!$A$3:$G$347,7,0)</f>
        <v>1</v>
      </c>
      <c r="E184" s="100">
        <f>VLOOKUP(A184,Patentes!$A$5:$F$350,6,0)</f>
        <v>0.93515358361774747</v>
      </c>
      <c r="F184" s="100">
        <f>VLOOKUP(A184,'I G'!$A$5:$F$350,6,0)</f>
        <v>0.12114914304785014</v>
      </c>
      <c r="G184" s="100">
        <f>VLOOKUP(A184,CGR!$A$2:$R$347,18,0)</f>
        <v>1</v>
      </c>
      <c r="H184" s="100">
        <f>VLOOKUP(A184,TM!$A$2:$D$347,4,0)</f>
        <v>9.2870000000000001E-3</v>
      </c>
      <c r="I184" s="211">
        <f>VLOOKUP(A184,IRPi!$A$5:$F$350,6,0)</f>
        <v>1</v>
      </c>
      <c r="J184" s="100">
        <f>VLOOKUP(A184,'R E I'!$A$3:$I$348,9,0)</f>
        <v>0.01</v>
      </c>
      <c r="K184" s="138">
        <f t="shared" si="18"/>
        <v>0.55948409002817412</v>
      </c>
      <c r="L184" s="107">
        <f t="shared" si="24"/>
        <v>20</v>
      </c>
      <c r="M184" s="111">
        <f t="shared" si="19"/>
        <v>48</v>
      </c>
      <c r="N184" s="98">
        <f t="shared" si="20"/>
        <v>0.55948409002817412</v>
      </c>
      <c r="O184" s="112">
        <f t="shared" si="21"/>
        <v>2.0759892205350673E-2</v>
      </c>
      <c r="P184" s="105">
        <f t="shared" si="22"/>
        <v>79463781</v>
      </c>
      <c r="Q184" s="237">
        <f t="shared" si="23"/>
        <v>79463781</v>
      </c>
      <c r="R184" s="113"/>
      <c r="T184" s="160"/>
      <c r="U184" s="160">
        <v>87977285</v>
      </c>
      <c r="W184" s="160">
        <v>87977285</v>
      </c>
      <c r="AH184" s="13" t="s">
        <v>69</v>
      </c>
      <c r="AI184" s="246">
        <v>6108</v>
      </c>
    </row>
    <row r="185" spans="1:35" x14ac:dyDescent="0.25">
      <c r="A185" s="145">
        <v>3202</v>
      </c>
      <c r="B185" s="76">
        <v>4</v>
      </c>
      <c r="C185" s="145" t="s">
        <v>181</v>
      </c>
      <c r="D185" s="76">
        <f>VLOOKUP(A185,Previsional!$A$3:$G$347,7,0)</f>
        <v>1</v>
      </c>
      <c r="E185" s="100">
        <f>VLOOKUP(A185,Patentes!$A$5:$F$350,6,0)</f>
        <v>0.93947036569987386</v>
      </c>
      <c r="F185" s="100">
        <f>VLOOKUP(A185,'I G'!$A$5:$F$350,6,0)</f>
        <v>0.1166249360217439</v>
      </c>
      <c r="G185" s="100">
        <f>VLOOKUP(A185,CGR!$A$2:$R$347,18,0)</f>
        <v>1</v>
      </c>
      <c r="H185" s="100">
        <f>VLOOKUP(A185,TM!$A$2:$D$347,4,0)</f>
        <v>6.4070000000000004E-3</v>
      </c>
      <c r="I185" s="211">
        <f>VLOOKUP(A185,IRPi!$A$5:$F$350,6,0)</f>
        <v>1</v>
      </c>
      <c r="J185" s="100">
        <f>VLOOKUP(A185,'R E I'!$A$3:$I$348,9,0)</f>
        <v>9.3237500000000004E-3</v>
      </c>
      <c r="K185" s="138">
        <f t="shared" si="18"/>
        <v>0.55939809950039188</v>
      </c>
      <c r="L185" s="107">
        <f t="shared" si="24"/>
        <v>21</v>
      </c>
      <c r="M185" s="111">
        <f t="shared" si="19"/>
        <v>48</v>
      </c>
      <c r="N185" s="98">
        <f t="shared" si="20"/>
        <v>0.55939809950039188</v>
      </c>
      <c r="O185" s="112">
        <f t="shared" si="21"/>
        <v>2.0756701490691833E-2</v>
      </c>
      <c r="P185" s="105">
        <f t="shared" si="22"/>
        <v>79451568</v>
      </c>
      <c r="Q185" s="237">
        <f t="shared" si="23"/>
        <v>79451568</v>
      </c>
      <c r="R185" s="113"/>
      <c r="T185" s="160"/>
      <c r="U185" s="160">
        <v>87966610</v>
      </c>
      <c r="W185" s="160">
        <v>87966610</v>
      </c>
      <c r="AH185" s="13" t="s">
        <v>16</v>
      </c>
      <c r="AI185" s="246">
        <v>13118</v>
      </c>
    </row>
    <row r="186" spans="1:35" x14ac:dyDescent="0.25">
      <c r="A186" s="145">
        <v>10402</v>
      </c>
      <c r="B186" s="159">
        <v>4</v>
      </c>
      <c r="C186" s="145" t="s">
        <v>200</v>
      </c>
      <c r="D186" s="226">
        <f>VLOOKUP(A186,Previsional!$A$3:$G$347,7,0)</f>
        <v>1</v>
      </c>
      <c r="E186" s="228">
        <f>VLOOKUP(A186,Patentes!$A$5:$F$350,6,0)</f>
        <v>0.99295774647887325</v>
      </c>
      <c r="F186" s="228">
        <f>VLOOKUP(A186,'I G'!$A$5:$F$350,6,0)</f>
        <v>4.0164713666199447E-2</v>
      </c>
      <c r="G186" s="228">
        <f>VLOOKUP(A186,CGR!$A$2:$R$347,18,0)</f>
        <v>1</v>
      </c>
      <c r="H186" s="228">
        <f>VLOOKUP(A186,TM!$A$2:$D$347,4,0)</f>
        <v>5.5449999999999996E-3</v>
      </c>
      <c r="I186" s="211">
        <f>VLOOKUP(A186,IRPi!$A$5:$F$350,6,0)</f>
        <v>0.99925988813909672</v>
      </c>
      <c r="J186" s="228">
        <f>VLOOKUP(A186,'R E I'!$A$3:$I$348,9,0)</f>
        <v>0.01</v>
      </c>
      <c r="K186" s="138">
        <f t="shared" si="18"/>
        <v>0.55887113409111033</v>
      </c>
      <c r="L186" s="107">
        <f t="shared" si="24"/>
        <v>22</v>
      </c>
      <c r="M186" s="111">
        <f t="shared" si="19"/>
        <v>48</v>
      </c>
      <c r="N186" s="98">
        <f t="shared" si="20"/>
        <v>0.55887113409111033</v>
      </c>
      <c r="O186" s="112">
        <f t="shared" si="21"/>
        <v>2.073714821779701E-2</v>
      </c>
      <c r="P186" s="105">
        <f t="shared" si="22"/>
        <v>79376723</v>
      </c>
      <c r="Q186" s="237">
        <f t="shared" si="23"/>
        <v>79376723</v>
      </c>
      <c r="R186" s="113"/>
      <c r="T186" s="160"/>
      <c r="U186" s="160">
        <v>87919151</v>
      </c>
      <c r="W186" s="160">
        <v>87919151</v>
      </c>
      <c r="AH186" s="13" t="s">
        <v>236</v>
      </c>
      <c r="AI186" s="246">
        <v>14105</v>
      </c>
    </row>
    <row r="187" spans="1:35" x14ac:dyDescent="0.25">
      <c r="A187" s="145">
        <v>13203</v>
      </c>
      <c r="B187" s="76">
        <v>4</v>
      </c>
      <c r="C187" s="145" t="s">
        <v>228</v>
      </c>
      <c r="D187" s="76">
        <f>VLOOKUP(A187,Previsional!$A$3:$G$347,7,0)</f>
        <v>1</v>
      </c>
      <c r="E187" s="211">
        <f>VLOOKUP(A187,Patentes!$A$5:$F$350,6,0)</f>
        <v>0.8984476067270375</v>
      </c>
      <c r="F187" s="211">
        <f>VLOOKUP(A187,'I G'!$A$5:$F$350,6,0)</f>
        <v>0.1714064142112369</v>
      </c>
      <c r="G187" s="211">
        <f>VLOOKUP(A187,CGR!$A$2:$R$347,18,0)</f>
        <v>1</v>
      </c>
      <c r="H187" s="211">
        <f>VLOOKUP(A187,TM!$A$2:$D$347,4,0)</f>
        <v>5.8730000000000006E-3</v>
      </c>
      <c r="I187" s="211">
        <f>VLOOKUP(A187,IRPi!$A$5:$F$350,6,0)</f>
        <v>0.9979984930382203</v>
      </c>
      <c r="J187" s="211">
        <f>VLOOKUP(A187,'R E I'!$A$3:$I$348,9,0)</f>
        <v>0.01</v>
      </c>
      <c r="K187" s="138">
        <f t="shared" si="18"/>
        <v>0.55858914055918329</v>
      </c>
      <c r="L187" s="107">
        <f t="shared" si="24"/>
        <v>23</v>
      </c>
      <c r="M187" s="111">
        <f t="shared" si="19"/>
        <v>48</v>
      </c>
      <c r="N187" s="98">
        <f t="shared" si="20"/>
        <v>0.55858914055918329</v>
      </c>
      <c r="O187" s="112">
        <f t="shared" si="21"/>
        <v>2.0726684729326556E-2</v>
      </c>
      <c r="P187" s="105">
        <f t="shared" si="22"/>
        <v>79336671</v>
      </c>
      <c r="Q187" s="237">
        <f t="shared" si="23"/>
        <v>79336671</v>
      </c>
      <c r="R187" s="113"/>
      <c r="T187" s="160"/>
      <c r="U187" s="160">
        <v>87860053</v>
      </c>
      <c r="W187" s="160">
        <v>87860053</v>
      </c>
      <c r="AH187" s="13" t="s">
        <v>8</v>
      </c>
      <c r="AI187" s="246">
        <v>13119</v>
      </c>
    </row>
    <row r="188" spans="1:35" x14ac:dyDescent="0.25">
      <c r="A188" s="145">
        <v>16206</v>
      </c>
      <c r="B188" s="76">
        <v>4</v>
      </c>
      <c r="C188" s="145" t="s">
        <v>193</v>
      </c>
      <c r="D188" s="76">
        <f>VLOOKUP(A188,Previsional!$A$3:$G$347,7,0)</f>
        <v>1</v>
      </c>
      <c r="E188" s="211">
        <f>VLOOKUP(A188,Patentes!$A$5:$F$350,6,0)</f>
        <v>0.96039603960396036</v>
      </c>
      <c r="F188" s="211">
        <f>VLOOKUP(A188,'I G'!$A$5:$F$350,6,0)</f>
        <v>8.01659413110557E-2</v>
      </c>
      <c r="G188" s="211">
        <f>VLOOKUP(A188,CGR!$A$2:$R$347,18,0)</f>
        <v>1</v>
      </c>
      <c r="H188" s="211">
        <f>VLOOKUP(A188,TM!$A$2:$D$347,4,0)</f>
        <v>6.953E-3</v>
      </c>
      <c r="I188" s="211">
        <f>VLOOKUP(A188,IRPi!$A$5:$F$350,6,0)</f>
        <v>1</v>
      </c>
      <c r="J188" s="211">
        <f>VLOOKUP(A188,'R E I'!$A$3:$I$348,9,0)</f>
        <v>0.01</v>
      </c>
      <c r="K188" s="138">
        <f t="shared" si="18"/>
        <v>0.55772304918915006</v>
      </c>
      <c r="L188" s="107">
        <f t="shared" si="24"/>
        <v>24</v>
      </c>
      <c r="M188" s="111">
        <f t="shared" si="19"/>
        <v>48</v>
      </c>
      <c r="N188" s="98">
        <f t="shared" si="20"/>
        <v>0.55772304918915006</v>
      </c>
      <c r="O188" s="112">
        <f t="shared" si="21"/>
        <v>2.0694548045187836E-2</v>
      </c>
      <c r="P188" s="105">
        <f t="shared" si="22"/>
        <v>79213660</v>
      </c>
      <c r="Q188" s="237">
        <f t="shared" si="23"/>
        <v>79213660</v>
      </c>
      <c r="R188" s="113"/>
      <c r="T188" s="160"/>
      <c r="U188" s="160">
        <v>87814571</v>
      </c>
      <c r="W188" s="160">
        <v>87814571</v>
      </c>
      <c r="AH188" s="13" t="s">
        <v>285</v>
      </c>
      <c r="AI188" s="246">
        <v>6109</v>
      </c>
    </row>
    <row r="189" spans="1:35" x14ac:dyDescent="0.25">
      <c r="A189" s="145">
        <v>10104</v>
      </c>
      <c r="B189" s="76">
        <v>4</v>
      </c>
      <c r="C189" s="145" t="s">
        <v>187</v>
      </c>
      <c r="D189" s="76">
        <f>VLOOKUP(A189,Previsional!$A$3:$G$347,7,0)</f>
        <v>1</v>
      </c>
      <c r="E189" s="100">
        <f>VLOOKUP(A189,Patentes!$A$5:$F$350,6,0)</f>
        <v>0.9610951008645533</v>
      </c>
      <c r="F189" s="100">
        <f>VLOOKUP(A189,'I G'!$A$5:$F$350,6,0)</f>
        <v>7.9311523306729956E-2</v>
      </c>
      <c r="G189" s="100">
        <f>VLOOKUP(A189,CGR!$A$2:$R$347,18,0)</f>
        <v>1</v>
      </c>
      <c r="H189" s="100">
        <f>VLOOKUP(A189,TM!$A$2:$D$347,4,0)</f>
        <v>5.4739999999999997E-3</v>
      </c>
      <c r="I189" s="211">
        <f>VLOOKUP(A189,IRPi!$A$5:$F$350,6,0)</f>
        <v>1</v>
      </c>
      <c r="J189" s="100">
        <f>VLOOKUP(A189,'R E I'!$A$3:$I$348,9,0)</f>
        <v>0.01</v>
      </c>
      <c r="K189" s="138">
        <f t="shared" si="18"/>
        <v>0.55753226612927609</v>
      </c>
      <c r="L189" s="107">
        <f t="shared" si="24"/>
        <v>25</v>
      </c>
      <c r="M189" s="111">
        <f t="shared" si="19"/>
        <v>48</v>
      </c>
      <c r="N189" s="98">
        <f t="shared" si="20"/>
        <v>0.55753226612927609</v>
      </c>
      <c r="O189" s="112">
        <f t="shared" si="21"/>
        <v>2.0687468959601343E-2</v>
      </c>
      <c r="P189" s="105">
        <f t="shared" si="22"/>
        <v>79186563</v>
      </c>
      <c r="Q189" s="237">
        <f t="shared" si="23"/>
        <v>79186563</v>
      </c>
      <c r="R189" s="113"/>
      <c r="T189" s="160"/>
      <c r="U189" s="160">
        <v>87674125</v>
      </c>
      <c r="W189" s="160">
        <v>87674125</v>
      </c>
      <c r="AH189" s="13" t="s">
        <v>324</v>
      </c>
      <c r="AI189" s="246">
        <v>6204</v>
      </c>
    </row>
    <row r="190" spans="1:35" x14ac:dyDescent="0.25">
      <c r="A190" s="145">
        <v>11401</v>
      </c>
      <c r="B190" s="76">
        <v>4</v>
      </c>
      <c r="C190" s="145" t="s">
        <v>161</v>
      </c>
      <c r="D190" s="76">
        <f>VLOOKUP(A190,Previsional!$A$3:$G$347,7,0)</f>
        <v>1</v>
      </c>
      <c r="E190" s="100">
        <f>VLOOKUP(A190,Patentes!$A$5:$F$350,6,0)</f>
        <v>0.98798798798798804</v>
      </c>
      <c r="F190" s="100">
        <f>VLOOKUP(A190,'I G'!$A$5:$F$350,6,0)</f>
        <v>3.86565564861788E-2</v>
      </c>
      <c r="G190" s="100">
        <f>VLOOKUP(A190,CGR!$A$2:$R$347,18,0)</f>
        <v>1</v>
      </c>
      <c r="H190" s="100">
        <f>VLOOKUP(A190,TM!$A$2:$D$347,4,0)</f>
        <v>7.0399999999999994E-3</v>
      </c>
      <c r="I190" s="211">
        <f>VLOOKUP(A190,IRPi!$A$5:$F$350,6,0)</f>
        <v>1</v>
      </c>
      <c r="J190" s="100">
        <f>VLOOKUP(A190,'R E I'!$A$3:$I$348,9,0)</f>
        <v>7.4999999999999997E-3</v>
      </c>
      <c r="K190" s="138">
        <f t="shared" si="18"/>
        <v>0.55689093491734043</v>
      </c>
      <c r="L190" s="107">
        <f t="shared" si="24"/>
        <v>26</v>
      </c>
      <c r="M190" s="111">
        <f t="shared" si="19"/>
        <v>48</v>
      </c>
      <c r="N190" s="98">
        <f t="shared" si="20"/>
        <v>0.55689093491734043</v>
      </c>
      <c r="O190" s="112">
        <f t="shared" si="21"/>
        <v>2.0663672095552824E-2</v>
      </c>
      <c r="P190" s="105">
        <f t="shared" si="22"/>
        <v>79095474</v>
      </c>
      <c r="Q190" s="237">
        <f t="shared" si="23"/>
        <v>79095474</v>
      </c>
      <c r="R190" s="113"/>
      <c r="T190" s="160"/>
      <c r="U190" s="160">
        <v>87278539</v>
      </c>
      <c r="W190" s="160">
        <v>87278539</v>
      </c>
      <c r="AH190" s="13" t="s">
        <v>145</v>
      </c>
      <c r="AI190" s="246">
        <v>2302</v>
      </c>
    </row>
    <row r="191" spans="1:35" x14ac:dyDescent="0.25">
      <c r="A191" s="145">
        <v>5704</v>
      </c>
      <c r="B191" s="76">
        <v>4</v>
      </c>
      <c r="C191" s="145" t="s">
        <v>224</v>
      </c>
      <c r="D191" s="76">
        <f>VLOOKUP(A191,Previsional!$A$3:$G$347,7,0)</f>
        <v>1</v>
      </c>
      <c r="E191" s="100">
        <f>VLOOKUP(A191,Patentes!$A$5:$F$350,6,0)</f>
        <v>0.91176470588235292</v>
      </c>
      <c r="F191" s="100">
        <f>VLOOKUP(A191,'I G'!$A$5:$F$350,6,0)</f>
        <v>0.14388372909292313</v>
      </c>
      <c r="G191" s="100">
        <f>VLOOKUP(A191,CGR!$A$2:$R$347,18,0)</f>
        <v>1</v>
      </c>
      <c r="H191" s="100">
        <f>VLOOKUP(A191,TM!$A$2:$D$347,4,0)</f>
        <v>6.7269999999999995E-3</v>
      </c>
      <c r="I191" s="211">
        <f>VLOOKUP(A191,IRPi!$A$5:$F$350,6,0)</f>
        <v>1</v>
      </c>
      <c r="J191" s="100">
        <f>VLOOKUP(A191,'R E I'!$A$3:$I$348,9,0)</f>
        <v>0.01</v>
      </c>
      <c r="K191" s="138">
        <f t="shared" si="18"/>
        <v>0.55659762933205426</v>
      </c>
      <c r="L191" s="107">
        <f t="shared" si="24"/>
        <v>27</v>
      </c>
      <c r="M191" s="111">
        <f t="shared" si="19"/>
        <v>48</v>
      </c>
      <c r="N191" s="98">
        <f t="shared" si="20"/>
        <v>0.55659762933205426</v>
      </c>
      <c r="O191" s="112">
        <f t="shared" si="21"/>
        <v>2.0652788868590174E-2</v>
      </c>
      <c r="P191" s="105">
        <f t="shared" si="22"/>
        <v>79053816</v>
      </c>
      <c r="Q191" s="237">
        <f t="shared" si="23"/>
        <v>79053816</v>
      </c>
      <c r="R191" s="113"/>
      <c r="T191" s="160"/>
      <c r="U191" s="160">
        <v>87177599</v>
      </c>
      <c r="W191" s="160">
        <v>87177599</v>
      </c>
      <c r="AH191" s="13" t="s">
        <v>242</v>
      </c>
      <c r="AI191" s="246">
        <v>13504</v>
      </c>
    </row>
    <row r="192" spans="1:35" x14ac:dyDescent="0.25">
      <c r="A192" s="145">
        <v>9103</v>
      </c>
      <c r="B192" s="76">
        <v>4</v>
      </c>
      <c r="C192" s="145" t="s">
        <v>188</v>
      </c>
      <c r="D192" s="76">
        <f>VLOOKUP(A192,Previsional!$A$3:$G$347,7,0)</f>
        <v>1</v>
      </c>
      <c r="E192" s="100">
        <f>VLOOKUP(A192,Patentes!$A$5:$F$350,6,0)</f>
        <v>0.93434343434343436</v>
      </c>
      <c r="F192" s="100">
        <f>VLOOKUP(A192,'I G'!$A$5:$F$350,6,0)</f>
        <v>0.10564759506583066</v>
      </c>
      <c r="G192" s="100">
        <f>VLOOKUP(A192,CGR!$A$2:$R$347,18,0)</f>
        <v>1</v>
      </c>
      <c r="H192" s="100">
        <f>VLOOKUP(A192,TM!$A$2:$D$347,4,0)</f>
        <v>8.2399999999999991E-3</v>
      </c>
      <c r="I192" s="211">
        <f>VLOOKUP(A192,IRPi!$A$5:$F$350,6,0)</f>
        <v>1</v>
      </c>
      <c r="J192" s="100">
        <f>VLOOKUP(A192,'R E I'!$A$3:$I$348,9,0)</f>
        <v>0.01</v>
      </c>
      <c r="K192" s="138">
        <f t="shared" si="18"/>
        <v>0.55516810078665968</v>
      </c>
      <c r="L192" s="107">
        <f t="shared" si="24"/>
        <v>28</v>
      </c>
      <c r="M192" s="111">
        <f t="shared" si="19"/>
        <v>48</v>
      </c>
      <c r="N192" s="138">
        <f t="shared" si="20"/>
        <v>0.55516810078665968</v>
      </c>
      <c r="O192" s="139">
        <f t="shared" si="21"/>
        <v>2.0599745611354085E-2</v>
      </c>
      <c r="P192" s="105">
        <f t="shared" si="22"/>
        <v>78850779</v>
      </c>
      <c r="Q192" s="237">
        <f t="shared" si="23"/>
        <v>78850779</v>
      </c>
      <c r="R192" s="113"/>
      <c r="T192" s="160"/>
      <c r="U192" s="160">
        <v>86822158</v>
      </c>
      <c r="W192" s="160">
        <v>86822158</v>
      </c>
      <c r="AH192" s="13" t="s">
        <v>235</v>
      </c>
      <c r="AI192" s="246">
        <v>14106</v>
      </c>
    </row>
    <row r="193" spans="1:35" x14ac:dyDescent="0.25">
      <c r="A193" s="145">
        <v>5706</v>
      </c>
      <c r="B193" s="76">
        <v>4</v>
      </c>
      <c r="C193" s="145" t="s">
        <v>213</v>
      </c>
      <c r="D193" s="76">
        <f>VLOOKUP(A193,Previsional!$A$3:$G$347,7,0)</f>
        <v>1</v>
      </c>
      <c r="E193" s="100">
        <f>VLOOKUP(A193,Patentes!$A$5:$F$350,6,0)</f>
        <v>0.87654320987654322</v>
      </c>
      <c r="F193" s="100">
        <f>VLOOKUP(A193,'I G'!$A$5:$F$350,6,0)</f>
        <v>0.16904338373265329</v>
      </c>
      <c r="G193" s="100">
        <f>VLOOKUP(A193,CGR!$A$2:$R$347,18,0)</f>
        <v>1</v>
      </c>
      <c r="H193" s="100">
        <f>VLOOKUP(A193,TM!$A$2:$D$347,4,0)</f>
        <v>8.2439999999999996E-3</v>
      </c>
      <c r="I193" s="211">
        <f>VLOOKUP(A193,IRPi!$A$5:$F$350,6,0)</f>
        <v>1</v>
      </c>
      <c r="J193" s="100">
        <f>VLOOKUP(A193,'R E I'!$A$3:$I$348,9,0)</f>
        <v>0.01</v>
      </c>
      <c r="K193" s="138">
        <f t="shared" si="18"/>
        <v>0.55078756938995344</v>
      </c>
      <c r="L193" s="107">
        <f t="shared" si="24"/>
        <v>29</v>
      </c>
      <c r="M193" s="111">
        <f t="shared" si="19"/>
        <v>48</v>
      </c>
      <c r="N193" s="98">
        <f t="shared" si="20"/>
        <v>0.55078756938995344</v>
      </c>
      <c r="O193" s="112">
        <f t="shared" si="21"/>
        <v>2.04372041535743E-2</v>
      </c>
      <c r="P193" s="105">
        <f t="shared" si="22"/>
        <v>78228610</v>
      </c>
      <c r="Q193" s="237">
        <f t="shared" si="23"/>
        <v>78228610</v>
      </c>
      <c r="R193" s="113"/>
      <c r="T193" s="160"/>
      <c r="U193" s="160">
        <v>86661293</v>
      </c>
      <c r="W193" s="160">
        <v>86661293</v>
      </c>
      <c r="AH193" s="13" t="s">
        <v>269</v>
      </c>
      <c r="AI193" s="246">
        <v>7105</v>
      </c>
    </row>
    <row r="194" spans="1:35" x14ac:dyDescent="0.25">
      <c r="A194" s="145">
        <v>13403</v>
      </c>
      <c r="B194" s="76">
        <v>4</v>
      </c>
      <c r="C194" s="145" t="s">
        <v>232</v>
      </c>
      <c r="D194" s="76">
        <f>VLOOKUP(A194,Previsional!$A$3:$G$347,7,0)</f>
        <v>1</v>
      </c>
      <c r="E194" s="100">
        <f>VLOOKUP(A194,Patentes!$A$5:$F$350,6,0)</f>
        <v>0.80781250000000004</v>
      </c>
      <c r="F194" s="100">
        <f>VLOOKUP(A194,'I G'!$A$5:$F$350,6,0)</f>
        <v>0.34800156123804549</v>
      </c>
      <c r="G194" s="100">
        <f>VLOOKUP(A194,CGR!$A$2:$R$347,18,0)</f>
        <v>0.8571428571428571</v>
      </c>
      <c r="H194" s="100">
        <f>VLOOKUP(A194,TM!$A$2:$D$347,4,0)</f>
        <v>8.2959999999999996E-3</v>
      </c>
      <c r="I194" s="211">
        <f>VLOOKUP(A194,IRPi!$A$5:$F$350,6,0)</f>
        <v>1</v>
      </c>
      <c r="J194" s="100">
        <f>VLOOKUP(A194,'R E I'!$A$3:$I$348,9,0)</f>
        <v>0.01</v>
      </c>
      <c r="K194" s="138">
        <f t="shared" si="18"/>
        <v>0.5500505938809398</v>
      </c>
      <c r="L194" s="107">
        <f t="shared" si="24"/>
        <v>30</v>
      </c>
      <c r="M194" s="111">
        <f t="shared" si="19"/>
        <v>48</v>
      </c>
      <c r="N194" s="98">
        <f t="shared" si="20"/>
        <v>0.5500505938809398</v>
      </c>
      <c r="O194" s="112">
        <f t="shared" si="21"/>
        <v>2.0409858367701577E-2</v>
      </c>
      <c r="P194" s="105">
        <f t="shared" si="22"/>
        <v>78123937</v>
      </c>
      <c r="Q194" s="237">
        <f t="shared" si="23"/>
        <v>78123937</v>
      </c>
      <c r="R194" s="113"/>
      <c r="S194" s="123"/>
      <c r="T194" s="160"/>
      <c r="U194" s="160">
        <v>86592065</v>
      </c>
      <c r="W194" s="160">
        <v>86592065</v>
      </c>
      <c r="AH194" s="13" t="s">
        <v>212</v>
      </c>
      <c r="AI194" s="246">
        <v>10108</v>
      </c>
    </row>
    <row r="195" spans="1:35" x14ac:dyDescent="0.25">
      <c r="A195" s="145">
        <v>6103</v>
      </c>
      <c r="B195" s="76">
        <v>4</v>
      </c>
      <c r="C195" s="145" t="s">
        <v>177</v>
      </c>
      <c r="D195" s="76">
        <f>VLOOKUP(A195,Previsional!$A$3:$G$347,7,0)</f>
        <v>1</v>
      </c>
      <c r="E195" s="100">
        <f>VLOOKUP(A195,Patentes!$A$5:$F$350,6,0)</f>
        <v>0.91637630662020908</v>
      </c>
      <c r="F195" s="100">
        <f>VLOOKUP(A195,'I G'!$A$5:$F$350,6,0)</f>
        <v>0.1004486698525703</v>
      </c>
      <c r="G195" s="100">
        <f>VLOOKUP(A195,CGR!$A$2:$R$347,18,0)</f>
        <v>1</v>
      </c>
      <c r="H195" s="100">
        <f>VLOOKUP(A195,TM!$A$2:$D$347,4,0)</f>
        <v>8.5109999999999995E-3</v>
      </c>
      <c r="I195" s="211">
        <f>VLOOKUP(A195,IRPi!$A$5:$F$350,6,0)</f>
        <v>1</v>
      </c>
      <c r="J195" s="100">
        <f>VLOOKUP(A195,'R E I'!$A$3:$I$348,9,0)</f>
        <v>0.01</v>
      </c>
      <c r="K195" s="138">
        <f t="shared" si="18"/>
        <v>0.54762052478021572</v>
      </c>
      <c r="L195" s="107">
        <f t="shared" si="24"/>
        <v>31</v>
      </c>
      <c r="M195" s="111">
        <f t="shared" si="19"/>
        <v>48</v>
      </c>
      <c r="N195" s="98">
        <f t="shared" si="20"/>
        <v>0.54762052478021572</v>
      </c>
      <c r="O195" s="112">
        <f t="shared" si="21"/>
        <v>2.0319689632822904E-2</v>
      </c>
      <c r="P195" s="105">
        <f t="shared" si="22"/>
        <v>77778794</v>
      </c>
      <c r="Q195" s="237">
        <f t="shared" si="23"/>
        <v>77778794</v>
      </c>
      <c r="R195" s="113"/>
      <c r="T195" s="160"/>
      <c r="U195" s="160">
        <v>86462629</v>
      </c>
      <c r="W195" s="160">
        <v>86462629</v>
      </c>
      <c r="AH195" s="13" t="s">
        <v>143</v>
      </c>
      <c r="AI195" s="246">
        <v>2102</v>
      </c>
    </row>
    <row r="196" spans="1:35" x14ac:dyDescent="0.25">
      <c r="A196" s="145">
        <v>10401</v>
      </c>
      <c r="B196" s="76">
        <v>4</v>
      </c>
      <c r="C196" s="145" t="s">
        <v>210</v>
      </c>
      <c r="D196" s="76">
        <f>VLOOKUP(A196,Previsional!$A$3:$G$347,7,0)</f>
        <v>1</v>
      </c>
      <c r="E196" s="100">
        <f>VLOOKUP(A196,Patentes!$A$5:$F$350,6,0)</f>
        <v>0.93722627737226283</v>
      </c>
      <c r="F196" s="100">
        <f>VLOOKUP(A196,'I G'!$A$5:$F$350,6,0)</f>
        <v>6.9187869211099456E-2</v>
      </c>
      <c r="G196" s="100">
        <f>VLOOKUP(A196,CGR!$A$2:$R$347,18,0)</f>
        <v>1</v>
      </c>
      <c r="H196" s="100">
        <f>VLOOKUP(A196,TM!$A$2:$D$347,4,0)</f>
        <v>8.9730000000000001E-3</v>
      </c>
      <c r="I196" s="211">
        <f>VLOOKUP(A196,IRPi!$A$5:$F$350,6,0)</f>
        <v>1</v>
      </c>
      <c r="J196" s="100">
        <f>VLOOKUP(A196,'R E I'!$A$3:$I$348,9,0)</f>
        <v>0.01</v>
      </c>
      <c r="K196" s="138">
        <f t="shared" si="18"/>
        <v>0.54717211438306679</v>
      </c>
      <c r="L196" s="107">
        <f t="shared" si="24"/>
        <v>32</v>
      </c>
      <c r="M196" s="111">
        <f t="shared" si="19"/>
        <v>48</v>
      </c>
      <c r="N196" s="98">
        <f t="shared" si="20"/>
        <v>0.54717211438306679</v>
      </c>
      <c r="O196" s="112">
        <f t="shared" si="21"/>
        <v>2.0303051176655006E-2</v>
      </c>
      <c r="P196" s="105">
        <f t="shared" si="22"/>
        <v>77715106</v>
      </c>
      <c r="Q196" s="237">
        <f t="shared" si="23"/>
        <v>77715106</v>
      </c>
      <c r="R196" s="113"/>
      <c r="T196" s="160"/>
      <c r="U196" s="160">
        <v>86381760</v>
      </c>
      <c r="W196" s="160">
        <v>86381760</v>
      </c>
      <c r="AH196" s="13" t="s">
        <v>268</v>
      </c>
      <c r="AI196" s="246">
        <v>9110</v>
      </c>
    </row>
    <row r="197" spans="1:35" x14ac:dyDescent="0.25">
      <c r="A197" s="145">
        <v>8202</v>
      </c>
      <c r="B197" s="76">
        <v>4</v>
      </c>
      <c r="C197" s="145" t="s">
        <v>197</v>
      </c>
      <c r="D197" s="76">
        <f>VLOOKUP(A197,Previsional!$A$3:$G$347,7,0)</f>
        <v>1</v>
      </c>
      <c r="E197" s="211">
        <f>VLOOKUP(A197,Patentes!$A$5:$F$350,6,0)</f>
        <v>0.86289871292669273</v>
      </c>
      <c r="F197" s="211">
        <f>VLOOKUP(A197,'I G'!$A$5:$F$350,6,0)</f>
        <v>0.17131640824759398</v>
      </c>
      <c r="G197" s="211">
        <f>VLOOKUP(A197,CGR!$A$2:$R$347,18,0)</f>
        <v>1</v>
      </c>
      <c r="H197" s="211">
        <f>VLOOKUP(A197,TM!$A$2:$D$347,4,0)</f>
        <v>9.4350000000000007E-3</v>
      </c>
      <c r="I197" s="211">
        <f>VLOOKUP(A197,IRPi!$A$5:$F$350,6,0)</f>
        <v>1</v>
      </c>
      <c r="J197" s="211">
        <f>VLOOKUP(A197,'R E I'!$A$3:$I$348,9,0)</f>
        <v>0.01</v>
      </c>
      <c r="K197" s="138">
        <f t="shared" si="18"/>
        <v>0.54675890158624085</v>
      </c>
      <c r="L197" s="107">
        <f t="shared" ref="L197:L228" si="26">_xlfn.RANK.EQ(K197,$K$165:$K$260,0)</f>
        <v>33</v>
      </c>
      <c r="M197" s="111">
        <f t="shared" si="19"/>
        <v>48</v>
      </c>
      <c r="N197" s="98">
        <f t="shared" si="20"/>
        <v>0.54675890158624085</v>
      </c>
      <c r="O197" s="112">
        <f t="shared" si="21"/>
        <v>2.0287718742233955E-2</v>
      </c>
      <c r="P197" s="105">
        <f t="shared" si="22"/>
        <v>77656417</v>
      </c>
      <c r="Q197" s="237">
        <f t="shared" si="23"/>
        <v>77656417</v>
      </c>
      <c r="R197" s="113"/>
      <c r="T197" s="160"/>
      <c r="U197" s="160">
        <v>86146519</v>
      </c>
      <c r="W197" s="160">
        <v>86146519</v>
      </c>
      <c r="AH197" s="13" t="s">
        <v>149</v>
      </c>
      <c r="AI197" s="246">
        <v>13501</v>
      </c>
    </row>
    <row r="198" spans="1:35" x14ac:dyDescent="0.25">
      <c r="A198" s="145">
        <v>11201</v>
      </c>
      <c r="B198" s="76">
        <v>4</v>
      </c>
      <c r="C198" s="145" t="s">
        <v>430</v>
      </c>
      <c r="D198" s="76">
        <f>VLOOKUP(A198,Previsional!$A$3:$G$347,7,0)</f>
        <v>1</v>
      </c>
      <c r="E198" s="100">
        <f>VLOOKUP(A198,Patentes!$A$5:$F$350,6,0)</f>
        <v>0.88559015206372194</v>
      </c>
      <c r="F198" s="100">
        <f>VLOOKUP(A198,'I G'!$A$5:$F$350,6,0)</f>
        <v>0.13752270059105623</v>
      </c>
      <c r="G198" s="100">
        <f>VLOOKUP(A198,CGR!$A$2:$R$347,18,0)</f>
        <v>1</v>
      </c>
      <c r="H198" s="100">
        <f>VLOOKUP(A198,TM!$A$2:$D$347,4,0)</f>
        <v>7.8709999999999995E-3</v>
      </c>
      <c r="I198" s="211">
        <f>VLOOKUP(A198,IRPi!$A$5:$F$350,6,0)</f>
        <v>1</v>
      </c>
      <c r="J198" s="100">
        <f>VLOOKUP(A198,'R E I'!$A$3:$I$348,9,0)</f>
        <v>0.01</v>
      </c>
      <c r="K198" s="138">
        <f t="shared" si="18"/>
        <v>0.54601787837006666</v>
      </c>
      <c r="L198" s="107">
        <f t="shared" si="26"/>
        <v>34</v>
      </c>
      <c r="M198" s="111">
        <f t="shared" si="19"/>
        <v>48</v>
      </c>
      <c r="N198" s="98">
        <f t="shared" si="20"/>
        <v>0.54601787837006666</v>
      </c>
      <c r="O198" s="112">
        <f t="shared" si="21"/>
        <v>2.0260222764486555E-2</v>
      </c>
      <c r="P198" s="105">
        <f t="shared" si="22"/>
        <v>77551169</v>
      </c>
      <c r="Q198" s="237">
        <f t="shared" si="23"/>
        <v>77551169</v>
      </c>
      <c r="R198" s="113"/>
      <c r="T198" s="160"/>
      <c r="U198" s="160">
        <v>85997905</v>
      </c>
      <c r="W198" s="160">
        <v>85997905</v>
      </c>
      <c r="AH198" s="13" t="s">
        <v>97</v>
      </c>
      <c r="AI198" s="246">
        <v>7304</v>
      </c>
    </row>
    <row r="199" spans="1:35" x14ac:dyDescent="0.25">
      <c r="A199" s="145">
        <v>5302</v>
      </c>
      <c r="B199" s="76">
        <v>4</v>
      </c>
      <c r="C199" s="145" t="s">
        <v>155</v>
      </c>
      <c r="D199" s="76">
        <f>VLOOKUP(A199,Previsional!$A$3:$G$347,7,0)</f>
        <v>1</v>
      </c>
      <c r="E199" s="211">
        <f>VLOOKUP(A199,Patentes!$A$5:$F$350,6,0)</f>
        <v>0.84390243902439022</v>
      </c>
      <c r="F199" s="211">
        <f>VLOOKUP(A199,'I G'!$A$5:$F$350,6,0)</f>
        <v>0.19266087367493914</v>
      </c>
      <c r="G199" s="211">
        <f>VLOOKUP(A199,CGR!$A$2:$R$347,18,0)</f>
        <v>1</v>
      </c>
      <c r="H199" s="211">
        <f>VLOOKUP(A199,TM!$A$2:$D$347,4,0)</f>
        <v>7.522E-3</v>
      </c>
      <c r="I199" s="211">
        <f>VLOOKUP(A199,IRPi!$A$5:$F$350,6,0)</f>
        <v>0.99735150463036615</v>
      </c>
      <c r="J199" s="211">
        <f>VLOOKUP(A199,'R E I'!$A$3:$I$348,9,0)</f>
        <v>0.01</v>
      </c>
      <c r="K199" s="138">
        <f t="shared" si="18"/>
        <v>0.54502694730878964</v>
      </c>
      <c r="L199" s="62">
        <f t="shared" si="26"/>
        <v>35</v>
      </c>
      <c r="M199" s="111">
        <f t="shared" si="19"/>
        <v>48</v>
      </c>
      <c r="N199" s="98">
        <f t="shared" si="20"/>
        <v>0.54502694730878964</v>
      </c>
      <c r="O199" s="112">
        <f t="shared" si="21"/>
        <v>2.0223453851157834E-2</v>
      </c>
      <c r="P199" s="105">
        <f t="shared" si="22"/>
        <v>77410427</v>
      </c>
      <c r="Q199" s="237">
        <f t="shared" si="23"/>
        <v>77410427</v>
      </c>
      <c r="R199" s="113"/>
      <c r="T199" s="160"/>
      <c r="U199" s="160">
        <v>85847711</v>
      </c>
      <c r="W199" s="160">
        <v>85847711</v>
      </c>
      <c r="AH199" s="13" t="s">
        <v>253</v>
      </c>
      <c r="AI199" s="246">
        <v>4303</v>
      </c>
    </row>
    <row r="200" spans="1:35" x14ac:dyDescent="0.25">
      <c r="A200" s="145">
        <v>6102</v>
      </c>
      <c r="B200" s="76">
        <v>4</v>
      </c>
      <c r="C200" s="145" t="s">
        <v>150</v>
      </c>
      <c r="D200" s="76">
        <f>VLOOKUP(A200,Previsional!$A$3:$G$347,7,0)</f>
        <v>1</v>
      </c>
      <c r="E200" s="100">
        <f>VLOOKUP(A200,Patentes!$A$5:$F$350,6,0)</f>
        <v>0.86899563318777295</v>
      </c>
      <c r="F200" s="100">
        <f>VLOOKUP(A200,'I G'!$A$5:$F$350,6,0)</f>
        <v>0.13778064953632088</v>
      </c>
      <c r="G200" s="100">
        <f>VLOOKUP(A200,CGR!$A$2:$R$347,18,0)</f>
        <v>1</v>
      </c>
      <c r="H200" s="100">
        <f>VLOOKUP(A200,TM!$A$2:$D$347,4,0)</f>
        <v>8.9569999999999997E-3</v>
      </c>
      <c r="I200" s="211">
        <f>VLOOKUP(A200,IRPi!$A$5:$F$350,6,0)</f>
        <v>0.99485565816382715</v>
      </c>
      <c r="J200" s="100">
        <f>VLOOKUP(A200,'R E I'!$A$3:$I$348,9,0)</f>
        <v>0.01</v>
      </c>
      <c r="K200" s="138">
        <f t="shared" si="18"/>
        <v>0.54017996690799208</v>
      </c>
      <c r="L200" s="107">
        <f t="shared" si="26"/>
        <v>36</v>
      </c>
      <c r="M200" s="111">
        <f t="shared" si="19"/>
        <v>48</v>
      </c>
      <c r="N200" s="98">
        <f t="shared" si="20"/>
        <v>0.54017996690799208</v>
      </c>
      <c r="O200" s="112">
        <f t="shared" si="21"/>
        <v>2.0043604607121356E-2</v>
      </c>
      <c r="P200" s="105">
        <f t="shared" si="22"/>
        <v>76722008</v>
      </c>
      <c r="Q200" s="237">
        <f t="shared" si="23"/>
        <v>76722008</v>
      </c>
      <c r="R200" s="113"/>
      <c r="T200" s="160"/>
      <c r="U200" s="160">
        <v>85536105</v>
      </c>
      <c r="W200" s="160">
        <v>85536105</v>
      </c>
      <c r="AH200" s="13" t="s">
        <v>121</v>
      </c>
      <c r="AI200" s="246">
        <v>6110</v>
      </c>
    </row>
    <row r="201" spans="1:35" x14ac:dyDescent="0.25">
      <c r="A201" s="145">
        <v>10305</v>
      </c>
      <c r="B201" s="76">
        <v>4</v>
      </c>
      <c r="C201" s="145" t="s">
        <v>203</v>
      </c>
      <c r="D201" s="76">
        <f>VLOOKUP(A201,Previsional!$A$3:$G$347,7,0)</f>
        <v>1</v>
      </c>
      <c r="E201" s="211">
        <f>VLOOKUP(A201,Patentes!$A$5:$F$350,6,0)</f>
        <v>0.88847583643122674</v>
      </c>
      <c r="F201" s="211">
        <f>VLOOKUP(A201,'I G'!$A$5:$F$350,6,0)</f>
        <v>0.10418915275184741</v>
      </c>
      <c r="G201" s="211">
        <f>VLOOKUP(A201,CGR!$A$2:$R$347,18,0)</f>
        <v>1</v>
      </c>
      <c r="H201" s="211">
        <f>VLOOKUP(A201,TM!$A$2:$D$347,4,0)</f>
        <v>9.868E-3</v>
      </c>
      <c r="I201" s="211">
        <f>VLOOKUP(A201,IRPi!$A$5:$F$350,6,0)</f>
        <v>1</v>
      </c>
      <c r="J201" s="211">
        <f>VLOOKUP(A201,'R E I'!$A$3:$I$348,9,0)</f>
        <v>0.01</v>
      </c>
      <c r="K201" s="138">
        <f t="shared" si="18"/>
        <v>0.53899403093889109</v>
      </c>
      <c r="L201" s="219">
        <f t="shared" si="26"/>
        <v>37</v>
      </c>
      <c r="M201" s="230">
        <f t="shared" si="19"/>
        <v>48</v>
      </c>
      <c r="N201" s="229">
        <f t="shared" si="20"/>
        <v>0.53899403093889109</v>
      </c>
      <c r="O201" s="112">
        <f t="shared" si="21"/>
        <v>1.9999599954764316E-2</v>
      </c>
      <c r="P201" s="105">
        <f t="shared" si="22"/>
        <v>76553569</v>
      </c>
      <c r="Q201" s="237">
        <f t="shared" si="23"/>
        <v>76553569</v>
      </c>
      <c r="R201" s="113"/>
      <c r="T201" s="160"/>
      <c r="U201" s="160">
        <v>85531379</v>
      </c>
      <c r="W201" s="160">
        <v>85531379</v>
      </c>
      <c r="AH201" s="13" t="s">
        <v>128</v>
      </c>
      <c r="AI201" s="246">
        <v>8305</v>
      </c>
    </row>
    <row r="202" spans="1:35" x14ac:dyDescent="0.25">
      <c r="A202" s="145">
        <v>5703</v>
      </c>
      <c r="B202" s="76">
        <v>4</v>
      </c>
      <c r="C202" s="145" t="s">
        <v>170</v>
      </c>
      <c r="D202" s="76">
        <f>VLOOKUP(A202,Previsional!$A$3:$G$347,7,0)</f>
        <v>1</v>
      </c>
      <c r="E202" s="100">
        <f>VLOOKUP(A202,Patentes!$A$5:$F$350,6,0)</f>
        <v>0.85774058577405854</v>
      </c>
      <c r="F202" s="100">
        <f>VLOOKUP(A202,'I G'!$A$5:$F$350,6,0)</f>
        <v>0.14457142032841547</v>
      </c>
      <c r="G202" s="100">
        <f>VLOOKUP(A202,CGR!$A$2:$R$347,18,0)</f>
        <v>1</v>
      </c>
      <c r="H202" s="100">
        <f>VLOOKUP(A202,TM!$A$2:$D$347,4,0)</f>
        <v>5.0099999999999997E-3</v>
      </c>
      <c r="I202" s="211">
        <f>VLOOKUP(A202,IRPi!$A$5:$F$350,6,0)</f>
        <v>1</v>
      </c>
      <c r="J202" s="100">
        <f>VLOOKUP(A202,'R E I'!$A$3:$I$348,9,0)</f>
        <v>0.01</v>
      </c>
      <c r="K202" s="138">
        <f t="shared" si="18"/>
        <v>0.53760356010302435</v>
      </c>
      <c r="L202" s="107">
        <f t="shared" si="26"/>
        <v>38</v>
      </c>
      <c r="M202" s="111">
        <f t="shared" si="19"/>
        <v>48</v>
      </c>
      <c r="N202" s="98">
        <f t="shared" si="20"/>
        <v>0.53760356010302435</v>
      </c>
      <c r="O202" s="112">
        <f t="shared" si="21"/>
        <v>1.9948005950248791E-2</v>
      </c>
      <c r="P202" s="105">
        <f t="shared" si="22"/>
        <v>76356080</v>
      </c>
      <c r="Q202" s="237">
        <f t="shared" si="23"/>
        <v>76356080</v>
      </c>
      <c r="R202" s="113"/>
      <c r="T202" s="160"/>
      <c r="U202" s="160">
        <v>85127741</v>
      </c>
      <c r="W202" s="160">
        <v>85127741</v>
      </c>
      <c r="AH202" s="13" t="s">
        <v>116</v>
      </c>
      <c r="AI202" s="246">
        <v>8306</v>
      </c>
    </row>
    <row r="203" spans="1:35" x14ac:dyDescent="0.25">
      <c r="A203" s="145">
        <v>5602</v>
      </c>
      <c r="B203" s="76">
        <v>4</v>
      </c>
      <c r="C203" s="145" t="s">
        <v>194</v>
      </c>
      <c r="D203" s="76">
        <f>VLOOKUP(A203,Previsional!$A$3:$G$347,7,0)</f>
        <v>1</v>
      </c>
      <c r="E203" s="100">
        <f>VLOOKUP(A203,Patentes!$A$5:$F$350,6,0)</f>
        <v>0.85829444208739925</v>
      </c>
      <c r="F203" s="100">
        <f>VLOOKUP(A203,'I G'!$A$5:$F$350,6,0)</f>
        <v>0.13994800478058589</v>
      </c>
      <c r="G203" s="100">
        <f>VLOOKUP(A203,CGR!$A$2:$R$347,18,0)</f>
        <v>1</v>
      </c>
      <c r="H203" s="100">
        <f>VLOOKUP(A203,TM!$A$2:$D$347,4,0)</f>
        <v>4.3249999999999999E-3</v>
      </c>
      <c r="I203" s="211">
        <f>VLOOKUP(A203,IRPi!$A$5:$F$350,6,0)</f>
        <v>1</v>
      </c>
      <c r="J203" s="100">
        <f>VLOOKUP(A203,'R E I'!$A$3:$I$348,9,0)</f>
        <v>9.0665000000000016E-3</v>
      </c>
      <c r="K203" s="229">
        <f t="shared" si="18"/>
        <v>0.53649213092573611</v>
      </c>
      <c r="L203" s="107">
        <f t="shared" si="26"/>
        <v>39</v>
      </c>
      <c r="M203" s="111">
        <f t="shared" si="19"/>
        <v>48</v>
      </c>
      <c r="N203" s="98">
        <f t="shared" si="20"/>
        <v>0.53649213092573611</v>
      </c>
      <c r="O203" s="112">
        <f t="shared" si="21"/>
        <v>1.9906765903703012E-2</v>
      </c>
      <c r="P203" s="105">
        <f t="shared" si="22"/>
        <v>76198223</v>
      </c>
      <c r="Q203" s="237">
        <f t="shared" si="23"/>
        <v>76198223</v>
      </c>
      <c r="R203" s="113"/>
      <c r="T203" s="160"/>
      <c r="U203" s="160">
        <v>84459539</v>
      </c>
      <c r="W203" s="160">
        <v>84459539</v>
      </c>
      <c r="AH203" s="13" t="s">
        <v>180</v>
      </c>
      <c r="AI203" s="246">
        <v>6305</v>
      </c>
    </row>
    <row r="204" spans="1:35" x14ac:dyDescent="0.25">
      <c r="A204" s="145">
        <v>10303</v>
      </c>
      <c r="B204" s="76">
        <v>4</v>
      </c>
      <c r="C204" s="145" t="s">
        <v>175</v>
      </c>
      <c r="D204" s="76">
        <f>VLOOKUP(A204,Previsional!$A$3:$G$347,7,0)</f>
        <v>1</v>
      </c>
      <c r="E204" s="100">
        <f>VLOOKUP(A204,Patentes!$A$5:$F$350,6,0)</f>
        <v>0.86633663366336633</v>
      </c>
      <c r="F204" s="100">
        <f>VLOOKUP(A204,'I G'!$A$5:$F$350,6,0)</f>
        <v>0.11954977516662393</v>
      </c>
      <c r="G204" s="100">
        <f>VLOOKUP(A204,CGR!$A$2:$R$347,18,0)</f>
        <v>1</v>
      </c>
      <c r="H204" s="100">
        <f>VLOOKUP(A204,TM!$A$2:$D$347,4,0)</f>
        <v>9.1789999999999997E-3</v>
      </c>
      <c r="I204" s="211">
        <f>VLOOKUP(A204,IRPi!$A$5:$F$350,6,0)</f>
        <v>1</v>
      </c>
      <c r="J204" s="100">
        <f>VLOOKUP(A204,'R E I'!$A$3:$I$348,9,0)</f>
        <v>0.01</v>
      </c>
      <c r="K204" s="138">
        <f t="shared" si="18"/>
        <v>0.53498211557383413</v>
      </c>
      <c r="L204" s="107">
        <f t="shared" si="26"/>
        <v>40</v>
      </c>
      <c r="M204" s="111">
        <f t="shared" si="19"/>
        <v>48</v>
      </c>
      <c r="N204" s="98">
        <f t="shared" si="20"/>
        <v>0.53498211557383413</v>
      </c>
      <c r="O204" s="112">
        <f t="shared" si="21"/>
        <v>1.9850736149698154E-2</v>
      </c>
      <c r="P204" s="105">
        <f t="shared" si="22"/>
        <v>75983755</v>
      </c>
      <c r="Q204" s="237">
        <f t="shared" si="23"/>
        <v>75983755</v>
      </c>
      <c r="R204" s="113"/>
      <c r="T204" s="160"/>
      <c r="U204" s="160">
        <v>84354680</v>
      </c>
      <c r="W204" s="160">
        <v>84354680</v>
      </c>
      <c r="AH204" s="13" t="s">
        <v>91</v>
      </c>
      <c r="AI204" s="246">
        <v>12401</v>
      </c>
    </row>
    <row r="205" spans="1:35" x14ac:dyDescent="0.25">
      <c r="A205" s="145">
        <v>10403</v>
      </c>
      <c r="B205" s="76">
        <v>4</v>
      </c>
      <c r="C205" s="145" t="s">
        <v>195</v>
      </c>
      <c r="D205" s="76">
        <f>VLOOKUP(A205,Previsional!$A$3:$G$347,7,0)</f>
        <v>1</v>
      </c>
      <c r="E205" s="100">
        <f>VLOOKUP(A205,Patentes!$A$5:$F$350,6,0)</f>
        <v>0.89496717724288843</v>
      </c>
      <c r="F205" s="100">
        <f>VLOOKUP(A205,'I G'!$A$5:$F$350,6,0)</f>
        <v>8.0500647347805362E-2</v>
      </c>
      <c r="G205" s="100">
        <f>VLOOKUP(A205,CGR!$A$2:$R$347,18,0)</f>
        <v>1</v>
      </c>
      <c r="H205" s="100">
        <f>VLOOKUP(A205,TM!$A$2:$D$347,4,0)</f>
        <v>7.0099999999999997E-3</v>
      </c>
      <c r="I205" s="211">
        <f>VLOOKUP(A205,IRPi!$A$5:$F$350,6,0)</f>
        <v>1</v>
      </c>
      <c r="J205" s="100">
        <f>VLOOKUP(A205,'R E I'!$A$3:$I$348,9,0)</f>
        <v>0.01</v>
      </c>
      <c r="K205" s="138">
        <f t="shared" si="18"/>
        <v>0.53491517387196219</v>
      </c>
      <c r="L205" s="107">
        <f t="shared" si="26"/>
        <v>41</v>
      </c>
      <c r="M205" s="111">
        <f t="shared" si="19"/>
        <v>48</v>
      </c>
      <c r="N205" s="138">
        <f t="shared" si="20"/>
        <v>0.53491517387196219</v>
      </c>
      <c r="O205" s="139">
        <f t="shared" si="21"/>
        <v>1.9848252249727319E-2</v>
      </c>
      <c r="P205" s="105">
        <f t="shared" si="22"/>
        <v>75974247</v>
      </c>
      <c r="Q205" s="237">
        <f t="shared" si="23"/>
        <v>75974247</v>
      </c>
      <c r="R205" s="113"/>
      <c r="T205" s="160"/>
      <c r="U205" s="160">
        <v>84132483</v>
      </c>
      <c r="W205" s="160">
        <v>84132483</v>
      </c>
      <c r="AH205" s="13" t="s">
        <v>325</v>
      </c>
      <c r="AI205" s="246">
        <v>6205</v>
      </c>
    </row>
    <row r="206" spans="1:35" x14ac:dyDescent="0.25">
      <c r="A206" s="145">
        <v>10210</v>
      </c>
      <c r="B206" s="76">
        <v>4</v>
      </c>
      <c r="C206" s="145" t="s">
        <v>191</v>
      </c>
      <c r="D206" s="76">
        <f>VLOOKUP(A206,Previsional!$A$3:$G$347,7,0)</f>
        <v>1</v>
      </c>
      <c r="E206" s="100">
        <f>VLOOKUP(A206,Patentes!$A$5:$F$350,6,0)</f>
        <v>0.92668621700879761</v>
      </c>
      <c r="F206" s="100">
        <f>VLOOKUP(A206,'I G'!$A$5:$F$350,6,0)</f>
        <v>3.623604602300546E-2</v>
      </c>
      <c r="G206" s="100">
        <f>VLOOKUP(A206,CGR!$A$2:$R$347,18,0)</f>
        <v>1</v>
      </c>
      <c r="H206" s="100">
        <f>VLOOKUP(A206,TM!$A$2:$D$347,4,0)</f>
        <v>6.3670000000000003E-3</v>
      </c>
      <c r="I206" s="211">
        <f>VLOOKUP(A206,IRPi!$A$5:$F$350,6,0)</f>
        <v>1</v>
      </c>
      <c r="J206" s="100">
        <f>VLOOKUP(A206,'R E I'!$A$3:$I$348,9,0)</f>
        <v>0.01</v>
      </c>
      <c r="K206" s="138">
        <f t="shared" si="18"/>
        <v>0.53485423745883043</v>
      </c>
      <c r="L206" s="107">
        <f t="shared" si="26"/>
        <v>42</v>
      </c>
      <c r="M206" s="111">
        <f t="shared" si="19"/>
        <v>48</v>
      </c>
      <c r="N206" s="98">
        <f t="shared" si="20"/>
        <v>0.53485423745883043</v>
      </c>
      <c r="O206" s="112">
        <f t="shared" si="21"/>
        <v>1.9845991178518069E-2</v>
      </c>
      <c r="P206" s="105">
        <f t="shared" si="22"/>
        <v>75965592</v>
      </c>
      <c r="Q206" s="237">
        <f t="shared" si="23"/>
        <v>75965592</v>
      </c>
      <c r="R206" s="113"/>
      <c r="T206" s="160"/>
      <c r="U206" s="160">
        <v>84049463</v>
      </c>
      <c r="W206" s="160">
        <v>84049463</v>
      </c>
      <c r="AH206" s="13" t="s">
        <v>292</v>
      </c>
      <c r="AI206" s="246">
        <v>8307</v>
      </c>
    </row>
    <row r="207" spans="1:35" x14ac:dyDescent="0.25">
      <c r="A207" s="145">
        <v>5506</v>
      </c>
      <c r="B207" s="76">
        <v>4</v>
      </c>
      <c r="C207" s="145" t="s">
        <v>238</v>
      </c>
      <c r="D207" s="76">
        <f>VLOOKUP(A207,Previsional!$A$3:$G$347,7,0)</f>
        <v>1</v>
      </c>
      <c r="E207" s="100">
        <f>VLOOKUP(A207,Patentes!$A$5:$F$350,6,0)</f>
        <v>0.82246376811594202</v>
      </c>
      <c r="F207" s="100">
        <f>VLOOKUP(A207,'I G'!$A$5:$F$350,6,0)</f>
        <v>0.16989485039052071</v>
      </c>
      <c r="G207" s="100">
        <f>VLOOKUP(A207,CGR!$A$2:$R$347,18,0)</f>
        <v>1</v>
      </c>
      <c r="H207" s="100">
        <f>VLOOKUP(A207,TM!$A$2:$D$347,4,0)</f>
        <v>6.2729999999999999E-3</v>
      </c>
      <c r="I207" s="211">
        <f>VLOOKUP(A207,IRPi!$A$5:$F$350,6,0)</f>
        <v>1</v>
      </c>
      <c r="J207" s="100">
        <f>VLOOKUP(A207,'R E I'!$A$3:$I$348,9,0)</f>
        <v>0.01</v>
      </c>
      <c r="K207" s="138">
        <f t="shared" si="18"/>
        <v>0.53177698143820973</v>
      </c>
      <c r="L207" s="107">
        <f t="shared" si="26"/>
        <v>43</v>
      </c>
      <c r="M207" s="111">
        <f t="shared" si="19"/>
        <v>48</v>
      </c>
      <c r="N207" s="138">
        <f t="shared" si="20"/>
        <v>0.53177698143820973</v>
      </c>
      <c r="O207" s="139">
        <f t="shared" si="21"/>
        <v>1.9731808301086944E-2</v>
      </c>
      <c r="P207" s="105">
        <f t="shared" si="22"/>
        <v>75528528</v>
      </c>
      <c r="Q207" s="237">
        <f t="shared" si="23"/>
        <v>75528528</v>
      </c>
      <c r="R207" s="113"/>
      <c r="T207" s="160"/>
      <c r="U207" s="160">
        <v>83651073</v>
      </c>
      <c r="W207" s="160">
        <v>83651073</v>
      </c>
      <c r="AH207" s="13" t="s">
        <v>332</v>
      </c>
      <c r="AI207" s="246">
        <v>16204</v>
      </c>
    </row>
    <row r="208" spans="1:35" x14ac:dyDescent="0.25">
      <c r="A208" s="145">
        <v>10302</v>
      </c>
      <c r="B208" s="76">
        <v>4</v>
      </c>
      <c r="C208" s="145" t="s">
        <v>190</v>
      </c>
      <c r="D208" s="76">
        <f>VLOOKUP(A208,Previsional!$A$3:$G$347,7,0)</f>
        <v>1</v>
      </c>
      <c r="E208" s="100">
        <f>VLOOKUP(A208,Patentes!$A$5:$F$350,6,0)</f>
        <v>0.87068965517241381</v>
      </c>
      <c r="F208" s="100">
        <f>VLOOKUP(A208,'I G'!$A$5:$F$350,6,0)</f>
        <v>9.3244048681555752E-2</v>
      </c>
      <c r="G208" s="100">
        <f>VLOOKUP(A208,CGR!$A$2:$R$347,18,0)</f>
        <v>1</v>
      </c>
      <c r="H208" s="100">
        <f>VLOOKUP(A208,TM!$A$2:$D$347,4,0)</f>
        <v>4.2780000000000006E-3</v>
      </c>
      <c r="I208" s="211">
        <f>VLOOKUP(A208,IRPi!$A$5:$F$350,6,0)</f>
        <v>1</v>
      </c>
      <c r="J208" s="100">
        <f>VLOOKUP(A208,'R E I'!$A$3:$I$348,9,0)</f>
        <v>7.1402500000000008E-3</v>
      </c>
      <c r="K208" s="138">
        <f t="shared" si="18"/>
        <v>0.52905110398073374</v>
      </c>
      <c r="L208" s="107">
        <f t="shared" si="26"/>
        <v>44</v>
      </c>
      <c r="M208" s="111">
        <f t="shared" si="19"/>
        <v>48</v>
      </c>
      <c r="N208" s="98">
        <f t="shared" si="20"/>
        <v>0.52905110398073374</v>
      </c>
      <c r="O208" s="112">
        <f t="shared" si="21"/>
        <v>1.9630663472858946E-2</v>
      </c>
      <c r="P208" s="105">
        <f t="shared" si="22"/>
        <v>75141370</v>
      </c>
      <c r="Q208" s="237">
        <f t="shared" si="23"/>
        <v>75141370</v>
      </c>
      <c r="R208" s="113"/>
      <c r="T208" s="160"/>
      <c r="U208" s="160">
        <v>83487053</v>
      </c>
      <c r="W208" s="160">
        <v>83487053</v>
      </c>
      <c r="AH208" s="13" t="s">
        <v>238</v>
      </c>
      <c r="AI208" s="246">
        <v>5506</v>
      </c>
    </row>
    <row r="209" spans="1:35" x14ac:dyDescent="0.25">
      <c r="A209" s="145">
        <v>14202</v>
      </c>
      <c r="B209" s="76">
        <v>4</v>
      </c>
      <c r="C209" s="145" t="s">
        <v>178</v>
      </c>
      <c r="D209" s="76">
        <f>VLOOKUP(A209,Previsional!$A$3:$G$347,7,0)</f>
        <v>1</v>
      </c>
      <c r="E209" s="100">
        <f>VLOOKUP(A209,Patentes!$A$5:$F$350,6,0)</f>
        <v>0.83821263482280428</v>
      </c>
      <c r="F209" s="100">
        <f>VLOOKUP(A209,'I G'!$A$5:$F$350,6,0)</f>
        <v>0.13650449864111117</v>
      </c>
      <c r="G209" s="100">
        <f>VLOOKUP(A209,CGR!$A$2:$R$347,18,0)</f>
        <v>1</v>
      </c>
      <c r="H209" s="100">
        <f>VLOOKUP(A209,TM!$A$2:$D$347,4,0)</f>
        <v>4.1679999999999998E-3</v>
      </c>
      <c r="I209" s="211">
        <f>VLOOKUP(A209,IRPi!$A$5:$F$350,6,0)</f>
        <v>1</v>
      </c>
      <c r="J209" s="100">
        <f>VLOOKUP(A209,'R E I'!$A$3:$I$348,9,0)</f>
        <v>0.01</v>
      </c>
      <c r="K209" s="138">
        <f t="shared" si="18"/>
        <v>0.52862574684825925</v>
      </c>
      <c r="L209" s="107">
        <f t="shared" si="26"/>
        <v>45</v>
      </c>
      <c r="M209" s="111">
        <f t="shared" si="19"/>
        <v>48</v>
      </c>
      <c r="N209" s="98">
        <f t="shared" si="20"/>
        <v>0.52862574684825925</v>
      </c>
      <c r="O209" s="112">
        <f t="shared" si="21"/>
        <v>1.9614880417761698E-2</v>
      </c>
      <c r="P209" s="105">
        <f t="shared" si="22"/>
        <v>75080957</v>
      </c>
      <c r="Q209" s="237">
        <f t="shared" si="23"/>
        <v>75080957</v>
      </c>
      <c r="R209" s="113"/>
      <c r="T209" s="160"/>
      <c r="U209" s="160">
        <v>83416113</v>
      </c>
      <c r="W209" s="160">
        <v>83416113</v>
      </c>
      <c r="AH209" s="13" t="s">
        <v>309</v>
      </c>
      <c r="AI209" s="246">
        <v>9111</v>
      </c>
    </row>
    <row r="210" spans="1:35" x14ac:dyDescent="0.25">
      <c r="A210" s="145">
        <v>10102</v>
      </c>
      <c r="B210" s="76">
        <v>4</v>
      </c>
      <c r="C210" s="145" t="s">
        <v>172</v>
      </c>
      <c r="D210" s="76">
        <f>VLOOKUP(A210,Previsional!$A$3:$G$347,7,0)</f>
        <v>1</v>
      </c>
      <c r="E210" s="100">
        <f>VLOOKUP(A210,Patentes!$A$5:$F$350,6,0)</f>
        <v>0.8187299035369775</v>
      </c>
      <c r="F210" s="100">
        <f>VLOOKUP(A210,'I G'!$A$5:$F$350,6,0)</f>
        <v>0.16131829463733002</v>
      </c>
      <c r="G210" s="100">
        <f>VLOOKUP(A210,CGR!$A$2:$R$347,18,0)</f>
        <v>1</v>
      </c>
      <c r="H210" s="100">
        <f>VLOOKUP(A210,TM!$A$2:$D$347,4,0)</f>
        <v>8.2170000000000003E-3</v>
      </c>
      <c r="I210" s="211">
        <f>VLOOKUP(A210,IRPi!$A$5:$F$350,6,0)</f>
        <v>1</v>
      </c>
      <c r="J210" s="100">
        <f>VLOOKUP(A210,'R E I'!$A$3:$I$348,9,0)</f>
        <v>0.01</v>
      </c>
      <c r="K210" s="138">
        <f t="shared" si="18"/>
        <v>0.52861758989727459</v>
      </c>
      <c r="L210" s="107">
        <f t="shared" si="26"/>
        <v>46</v>
      </c>
      <c r="M210" s="111">
        <f t="shared" si="19"/>
        <v>48</v>
      </c>
      <c r="N210" s="98">
        <f t="shared" si="20"/>
        <v>0.52861758989727459</v>
      </c>
      <c r="O210" s="112">
        <f t="shared" si="21"/>
        <v>1.9614577750668598E-2</v>
      </c>
      <c r="P210" s="105">
        <f t="shared" si="22"/>
        <v>75079798</v>
      </c>
      <c r="Q210" s="237">
        <f t="shared" si="23"/>
        <v>75079798</v>
      </c>
      <c r="R210" s="113"/>
      <c r="T210" s="160"/>
      <c r="U210" s="160">
        <v>83307837</v>
      </c>
      <c r="W210" s="160">
        <v>83307837</v>
      </c>
      <c r="AH210" s="13" t="s">
        <v>318</v>
      </c>
      <c r="AI210" s="246">
        <v>16303</v>
      </c>
    </row>
    <row r="211" spans="1:35" x14ac:dyDescent="0.25">
      <c r="A211" s="145">
        <v>10203</v>
      </c>
      <c r="B211" s="76">
        <v>4</v>
      </c>
      <c r="C211" s="145" t="s">
        <v>162</v>
      </c>
      <c r="D211" s="76">
        <f>VLOOKUP(A211,Previsional!$A$3:$G$347,7,0)</f>
        <v>1</v>
      </c>
      <c r="E211" s="100">
        <f>VLOOKUP(A211,Patentes!$A$5:$F$350,6,0)</f>
        <v>0.81663516068052933</v>
      </c>
      <c r="F211" s="100">
        <f>VLOOKUP(A211,'I G'!$A$5:$F$350,6,0)</f>
        <v>0.15110802495054382</v>
      </c>
      <c r="G211" s="100">
        <f>VLOOKUP(A211,CGR!$A$2:$R$347,18,0)</f>
        <v>1</v>
      </c>
      <c r="H211" s="100">
        <f>VLOOKUP(A211,TM!$A$2:$D$347,4,0)</f>
        <v>7.143E-3</v>
      </c>
      <c r="I211" s="211">
        <f>VLOOKUP(A211,IRPi!$A$5:$F$350,6,0)</f>
        <v>1</v>
      </c>
      <c r="J211" s="100">
        <f>VLOOKUP(A211,'R E I'!$A$3:$I$348,9,0)</f>
        <v>0.01</v>
      </c>
      <c r="K211" s="138">
        <f t="shared" si="18"/>
        <v>0.52517076247582117</v>
      </c>
      <c r="L211" s="107">
        <f t="shared" si="26"/>
        <v>47</v>
      </c>
      <c r="M211" s="111">
        <f t="shared" si="19"/>
        <v>48</v>
      </c>
      <c r="N211" s="98">
        <f t="shared" si="20"/>
        <v>0.52517076247582117</v>
      </c>
      <c r="O211" s="112">
        <f t="shared" si="21"/>
        <v>1.9486681771148935E-2</v>
      </c>
      <c r="P211" s="105">
        <f t="shared" si="22"/>
        <v>74590244</v>
      </c>
      <c r="Q211" s="237">
        <f t="shared" si="23"/>
        <v>74590244</v>
      </c>
      <c r="R211" s="113"/>
      <c r="T211" s="160"/>
      <c r="U211" s="160">
        <v>82989121</v>
      </c>
      <c r="W211" s="160">
        <v>82989121</v>
      </c>
      <c r="AH211" s="13" t="s">
        <v>31</v>
      </c>
      <c r="AI211" s="246">
        <v>13120</v>
      </c>
    </row>
    <row r="212" spans="1:35" x14ac:dyDescent="0.25">
      <c r="A212" s="145">
        <v>7309</v>
      </c>
      <c r="B212" s="76">
        <v>4</v>
      </c>
      <c r="C212" s="145" t="s">
        <v>156</v>
      </c>
      <c r="D212" s="76">
        <f>VLOOKUP(A212,Previsional!$A$3:$G$347,7,0)</f>
        <v>1</v>
      </c>
      <c r="E212" s="100">
        <f>VLOOKUP(A212,Patentes!$A$5:$F$350,6,0)</f>
        <v>0.76721311475409837</v>
      </c>
      <c r="F212" s="100">
        <f>VLOOKUP(A212,'I G'!$A$5:$F$350,6,0)</f>
        <v>0.22098869688977221</v>
      </c>
      <c r="G212" s="100">
        <f>VLOOKUP(A212,CGR!$A$2:$R$347,18,0)</f>
        <v>1</v>
      </c>
      <c r="H212" s="100">
        <f>VLOOKUP(A212,TM!$A$2:$D$347,4,0)</f>
        <v>4.4120000000000001E-3</v>
      </c>
      <c r="I212" s="211">
        <f>VLOOKUP(A212,IRPi!$A$5:$F$350,6,0)</f>
        <v>1</v>
      </c>
      <c r="J212" s="100">
        <f>VLOOKUP(A212,'R E I'!$A$3:$I$348,9,0)</f>
        <v>0.01</v>
      </c>
      <c r="K212" s="138">
        <f t="shared" si="18"/>
        <v>0.52493356438637739</v>
      </c>
      <c r="L212" s="107">
        <f t="shared" si="26"/>
        <v>48</v>
      </c>
      <c r="M212" s="111">
        <f t="shared" si="19"/>
        <v>48</v>
      </c>
      <c r="N212" s="138">
        <f t="shared" si="20"/>
        <v>0.52493356438637739</v>
      </c>
      <c r="O212" s="139">
        <f t="shared" si="21"/>
        <v>1.9477880436390836E-2</v>
      </c>
      <c r="P212" s="105">
        <f t="shared" si="22"/>
        <v>74556554</v>
      </c>
      <c r="Q212" s="237">
        <f t="shared" si="23"/>
        <v>74556554</v>
      </c>
      <c r="R212" s="113"/>
      <c r="T212" s="160"/>
      <c r="U212" s="160">
        <v>81534520</v>
      </c>
      <c r="W212" s="160">
        <v>81534524</v>
      </c>
      <c r="AH212" s="13" t="s">
        <v>368</v>
      </c>
      <c r="AI212" s="246">
        <v>11302</v>
      </c>
    </row>
    <row r="213" spans="1:35" x14ac:dyDescent="0.25">
      <c r="A213" s="145">
        <v>6305</v>
      </c>
      <c r="B213" s="159">
        <v>4</v>
      </c>
      <c r="C213" s="145" t="s">
        <v>180</v>
      </c>
      <c r="D213" s="226">
        <f>VLOOKUP(A213,Previsional!$A$3:$G$347,7,0)</f>
        <v>1</v>
      </c>
      <c r="E213" s="228">
        <f>VLOOKUP(A213,Patentes!$A$5:$F$350,6,0)</f>
        <v>0.73584905660377353</v>
      </c>
      <c r="F213" s="228">
        <f>VLOOKUP(A213,'I G'!$A$5:$F$350,6,0)</f>
        <v>0.2633025595319527</v>
      </c>
      <c r="G213" s="228">
        <f>VLOOKUP(A213,CGR!$A$2:$R$347,18,0)</f>
        <v>1</v>
      </c>
      <c r="H213" s="228">
        <f>VLOOKUP(A213,TM!$A$2:$D$347,4,0)</f>
        <v>6.3720000000000001E-3</v>
      </c>
      <c r="I213" s="211">
        <f>VLOOKUP(A213,IRPi!$A$5:$F$350,6,0)</f>
        <v>1</v>
      </c>
      <c r="J213" s="228">
        <f>VLOOKUP(A213,'R E I'!$A$3:$I$348,9,0)</f>
        <v>0.01</v>
      </c>
      <c r="K213" s="138">
        <f t="shared" si="18"/>
        <v>0.52482860969430878</v>
      </c>
      <c r="L213" s="107">
        <f t="shared" si="26"/>
        <v>49</v>
      </c>
      <c r="M213" s="111">
        <f t="shared" si="19"/>
        <v>48</v>
      </c>
      <c r="N213" s="98">
        <f t="shared" si="20"/>
        <v>0</v>
      </c>
      <c r="O213" s="112">
        <f t="shared" si="21"/>
        <v>0</v>
      </c>
      <c r="P213" s="105">
        <f t="shared" si="22"/>
        <v>0</v>
      </c>
      <c r="Q213" s="237">
        <f t="shared" si="23"/>
        <v>0</v>
      </c>
      <c r="R213" s="113"/>
      <c r="T213" s="160"/>
      <c r="U213" s="123" t="s">
        <v>426</v>
      </c>
      <c r="AH213" s="13" t="s">
        <v>174</v>
      </c>
      <c r="AI213" s="246">
        <v>6111</v>
      </c>
    </row>
    <row r="214" spans="1:35" x14ac:dyDescent="0.25">
      <c r="A214" s="145">
        <v>3304</v>
      </c>
      <c r="B214" s="76">
        <v>4</v>
      </c>
      <c r="C214" s="145" t="s">
        <v>217</v>
      </c>
      <c r="D214" s="76">
        <f>VLOOKUP(A214,Previsional!$A$3:$G$347,7,0)</f>
        <v>1</v>
      </c>
      <c r="E214" s="211">
        <f>VLOOKUP(A214,Patentes!$A$5:$F$350,6,0)</f>
        <v>0.76996805111821087</v>
      </c>
      <c r="F214" s="211">
        <f>VLOOKUP(A214,'I G'!$A$5:$F$350,6,0)</f>
        <v>0.21075818880964531</v>
      </c>
      <c r="G214" s="211">
        <f>VLOOKUP(A214,CGR!$A$2:$R$347,18,0)</f>
        <v>1</v>
      </c>
      <c r="H214" s="211">
        <f>VLOOKUP(A214,TM!$A$2:$D$347,4,0)</f>
        <v>6.2029999999999993E-3</v>
      </c>
      <c r="I214" s="211">
        <f>VLOOKUP(A214,IRPi!$A$5:$F$350,6,0)</f>
        <v>1</v>
      </c>
      <c r="J214" s="211">
        <f>VLOOKUP(A214,'R E I'!$A$3:$I$348,9,0)</f>
        <v>0.01</v>
      </c>
      <c r="K214" s="138">
        <f t="shared" si="18"/>
        <v>0.5236088150937851</v>
      </c>
      <c r="L214" s="107">
        <f t="shared" si="26"/>
        <v>50</v>
      </c>
      <c r="M214" s="111">
        <f t="shared" si="19"/>
        <v>48</v>
      </c>
      <c r="N214" s="98">
        <f t="shared" si="20"/>
        <v>0</v>
      </c>
      <c r="O214" s="112">
        <f t="shared" si="21"/>
        <v>0</v>
      </c>
      <c r="P214" s="105">
        <f t="shared" si="22"/>
        <v>0</v>
      </c>
      <c r="Q214" s="237">
        <f t="shared" si="23"/>
        <v>0</v>
      </c>
      <c r="R214" s="113"/>
      <c r="S214" s="123"/>
      <c r="T214" s="160"/>
      <c r="U214" s="123" t="s">
        <v>426</v>
      </c>
      <c r="AH214" s="13" t="s">
        <v>326</v>
      </c>
      <c r="AI214" s="246">
        <v>2202</v>
      </c>
    </row>
    <row r="215" spans="1:35" x14ac:dyDescent="0.25">
      <c r="A215" s="145">
        <v>14104</v>
      </c>
      <c r="B215" s="76">
        <v>4</v>
      </c>
      <c r="C215" s="145" t="s">
        <v>186</v>
      </c>
      <c r="D215" s="76">
        <f>VLOOKUP(A215,Previsional!$A$3:$G$347,7,0)</f>
        <v>1</v>
      </c>
      <c r="E215" s="211">
        <f>VLOOKUP(A215,Patentes!$A$5:$F$350,6,0)</f>
        <v>0.83598531211750304</v>
      </c>
      <c r="F215" s="211">
        <f>VLOOKUP(A215,'I G'!$A$5:$F$350,6,0)</f>
        <v>0.10658044450171818</v>
      </c>
      <c r="G215" s="211">
        <f>VLOOKUP(A215,CGR!$A$2:$R$347,18,0)</f>
        <v>1</v>
      </c>
      <c r="H215" s="211">
        <f>VLOOKUP(A215,TM!$A$2:$D$347,4,0)</f>
        <v>9.2910000000000006E-3</v>
      </c>
      <c r="I215" s="211">
        <f>VLOOKUP(A215,IRPi!$A$5:$F$350,6,0)</f>
        <v>1</v>
      </c>
      <c r="J215" s="211">
        <f>VLOOKUP(A215,'R E I'!$A$3:$I$348,9,0)</f>
        <v>0.01</v>
      </c>
      <c r="K215" s="138">
        <f t="shared" si="18"/>
        <v>0.52113362036655564</v>
      </c>
      <c r="L215" s="107">
        <f t="shared" si="26"/>
        <v>51</v>
      </c>
      <c r="M215" s="111">
        <f t="shared" si="19"/>
        <v>48</v>
      </c>
      <c r="N215" s="98">
        <f t="shared" si="20"/>
        <v>0</v>
      </c>
      <c r="O215" s="112">
        <f t="shared" si="21"/>
        <v>0</v>
      </c>
      <c r="P215" s="105">
        <f t="shared" si="22"/>
        <v>0</v>
      </c>
      <c r="Q215" s="237">
        <f t="shared" si="23"/>
        <v>0</v>
      </c>
      <c r="R215" s="113"/>
      <c r="T215" s="160"/>
      <c r="U215" s="123" t="s">
        <v>426</v>
      </c>
      <c r="AH215" s="13" t="s">
        <v>95</v>
      </c>
      <c r="AI215" s="246">
        <v>5803</v>
      </c>
    </row>
    <row r="216" spans="1:35" x14ac:dyDescent="0.25">
      <c r="A216" s="145">
        <v>12104</v>
      </c>
      <c r="B216" s="76">
        <v>4</v>
      </c>
      <c r="C216" s="145" t="s">
        <v>151</v>
      </c>
      <c r="D216" s="76">
        <f>VLOOKUP(A216,Previsional!$A$3:$G$347,7,0)</f>
        <v>1</v>
      </c>
      <c r="E216" s="100">
        <f>VLOOKUP(A216,Patentes!$A$5:$F$350,6,0)</f>
        <v>0.88</v>
      </c>
      <c r="F216" s="100">
        <f>VLOOKUP(A216,'I G'!$A$5:$F$350,6,0)</f>
        <v>4.5420133108725072E-2</v>
      </c>
      <c r="G216" s="100">
        <f>VLOOKUP(A216,CGR!$A$2:$R$347,18,0)</f>
        <v>1</v>
      </c>
      <c r="H216" s="100">
        <f>VLOOKUP(A216,TM!$A$2:$D$347,4,0)</f>
        <v>7.7559999999999999E-3</v>
      </c>
      <c r="I216" s="211">
        <f>VLOOKUP(A216,IRPi!$A$5:$F$350,6,0)</f>
        <v>1</v>
      </c>
      <c r="J216" s="100">
        <f>VLOOKUP(A216,'R E I'!$A$3:$I$348,9,0)</f>
        <v>0.01</v>
      </c>
      <c r="K216" s="138">
        <f t="shared" si="18"/>
        <v>0.52101843327718123</v>
      </c>
      <c r="L216" s="107">
        <f t="shared" si="26"/>
        <v>52</v>
      </c>
      <c r="M216" s="111">
        <f t="shared" si="19"/>
        <v>48</v>
      </c>
      <c r="N216" s="98">
        <f t="shared" si="20"/>
        <v>0</v>
      </c>
      <c r="O216" s="112">
        <f t="shared" si="21"/>
        <v>0</v>
      </c>
      <c r="P216" s="105">
        <f t="shared" si="22"/>
        <v>0</v>
      </c>
      <c r="Q216" s="237">
        <f t="shared" si="23"/>
        <v>0</v>
      </c>
      <c r="R216" s="113"/>
      <c r="T216" s="160"/>
      <c r="U216" s="123" t="s">
        <v>426</v>
      </c>
      <c r="AH216" s="13" t="s">
        <v>68</v>
      </c>
      <c r="AI216" s="246">
        <v>10301</v>
      </c>
    </row>
    <row r="217" spans="1:35" x14ac:dyDescent="0.25">
      <c r="A217" s="145">
        <v>11402</v>
      </c>
      <c r="B217" s="76">
        <v>4</v>
      </c>
      <c r="C217" s="145" t="s">
        <v>173</v>
      </c>
      <c r="D217" s="76">
        <f>VLOOKUP(A217,Previsional!$A$3:$G$347,7,0)</f>
        <v>1</v>
      </c>
      <c r="E217" s="100">
        <f>VLOOKUP(A217,Patentes!$A$5:$F$350,6,0)</f>
        <v>0.88888888888888884</v>
      </c>
      <c r="F217" s="100">
        <f>VLOOKUP(A217,'I G'!$A$5:$F$350,6,0)</f>
        <v>2.8963182004899304E-2</v>
      </c>
      <c r="G217" s="100">
        <f>VLOOKUP(A217,CGR!$A$2:$R$347,18,0)</f>
        <v>1</v>
      </c>
      <c r="H217" s="100">
        <f>VLOOKUP(A217,TM!$A$2:$D$347,4,0)</f>
        <v>9.3019999999999995E-3</v>
      </c>
      <c r="I217" s="211">
        <f>VLOOKUP(A217,IRPi!$A$5:$F$350,6,0)</f>
        <v>1</v>
      </c>
      <c r="J217" s="100">
        <f>VLOOKUP(A217,'R E I'!$A$3:$I$348,9,0)</f>
        <v>9.9317500000000013E-3</v>
      </c>
      <c r="K217" s="138">
        <f t="shared" ref="K217:K280" si="27">IF(D217=1,D217*SUMPRODUCT($E$12:$J$12,E217:J217),0)</f>
        <v>0.5202437941123359</v>
      </c>
      <c r="L217" s="107">
        <f t="shared" si="26"/>
        <v>53</v>
      </c>
      <c r="M217" s="111">
        <f t="shared" ref="M217:M280" si="28">VLOOKUP(B217,$C$3:$E$8,3,0)</f>
        <v>48</v>
      </c>
      <c r="N217" s="138">
        <f t="shared" ref="N217:N280" si="29">IF(L217&lt;=M217,K217,0)</f>
        <v>0</v>
      </c>
      <c r="O217" s="112">
        <f t="shared" ref="O217:O280" si="30">(N217/VLOOKUP(B217,$C$16:$D$21,2,0))</f>
        <v>0</v>
      </c>
      <c r="P217" s="105">
        <f t="shared" si="22"/>
        <v>0</v>
      </c>
      <c r="Q217" s="237">
        <f t="shared" si="23"/>
        <v>0</v>
      </c>
      <c r="R217" s="113"/>
      <c r="T217" s="160"/>
      <c r="U217" s="123" t="s">
        <v>426</v>
      </c>
      <c r="AH217" s="13" t="s">
        <v>124</v>
      </c>
      <c r="AI217" s="246">
        <v>4301</v>
      </c>
    </row>
    <row r="218" spans="1:35" x14ac:dyDescent="0.25">
      <c r="A218" s="145">
        <v>12201</v>
      </c>
      <c r="B218" s="76">
        <v>4</v>
      </c>
      <c r="C218" s="145" t="s">
        <v>223</v>
      </c>
      <c r="D218" s="76">
        <f>VLOOKUP(A218,Previsional!$A$3:$G$347,7,0)</f>
        <v>1</v>
      </c>
      <c r="E218" s="211">
        <f>VLOOKUP(A218,Patentes!$A$5:$F$350,6,0)</f>
        <v>0.8721804511278195</v>
      </c>
      <c r="F218" s="211">
        <f>VLOOKUP(A218,'I G'!$A$5:$F$350,6,0)</f>
        <v>5.246250344885222E-2</v>
      </c>
      <c r="G218" s="211">
        <f>VLOOKUP(A218,CGR!$A$2:$R$347,18,0)</f>
        <v>1</v>
      </c>
      <c r="H218" s="211">
        <f>VLOOKUP(A218,TM!$A$2:$D$347,4,0)</f>
        <v>7.5670000000000008E-3</v>
      </c>
      <c r="I218" s="211">
        <f>VLOOKUP(A218,IRPi!$A$5:$F$350,6,0)</f>
        <v>1</v>
      </c>
      <c r="J218" s="211">
        <f>VLOOKUP(A218,'R E I'!$A$3:$I$348,9,0)</f>
        <v>0.01</v>
      </c>
      <c r="K218" s="138">
        <f t="shared" si="27"/>
        <v>0.52001383375694987</v>
      </c>
      <c r="L218" s="62">
        <f t="shared" si="26"/>
        <v>54</v>
      </c>
      <c r="M218" s="111">
        <f t="shared" si="28"/>
        <v>48</v>
      </c>
      <c r="N218" s="98">
        <f t="shared" si="29"/>
        <v>0</v>
      </c>
      <c r="O218" s="112">
        <f t="shared" si="30"/>
        <v>0</v>
      </c>
      <c r="P218" s="105">
        <f t="shared" ref="P218:P281" si="31">ROUND(VLOOKUP(B218,$C$16:$I$21,7,0)*O218,0)</f>
        <v>0</v>
      </c>
      <c r="Q218" s="237">
        <f t="shared" ref="Q218:Q281" si="32">+P218</f>
        <v>0</v>
      </c>
      <c r="R218" s="113"/>
      <c r="T218" s="160"/>
      <c r="U218" s="123" t="s">
        <v>426</v>
      </c>
      <c r="AH218" s="13" t="s">
        <v>55</v>
      </c>
      <c r="AI218" s="246">
        <v>13604</v>
      </c>
    </row>
    <row r="219" spans="1:35" x14ac:dyDescent="0.25">
      <c r="A219" s="145">
        <v>11202</v>
      </c>
      <c r="B219" s="76">
        <v>4</v>
      </c>
      <c r="C219" s="145" t="s">
        <v>211</v>
      </c>
      <c r="D219" s="76">
        <f>VLOOKUP(A219,Previsional!$A$3:$G$347,7,0)</f>
        <v>1</v>
      </c>
      <c r="E219" s="100">
        <f>VLOOKUP(A219,Patentes!$A$5:$F$350,6,0)</f>
        <v>0.86082474226804129</v>
      </c>
      <c r="F219" s="100">
        <f>VLOOKUP(A219,'I G'!$A$5:$F$350,6,0)</f>
        <v>6.1641615128194362E-2</v>
      </c>
      <c r="G219" s="100">
        <f>VLOOKUP(A219,CGR!$A$2:$R$347,18,0)</f>
        <v>1</v>
      </c>
      <c r="H219" s="100">
        <f>VLOOKUP(A219,TM!$A$2:$D$347,4,0)</f>
        <v>7.3800000000000003E-3</v>
      </c>
      <c r="I219" s="211">
        <f>VLOOKUP(A219,IRPi!$A$5:$F$350,6,0)</f>
        <v>1</v>
      </c>
      <c r="J219" s="100">
        <f>VLOOKUP(A219,'R E I'!$A$3:$I$348,9,0)</f>
        <v>0.01</v>
      </c>
      <c r="K219" s="138">
        <f t="shared" si="27"/>
        <v>0.51830606357586295</v>
      </c>
      <c r="L219" s="107">
        <f t="shared" si="26"/>
        <v>55</v>
      </c>
      <c r="M219" s="111">
        <f t="shared" si="28"/>
        <v>48</v>
      </c>
      <c r="N219" s="98">
        <f t="shared" si="29"/>
        <v>0</v>
      </c>
      <c r="O219" s="112">
        <f t="shared" si="30"/>
        <v>0</v>
      </c>
      <c r="P219" s="105">
        <f t="shared" si="31"/>
        <v>0</v>
      </c>
      <c r="Q219" s="237">
        <f t="shared" si="32"/>
        <v>0</v>
      </c>
      <c r="R219" s="113"/>
      <c r="T219" s="160"/>
      <c r="U219" s="123" t="s">
        <v>426</v>
      </c>
      <c r="AH219" s="13" t="s">
        <v>99</v>
      </c>
      <c r="AI219" s="246">
        <v>9112</v>
      </c>
    </row>
    <row r="220" spans="1:35" x14ac:dyDescent="0.25">
      <c r="A220" s="145">
        <v>6114</v>
      </c>
      <c r="B220" s="76">
        <v>4</v>
      </c>
      <c r="C220" s="145" t="s">
        <v>214</v>
      </c>
      <c r="D220" s="76">
        <f>VLOOKUP(A220,Previsional!$A$3:$G$347,7,0)</f>
        <v>1</v>
      </c>
      <c r="E220" s="211">
        <f>VLOOKUP(A220,Patentes!$A$5:$F$350,6,0)</f>
        <v>0.91359999999999997</v>
      </c>
      <c r="F220" s="211">
        <f>VLOOKUP(A220,'I G'!$A$5:$F$350,6,0)</f>
        <v>0.15567779746822366</v>
      </c>
      <c r="G220" s="211">
        <f>VLOOKUP(A220,CGR!$A$2:$R$347,18,0)</f>
        <v>0.7142857142857143</v>
      </c>
      <c r="H220" s="211">
        <f>VLOOKUP(A220,TM!$A$2:$D$347,4,0)</f>
        <v>4.0639999999999999E-3</v>
      </c>
      <c r="I220" s="211">
        <f>VLOOKUP(A220,IRPi!$A$5:$F$350,6,0)</f>
        <v>1</v>
      </c>
      <c r="J220" s="211">
        <f>VLOOKUP(A220,'R E I'!$A$3:$I$348,9,0)</f>
        <v>0.01</v>
      </c>
      <c r="K220" s="138">
        <f t="shared" si="27"/>
        <v>0.51693190650991305</v>
      </c>
      <c r="L220" s="219">
        <f t="shared" si="26"/>
        <v>56</v>
      </c>
      <c r="M220" s="230">
        <f t="shared" si="28"/>
        <v>48</v>
      </c>
      <c r="N220" s="229">
        <f t="shared" si="29"/>
        <v>0</v>
      </c>
      <c r="O220" s="231">
        <f t="shared" si="30"/>
        <v>0</v>
      </c>
      <c r="P220" s="105">
        <f t="shared" si="31"/>
        <v>0</v>
      </c>
      <c r="Q220" s="237">
        <f t="shared" si="32"/>
        <v>0</v>
      </c>
      <c r="R220" s="233"/>
      <c r="T220" s="160"/>
      <c r="U220" s="123" t="s">
        <v>426</v>
      </c>
      <c r="AH220" s="13" t="s">
        <v>208</v>
      </c>
      <c r="AI220" s="246">
        <v>4105</v>
      </c>
    </row>
    <row r="221" spans="1:35" x14ac:dyDescent="0.25">
      <c r="A221" s="145">
        <v>14107</v>
      </c>
      <c r="B221" s="76">
        <v>4</v>
      </c>
      <c r="C221" s="145" t="s">
        <v>201</v>
      </c>
      <c r="D221" s="76">
        <f>VLOOKUP(A221,Previsional!$A$3:$G$347,7,0)</f>
        <v>1</v>
      </c>
      <c r="E221" s="100">
        <f>VLOOKUP(A221,Patentes!$A$5:$F$350,6,0)</f>
        <v>0.79967948717948723</v>
      </c>
      <c r="F221" s="100">
        <f>VLOOKUP(A221,'I G'!$A$5:$F$350,6,0)</f>
        <v>0.1252106691510419</v>
      </c>
      <c r="G221" s="100">
        <f>VLOOKUP(A221,CGR!$A$2:$R$347,18,0)</f>
        <v>1</v>
      </c>
      <c r="H221" s="100">
        <f>VLOOKUP(A221,TM!$A$2:$D$347,4,0)</f>
        <v>7.1609999999999998E-3</v>
      </c>
      <c r="I221" s="211">
        <f>VLOOKUP(A221,IRPi!$A$5:$F$350,6,0)</f>
        <v>1</v>
      </c>
      <c r="J221" s="100">
        <f>VLOOKUP(A221,'R E I'!$A$3:$I$348,9,0)</f>
        <v>0.01</v>
      </c>
      <c r="K221" s="138">
        <f t="shared" si="27"/>
        <v>0.51276463780058101</v>
      </c>
      <c r="L221" s="107">
        <f t="shared" si="26"/>
        <v>57</v>
      </c>
      <c r="M221" s="111">
        <f t="shared" si="28"/>
        <v>48</v>
      </c>
      <c r="N221" s="98">
        <f t="shared" si="29"/>
        <v>0</v>
      </c>
      <c r="O221" s="112">
        <f t="shared" si="30"/>
        <v>0</v>
      </c>
      <c r="P221" s="105">
        <f t="shared" si="31"/>
        <v>0</v>
      </c>
      <c r="Q221" s="237">
        <f t="shared" si="32"/>
        <v>0</v>
      </c>
      <c r="R221" s="113"/>
      <c r="T221" s="160"/>
      <c r="U221" s="123" t="s">
        <v>426</v>
      </c>
      <c r="AH221" s="13" t="s">
        <v>201</v>
      </c>
      <c r="AI221" s="246">
        <v>14107</v>
      </c>
    </row>
    <row r="222" spans="1:35" x14ac:dyDescent="0.25">
      <c r="A222" s="145">
        <v>10404</v>
      </c>
      <c r="B222" s="76">
        <v>4</v>
      </c>
      <c r="C222" s="145" t="s">
        <v>205</v>
      </c>
      <c r="D222" s="76">
        <f>VLOOKUP(A222,Previsional!$A$3:$G$347,7,0)</f>
        <v>1</v>
      </c>
      <c r="E222" s="100">
        <f>VLOOKUP(A222,Patentes!$A$5:$F$350,6,0)</f>
        <v>0.86381322957198448</v>
      </c>
      <c r="F222" s="100">
        <f>VLOOKUP(A222,'I G'!$A$5:$F$350,6,0)</f>
        <v>3.03053672420815E-2</v>
      </c>
      <c r="G222" s="100">
        <f>VLOOKUP(A222,CGR!$A$2:$R$347,18,0)</f>
        <v>1</v>
      </c>
      <c r="H222" s="100">
        <f>VLOOKUP(A222,TM!$A$2:$D$347,4,0)</f>
        <v>7.9179999999999997E-3</v>
      </c>
      <c r="I222" s="211">
        <f>VLOOKUP(A222,IRPi!$A$5:$F$350,6,0)</f>
        <v>1</v>
      </c>
      <c r="J222" s="100">
        <f>VLOOKUP(A222,'R E I'!$A$3:$I$348,9,0)</f>
        <v>7.4999999999999997E-3</v>
      </c>
      <c r="K222" s="138">
        <f t="shared" si="27"/>
        <v>0.51147367216071493</v>
      </c>
      <c r="L222" s="107">
        <f t="shared" si="26"/>
        <v>58</v>
      </c>
      <c r="M222" s="111">
        <f t="shared" si="28"/>
        <v>48</v>
      </c>
      <c r="N222" s="98">
        <f t="shared" si="29"/>
        <v>0</v>
      </c>
      <c r="O222" s="112">
        <f t="shared" si="30"/>
        <v>0</v>
      </c>
      <c r="P222" s="105">
        <f t="shared" si="31"/>
        <v>0</v>
      </c>
      <c r="Q222" s="237">
        <f t="shared" si="32"/>
        <v>0</v>
      </c>
      <c r="R222" s="113"/>
      <c r="T222" s="160"/>
      <c r="U222" s="123" t="s">
        <v>426</v>
      </c>
      <c r="AH222" s="13" t="s">
        <v>146</v>
      </c>
      <c r="AI222" s="246">
        <v>13404</v>
      </c>
    </row>
    <row r="223" spans="1:35" x14ac:dyDescent="0.25">
      <c r="A223" s="145">
        <v>13503</v>
      </c>
      <c r="B223" s="76">
        <v>4</v>
      </c>
      <c r="C223" s="145" t="s">
        <v>158</v>
      </c>
      <c r="D223" s="76">
        <f>VLOOKUP(A223,Previsional!$A$3:$G$347,7,0)</f>
        <v>1</v>
      </c>
      <c r="E223" s="100">
        <f>VLOOKUP(A223,Patentes!$A$5:$F$350,6,0)</f>
        <v>0.67067028283611008</v>
      </c>
      <c r="F223" s="100">
        <f>VLOOKUP(A223,'I G'!$A$5:$F$350,6,0)</f>
        <v>0.28965334871690462</v>
      </c>
      <c r="G223" s="100">
        <f>VLOOKUP(A223,CGR!$A$2:$R$347,18,0)</f>
        <v>1</v>
      </c>
      <c r="H223" s="100">
        <f>VLOOKUP(A223,TM!$A$2:$D$347,4,0)</f>
        <v>9.7579999999999993E-3</v>
      </c>
      <c r="I223" s="211">
        <f>VLOOKUP(A223,IRPi!$A$5:$F$350,6,0)</f>
        <v>1</v>
      </c>
      <c r="J223" s="100">
        <f>VLOOKUP(A223,'R E I'!$A$3:$I$348,9,0)</f>
        <v>9.1440000000000011E-3</v>
      </c>
      <c r="K223" s="138">
        <f t="shared" si="27"/>
        <v>0.50906883617186471</v>
      </c>
      <c r="L223" s="107">
        <f t="shared" si="26"/>
        <v>59</v>
      </c>
      <c r="M223" s="111">
        <f t="shared" si="28"/>
        <v>48</v>
      </c>
      <c r="N223" s="98">
        <f t="shared" si="29"/>
        <v>0</v>
      </c>
      <c r="O223" s="112">
        <f t="shared" si="30"/>
        <v>0</v>
      </c>
      <c r="P223" s="105">
        <f t="shared" si="31"/>
        <v>0</v>
      </c>
      <c r="Q223" s="237">
        <f t="shared" si="32"/>
        <v>0</v>
      </c>
      <c r="R223" s="113"/>
      <c r="T223" s="160"/>
      <c r="U223" s="123" t="s">
        <v>426</v>
      </c>
      <c r="AH223" s="13" t="s">
        <v>205</v>
      </c>
      <c r="AI223" s="246">
        <v>10404</v>
      </c>
    </row>
    <row r="224" spans="1:35" x14ac:dyDescent="0.25">
      <c r="A224" s="145">
        <v>9119</v>
      </c>
      <c r="B224" s="76">
        <v>4</v>
      </c>
      <c r="C224" s="145" t="s">
        <v>204</v>
      </c>
      <c r="D224" s="76">
        <f>VLOOKUP(A224,Previsional!$A$3:$G$347,7,0)</f>
        <v>1</v>
      </c>
      <c r="E224" s="211">
        <f>VLOOKUP(A224,Patentes!$A$5:$F$350,6,0)</f>
        <v>0.79616306954436455</v>
      </c>
      <c r="F224" s="211">
        <f>VLOOKUP(A224,'I G'!$A$5:$F$350,6,0)</f>
        <v>9.279937125773953E-2</v>
      </c>
      <c r="G224" s="211">
        <f>VLOOKUP(A224,CGR!$A$2:$R$347,18,0)</f>
        <v>1</v>
      </c>
      <c r="H224" s="211">
        <f>VLOOKUP(A224,TM!$A$2:$D$347,4,0)</f>
        <v>7.5780000000000005E-3</v>
      </c>
      <c r="I224" s="211">
        <f>VLOOKUP(A224,IRPi!$A$5:$F$350,6,0)</f>
        <v>1</v>
      </c>
      <c r="J224" s="211">
        <f>VLOOKUP(A224,'R E I'!$A$3:$I$348,9,0)</f>
        <v>7.4999999999999997E-3</v>
      </c>
      <c r="K224" s="138">
        <f t="shared" si="27"/>
        <v>0.50336861715496251</v>
      </c>
      <c r="L224" s="107">
        <f t="shared" si="26"/>
        <v>60</v>
      </c>
      <c r="M224" s="111">
        <f t="shared" si="28"/>
        <v>48</v>
      </c>
      <c r="N224" s="98">
        <f t="shared" si="29"/>
        <v>0</v>
      </c>
      <c r="O224" s="112">
        <f t="shared" si="30"/>
        <v>0</v>
      </c>
      <c r="P224" s="105">
        <f t="shared" si="31"/>
        <v>0</v>
      </c>
      <c r="Q224" s="237">
        <f t="shared" si="32"/>
        <v>0</v>
      </c>
      <c r="R224" s="113"/>
      <c r="T224" s="160"/>
      <c r="U224" s="123" t="s">
        <v>426</v>
      </c>
      <c r="AH224" s="13" t="s">
        <v>182</v>
      </c>
      <c r="AI224" s="246">
        <v>6306</v>
      </c>
    </row>
    <row r="225" spans="1:35" x14ac:dyDescent="0.25">
      <c r="A225" s="145">
        <v>10208</v>
      </c>
      <c r="B225" s="76">
        <v>4</v>
      </c>
      <c r="C225" s="145" t="s">
        <v>167</v>
      </c>
      <c r="D225" s="76">
        <f>VLOOKUP(A225,Previsional!$A$3:$G$347,7,0)</f>
        <v>1</v>
      </c>
      <c r="E225" s="100">
        <f>VLOOKUP(A225,Patentes!$A$5:$F$350,6,0)</f>
        <v>0.98544520547945202</v>
      </c>
      <c r="F225" s="100">
        <f>VLOOKUP(A225,'I G'!$A$5:$F$350,6,0)</f>
        <v>0</v>
      </c>
      <c r="G225" s="100">
        <f>VLOOKUP(A225,CGR!$A$2:$R$347,18,0)</f>
        <v>1</v>
      </c>
      <c r="H225" s="100">
        <f>VLOOKUP(A225,TM!$A$2:$D$347,4,0)</f>
        <v>6.0829999999999999E-3</v>
      </c>
      <c r="I225" s="211">
        <f>VLOOKUP(A225,IRPi!$A$5:$F$350,6,0)</f>
        <v>0</v>
      </c>
      <c r="J225" s="100">
        <f>VLOOKUP(A225,'R E I'!$A$3:$I$348,9,0)</f>
        <v>0.01</v>
      </c>
      <c r="K225" s="138">
        <f t="shared" si="27"/>
        <v>0.4963182719178082</v>
      </c>
      <c r="L225" s="107">
        <f t="shared" si="26"/>
        <v>61</v>
      </c>
      <c r="M225" s="111">
        <f t="shared" si="28"/>
        <v>48</v>
      </c>
      <c r="N225" s="98">
        <f t="shared" si="29"/>
        <v>0</v>
      </c>
      <c r="O225" s="112">
        <f t="shared" si="30"/>
        <v>0</v>
      </c>
      <c r="P225" s="105">
        <f t="shared" si="31"/>
        <v>0</v>
      </c>
      <c r="Q225" s="237">
        <f t="shared" si="32"/>
        <v>0</v>
      </c>
      <c r="R225" s="113"/>
      <c r="T225" s="160"/>
      <c r="U225" s="123" t="s">
        <v>426</v>
      </c>
      <c r="AH225" s="13" t="s">
        <v>286</v>
      </c>
      <c r="AI225" s="246">
        <v>14108</v>
      </c>
    </row>
    <row r="226" spans="1:35" x14ac:dyDescent="0.25">
      <c r="A226" s="145">
        <v>6111</v>
      </c>
      <c r="B226" s="76">
        <v>4</v>
      </c>
      <c r="C226" s="145" t="s">
        <v>174</v>
      </c>
      <c r="D226" s="76">
        <f>VLOOKUP(A226,Previsional!$A$3:$G$347,7,0)</f>
        <v>1</v>
      </c>
      <c r="E226" s="100">
        <f>VLOOKUP(A226,Patentes!$A$5:$F$350,6,0)</f>
        <v>0.69356984478935702</v>
      </c>
      <c r="F226" s="100">
        <f>VLOOKUP(A226,'I G'!$A$5:$F$350,6,0)</f>
        <v>0.20711397727396308</v>
      </c>
      <c r="G226" s="100">
        <f>VLOOKUP(A226,CGR!$A$2:$R$347,18,0)</f>
        <v>1</v>
      </c>
      <c r="H226" s="100">
        <f>VLOOKUP(A226,TM!$A$2:$D$347,4,0)</f>
        <v>8.4030000000000007E-3</v>
      </c>
      <c r="I226" s="211">
        <f>VLOOKUP(A226,IRPi!$A$5:$F$350,6,0)</f>
        <v>1</v>
      </c>
      <c r="J226" s="100">
        <f>VLOOKUP(A226,'R E I'!$A$3:$I$348,9,0)</f>
        <v>0.01</v>
      </c>
      <c r="K226" s="138">
        <f t="shared" si="27"/>
        <v>0.49628838999476571</v>
      </c>
      <c r="L226" s="107">
        <f t="shared" si="26"/>
        <v>62</v>
      </c>
      <c r="M226" s="111">
        <f t="shared" si="28"/>
        <v>48</v>
      </c>
      <c r="N226" s="98">
        <f t="shared" si="29"/>
        <v>0</v>
      </c>
      <c r="O226" s="112">
        <f t="shared" si="30"/>
        <v>0</v>
      </c>
      <c r="P226" s="105">
        <f t="shared" si="31"/>
        <v>0</v>
      </c>
      <c r="Q226" s="237">
        <f t="shared" si="32"/>
        <v>0</v>
      </c>
      <c r="R226" s="113"/>
      <c r="T226" s="160"/>
      <c r="U226" s="123" t="s">
        <v>426</v>
      </c>
      <c r="AH226" s="13" t="s">
        <v>224</v>
      </c>
      <c r="AI226" s="246">
        <v>5704</v>
      </c>
    </row>
    <row r="227" spans="1:35" x14ac:dyDescent="0.25">
      <c r="A227" s="145">
        <v>12301</v>
      </c>
      <c r="B227" s="76">
        <v>4</v>
      </c>
      <c r="C227" s="145" t="s">
        <v>185</v>
      </c>
      <c r="D227" s="76">
        <f>VLOOKUP(A227,Previsional!$A$3:$G$347,7,0)</f>
        <v>1</v>
      </c>
      <c r="E227" s="100">
        <f>VLOOKUP(A227,Patentes!$A$5:$F$350,6,0)</f>
        <v>0.73451327433628322</v>
      </c>
      <c r="F227" s="100">
        <f>VLOOKUP(A227,'I G'!$A$5:$F$350,6,0)</f>
        <v>0.13695114905529102</v>
      </c>
      <c r="G227" s="100">
        <f>VLOOKUP(A227,CGR!$A$2:$R$347,18,0)</f>
        <v>1</v>
      </c>
      <c r="H227" s="100">
        <f>VLOOKUP(A227,TM!$A$2:$D$347,4,0)</f>
        <v>6.0019999999999995E-3</v>
      </c>
      <c r="I227" s="211">
        <f>VLOOKUP(A227,IRPi!$A$5:$F$350,6,0)</f>
        <v>1</v>
      </c>
      <c r="J227" s="100">
        <f>VLOOKUP(A227,'R E I'!$A$3:$I$348,9,0)</f>
        <v>0.01</v>
      </c>
      <c r="K227" s="138">
        <f t="shared" si="27"/>
        <v>0.49271773328152185</v>
      </c>
      <c r="L227" s="107">
        <f t="shared" si="26"/>
        <v>63</v>
      </c>
      <c r="M227" s="111">
        <f t="shared" si="28"/>
        <v>48</v>
      </c>
      <c r="N227" s="98">
        <f t="shared" si="29"/>
        <v>0</v>
      </c>
      <c r="O227" s="112">
        <f t="shared" si="30"/>
        <v>0</v>
      </c>
      <c r="P227" s="105">
        <f t="shared" si="31"/>
        <v>0</v>
      </c>
      <c r="Q227" s="237">
        <f t="shared" si="32"/>
        <v>0</v>
      </c>
      <c r="R227" s="113"/>
      <c r="T227" s="160"/>
      <c r="U227" s="123" t="s">
        <v>426</v>
      </c>
      <c r="AH227" s="13" t="s">
        <v>164</v>
      </c>
      <c r="AI227" s="246">
        <v>5403</v>
      </c>
    </row>
    <row r="228" spans="1:35" x14ac:dyDescent="0.25">
      <c r="A228" s="145">
        <v>13501</v>
      </c>
      <c r="B228" s="76">
        <v>4</v>
      </c>
      <c r="C228" s="145" t="s">
        <v>149</v>
      </c>
      <c r="D228" s="76">
        <f>VLOOKUP(A228,Previsional!$A$3:$G$347,7,0)</f>
        <v>1</v>
      </c>
      <c r="E228" s="100">
        <f>VLOOKUP(A228,Patentes!$A$5:$F$350,6,0)</f>
        <v>0.76557985967808506</v>
      </c>
      <c r="F228" s="100">
        <f>VLOOKUP(A228,'I G'!$A$5:$F$350,6,0)</f>
        <v>0.19113353796640498</v>
      </c>
      <c r="G228" s="100">
        <f>VLOOKUP(A228,CGR!$A$2:$R$347,18,0)</f>
        <v>0.8214285714285714</v>
      </c>
      <c r="H228" s="100">
        <f>VLOOKUP(A228,TM!$A$2:$D$347,4,0)</f>
        <v>9.300000000000001E-3</v>
      </c>
      <c r="I228" s="211">
        <f>VLOOKUP(A228,IRPi!$A$5:$F$350,6,0)</f>
        <v>1</v>
      </c>
      <c r="J228" s="100">
        <f>VLOOKUP(A228,'R E I'!$A$3:$I$348,9,0)</f>
        <v>9.9590000000000008E-3</v>
      </c>
      <c r="K228" s="138">
        <f t="shared" si="27"/>
        <v>0.49084357109321669</v>
      </c>
      <c r="L228" s="107">
        <f t="shared" si="26"/>
        <v>64</v>
      </c>
      <c r="M228" s="111">
        <f t="shared" si="28"/>
        <v>48</v>
      </c>
      <c r="N228" s="98">
        <f t="shared" si="29"/>
        <v>0</v>
      </c>
      <c r="O228" s="112">
        <f t="shared" si="30"/>
        <v>0</v>
      </c>
      <c r="P228" s="105">
        <f t="shared" si="31"/>
        <v>0</v>
      </c>
      <c r="Q228" s="237">
        <f t="shared" si="32"/>
        <v>0</v>
      </c>
      <c r="R228" s="113"/>
      <c r="T228" s="160"/>
      <c r="U228" s="123" t="s">
        <v>426</v>
      </c>
      <c r="AH228" s="13" t="s">
        <v>301</v>
      </c>
      <c r="AI228" s="246">
        <v>6206</v>
      </c>
    </row>
    <row r="229" spans="1:35" x14ac:dyDescent="0.25">
      <c r="A229" s="145">
        <v>5401</v>
      </c>
      <c r="B229" s="76">
        <v>4</v>
      </c>
      <c r="C229" s="145" t="s">
        <v>215</v>
      </c>
      <c r="D229" s="76">
        <f>VLOOKUP(A229,Previsional!$A$3:$G$347,7,0)</f>
        <v>1</v>
      </c>
      <c r="E229" s="100">
        <f>VLOOKUP(A229,Patentes!$A$5:$F$350,6,0)</f>
        <v>0.71907101384546668</v>
      </c>
      <c r="F229" s="100">
        <f>VLOOKUP(A229,'I G'!$A$5:$F$350,6,0)</f>
        <v>0.14955539247546781</v>
      </c>
      <c r="G229" s="100">
        <f>VLOOKUP(A229,CGR!$A$2:$R$347,18,0)</f>
        <v>1</v>
      </c>
      <c r="H229" s="100">
        <f>VLOOKUP(A229,TM!$A$2:$D$347,4,0)</f>
        <v>5.1809999999999998E-3</v>
      </c>
      <c r="I229" s="211">
        <f>VLOOKUP(A229,IRPi!$A$5:$F$350,6,0)</f>
        <v>1</v>
      </c>
      <c r="J229" s="100">
        <f>VLOOKUP(A229,'R E I'!$A$3:$I$348,9,0)</f>
        <v>9.6402500000000012E-3</v>
      </c>
      <c r="K229" s="138">
        <f t="shared" si="27"/>
        <v>0.49032286546478027</v>
      </c>
      <c r="L229" s="219">
        <f t="shared" ref="L229:L260" si="33">_xlfn.RANK.EQ(K229,$K$165:$K$260,0)</f>
        <v>65</v>
      </c>
      <c r="M229" s="120">
        <f t="shared" si="28"/>
        <v>48</v>
      </c>
      <c r="N229" s="118">
        <f t="shared" si="29"/>
        <v>0</v>
      </c>
      <c r="O229" s="91">
        <f t="shared" si="30"/>
        <v>0</v>
      </c>
      <c r="P229" s="105">
        <f t="shared" si="31"/>
        <v>0</v>
      </c>
      <c r="Q229" s="237">
        <f t="shared" si="32"/>
        <v>0</v>
      </c>
      <c r="R229" s="113"/>
      <c r="T229" s="160"/>
      <c r="U229" s="123" t="s">
        <v>426</v>
      </c>
      <c r="AH229" s="13" t="s">
        <v>135</v>
      </c>
      <c r="AI229" s="246">
        <v>7404</v>
      </c>
    </row>
    <row r="230" spans="1:35" x14ac:dyDescent="0.25">
      <c r="A230" s="145">
        <v>14201</v>
      </c>
      <c r="B230" s="76">
        <v>4</v>
      </c>
      <c r="C230" s="145" t="s">
        <v>166</v>
      </c>
      <c r="D230" s="76">
        <f>VLOOKUP(A230,Previsional!$A$3:$G$347,7,0)</f>
        <v>1</v>
      </c>
      <c r="E230" s="100">
        <f>VLOOKUP(A230,Patentes!$A$5:$F$350,6,0)</f>
        <v>0.68761904761904757</v>
      </c>
      <c r="F230" s="100">
        <f>VLOOKUP(A230,'I G'!$A$5:$F$350,6,0)</f>
        <v>0.15004289823577671</v>
      </c>
      <c r="G230" s="100">
        <f>VLOOKUP(A230,CGR!$A$2:$R$347,18,0)</f>
        <v>1</v>
      </c>
      <c r="H230" s="100">
        <f>VLOOKUP(A230,TM!$A$2:$D$347,4,0)</f>
        <v>9.443E-3</v>
      </c>
      <c r="I230" s="211">
        <f>VLOOKUP(A230,IRPi!$A$5:$F$350,6,0)</f>
        <v>1</v>
      </c>
      <c r="J230" s="100">
        <f>VLOOKUP(A230,'R E I'!$A$3:$I$348,9,0)</f>
        <v>9.4237500000000016E-3</v>
      </c>
      <c r="K230" s="138">
        <f t="shared" si="27"/>
        <v>0.48006502872561085</v>
      </c>
      <c r="L230" s="107">
        <f t="shared" si="33"/>
        <v>66</v>
      </c>
      <c r="M230" s="111">
        <f t="shared" si="28"/>
        <v>48</v>
      </c>
      <c r="N230" s="98">
        <f t="shared" si="29"/>
        <v>0</v>
      </c>
      <c r="O230" s="112">
        <f t="shared" si="30"/>
        <v>0</v>
      </c>
      <c r="P230" s="105">
        <f t="shared" si="31"/>
        <v>0</v>
      </c>
      <c r="Q230" s="237">
        <f t="shared" si="32"/>
        <v>0</v>
      </c>
      <c r="R230" s="113"/>
      <c r="T230" s="160"/>
      <c r="U230" s="123" t="s">
        <v>426</v>
      </c>
      <c r="AH230" s="13" t="s">
        <v>45</v>
      </c>
      <c r="AI230" s="246">
        <v>13121</v>
      </c>
    </row>
    <row r="231" spans="1:35" x14ac:dyDescent="0.25">
      <c r="A231" s="145">
        <v>3303</v>
      </c>
      <c r="B231" s="76">
        <v>4</v>
      </c>
      <c r="C231" s="145" t="s">
        <v>159</v>
      </c>
      <c r="D231" s="76">
        <f>VLOOKUP(A231,Previsional!$A$3:$G$347,7,0)</f>
        <v>1</v>
      </c>
      <c r="E231" s="100">
        <f>VLOOKUP(A231,Patentes!$A$5:$F$350,6,0)</f>
        <v>0.73983739837398377</v>
      </c>
      <c r="F231" s="100">
        <f>VLOOKUP(A231,'I G'!$A$5:$F$350,6,0)</f>
        <v>7.8453472316821107E-2</v>
      </c>
      <c r="G231" s="100">
        <f>VLOOKUP(A231,CGR!$A$2:$R$347,18,0)</f>
        <v>1</v>
      </c>
      <c r="H231" s="100">
        <f>VLOOKUP(A231,TM!$A$2:$D$347,4,0)</f>
        <v>4.2259999999999997E-3</v>
      </c>
      <c r="I231" s="211">
        <f>VLOOKUP(A231,IRPi!$A$5:$F$350,6,0)</f>
        <v>1</v>
      </c>
      <c r="J231" s="100">
        <f>VLOOKUP(A231,'R E I'!$A$3:$I$348,9,0)</f>
        <v>0.01</v>
      </c>
      <c r="K231" s="138">
        <f t="shared" si="27"/>
        <v>0.47969035751009953</v>
      </c>
      <c r="L231" s="107">
        <f t="shared" si="33"/>
        <v>67</v>
      </c>
      <c r="M231" s="111">
        <f t="shared" si="28"/>
        <v>48</v>
      </c>
      <c r="N231" s="98">
        <f t="shared" si="29"/>
        <v>0</v>
      </c>
      <c r="O231" s="112">
        <f t="shared" si="30"/>
        <v>0</v>
      </c>
      <c r="P231" s="105">
        <f t="shared" si="31"/>
        <v>0</v>
      </c>
      <c r="Q231" s="237">
        <f t="shared" si="32"/>
        <v>0</v>
      </c>
      <c r="R231" s="113"/>
      <c r="T231" s="160"/>
      <c r="U231" s="123" t="s">
        <v>426</v>
      </c>
      <c r="AH231" s="13" t="s">
        <v>240</v>
      </c>
      <c r="AI231" s="246">
        <v>7106</v>
      </c>
    </row>
    <row r="232" spans="1:35" x14ac:dyDescent="0.25">
      <c r="A232" s="145">
        <v>6115</v>
      </c>
      <c r="B232" s="76">
        <v>4</v>
      </c>
      <c r="C232" s="145" t="s">
        <v>199</v>
      </c>
      <c r="D232" s="76">
        <f>VLOOKUP(A232,Previsional!$A$3:$G$347,7,0)</f>
        <v>1</v>
      </c>
      <c r="E232" s="100">
        <f>VLOOKUP(A232,Patentes!$A$5:$F$350,6,0)</f>
        <v>0.69509151414309489</v>
      </c>
      <c r="F232" s="100">
        <f>VLOOKUP(A232,'I G'!$A$5:$F$350,6,0)</f>
        <v>0.12879149506211771</v>
      </c>
      <c r="G232" s="100">
        <f>VLOOKUP(A232,CGR!$A$2:$R$347,18,0)</f>
        <v>1</v>
      </c>
      <c r="H232" s="100">
        <f>VLOOKUP(A232,TM!$A$2:$D$347,4,0)</f>
        <v>9.0729999999999995E-3</v>
      </c>
      <c r="I232" s="211">
        <f>VLOOKUP(A232,IRPi!$A$5:$F$350,6,0)</f>
        <v>0.99861008074143354</v>
      </c>
      <c r="J232" s="100">
        <f>VLOOKUP(A232,'R E I'!$A$3:$I$348,9,0)</f>
        <v>9.8087500000000015E-3</v>
      </c>
      <c r="K232" s="138">
        <f t="shared" si="27"/>
        <v>0.47726179525268431</v>
      </c>
      <c r="L232" s="107">
        <f t="shared" si="33"/>
        <v>68</v>
      </c>
      <c r="M232" s="111">
        <f t="shared" si="28"/>
        <v>48</v>
      </c>
      <c r="N232" s="98">
        <f t="shared" si="29"/>
        <v>0</v>
      </c>
      <c r="O232" s="112">
        <f t="shared" si="30"/>
        <v>0</v>
      </c>
      <c r="P232" s="105">
        <f t="shared" si="31"/>
        <v>0</v>
      </c>
      <c r="Q232" s="237">
        <f t="shared" si="32"/>
        <v>0</v>
      </c>
      <c r="R232" s="113"/>
      <c r="T232" s="160"/>
      <c r="U232" s="123" t="s">
        <v>426</v>
      </c>
      <c r="AH232" s="13" t="s">
        <v>247</v>
      </c>
      <c r="AI232" s="246">
        <v>7203</v>
      </c>
    </row>
    <row r="233" spans="1:35" x14ac:dyDescent="0.25">
      <c r="A233" s="145">
        <v>6310</v>
      </c>
      <c r="B233" s="76">
        <v>4</v>
      </c>
      <c r="C233" s="145" t="s">
        <v>189</v>
      </c>
      <c r="D233" s="76">
        <f>VLOOKUP(A233,Previsional!$A$3:$G$347,7,0)</f>
        <v>1</v>
      </c>
      <c r="E233" s="100">
        <f>VLOOKUP(A233,Patentes!$A$5:$F$350,6,0)</f>
        <v>0.6231702963227419</v>
      </c>
      <c r="F233" s="100">
        <f>VLOOKUP(A233,'I G'!$A$5:$F$350,6,0)</f>
        <v>0.22744743972240339</v>
      </c>
      <c r="G233" s="100">
        <f>VLOOKUP(A233,CGR!$A$2:$R$347,18,0)</f>
        <v>1</v>
      </c>
      <c r="H233" s="100">
        <f>VLOOKUP(A233,TM!$A$2:$D$347,4,0)</f>
        <v>7.7749999999999998E-3</v>
      </c>
      <c r="I233" s="211">
        <f>VLOOKUP(A233,IRPi!$A$5:$F$350,6,0)</f>
        <v>0.99822671022606824</v>
      </c>
      <c r="J233" s="100">
        <f>VLOOKUP(A233,'R E I'!$A$3:$I$348,9,0)</f>
        <v>0.01</v>
      </c>
      <c r="K233" s="138">
        <f t="shared" si="27"/>
        <v>0.4765490491548639</v>
      </c>
      <c r="L233" s="107">
        <f t="shared" si="33"/>
        <v>69</v>
      </c>
      <c r="M233" s="111">
        <f t="shared" si="28"/>
        <v>48</v>
      </c>
      <c r="N233" s="98">
        <f t="shared" si="29"/>
        <v>0</v>
      </c>
      <c r="O233" s="112">
        <f t="shared" si="30"/>
        <v>0</v>
      </c>
      <c r="P233" s="105">
        <f t="shared" si="31"/>
        <v>0</v>
      </c>
      <c r="Q233" s="237">
        <f t="shared" si="32"/>
        <v>0</v>
      </c>
      <c r="R233" s="113"/>
      <c r="T233" s="160"/>
      <c r="U233" s="123" t="s">
        <v>426</v>
      </c>
      <c r="AH233" s="13" t="s">
        <v>249</v>
      </c>
      <c r="AI233" s="246">
        <v>16105</v>
      </c>
    </row>
    <row r="234" spans="1:35" x14ac:dyDescent="0.25">
      <c r="A234" s="145">
        <v>5702</v>
      </c>
      <c r="B234" s="76">
        <v>4</v>
      </c>
      <c r="C234" s="145" t="s">
        <v>160</v>
      </c>
      <c r="D234" s="76">
        <f>VLOOKUP(A234,Previsional!$A$3:$G$347,7,0)</f>
        <v>1</v>
      </c>
      <c r="E234" s="100">
        <f>VLOOKUP(A234,Patentes!$A$5:$F$350,6,0)</f>
        <v>0.68119266055045868</v>
      </c>
      <c r="F234" s="100">
        <f>VLOOKUP(A234,'I G'!$A$5:$F$350,6,0)</f>
        <v>9.4983135676839553E-2</v>
      </c>
      <c r="G234" s="100">
        <f>VLOOKUP(A234,CGR!$A$2:$R$347,18,0)</f>
        <v>1</v>
      </c>
      <c r="H234" s="100">
        <f>VLOOKUP(A234,TM!$A$2:$D$347,4,0)</f>
        <v>8.0459999999999993E-3</v>
      </c>
      <c r="I234" s="211">
        <f>VLOOKUP(A234,IRPi!$A$5:$F$350,6,0)</f>
        <v>0.99216814458760849</v>
      </c>
      <c r="J234" s="100">
        <f>VLOOKUP(A234,'R E I'!$A$3:$I$348,9,0)</f>
        <v>0.01</v>
      </c>
      <c r="K234" s="138">
        <f t="shared" si="27"/>
        <v>0.46347852234125081</v>
      </c>
      <c r="L234" s="107">
        <f t="shared" si="33"/>
        <v>70</v>
      </c>
      <c r="M234" s="111">
        <f t="shared" si="28"/>
        <v>48</v>
      </c>
      <c r="N234" s="98">
        <f t="shared" si="29"/>
        <v>0</v>
      </c>
      <c r="O234" s="112">
        <f t="shared" si="30"/>
        <v>0</v>
      </c>
      <c r="P234" s="105">
        <f t="shared" si="31"/>
        <v>0</v>
      </c>
      <c r="Q234" s="237">
        <f t="shared" si="32"/>
        <v>0</v>
      </c>
      <c r="R234" s="113"/>
      <c r="T234" s="160"/>
      <c r="U234" s="123" t="s">
        <v>426</v>
      </c>
      <c r="AH234" s="13" t="s">
        <v>323</v>
      </c>
      <c r="AI234" s="246">
        <v>7107</v>
      </c>
    </row>
    <row r="235" spans="1:35" x14ac:dyDescent="0.25">
      <c r="A235" s="145">
        <v>13404</v>
      </c>
      <c r="B235" s="76">
        <v>4</v>
      </c>
      <c r="C235" s="145" t="s">
        <v>146</v>
      </c>
      <c r="D235" s="76">
        <f>VLOOKUP(A235,Previsional!$A$3:$G$347,7,0)</f>
        <v>1</v>
      </c>
      <c r="E235" s="100">
        <f>VLOOKUP(A235,Patentes!$A$5:$F$350,6,0)</f>
        <v>0.51759921469639603</v>
      </c>
      <c r="F235" s="100">
        <f>VLOOKUP(A235,'I G'!$A$5:$F$350,6,0)</f>
        <v>0.32345874917836198</v>
      </c>
      <c r="G235" s="100">
        <f>VLOOKUP(A235,CGR!$A$2:$R$347,18,0)</f>
        <v>1</v>
      </c>
      <c r="H235" s="100">
        <f>VLOOKUP(A235,TM!$A$2:$D$347,4,0)</f>
        <v>7.332E-3</v>
      </c>
      <c r="I235" s="211">
        <f>VLOOKUP(A235,IRPi!$A$5:$F$350,6,0)</f>
        <v>0.99617556242657768</v>
      </c>
      <c r="J235" s="100">
        <f>VLOOKUP(A235,'R E I'!$A$3:$I$348,9,0)</f>
        <v>0.01</v>
      </c>
      <c r="K235" s="138">
        <f t="shared" si="27"/>
        <v>0.46343299055965798</v>
      </c>
      <c r="L235" s="107">
        <f t="shared" si="33"/>
        <v>71</v>
      </c>
      <c r="M235" s="111">
        <f t="shared" si="28"/>
        <v>48</v>
      </c>
      <c r="N235" s="98">
        <f t="shared" si="29"/>
        <v>0</v>
      </c>
      <c r="O235" s="112">
        <f t="shared" si="30"/>
        <v>0</v>
      </c>
      <c r="P235" s="105">
        <f t="shared" si="31"/>
        <v>0</v>
      </c>
      <c r="Q235" s="237">
        <f t="shared" si="32"/>
        <v>0</v>
      </c>
      <c r="R235" s="113"/>
      <c r="T235" s="160"/>
      <c r="U235" s="123" t="s">
        <v>426</v>
      </c>
      <c r="AH235" s="13" t="s">
        <v>72</v>
      </c>
      <c r="AI235" s="246">
        <v>8107</v>
      </c>
    </row>
    <row r="236" spans="1:35" x14ac:dyDescent="0.25">
      <c r="A236" s="145">
        <v>5402</v>
      </c>
      <c r="B236" s="76">
        <v>4</v>
      </c>
      <c r="C236" s="145" t="s">
        <v>192</v>
      </c>
      <c r="D236" s="76">
        <f>VLOOKUP(A236,Previsional!$A$3:$G$347,7,0)</f>
        <v>1</v>
      </c>
      <c r="E236" s="100">
        <f>VLOOKUP(A236,Patentes!$A$5:$F$350,6,0)</f>
        <v>0.64743589743589747</v>
      </c>
      <c r="F236" s="100">
        <f>VLOOKUP(A236,'I G'!$A$5:$F$350,6,0)</f>
        <v>0.13175828999132963</v>
      </c>
      <c r="G236" s="100">
        <f>VLOOKUP(A236,CGR!$A$2:$R$347,18,0)</f>
        <v>1</v>
      </c>
      <c r="H236" s="100">
        <f>VLOOKUP(A236,TM!$A$2:$D$347,4,0)</f>
        <v>8.7320000000000002E-3</v>
      </c>
      <c r="I236" s="211">
        <f>VLOOKUP(A236,IRPi!$A$5:$F$350,6,0)</f>
        <v>0.99826205043736571</v>
      </c>
      <c r="J236" s="100">
        <f>VLOOKUP(A236,'R E I'!$A$3:$I$348,9,0)</f>
        <v>0.01</v>
      </c>
      <c r="K236" s="138">
        <f t="shared" si="27"/>
        <v>0.46126503912226485</v>
      </c>
      <c r="L236" s="107">
        <f t="shared" si="33"/>
        <v>72</v>
      </c>
      <c r="M236" s="111">
        <f t="shared" si="28"/>
        <v>48</v>
      </c>
      <c r="N236" s="98">
        <f t="shared" si="29"/>
        <v>0</v>
      </c>
      <c r="O236" s="112">
        <f t="shared" si="30"/>
        <v>0</v>
      </c>
      <c r="P236" s="105">
        <f t="shared" si="31"/>
        <v>0</v>
      </c>
      <c r="Q236" s="237">
        <f t="shared" si="32"/>
        <v>0</v>
      </c>
      <c r="R236" s="113"/>
      <c r="T236" s="160"/>
      <c r="U236" s="123" t="s">
        <v>426</v>
      </c>
      <c r="AH236" s="13" t="s">
        <v>80</v>
      </c>
      <c r="AI236" s="246">
        <v>13605</v>
      </c>
    </row>
    <row r="237" spans="1:35" x14ac:dyDescent="0.25">
      <c r="A237" s="145">
        <v>10103</v>
      </c>
      <c r="B237" s="76">
        <v>4</v>
      </c>
      <c r="C237" s="145" t="s">
        <v>231</v>
      </c>
      <c r="D237" s="76">
        <f>VLOOKUP(A237,Previsional!$A$3:$G$347,7,0)</f>
        <v>1</v>
      </c>
      <c r="E237" s="100">
        <f>VLOOKUP(A237,Patentes!$A$5:$F$350,6,0)</f>
        <v>0.86294416243654826</v>
      </c>
      <c r="F237" s="100">
        <f>VLOOKUP(A237,'I G'!$A$5:$F$350,6,0)</f>
        <v>0</v>
      </c>
      <c r="G237" s="100">
        <f>VLOOKUP(A237,CGR!$A$2:$R$347,18,0)</f>
        <v>1</v>
      </c>
      <c r="H237" s="100">
        <f>VLOOKUP(A237,TM!$A$2:$D$347,4,0)</f>
        <v>8.7410000000000005E-3</v>
      </c>
      <c r="I237" s="211">
        <f>VLOOKUP(A237,IRPi!$A$5:$F$350,6,0)</f>
        <v>0</v>
      </c>
      <c r="J237" s="100">
        <f>VLOOKUP(A237,'R E I'!$A$3:$I$348,9,0)</f>
        <v>7.4999999999999997E-3</v>
      </c>
      <c r="K237" s="138">
        <f t="shared" si="27"/>
        <v>0.45371660685279186</v>
      </c>
      <c r="L237" s="107">
        <f t="shared" si="33"/>
        <v>73</v>
      </c>
      <c r="M237" s="111">
        <f t="shared" si="28"/>
        <v>48</v>
      </c>
      <c r="N237" s="98">
        <f t="shared" si="29"/>
        <v>0</v>
      </c>
      <c r="O237" s="112">
        <f t="shared" si="30"/>
        <v>0</v>
      </c>
      <c r="P237" s="105">
        <f t="shared" si="31"/>
        <v>0</v>
      </c>
      <c r="Q237" s="237">
        <f t="shared" si="32"/>
        <v>0</v>
      </c>
      <c r="R237" s="113"/>
      <c r="T237" s="160"/>
      <c r="U237" s="123" t="s">
        <v>426</v>
      </c>
      <c r="AH237" s="13" t="s">
        <v>14</v>
      </c>
      <c r="AI237" s="246">
        <v>13122</v>
      </c>
    </row>
    <row r="238" spans="1:35" x14ac:dyDescent="0.25">
      <c r="A238" s="145">
        <v>9115</v>
      </c>
      <c r="B238" s="76">
        <v>4</v>
      </c>
      <c r="C238" s="145" t="s">
        <v>169</v>
      </c>
      <c r="D238" s="76">
        <f>VLOOKUP(A238,Previsional!$A$3:$G$347,7,0)</f>
        <v>1</v>
      </c>
      <c r="E238" s="100">
        <f>VLOOKUP(A238,Patentes!$A$5:$F$350,6,0)</f>
        <v>0.51148691767708998</v>
      </c>
      <c r="F238" s="100">
        <f>VLOOKUP(A238,'I G'!$A$5:$F$350,6,0)</f>
        <v>0.27461325401032816</v>
      </c>
      <c r="G238" s="100">
        <f>VLOOKUP(A238,CGR!$A$2:$R$347,18,0)</f>
        <v>1</v>
      </c>
      <c r="H238" s="100">
        <f>VLOOKUP(A238,TM!$A$2:$D$347,4,0)</f>
        <v>7.2459999999999998E-3</v>
      </c>
      <c r="I238" s="211">
        <f>VLOOKUP(A238,IRPi!$A$5:$F$350,6,0)</f>
        <v>0.99973277670423599</v>
      </c>
      <c r="J238" s="100">
        <f>VLOOKUP(A238,'R E I'!$A$3:$I$348,9,0)</f>
        <v>0.01</v>
      </c>
      <c r="K238" s="138">
        <f t="shared" si="27"/>
        <v>0.44924727352477528</v>
      </c>
      <c r="L238" s="107">
        <f t="shared" si="33"/>
        <v>74</v>
      </c>
      <c r="M238" s="111">
        <f t="shared" si="28"/>
        <v>48</v>
      </c>
      <c r="N238" s="98">
        <f t="shared" si="29"/>
        <v>0</v>
      </c>
      <c r="O238" s="112">
        <f t="shared" si="30"/>
        <v>0</v>
      </c>
      <c r="P238" s="105">
        <f t="shared" si="31"/>
        <v>0</v>
      </c>
      <c r="Q238" s="237">
        <f t="shared" si="32"/>
        <v>0</v>
      </c>
      <c r="R238" s="113"/>
      <c r="T238" s="160"/>
      <c r="U238" s="123" t="s">
        <v>426</v>
      </c>
      <c r="AH238" s="13" t="s">
        <v>295</v>
      </c>
      <c r="AI238" s="246">
        <v>6307</v>
      </c>
    </row>
    <row r="239" spans="1:35" x14ac:dyDescent="0.25">
      <c r="A239" s="145">
        <v>4105</v>
      </c>
      <c r="B239" s="76">
        <v>4</v>
      </c>
      <c r="C239" s="145" t="s">
        <v>208</v>
      </c>
      <c r="D239" s="76">
        <f>VLOOKUP(A239,Previsional!$A$3:$G$347,7,0)</f>
        <v>1</v>
      </c>
      <c r="E239" s="100">
        <f>VLOOKUP(A239,Patentes!$A$5:$F$350,6,0)</f>
        <v>0.64070351758793975</v>
      </c>
      <c r="F239" s="100">
        <f>VLOOKUP(A239,'I G'!$A$5:$F$350,6,0)</f>
        <v>6.5212067499310356E-2</v>
      </c>
      <c r="G239" s="100">
        <f>VLOOKUP(A239,CGR!$A$2:$R$347,18,0)</f>
        <v>1</v>
      </c>
      <c r="H239" s="100">
        <f>VLOOKUP(A239,TM!$A$2:$D$347,4,0)</f>
        <v>5.084E-3</v>
      </c>
      <c r="I239" s="211">
        <f>VLOOKUP(A239,IRPi!$A$5:$F$350,6,0)</f>
        <v>0.99915395219588543</v>
      </c>
      <c r="J239" s="100">
        <f>VLOOKUP(A239,'R E I'!$A$3:$I$348,9,0)</f>
        <v>0.01</v>
      </c>
      <c r="K239" s="138">
        <f t="shared" si="27"/>
        <v>0.44176954564040083</v>
      </c>
      <c r="L239" s="107">
        <f t="shared" si="33"/>
        <v>75</v>
      </c>
      <c r="M239" s="111">
        <f t="shared" si="28"/>
        <v>48</v>
      </c>
      <c r="N239" s="98">
        <f t="shared" si="29"/>
        <v>0</v>
      </c>
      <c r="O239" s="112">
        <f t="shared" si="30"/>
        <v>0</v>
      </c>
      <c r="P239" s="105">
        <f t="shared" si="31"/>
        <v>0</v>
      </c>
      <c r="Q239" s="237">
        <f t="shared" si="32"/>
        <v>0</v>
      </c>
      <c r="R239" s="113"/>
      <c r="T239" s="160"/>
      <c r="U239" s="123" t="s">
        <v>426</v>
      </c>
      <c r="AH239" s="13" t="s">
        <v>289</v>
      </c>
      <c r="AI239" s="246">
        <v>9113</v>
      </c>
    </row>
    <row r="240" spans="1:35" x14ac:dyDescent="0.25">
      <c r="A240" s="145">
        <v>5405</v>
      </c>
      <c r="B240" s="76">
        <v>4</v>
      </c>
      <c r="C240" s="145" t="s">
        <v>225</v>
      </c>
      <c r="D240" s="76">
        <f>VLOOKUP(A240,Previsional!$A$3:$H$348,7,0)</f>
        <v>1</v>
      </c>
      <c r="E240" s="211">
        <f>VLOOKUP(A240,Patentes!$A$5:$F$350,6,0)</f>
        <v>0</v>
      </c>
      <c r="F240" s="211">
        <f>VLOOKUP(A240,'I G'!$A$5:$F$350,6,0)</f>
        <v>0.53822141463837714</v>
      </c>
      <c r="G240" s="211">
        <f>VLOOKUP(A240,CGR!$A$2:$R$347,18,0)</f>
        <v>1</v>
      </c>
      <c r="H240" s="211">
        <f>VLOOKUP(A240,TM!$A$2:$D$347,4,0)</f>
        <v>9.1210000000000006E-3</v>
      </c>
      <c r="I240" s="211">
        <f>VLOOKUP(A240,IRPi!$A$5:$F$350,6,0)</f>
        <v>1</v>
      </c>
      <c r="J240" s="211">
        <f>VLOOKUP(A240,'R E I'!$A$3:$I$348,9,0)</f>
        <v>9.9590000000000008E-3</v>
      </c>
      <c r="K240" s="138">
        <f t="shared" si="27"/>
        <v>0.33642145365959431</v>
      </c>
      <c r="L240" s="107">
        <f t="shared" si="33"/>
        <v>76</v>
      </c>
      <c r="M240" s="111">
        <f t="shared" si="28"/>
        <v>48</v>
      </c>
      <c r="N240" s="98">
        <f t="shared" si="29"/>
        <v>0</v>
      </c>
      <c r="O240" s="112">
        <f t="shared" si="30"/>
        <v>0</v>
      </c>
      <c r="P240" s="105">
        <f t="shared" si="31"/>
        <v>0</v>
      </c>
      <c r="Q240" s="237">
        <f t="shared" si="32"/>
        <v>0</v>
      </c>
      <c r="R240" s="113"/>
      <c r="T240" s="160"/>
      <c r="U240" s="123" t="s">
        <v>426</v>
      </c>
      <c r="AH240" s="13" t="s">
        <v>257</v>
      </c>
      <c r="AI240" s="246">
        <v>5404</v>
      </c>
    </row>
    <row r="241" spans="1:35" x14ac:dyDescent="0.25">
      <c r="A241" s="145">
        <v>2302</v>
      </c>
      <c r="B241" s="76">
        <v>4</v>
      </c>
      <c r="C241" s="145" t="s">
        <v>145</v>
      </c>
      <c r="D241" s="76">
        <f>VLOOKUP(A241,Previsional!$A$3:$G$347,7,0)</f>
        <v>1</v>
      </c>
      <c r="E241" s="100">
        <f>VLOOKUP(A241,Patentes!$A$5:$F$350,6,0)</f>
        <v>0</v>
      </c>
      <c r="F241" s="100">
        <f>VLOOKUP(A241,'I G'!$A$5:$F$350,6,0)</f>
        <v>0.35605664741376247</v>
      </c>
      <c r="G241" s="100">
        <f>VLOOKUP(A241,CGR!$A$2:$R$347,18,0)</f>
        <v>1</v>
      </c>
      <c r="H241" s="100">
        <f>VLOOKUP(A241,TM!$A$2:$D$347,4,0)</f>
        <v>5.5620000000000001E-3</v>
      </c>
      <c r="I241" s="211">
        <f>VLOOKUP(A241,IRPi!$A$5:$F$350,6,0)</f>
        <v>1</v>
      </c>
      <c r="J241" s="100">
        <f>VLOOKUP(A241,'R E I'!$A$3:$I$348,9,0)</f>
        <v>9.2895000000000009E-3</v>
      </c>
      <c r="K241" s="138">
        <f t="shared" si="27"/>
        <v>0.29031293685344062</v>
      </c>
      <c r="L241" s="119">
        <f t="shared" si="33"/>
        <v>77</v>
      </c>
      <c r="M241" s="111">
        <f t="shared" si="28"/>
        <v>48</v>
      </c>
      <c r="N241" s="98">
        <f t="shared" si="29"/>
        <v>0</v>
      </c>
      <c r="O241" s="112">
        <f t="shared" si="30"/>
        <v>0</v>
      </c>
      <c r="P241" s="105">
        <f t="shared" si="31"/>
        <v>0</v>
      </c>
      <c r="Q241" s="237">
        <f t="shared" si="32"/>
        <v>0</v>
      </c>
      <c r="R241" s="113"/>
      <c r="T241" s="160"/>
      <c r="U241" s="123" t="s">
        <v>426</v>
      </c>
      <c r="AH241" s="13" t="s">
        <v>227</v>
      </c>
      <c r="AI241" s="246">
        <v>6112</v>
      </c>
    </row>
    <row r="242" spans="1:35" x14ac:dyDescent="0.25">
      <c r="A242" s="145">
        <v>10304</v>
      </c>
      <c r="B242" s="76">
        <v>4</v>
      </c>
      <c r="C242" s="145" t="s">
        <v>207</v>
      </c>
      <c r="D242" s="76">
        <f>VLOOKUP(A242,Previsional!$A$3:$G$347,7,0)</f>
        <v>1</v>
      </c>
      <c r="E242" s="211">
        <f>VLOOKUP(A242,Patentes!$A$5:$F$350,6,0)</f>
        <v>0</v>
      </c>
      <c r="F242" s="211">
        <f>VLOOKUP(A242,'I G'!$A$5:$F$350,6,0)</f>
        <v>0.1860780263264401</v>
      </c>
      <c r="G242" s="211">
        <f>VLOOKUP(A242,CGR!$A$2:$R$347,18,0)</f>
        <v>1</v>
      </c>
      <c r="H242" s="211">
        <f>VLOOKUP(A242,TM!$A$2:$D$347,4,0)</f>
        <v>6.5980000000000006E-3</v>
      </c>
      <c r="I242" s="211">
        <f>VLOOKUP(A242,IRPi!$A$5:$F$350,6,0)</f>
        <v>1</v>
      </c>
      <c r="J242" s="211">
        <f>VLOOKUP(A242,'R E I'!$A$3:$I$348,9,0)</f>
        <v>5.1389999999999995E-3</v>
      </c>
      <c r="K242" s="118">
        <f t="shared" si="27"/>
        <v>0.24776615658161003</v>
      </c>
      <c r="L242" s="107">
        <f t="shared" si="33"/>
        <v>78</v>
      </c>
      <c r="M242" s="111">
        <f t="shared" si="28"/>
        <v>48</v>
      </c>
      <c r="N242" s="98">
        <f t="shared" si="29"/>
        <v>0</v>
      </c>
      <c r="O242" s="112">
        <f t="shared" si="30"/>
        <v>0</v>
      </c>
      <c r="P242" s="105">
        <f t="shared" si="31"/>
        <v>0</v>
      </c>
      <c r="Q242" s="237">
        <f t="shared" si="32"/>
        <v>0</v>
      </c>
      <c r="R242" s="113"/>
      <c r="T242" s="160"/>
      <c r="U242" s="123" t="s">
        <v>426</v>
      </c>
      <c r="AH242" s="13" t="s">
        <v>209</v>
      </c>
      <c r="AI242" s="246">
        <v>1405</v>
      </c>
    </row>
    <row r="243" spans="1:35" x14ac:dyDescent="0.25">
      <c r="A243" s="145">
        <v>4203</v>
      </c>
      <c r="B243" s="76">
        <v>4</v>
      </c>
      <c r="C243" s="145" t="s">
        <v>171</v>
      </c>
      <c r="D243" s="76">
        <f>VLOOKUP(A243,Previsional!$A$3:$G$347,7,0)</f>
        <v>0</v>
      </c>
      <c r="E243" s="100">
        <f>VLOOKUP(A243,Patentes!$A$5:$F$350,6,0)</f>
        <v>0.79547014413177763</v>
      </c>
      <c r="F243" s="100">
        <f>VLOOKUP(A243,'I G'!$A$5:$F$350,6,0)</f>
        <v>0.1796520620569125</v>
      </c>
      <c r="G243" s="100">
        <f>VLOOKUP(A243,CGR!$A$2:$R$347,18,0)</f>
        <v>1</v>
      </c>
      <c r="H243" s="100">
        <f>VLOOKUP(A243,TM!$A$2:$D$347,4,0)</f>
        <v>7.1409999999999998E-3</v>
      </c>
      <c r="I243" s="211">
        <f>VLOOKUP(A243,IRPi!$A$5:$F$350,6,0)</f>
        <v>1</v>
      </c>
      <c r="J243" s="100">
        <f>VLOOKUP(A243,'R E I'!$A$3:$I$348,9,0)</f>
        <v>0.01</v>
      </c>
      <c r="K243" s="138">
        <f t="shared" si="27"/>
        <v>0</v>
      </c>
      <c r="L243" s="107">
        <f t="shared" si="33"/>
        <v>79</v>
      </c>
      <c r="M243" s="111">
        <f t="shared" si="28"/>
        <v>48</v>
      </c>
      <c r="N243" s="98">
        <f t="shared" si="29"/>
        <v>0</v>
      </c>
      <c r="O243" s="112">
        <f t="shared" si="30"/>
        <v>0</v>
      </c>
      <c r="P243" s="105">
        <f t="shared" si="31"/>
        <v>0</v>
      </c>
      <c r="Q243" s="237">
        <f t="shared" si="32"/>
        <v>0</v>
      </c>
      <c r="R243" s="113"/>
      <c r="T243" s="160"/>
      <c r="U243" s="123" t="s">
        <v>426</v>
      </c>
      <c r="AH243" s="13" t="s">
        <v>274</v>
      </c>
      <c r="AI243" s="246">
        <v>6113</v>
      </c>
    </row>
    <row r="244" spans="1:35" x14ac:dyDescent="0.25">
      <c r="A244" s="145">
        <v>13303</v>
      </c>
      <c r="B244" s="76">
        <v>4</v>
      </c>
      <c r="C244" s="145" t="s">
        <v>219</v>
      </c>
      <c r="D244" s="76">
        <f>VLOOKUP(A244,Previsional!$A$3:$G$347,7,0)</f>
        <v>0</v>
      </c>
      <c r="E244" s="100">
        <f>VLOOKUP(A244,Patentes!$A$5:$F$350,6,0)</f>
        <v>0.97214854111405835</v>
      </c>
      <c r="F244" s="100">
        <f>VLOOKUP(A244,'I G'!$A$5:$F$350,6,0)</f>
        <v>0.25727756329486928</v>
      </c>
      <c r="G244" s="100">
        <f>VLOOKUP(A244,CGR!$A$2:$R$347,18,0)</f>
        <v>1</v>
      </c>
      <c r="H244" s="100">
        <f>VLOOKUP(A244,TM!$A$2:$D$347,4,0)</f>
        <v>7.4879999999999999E-3</v>
      </c>
      <c r="I244" s="211">
        <f>VLOOKUP(A244,IRPi!$A$5:$F$350,6,0)</f>
        <v>1</v>
      </c>
      <c r="J244" s="100">
        <f>VLOOKUP(A244,'R E I'!$A$3:$I$348,9,0)</f>
        <v>0.01</v>
      </c>
      <c r="K244" s="138">
        <f t="shared" si="27"/>
        <v>0</v>
      </c>
      <c r="L244" s="107">
        <f t="shared" si="33"/>
        <v>79</v>
      </c>
      <c r="M244" s="111">
        <f t="shared" si="28"/>
        <v>48</v>
      </c>
      <c r="N244" s="98">
        <f t="shared" si="29"/>
        <v>0</v>
      </c>
      <c r="O244" s="112">
        <f t="shared" si="30"/>
        <v>0</v>
      </c>
      <c r="P244" s="105">
        <f t="shared" si="31"/>
        <v>0</v>
      </c>
      <c r="Q244" s="237">
        <f t="shared" si="32"/>
        <v>0</v>
      </c>
      <c r="R244" s="113"/>
      <c r="T244" s="160"/>
      <c r="U244" s="123" t="s">
        <v>426</v>
      </c>
      <c r="AH244" s="13" t="s">
        <v>120</v>
      </c>
      <c r="AI244" s="246">
        <v>6201</v>
      </c>
    </row>
    <row r="245" spans="1:35" x14ac:dyDescent="0.25">
      <c r="A245" s="145">
        <v>6117</v>
      </c>
      <c r="B245" s="76">
        <v>4</v>
      </c>
      <c r="C245" s="145" t="s">
        <v>165</v>
      </c>
      <c r="D245" s="76">
        <f>VLOOKUP(A245,Previsional!$A$3:$G$347,7,0)</f>
        <v>0</v>
      </c>
      <c r="E245" s="100">
        <f>VLOOKUP(A245,Patentes!$A$5:$F$350,6,0)</f>
        <v>0.86986681465038851</v>
      </c>
      <c r="F245" s="100">
        <f>VLOOKUP(A245,'I G'!$A$5:$F$350,6,0)</f>
        <v>0.18123254817933135</v>
      </c>
      <c r="G245" s="100">
        <f>VLOOKUP(A245,CGR!$A$2:$R$347,18,0)</f>
        <v>1</v>
      </c>
      <c r="H245" s="100">
        <f>VLOOKUP(A245,TM!$A$2:$D$347,4,0)</f>
        <v>9.5689999999999994E-3</v>
      </c>
      <c r="I245" s="211">
        <f>VLOOKUP(A245,IRPi!$A$5:$F$350,6,0)</f>
        <v>1</v>
      </c>
      <c r="J245" s="100">
        <f>VLOOKUP(A245,'R E I'!$A$3:$I$348,9,0)</f>
        <v>0.01</v>
      </c>
      <c r="K245" s="138">
        <f t="shared" si="27"/>
        <v>0</v>
      </c>
      <c r="L245" s="107">
        <f t="shared" si="33"/>
        <v>79</v>
      </c>
      <c r="M245" s="111">
        <f t="shared" si="28"/>
        <v>48</v>
      </c>
      <c r="N245" s="98">
        <f t="shared" si="29"/>
        <v>0</v>
      </c>
      <c r="O245" s="112">
        <f t="shared" si="30"/>
        <v>0</v>
      </c>
      <c r="P245" s="105">
        <f t="shared" si="31"/>
        <v>0</v>
      </c>
      <c r="Q245" s="237">
        <f t="shared" si="32"/>
        <v>0</v>
      </c>
      <c r="R245" s="113"/>
      <c r="T245" s="160"/>
      <c r="U245" s="123" t="s">
        <v>426</v>
      </c>
      <c r="AH245" s="13" t="s">
        <v>275</v>
      </c>
      <c r="AI245" s="246">
        <v>16106</v>
      </c>
    </row>
    <row r="246" spans="1:35" x14ac:dyDescent="0.25">
      <c r="A246" s="145">
        <v>14106</v>
      </c>
      <c r="B246" s="76">
        <v>4</v>
      </c>
      <c r="C246" s="145" t="s">
        <v>235</v>
      </c>
      <c r="D246" s="76">
        <f>VLOOKUP(A246,Previsional!$A$3:$G$347,7,0)</f>
        <v>0</v>
      </c>
      <c r="E246" s="100">
        <f>VLOOKUP(A246,Patentes!$A$5:$F$350,6,0)</f>
        <v>0.63615903975994004</v>
      </c>
      <c r="F246" s="100">
        <f>VLOOKUP(A246,'I G'!$A$5:$F$350,6,0)</f>
        <v>0.12358996724389565</v>
      </c>
      <c r="G246" s="100">
        <f>VLOOKUP(A246,CGR!$A$2:$R$347,18,0)</f>
        <v>1</v>
      </c>
      <c r="H246" s="100">
        <f>VLOOKUP(A246,TM!$A$2:$D$347,4,0)</f>
        <v>7.3170000000000006E-3</v>
      </c>
      <c r="I246" s="211">
        <f>VLOOKUP(A246,IRPi!$A$5:$F$350,6,0)</f>
        <v>1</v>
      </c>
      <c r="J246" s="100">
        <f>VLOOKUP(A246,'R E I'!$A$3:$I$348,9,0)</f>
        <v>7.4999999999999997E-3</v>
      </c>
      <c r="K246" s="138">
        <f t="shared" si="27"/>
        <v>0</v>
      </c>
      <c r="L246" s="107">
        <f t="shared" si="33"/>
        <v>79</v>
      </c>
      <c r="M246" s="111">
        <f t="shared" si="28"/>
        <v>48</v>
      </c>
      <c r="N246" s="138">
        <f t="shared" si="29"/>
        <v>0</v>
      </c>
      <c r="O246" s="139">
        <f t="shared" si="30"/>
        <v>0</v>
      </c>
      <c r="P246" s="105">
        <f t="shared" si="31"/>
        <v>0</v>
      </c>
      <c r="Q246" s="237">
        <f t="shared" si="32"/>
        <v>0</v>
      </c>
      <c r="R246" s="113"/>
      <c r="T246" s="160"/>
      <c r="U246" s="123" t="s">
        <v>426</v>
      </c>
      <c r="AH246" s="13" t="s">
        <v>78</v>
      </c>
      <c r="AI246" s="246">
        <v>13202</v>
      </c>
    </row>
    <row r="247" spans="1:35" x14ac:dyDescent="0.25">
      <c r="A247" s="145">
        <v>1401</v>
      </c>
      <c r="B247" s="76">
        <v>4</v>
      </c>
      <c r="C247" s="145" t="s">
        <v>220</v>
      </c>
      <c r="D247" s="76">
        <f>VLOOKUP(A247,Previsional!$A$3:$G$347,7,0)</f>
        <v>0</v>
      </c>
      <c r="E247" s="100">
        <f>VLOOKUP(A247,Patentes!$A$5:$F$350,6,0)</f>
        <v>0.7098092643051771</v>
      </c>
      <c r="F247" s="100">
        <f>VLOOKUP(A247,'I G'!$A$5:$F$350,6,0)</f>
        <v>0.21968543454115771</v>
      </c>
      <c r="G247" s="100">
        <f>VLOOKUP(A247,CGR!$A$2:$R$347,18,0)</f>
        <v>1</v>
      </c>
      <c r="H247" s="100">
        <f>VLOOKUP(A247,TM!$A$2:$D$347,4,0)</f>
        <v>9.9150000000000002E-3</v>
      </c>
      <c r="I247" s="211">
        <f>VLOOKUP(A247,IRPi!$A$5:$F$350,6,0)</f>
        <v>1</v>
      </c>
      <c r="J247" s="100">
        <f>VLOOKUP(A247,'R E I'!$A$3:$I$348,9,0)</f>
        <v>9.8610000000000017E-3</v>
      </c>
      <c r="K247" s="138">
        <f t="shared" si="27"/>
        <v>0</v>
      </c>
      <c r="L247" s="107">
        <f t="shared" si="33"/>
        <v>79</v>
      </c>
      <c r="M247" s="111">
        <f t="shared" si="28"/>
        <v>48</v>
      </c>
      <c r="N247" s="98">
        <f t="shared" si="29"/>
        <v>0</v>
      </c>
      <c r="O247" s="112">
        <f t="shared" si="30"/>
        <v>0</v>
      </c>
      <c r="P247" s="105">
        <f t="shared" si="31"/>
        <v>0</v>
      </c>
      <c r="Q247" s="237">
        <f t="shared" si="32"/>
        <v>0</v>
      </c>
      <c r="R247" s="113"/>
      <c r="T247" s="160"/>
      <c r="U247" s="123" t="s">
        <v>426</v>
      </c>
      <c r="AH247" s="13" t="s">
        <v>123</v>
      </c>
      <c r="AI247" s="246">
        <v>9114</v>
      </c>
    </row>
    <row r="248" spans="1:35" x14ac:dyDescent="0.25">
      <c r="A248" s="145">
        <v>2103</v>
      </c>
      <c r="B248" s="76">
        <v>4</v>
      </c>
      <c r="C248" s="145" t="s">
        <v>206</v>
      </c>
      <c r="D248" s="76">
        <f>VLOOKUP(A248,Previsional!$A$3:$G$347,7,0)</f>
        <v>0</v>
      </c>
      <c r="E248" s="100">
        <f>VLOOKUP(A248,Patentes!$A$5:$F$350,6,0)</f>
        <v>0.9550561797752809</v>
      </c>
      <c r="F248" s="100">
        <f>VLOOKUP(A248,'I G'!$A$5:$F$350,6,0)</f>
        <v>0.39139694753958304</v>
      </c>
      <c r="G248" s="100">
        <f>VLOOKUP(A248,CGR!$A$2:$R$347,18,0)</f>
        <v>1</v>
      </c>
      <c r="H248" s="100">
        <f>VLOOKUP(A248,TM!$A$2:$D$347,4,0)</f>
        <v>8.5109999999999995E-3</v>
      </c>
      <c r="I248" s="211">
        <f>VLOOKUP(A248,IRPi!$A$5:$F$350,6,0)</f>
        <v>1</v>
      </c>
      <c r="J248" s="100">
        <f>VLOOKUP(A248,'R E I'!$A$3:$I$348,9,0)</f>
        <v>0.01</v>
      </c>
      <c r="K248" s="138">
        <f t="shared" si="27"/>
        <v>0</v>
      </c>
      <c r="L248" s="107">
        <f t="shared" si="33"/>
        <v>79</v>
      </c>
      <c r="M248" s="111">
        <f t="shared" si="28"/>
        <v>48</v>
      </c>
      <c r="N248" s="98">
        <f t="shared" si="29"/>
        <v>0</v>
      </c>
      <c r="O248" s="112">
        <f t="shared" si="30"/>
        <v>0</v>
      </c>
      <c r="P248" s="105">
        <f t="shared" si="31"/>
        <v>0</v>
      </c>
      <c r="Q248" s="237">
        <f t="shared" si="32"/>
        <v>0</v>
      </c>
      <c r="R248" s="113"/>
      <c r="T248" s="160"/>
      <c r="U248" s="123" t="s">
        <v>426</v>
      </c>
      <c r="AH248" s="13" t="s">
        <v>272</v>
      </c>
      <c r="AI248" s="246">
        <v>6308</v>
      </c>
    </row>
    <row r="249" spans="1:35" x14ac:dyDescent="0.25">
      <c r="A249" s="145">
        <v>4106</v>
      </c>
      <c r="B249" s="76">
        <v>4</v>
      </c>
      <c r="C249" s="145" t="s">
        <v>230</v>
      </c>
      <c r="D249" s="76">
        <f>VLOOKUP(A249,Previsional!$A$3:$G$347,7,0)</f>
        <v>0</v>
      </c>
      <c r="E249" s="100">
        <f>VLOOKUP(A249,Patentes!$A$5:$F$350,6,0)</f>
        <v>0.90337601862630967</v>
      </c>
      <c r="F249" s="100">
        <f>VLOOKUP(A249,'I G'!$A$5:$F$350,6,0)</f>
        <v>0.18225418771448404</v>
      </c>
      <c r="G249" s="100">
        <f>VLOOKUP(A249,CGR!$A$2:$R$347,18,0)</f>
        <v>1</v>
      </c>
      <c r="H249" s="100">
        <f>VLOOKUP(A249,TM!$A$2:$D$347,4,0)</f>
        <v>6.6820000000000004E-3</v>
      </c>
      <c r="I249" s="211">
        <f>VLOOKUP(A249,IRPi!$A$5:$F$350,6,0)</f>
        <v>1</v>
      </c>
      <c r="J249" s="100">
        <f>VLOOKUP(A249,'R E I'!$A$3:$I$348,9,0)</f>
        <v>0.01</v>
      </c>
      <c r="K249" s="138">
        <f t="shared" si="27"/>
        <v>0</v>
      </c>
      <c r="L249" s="107">
        <f t="shared" si="33"/>
        <v>79</v>
      </c>
      <c r="M249" s="111">
        <f t="shared" si="28"/>
        <v>48</v>
      </c>
      <c r="N249" s="98">
        <f t="shared" si="29"/>
        <v>0</v>
      </c>
      <c r="O249" s="112">
        <f t="shared" si="30"/>
        <v>0</v>
      </c>
      <c r="P249" s="105">
        <f t="shared" si="31"/>
        <v>0</v>
      </c>
      <c r="Q249" s="237">
        <f t="shared" si="32"/>
        <v>0</v>
      </c>
      <c r="R249" s="113"/>
      <c r="T249" s="160"/>
      <c r="U249" s="123" t="s">
        <v>426</v>
      </c>
      <c r="AH249" s="13" t="s">
        <v>266</v>
      </c>
      <c r="AI249" s="246">
        <v>16205</v>
      </c>
    </row>
    <row r="250" spans="1:35" x14ac:dyDescent="0.25">
      <c r="A250" s="145">
        <v>5304</v>
      </c>
      <c r="B250" s="76">
        <v>4</v>
      </c>
      <c r="C250" s="145" t="s">
        <v>233</v>
      </c>
      <c r="D250" s="76">
        <f>VLOOKUP(A250,Previsional!$A$3:$G$347,7,0)</f>
        <v>0</v>
      </c>
      <c r="E250" s="100">
        <f>VLOOKUP(A250,Patentes!$A$5:$F$350,6,0)</f>
        <v>0.86053412462908008</v>
      </c>
      <c r="F250" s="100">
        <f>VLOOKUP(A250,'I G'!$A$5:$F$350,6,0)</f>
        <v>0.1387643937484479</v>
      </c>
      <c r="G250" s="100">
        <f>VLOOKUP(A250,CGR!$A$2:$R$347,18,0)</f>
        <v>1</v>
      </c>
      <c r="H250" s="100">
        <f>VLOOKUP(A250,TM!$A$2:$D$347,4,0)</f>
        <v>7.6119999999999998E-3</v>
      </c>
      <c r="I250" s="211">
        <f>VLOOKUP(A250,IRPi!$A$5:$F$350,6,0)</f>
        <v>1</v>
      </c>
      <c r="J250" s="100">
        <f>VLOOKUP(A250,'R E I'!$A$3:$I$348,9,0)</f>
        <v>9.9317500000000013E-3</v>
      </c>
      <c r="K250" s="138">
        <f t="shared" si="27"/>
        <v>0</v>
      </c>
      <c r="L250" s="107">
        <f t="shared" si="33"/>
        <v>79</v>
      </c>
      <c r="M250" s="111">
        <f t="shared" si="28"/>
        <v>48</v>
      </c>
      <c r="N250" s="98">
        <f t="shared" si="29"/>
        <v>0</v>
      </c>
      <c r="O250" s="112">
        <f t="shared" si="30"/>
        <v>0</v>
      </c>
      <c r="P250" s="105">
        <f t="shared" si="31"/>
        <v>0</v>
      </c>
      <c r="Q250" s="237">
        <f t="shared" si="32"/>
        <v>0</v>
      </c>
      <c r="R250" s="113"/>
      <c r="T250" s="160"/>
      <c r="U250" s="123" t="s">
        <v>426</v>
      </c>
      <c r="AH250" s="13" t="s">
        <v>185</v>
      </c>
      <c r="AI250" s="246">
        <v>12301</v>
      </c>
    </row>
    <row r="251" spans="1:35" x14ac:dyDescent="0.25">
      <c r="A251" s="145">
        <v>5403</v>
      </c>
      <c r="B251" s="76">
        <v>4</v>
      </c>
      <c r="C251" s="145" t="s">
        <v>164</v>
      </c>
      <c r="D251" s="76">
        <f>VLOOKUP(A251,Previsional!$A$3:$G$347,7,0)</f>
        <v>0</v>
      </c>
      <c r="E251" s="100">
        <f>VLOOKUP(A251,Patentes!$A$5:$F$350,6,0)</f>
        <v>0.98511166253101734</v>
      </c>
      <c r="F251" s="100">
        <f>VLOOKUP(A251,'I G'!$A$5:$F$350,6,0)</f>
        <v>0.27570482168832983</v>
      </c>
      <c r="G251" s="100">
        <f>VLOOKUP(A251,CGR!$A$2:$R$347,18,0)</f>
        <v>1</v>
      </c>
      <c r="H251" s="100">
        <f>VLOOKUP(A251,TM!$A$2:$D$347,4,0)</f>
        <v>6.4070000000000004E-3</v>
      </c>
      <c r="I251" s="211">
        <f>VLOOKUP(A251,IRPi!$A$5:$F$350,6,0)</f>
        <v>1</v>
      </c>
      <c r="J251" s="100">
        <f>VLOOKUP(A251,'R E I'!$A$3:$I$348,9,0)</f>
        <v>0.01</v>
      </c>
      <c r="K251" s="138">
        <f t="shared" si="27"/>
        <v>0</v>
      </c>
      <c r="L251" s="107">
        <f t="shared" si="33"/>
        <v>79</v>
      </c>
      <c r="M251" s="111">
        <f t="shared" si="28"/>
        <v>48</v>
      </c>
      <c r="N251" s="138">
        <f t="shared" si="29"/>
        <v>0</v>
      </c>
      <c r="O251" s="112">
        <f t="shared" si="30"/>
        <v>0</v>
      </c>
      <c r="P251" s="105">
        <f t="shared" si="31"/>
        <v>0</v>
      </c>
      <c r="Q251" s="237">
        <f t="shared" si="32"/>
        <v>0</v>
      </c>
      <c r="R251" s="113"/>
      <c r="T251" s="160"/>
      <c r="U251" s="123" t="s">
        <v>426</v>
      </c>
      <c r="AH251" s="13" t="s">
        <v>220</v>
      </c>
      <c r="AI251" s="246">
        <v>1401</v>
      </c>
    </row>
    <row r="252" spans="1:35" x14ac:dyDescent="0.25">
      <c r="A252" s="145">
        <v>6202</v>
      </c>
      <c r="B252" s="76">
        <v>4</v>
      </c>
      <c r="C252" s="145" t="s">
        <v>234</v>
      </c>
      <c r="D252" s="76">
        <f>VLOOKUP(A252,Previsional!$A$3:$G$347,7,0)</f>
        <v>0</v>
      </c>
      <c r="E252" s="100">
        <f>VLOOKUP(A252,Patentes!$A$5:$F$350,6,0)</f>
        <v>0.7192982456140351</v>
      </c>
      <c r="F252" s="100">
        <f>VLOOKUP(A252,'I G'!$A$5:$F$350,6,0)</f>
        <v>0.25060529990364533</v>
      </c>
      <c r="G252" s="100">
        <f>VLOOKUP(A252,CGR!$A$2:$R$347,18,0)</f>
        <v>1</v>
      </c>
      <c r="H252" s="100">
        <f>VLOOKUP(A252,TM!$A$2:$D$347,4,0)</f>
        <v>7.4450000000000002E-3</v>
      </c>
      <c r="I252" s="211">
        <f>VLOOKUP(A252,IRPi!$A$5:$F$350,6,0)</f>
        <v>1</v>
      </c>
      <c r="J252" s="100">
        <f>VLOOKUP(A252,'R E I'!$A$3:$I$348,9,0)</f>
        <v>0.01</v>
      </c>
      <c r="K252" s="138">
        <f t="shared" si="27"/>
        <v>0</v>
      </c>
      <c r="L252" s="107">
        <f t="shared" si="33"/>
        <v>79</v>
      </c>
      <c r="M252" s="111">
        <f t="shared" si="28"/>
        <v>48</v>
      </c>
      <c r="N252" s="138">
        <f t="shared" si="29"/>
        <v>0</v>
      </c>
      <c r="O252" s="139">
        <f t="shared" si="30"/>
        <v>0</v>
      </c>
      <c r="P252" s="105">
        <f t="shared" si="31"/>
        <v>0</v>
      </c>
      <c r="Q252" s="237">
        <f t="shared" si="32"/>
        <v>0</v>
      </c>
      <c r="R252" s="113"/>
      <c r="T252" s="160"/>
      <c r="U252" s="123" t="s">
        <v>426</v>
      </c>
      <c r="AH252" s="13" t="s">
        <v>154</v>
      </c>
      <c r="AI252" s="246">
        <v>12302</v>
      </c>
    </row>
    <row r="253" spans="1:35" x14ac:dyDescent="0.25">
      <c r="A253" s="145">
        <v>6301</v>
      </c>
      <c r="B253" s="76">
        <v>4</v>
      </c>
      <c r="C253" s="145" t="s">
        <v>216</v>
      </c>
      <c r="D253" s="76">
        <f>VLOOKUP(A253,Previsional!$A$3:$G$347,7,0)</f>
        <v>0</v>
      </c>
      <c r="E253" s="100">
        <f>VLOOKUP(A253,Patentes!$A$5:$F$350,6,0)</f>
        <v>0.75014180374361883</v>
      </c>
      <c r="F253" s="100">
        <f>VLOOKUP(A253,'I G'!$A$5:$F$350,6,0)</f>
        <v>0.34074881469604373</v>
      </c>
      <c r="G253" s="100">
        <f>VLOOKUP(A253,CGR!$A$2:$R$347,18,0)</f>
        <v>1</v>
      </c>
      <c r="H253" s="100">
        <f>VLOOKUP(A253,TM!$A$2:$D$347,4,0)</f>
        <v>6.1700000000000001E-3</v>
      </c>
      <c r="I253" s="211">
        <f>VLOOKUP(A253,IRPi!$A$5:$F$350,6,0)</f>
        <v>0.99985681225583523</v>
      </c>
      <c r="J253" s="100">
        <f>VLOOKUP(A253,'R E I'!$A$3:$I$348,9,0)</f>
        <v>0.01</v>
      </c>
      <c r="K253" s="138">
        <f t="shared" si="27"/>
        <v>0</v>
      </c>
      <c r="L253" s="107">
        <f t="shared" si="33"/>
        <v>79</v>
      </c>
      <c r="M253" s="111">
        <f t="shared" si="28"/>
        <v>48</v>
      </c>
      <c r="N253" s="98">
        <f t="shared" si="29"/>
        <v>0</v>
      </c>
      <c r="O253" s="112">
        <f t="shared" si="30"/>
        <v>0</v>
      </c>
      <c r="P253" s="105">
        <f t="shared" si="31"/>
        <v>0</v>
      </c>
      <c r="Q253" s="237">
        <f t="shared" si="32"/>
        <v>0</v>
      </c>
      <c r="R253" s="113"/>
      <c r="T253" s="160"/>
      <c r="U253" s="123" t="s">
        <v>426</v>
      </c>
      <c r="AH253" s="13" t="s">
        <v>4</v>
      </c>
      <c r="AI253" s="246">
        <v>13123</v>
      </c>
    </row>
    <row r="254" spans="1:35" x14ac:dyDescent="0.25">
      <c r="A254" s="145">
        <v>6303</v>
      </c>
      <c r="B254" s="76">
        <v>4</v>
      </c>
      <c r="C254" s="145" t="s">
        <v>237</v>
      </c>
      <c r="D254" s="76">
        <f>VLOOKUP(A254,Previsional!$A$3:$G$347,7,0)</f>
        <v>0</v>
      </c>
      <c r="E254" s="100">
        <f>VLOOKUP(A254,Patentes!$A$5:$F$350,6,0)</f>
        <v>0.78627968337730869</v>
      </c>
      <c r="F254" s="100">
        <f>VLOOKUP(A254,'I G'!$A$5:$F$350,6,0)</f>
        <v>0.14745096456500853</v>
      </c>
      <c r="G254" s="100">
        <f>VLOOKUP(A254,CGR!$A$2:$R$347,18,0)</f>
        <v>1</v>
      </c>
      <c r="H254" s="100">
        <f>VLOOKUP(A254,TM!$A$2:$D$347,4,0)</f>
        <v>6.9210000000000001E-3</v>
      </c>
      <c r="I254" s="211">
        <f>VLOOKUP(A254,IRPi!$A$5:$F$350,6,0)</f>
        <v>0.99512382515575037</v>
      </c>
      <c r="J254" s="100">
        <f>VLOOKUP(A254,'R E I'!$A$3:$I$348,9,0)</f>
        <v>9.7085000000000019E-3</v>
      </c>
      <c r="K254" s="138">
        <f t="shared" si="27"/>
        <v>0</v>
      </c>
      <c r="L254" s="107">
        <f t="shared" si="33"/>
        <v>79</v>
      </c>
      <c r="M254" s="111">
        <f t="shared" si="28"/>
        <v>48</v>
      </c>
      <c r="N254" s="98">
        <f t="shared" si="29"/>
        <v>0</v>
      </c>
      <c r="O254" s="112">
        <f t="shared" si="30"/>
        <v>0</v>
      </c>
      <c r="P254" s="105">
        <f t="shared" si="31"/>
        <v>0</v>
      </c>
      <c r="Q254" s="237">
        <f t="shared" si="32"/>
        <v>0</v>
      </c>
      <c r="R254" s="113"/>
      <c r="T254" s="160"/>
      <c r="U254" s="123" t="s">
        <v>426</v>
      </c>
      <c r="AH254" s="13" t="s">
        <v>147</v>
      </c>
      <c r="AI254" s="246">
        <v>5105</v>
      </c>
    </row>
    <row r="255" spans="1:35" x14ac:dyDescent="0.25">
      <c r="A255" s="145">
        <v>10107</v>
      </c>
      <c r="B255" s="76">
        <v>4</v>
      </c>
      <c r="C255" s="145" t="s">
        <v>198</v>
      </c>
      <c r="D255" s="76">
        <f>VLOOKUP(A255,Previsional!$A$3:$G$347,7,0)</f>
        <v>0</v>
      </c>
      <c r="E255" s="100">
        <f>VLOOKUP(A255,Patentes!$A$5:$F$350,6,0)</f>
        <v>0.89683350357507663</v>
      </c>
      <c r="F255" s="100">
        <f>VLOOKUP(A255,'I G'!$A$5:$F$350,6,0)</f>
        <v>0.14362910974587847</v>
      </c>
      <c r="G255" s="100">
        <f>VLOOKUP(A255,CGR!$A$2:$R$347,18,0)</f>
        <v>0.8571428571428571</v>
      </c>
      <c r="H255" s="100">
        <f>VLOOKUP(A255,TM!$A$2:$D$347,4,0)</f>
        <v>1.804E-3</v>
      </c>
      <c r="I255" s="211">
        <f>VLOOKUP(A255,IRPi!$A$5:$F$350,6,0)</f>
        <v>1</v>
      </c>
      <c r="J255" s="100">
        <f>VLOOKUP(A255,'R E I'!$A$3:$I$348,9,0)</f>
        <v>0.01</v>
      </c>
      <c r="K255" s="138">
        <f t="shared" si="27"/>
        <v>0</v>
      </c>
      <c r="L255" s="107">
        <f t="shared" si="33"/>
        <v>79</v>
      </c>
      <c r="M255" s="111">
        <f t="shared" si="28"/>
        <v>48</v>
      </c>
      <c r="N255" s="98">
        <f t="shared" si="29"/>
        <v>0</v>
      </c>
      <c r="O255" s="112">
        <f t="shared" si="30"/>
        <v>0</v>
      </c>
      <c r="P255" s="105">
        <f t="shared" si="31"/>
        <v>0</v>
      </c>
      <c r="Q255" s="237">
        <f t="shared" si="32"/>
        <v>0</v>
      </c>
      <c r="R255" s="113"/>
      <c r="T255" s="160"/>
      <c r="U255" s="123" t="s">
        <v>426</v>
      </c>
      <c r="AH255" s="13" t="s">
        <v>169</v>
      </c>
      <c r="AI255" s="246">
        <v>9115</v>
      </c>
    </row>
    <row r="256" spans="1:35" x14ac:dyDescent="0.25">
      <c r="A256" s="145">
        <v>10108</v>
      </c>
      <c r="B256" s="76">
        <v>4</v>
      </c>
      <c r="C256" s="145" t="s">
        <v>212</v>
      </c>
      <c r="D256" s="76">
        <f>VLOOKUP(A256,Previsional!$A$3:$G$347,7,0)</f>
        <v>0</v>
      </c>
      <c r="E256" s="100">
        <f>VLOOKUP(A256,Patentes!$A$5:$F$350,6,0)</f>
        <v>0.88429752066115708</v>
      </c>
      <c r="F256" s="100">
        <f>VLOOKUP(A256,'I G'!$A$5:$F$350,6,0)</f>
        <v>4.5533876293785351E-2</v>
      </c>
      <c r="G256" s="100">
        <f>VLOOKUP(A256,CGR!$A$2:$R$347,18,0)</f>
        <v>1</v>
      </c>
      <c r="H256" s="100">
        <f>VLOOKUP(A256,TM!$A$2:$D$347,4,0)</f>
        <v>8.091000000000001E-3</v>
      </c>
      <c r="I256" s="211">
        <f>VLOOKUP(A256,IRPi!$A$5:$F$350,6,0)</f>
        <v>0.99748531590628187</v>
      </c>
      <c r="J256" s="100">
        <f>VLOOKUP(A256,'R E I'!$A$3:$I$348,9,0)</f>
        <v>0.01</v>
      </c>
      <c r="K256" s="138">
        <f t="shared" si="27"/>
        <v>0</v>
      </c>
      <c r="L256" s="107">
        <f t="shared" si="33"/>
        <v>79</v>
      </c>
      <c r="M256" s="111">
        <f t="shared" si="28"/>
        <v>48</v>
      </c>
      <c r="N256" s="98">
        <f t="shared" si="29"/>
        <v>0</v>
      </c>
      <c r="O256" s="112">
        <f t="shared" si="30"/>
        <v>0</v>
      </c>
      <c r="P256" s="105">
        <f t="shared" si="31"/>
        <v>0</v>
      </c>
      <c r="Q256" s="237">
        <f t="shared" si="32"/>
        <v>0</v>
      </c>
      <c r="R256" s="113"/>
      <c r="T256" s="160"/>
      <c r="U256" s="123" t="s">
        <v>426</v>
      </c>
      <c r="AH256" s="13" t="s">
        <v>15</v>
      </c>
      <c r="AI256" s="246">
        <v>13124</v>
      </c>
    </row>
    <row r="257" spans="1:35" x14ac:dyDescent="0.25">
      <c r="A257" s="145">
        <v>10307</v>
      </c>
      <c r="B257" s="76">
        <v>4</v>
      </c>
      <c r="C257" s="145" t="s">
        <v>229</v>
      </c>
      <c r="D257" s="76">
        <f>VLOOKUP(A257,Previsional!$A$3:$G$347,7,0)</f>
        <v>0</v>
      </c>
      <c r="E257" s="100">
        <f>VLOOKUP(A257,Patentes!$A$5:$F$350,6,0)</f>
        <v>0.9169435215946844</v>
      </c>
      <c r="F257" s="100">
        <f>VLOOKUP(A257,'I G'!$A$5:$F$350,6,0)</f>
        <v>0.10159167436524064</v>
      </c>
      <c r="G257" s="100">
        <f>VLOOKUP(A257,CGR!$A$2:$R$347,18,0)</f>
        <v>1</v>
      </c>
      <c r="H257" s="100">
        <f>VLOOKUP(A257,TM!$A$2:$D$347,4,0)</f>
        <v>6.9240000000000005E-3</v>
      </c>
      <c r="I257" s="211">
        <f>VLOOKUP(A257,IRPi!$A$5:$F$350,6,0)</f>
        <v>0.99815134761868318</v>
      </c>
      <c r="J257" s="100">
        <f>VLOOKUP(A257,'R E I'!$A$3:$I$348,9,0)</f>
        <v>9.4445000000000015E-3</v>
      </c>
      <c r="K257" s="138">
        <f t="shared" si="27"/>
        <v>0</v>
      </c>
      <c r="L257" s="107">
        <f t="shared" si="33"/>
        <v>79</v>
      </c>
      <c r="M257" s="111">
        <f t="shared" si="28"/>
        <v>48</v>
      </c>
      <c r="N257" s="138">
        <f t="shared" si="29"/>
        <v>0</v>
      </c>
      <c r="O257" s="139">
        <f t="shared" si="30"/>
        <v>0</v>
      </c>
      <c r="P257" s="105">
        <f t="shared" si="31"/>
        <v>0</v>
      </c>
      <c r="Q257" s="237">
        <f t="shared" si="32"/>
        <v>0</v>
      </c>
      <c r="R257" s="113"/>
      <c r="T257" s="160"/>
      <c r="U257" s="123" t="s">
        <v>426</v>
      </c>
      <c r="AH257" s="13" t="s">
        <v>13</v>
      </c>
      <c r="AI257" s="246">
        <v>13201</v>
      </c>
    </row>
    <row r="258" spans="1:35" x14ac:dyDescent="0.25">
      <c r="A258" s="145">
        <v>13502</v>
      </c>
      <c r="B258" s="76">
        <v>4</v>
      </c>
      <c r="C258" s="145" t="s">
        <v>218</v>
      </c>
      <c r="D258" s="76">
        <f>VLOOKUP(A258,Previsional!$A$3:$G$347,7,0)</f>
        <v>0</v>
      </c>
      <c r="E258" s="100">
        <f>VLOOKUP(A258,Patentes!$A$5:$F$350,6,0)</f>
        <v>0</v>
      </c>
      <c r="F258" s="100">
        <f>VLOOKUP(A258,'I G'!$A$5:$F$350,6,0)</f>
        <v>0.39624067780505134</v>
      </c>
      <c r="G258" s="100">
        <f>VLOOKUP(A258,CGR!$A$2:$R$347,18,0)</f>
        <v>1</v>
      </c>
      <c r="H258" s="100">
        <f>VLOOKUP(A258,TM!$A$2:$D$347,4,0)</f>
        <v>5.1449999999999994E-3</v>
      </c>
      <c r="I258" s="211">
        <f>VLOOKUP(A258,IRPi!$A$5:$F$350,6,0)</f>
        <v>1</v>
      </c>
      <c r="J258" s="100">
        <f>VLOOKUP(A258,'R E I'!$A$3:$I$348,9,0)</f>
        <v>7.4999999999999997E-3</v>
      </c>
      <c r="K258" s="138">
        <f t="shared" si="27"/>
        <v>0</v>
      </c>
      <c r="L258" s="107">
        <f t="shared" si="33"/>
        <v>79</v>
      </c>
      <c r="M258" s="111">
        <f t="shared" si="28"/>
        <v>48</v>
      </c>
      <c r="N258" s="98">
        <f t="shared" si="29"/>
        <v>0</v>
      </c>
      <c r="O258" s="112">
        <f t="shared" si="30"/>
        <v>0</v>
      </c>
      <c r="P258" s="105">
        <f t="shared" si="31"/>
        <v>0</v>
      </c>
      <c r="Q258" s="237">
        <f t="shared" si="32"/>
        <v>0</v>
      </c>
      <c r="R258" s="113"/>
      <c r="T258" s="160"/>
      <c r="U258" s="123" t="s">
        <v>426</v>
      </c>
      <c r="AH258" s="13" t="s">
        <v>61</v>
      </c>
      <c r="AI258" s="246">
        <v>10101</v>
      </c>
    </row>
    <row r="259" spans="1:35" x14ac:dyDescent="0.25">
      <c r="A259" s="145">
        <v>13603</v>
      </c>
      <c r="B259" s="76">
        <v>4</v>
      </c>
      <c r="C259" s="145" t="s">
        <v>226</v>
      </c>
      <c r="D259" s="76">
        <f>VLOOKUP(A259,Previsional!$A$3:$G$347,7,0)</f>
        <v>0</v>
      </c>
      <c r="E259" s="100">
        <f>VLOOKUP(A259,Patentes!$A$5:$F$350,6,0)</f>
        <v>0.71896258503401356</v>
      </c>
      <c r="F259" s="100">
        <f>VLOOKUP(A259,'I G'!$A$5:$F$350,6,0)</f>
        <v>0.15250940474669369</v>
      </c>
      <c r="G259" s="100">
        <f>VLOOKUP(A259,CGR!$A$2:$R$347,18,0)</f>
        <v>1</v>
      </c>
      <c r="H259" s="100">
        <f>VLOOKUP(A259,TM!$A$2:$D$347,4,0)</f>
        <v>7.4000000000000003E-3</v>
      </c>
      <c r="I259" s="211">
        <f>VLOOKUP(A259,IRPi!$A$5:$F$350,6,0)</f>
        <v>1</v>
      </c>
      <c r="J259" s="100">
        <f>VLOOKUP(A259,'R E I'!$A$3:$I$348,9,0)</f>
        <v>7.4590000000000004E-3</v>
      </c>
      <c r="K259" s="138">
        <f t="shared" si="27"/>
        <v>0</v>
      </c>
      <c r="L259" s="107">
        <f t="shared" si="33"/>
        <v>79</v>
      </c>
      <c r="M259" s="111">
        <f t="shared" si="28"/>
        <v>48</v>
      </c>
      <c r="N259" s="98">
        <f t="shared" si="29"/>
        <v>0</v>
      </c>
      <c r="O259" s="112">
        <f t="shared" si="30"/>
        <v>0</v>
      </c>
      <c r="P259" s="105">
        <f t="shared" si="31"/>
        <v>0</v>
      </c>
      <c r="Q259" s="237">
        <f t="shared" si="32"/>
        <v>0</v>
      </c>
      <c r="R259" s="113"/>
      <c r="T259" s="160"/>
      <c r="U259" s="123" t="s">
        <v>426</v>
      </c>
      <c r="AH259" s="13" t="s">
        <v>190</v>
      </c>
      <c r="AI259" s="246">
        <v>10302</v>
      </c>
    </row>
    <row r="260" spans="1:35" ht="15.75" thickBot="1" x14ac:dyDescent="0.3">
      <c r="A260" s="202">
        <v>14105</v>
      </c>
      <c r="B260" s="203">
        <v>4</v>
      </c>
      <c r="C260" s="202" t="s">
        <v>236</v>
      </c>
      <c r="D260" s="203">
        <f>VLOOKUP(A260,Previsional!$A$3:$G$347,7,0)</f>
        <v>0</v>
      </c>
      <c r="E260" s="204">
        <f>VLOOKUP(A260,Patentes!$A$5:$F$350,6,0)</f>
        <v>0.83240223463687146</v>
      </c>
      <c r="F260" s="204">
        <f>VLOOKUP(A260,'I G'!$A$5:$F$350,6,0)</f>
        <v>7.8978309983795056E-2</v>
      </c>
      <c r="G260" s="204">
        <f>VLOOKUP(A260,CGR!$A$2:$R$347,18,0)</f>
        <v>1</v>
      </c>
      <c r="H260" s="204">
        <f>VLOOKUP(A260,TM!$A$2:$D$347,4,0)</f>
        <v>8.8470000000000007E-3</v>
      </c>
      <c r="I260" s="211">
        <f>VLOOKUP(A260,IRPi!$A$5:$F$350,6,0)</f>
        <v>1</v>
      </c>
      <c r="J260" s="204">
        <f>VLOOKUP(A260,'R E I'!$A$3:$I$348,9,0)</f>
        <v>0.01</v>
      </c>
      <c r="K260" s="114">
        <f t="shared" si="27"/>
        <v>0</v>
      </c>
      <c r="L260" s="115">
        <f t="shared" si="33"/>
        <v>79</v>
      </c>
      <c r="M260" s="116">
        <f t="shared" si="28"/>
        <v>48</v>
      </c>
      <c r="N260" s="114">
        <f t="shared" si="29"/>
        <v>0</v>
      </c>
      <c r="O260" s="117">
        <f t="shared" si="30"/>
        <v>0</v>
      </c>
      <c r="P260" s="105">
        <f t="shared" si="31"/>
        <v>0</v>
      </c>
      <c r="Q260" s="237">
        <f t="shared" si="32"/>
        <v>0</v>
      </c>
      <c r="R260" s="205"/>
      <c r="S260" s="206"/>
      <c r="T260" s="207"/>
      <c r="U260" s="123" t="s">
        <v>426</v>
      </c>
      <c r="AH260" s="13" t="s">
        <v>56</v>
      </c>
      <c r="AI260" s="246">
        <v>10109</v>
      </c>
    </row>
    <row r="261" spans="1:35" ht="15.75" thickTop="1" x14ac:dyDescent="0.25">
      <c r="A261" s="199">
        <v>7106</v>
      </c>
      <c r="B261" s="200">
        <v>5</v>
      </c>
      <c r="C261" s="199" t="s">
        <v>240</v>
      </c>
      <c r="D261" s="200">
        <f>VLOOKUP(A261,Previsional!$A$3:$G$347,7,0)</f>
        <v>1</v>
      </c>
      <c r="E261" s="201">
        <f>VLOOKUP(A261,Patentes!$A$5:$F$350,6,0)</f>
        <v>0.71731448763250882</v>
      </c>
      <c r="F261" s="201">
        <f>VLOOKUP(A261,'I G'!$A$5:$F$350,6,0)</f>
        <v>0.81984298177103188</v>
      </c>
      <c r="G261" s="201">
        <f>VLOOKUP(A261,CGR!$A$2:$R$347,18,0)</f>
        <v>1</v>
      </c>
      <c r="H261" s="201">
        <f>VLOOKUP(A261,TM!$A$2:$D$347,4,0)</f>
        <v>1.792E-3</v>
      </c>
      <c r="I261" s="211">
        <f>VLOOKUP(A261,IRPi!$A$5:$F$350,6,0)</f>
        <v>1</v>
      </c>
      <c r="J261" s="201">
        <f>VLOOKUP(A261,'R E I'!$A$3:$I$348,9,0)</f>
        <v>0.01</v>
      </c>
      <c r="K261" s="138">
        <f t="shared" si="27"/>
        <v>0.656789616114136</v>
      </c>
      <c r="L261" s="107">
        <f t="shared" ref="L261:L292" si="34">_xlfn.RANK.EQ(K261,$K$261:$K$369,0)</f>
        <v>1</v>
      </c>
      <c r="M261" s="111">
        <f t="shared" si="28"/>
        <v>55</v>
      </c>
      <c r="N261" s="98">
        <f t="shared" si="29"/>
        <v>0.656789616114136</v>
      </c>
      <c r="O261" s="112">
        <f t="shared" si="30"/>
        <v>2.1232225790771282E-2</v>
      </c>
      <c r="P261" s="105">
        <f t="shared" si="31"/>
        <v>97526110</v>
      </c>
      <c r="Q261" s="237">
        <f t="shared" si="32"/>
        <v>97526110</v>
      </c>
      <c r="R261" s="113">
        <f>SUM(Q261:Q315)</f>
        <v>4593306000</v>
      </c>
      <c r="S261" s="113">
        <f>+I21</f>
        <v>4593306000</v>
      </c>
      <c r="T261" s="160"/>
      <c r="U261" s="160">
        <v>103064632</v>
      </c>
      <c r="V261" s="160">
        <f>SUM(U261:U315)</f>
        <v>5087040901</v>
      </c>
      <c r="W261" s="160">
        <v>103064631</v>
      </c>
      <c r="AH261" s="13" t="s">
        <v>265</v>
      </c>
      <c r="AI261" s="246">
        <v>6309</v>
      </c>
    </row>
    <row r="262" spans="1:35" x14ac:dyDescent="0.25">
      <c r="A262" s="145">
        <v>16305</v>
      </c>
      <c r="B262" s="76">
        <v>5</v>
      </c>
      <c r="C262" s="145" t="s">
        <v>271</v>
      </c>
      <c r="D262" s="76">
        <f>VLOOKUP(A262,Previsional!$A$3:$G$347,7,0)</f>
        <v>1</v>
      </c>
      <c r="E262" s="211">
        <f>VLOOKUP(A262,Patentes!$A$5:$F$350,6,0)</f>
        <v>1</v>
      </c>
      <c r="F262" s="211">
        <f>VLOOKUP(A262,'I G'!$A$5:$F$350,6,0)</f>
        <v>0.29921915502833979</v>
      </c>
      <c r="G262" s="211">
        <f>VLOOKUP(A262,CGR!$A$2:$R$347,18,0)</f>
        <v>1</v>
      </c>
      <c r="H262" s="211">
        <f>VLOOKUP(A262,TM!$A$2:$D$347,4,0)</f>
        <v>7.0279999999999995E-3</v>
      </c>
      <c r="I262" s="211">
        <f>VLOOKUP(A262,IRPi!$A$5:$F$350,6,0)</f>
        <v>1</v>
      </c>
      <c r="J262" s="211">
        <f>VLOOKUP(A262,'R E I'!$A$3:$I$348,9,0)</f>
        <v>0.01</v>
      </c>
      <c r="K262" s="138">
        <f t="shared" si="27"/>
        <v>0.62635898875708496</v>
      </c>
      <c r="L262" s="107">
        <f t="shared" si="34"/>
        <v>2</v>
      </c>
      <c r="M262" s="111">
        <f t="shared" si="28"/>
        <v>55</v>
      </c>
      <c r="N262" s="138">
        <f t="shared" si="29"/>
        <v>0.62635898875708496</v>
      </c>
      <c r="O262" s="139">
        <f t="shared" si="30"/>
        <v>2.0248486195705198E-2</v>
      </c>
      <c r="P262" s="105">
        <f t="shared" si="31"/>
        <v>93007493</v>
      </c>
      <c r="Q262" s="237">
        <f t="shared" si="32"/>
        <v>93007493</v>
      </c>
      <c r="R262" s="113"/>
      <c r="T262" s="160"/>
      <c r="U262" s="160">
        <v>97822723</v>
      </c>
      <c r="W262" s="160">
        <v>97822723</v>
      </c>
      <c r="AH262" s="13" t="s">
        <v>299</v>
      </c>
      <c r="AI262" s="246">
        <v>4304</v>
      </c>
    </row>
    <row r="263" spans="1:35" x14ac:dyDescent="0.25">
      <c r="A263" s="145">
        <v>7307</v>
      </c>
      <c r="B263" s="76">
        <v>5</v>
      </c>
      <c r="C263" s="145" t="s">
        <v>333</v>
      </c>
      <c r="D263" s="76">
        <f>VLOOKUP(A263,Previsional!$A$3:$G$347,7,0)</f>
        <v>1</v>
      </c>
      <c r="E263" s="211">
        <f>VLOOKUP(A263,Patentes!$A$5:$F$350,6,0)</f>
        <v>0.9447004608294931</v>
      </c>
      <c r="F263" s="211">
        <f>VLOOKUP(A263,'I G'!$A$5:$F$350,6,0)</f>
        <v>0.30017329598212084</v>
      </c>
      <c r="G263" s="211">
        <f>VLOOKUP(A263,CGR!$A$2:$R$347,18,0)</f>
        <v>1</v>
      </c>
      <c r="H263" s="211">
        <f>VLOOKUP(A263,TM!$A$2:$D$347,4,0)</f>
        <v>3.441E-3</v>
      </c>
      <c r="I263" s="211">
        <f>VLOOKUP(A263,IRPi!$A$5:$F$350,6,0)</f>
        <v>1</v>
      </c>
      <c r="J263" s="211">
        <f>VLOOKUP(A263,'R E I'!$A$3:$I$348,9,0)</f>
        <v>0.01</v>
      </c>
      <c r="K263" s="138">
        <f t="shared" si="27"/>
        <v>0.60670463528585283</v>
      </c>
      <c r="L263" s="107">
        <f t="shared" si="34"/>
        <v>3</v>
      </c>
      <c r="M263" s="111">
        <f t="shared" si="28"/>
        <v>55</v>
      </c>
      <c r="N263" s="98">
        <f t="shared" si="29"/>
        <v>0.60670463528585283</v>
      </c>
      <c r="O263" s="112">
        <f t="shared" si="30"/>
        <v>1.9613114289033166E-2</v>
      </c>
      <c r="P263" s="105">
        <f t="shared" si="31"/>
        <v>90089036</v>
      </c>
      <c r="Q263" s="237">
        <f t="shared" si="32"/>
        <v>90089036</v>
      </c>
      <c r="R263" s="113"/>
      <c r="T263" s="160"/>
      <c r="U263" s="160">
        <v>97424637</v>
      </c>
      <c r="W263" s="160">
        <v>97424637</v>
      </c>
      <c r="AH263" s="13" t="s">
        <v>51</v>
      </c>
      <c r="AI263" s="246">
        <v>12101</v>
      </c>
    </row>
    <row r="264" spans="1:35" x14ac:dyDescent="0.25">
      <c r="A264" s="145">
        <v>7105</v>
      </c>
      <c r="B264" s="76">
        <v>5</v>
      </c>
      <c r="C264" s="145" t="s">
        <v>269</v>
      </c>
      <c r="D264" s="76">
        <f>VLOOKUP(A264,Previsional!$A$3:$G$347,7,0)</f>
        <v>1</v>
      </c>
      <c r="E264" s="100">
        <f>VLOOKUP(A264,Patentes!$A$5:$F$350,6,0)</f>
        <v>0.91591203104786545</v>
      </c>
      <c r="F264" s="100">
        <f>VLOOKUP(A264,'I G'!$A$5:$F$350,6,0)</f>
        <v>0.27567628632361918</v>
      </c>
      <c r="G264" s="100">
        <f>VLOOKUP(A264,CGR!$A$2:$R$347,18,0)</f>
        <v>1</v>
      </c>
      <c r="H264" s="100">
        <f>VLOOKUP(A264,TM!$A$2:$D$347,4,0)</f>
        <v>6.5880000000000001E-3</v>
      </c>
      <c r="I264" s="211">
        <f>VLOOKUP(A264,IRPi!$A$5:$F$350,6,0)</f>
        <v>1</v>
      </c>
      <c r="J264" s="100">
        <f>VLOOKUP(A264,'R E I'!$A$3:$I$348,9,0)</f>
        <v>0.01</v>
      </c>
      <c r="K264" s="138">
        <f t="shared" si="27"/>
        <v>0.59097648244765766</v>
      </c>
      <c r="L264" s="107">
        <f t="shared" si="34"/>
        <v>4</v>
      </c>
      <c r="M264" s="111">
        <f t="shared" si="28"/>
        <v>55</v>
      </c>
      <c r="N264" s="98">
        <f t="shared" si="29"/>
        <v>0.59097648244765766</v>
      </c>
      <c r="O264" s="112">
        <f t="shared" si="30"/>
        <v>1.9104665793290981E-2</v>
      </c>
      <c r="P264" s="105">
        <f t="shared" si="31"/>
        <v>87753576</v>
      </c>
      <c r="Q264" s="237">
        <f t="shared" si="32"/>
        <v>87753576</v>
      </c>
      <c r="R264" s="113"/>
      <c r="T264" s="160"/>
      <c r="U264" s="160">
        <v>96893438</v>
      </c>
      <c r="W264" s="160">
        <v>96893438</v>
      </c>
      <c r="AH264" s="13" t="s">
        <v>281</v>
      </c>
      <c r="AI264" s="246">
        <v>10206</v>
      </c>
    </row>
    <row r="265" spans="1:35" x14ac:dyDescent="0.25">
      <c r="A265" s="145">
        <v>6309</v>
      </c>
      <c r="B265" s="76">
        <v>5</v>
      </c>
      <c r="C265" s="145" t="s">
        <v>265</v>
      </c>
      <c r="D265" s="76">
        <f>VLOOKUP(A265,Previsional!$A$3:$G$347,7,0)</f>
        <v>1</v>
      </c>
      <c r="E265" s="100">
        <f>VLOOKUP(A265,Patentes!$A$5:$F$350,6,0)</f>
        <v>1</v>
      </c>
      <c r="F265" s="100">
        <f>VLOOKUP(A265,'I G'!$A$5:$F$350,6,0)</f>
        <v>0.15215434571292272</v>
      </c>
      <c r="G265" s="100">
        <f>VLOOKUP(A265,CGR!$A$2:$R$347,18,0)</f>
        <v>1</v>
      </c>
      <c r="H265" s="100">
        <f>VLOOKUP(A265,TM!$A$2:$D$347,4,0)</f>
        <v>4.3600000000000002E-3</v>
      </c>
      <c r="I265" s="211">
        <f>VLOOKUP(A265,IRPi!$A$5:$F$350,6,0)</f>
        <v>1</v>
      </c>
      <c r="J265" s="100">
        <f>VLOOKUP(A265,'R E I'!$A$3:$I$348,9,0)</f>
        <v>0.01</v>
      </c>
      <c r="K265" s="138">
        <f t="shared" si="27"/>
        <v>0.58919258642823069</v>
      </c>
      <c r="L265" s="107">
        <f t="shared" si="34"/>
        <v>5</v>
      </c>
      <c r="M265" s="111">
        <f t="shared" si="28"/>
        <v>55</v>
      </c>
      <c r="N265" s="98">
        <f t="shared" si="29"/>
        <v>0.58919258642823069</v>
      </c>
      <c r="O265" s="112">
        <f t="shared" si="30"/>
        <v>1.9046997276398428E-2</v>
      </c>
      <c r="P265" s="105">
        <f t="shared" si="31"/>
        <v>87488687</v>
      </c>
      <c r="Q265" s="237">
        <f t="shared" si="32"/>
        <v>87488687</v>
      </c>
      <c r="R265" s="113"/>
      <c r="T265" s="160"/>
      <c r="U265" s="160">
        <v>96598044</v>
      </c>
      <c r="W265" s="160">
        <v>96598044</v>
      </c>
      <c r="AH265" s="13" t="s">
        <v>283</v>
      </c>
      <c r="AI265" s="246">
        <v>9208</v>
      </c>
    </row>
    <row r="266" spans="1:35" x14ac:dyDescent="0.25">
      <c r="A266" s="145">
        <v>8109</v>
      </c>
      <c r="B266" s="76">
        <v>5</v>
      </c>
      <c r="C266" s="145" t="s">
        <v>311</v>
      </c>
      <c r="D266" s="76">
        <f>VLOOKUP(A266,Previsional!$A$3:$G$347,7,0)</f>
        <v>1</v>
      </c>
      <c r="E266" s="100">
        <f>VLOOKUP(A266,Patentes!$A$5:$F$350,6,0)</f>
        <v>1</v>
      </c>
      <c r="F266" s="100">
        <f>VLOOKUP(A266,'I G'!$A$5:$F$350,6,0)</f>
        <v>0.10780591513136578</v>
      </c>
      <c r="G266" s="100">
        <f>VLOOKUP(A266,CGR!$A$2:$R$347,18,0)</f>
        <v>1</v>
      </c>
      <c r="H266" s="100">
        <f>VLOOKUP(A266,TM!$A$2:$D$347,4,0)</f>
        <v>7.0369999999999999E-3</v>
      </c>
      <c r="I266" s="211">
        <f>VLOOKUP(A266,IRPi!$A$5:$F$350,6,0)</f>
        <v>0.99953049906209912</v>
      </c>
      <c r="J266" s="100">
        <f>VLOOKUP(A266,'R E I'!$A$3:$I$348,9,0)</f>
        <v>0.01</v>
      </c>
      <c r="K266" s="138">
        <f t="shared" si="27"/>
        <v>0.5784835537359464</v>
      </c>
      <c r="L266" s="107">
        <f t="shared" si="34"/>
        <v>6</v>
      </c>
      <c r="M266" s="111">
        <f t="shared" si="28"/>
        <v>55</v>
      </c>
      <c r="N266" s="98">
        <f t="shared" si="29"/>
        <v>0.5784835537359464</v>
      </c>
      <c r="O266" s="112">
        <f t="shared" si="30"/>
        <v>1.8700803313301699E-2</v>
      </c>
      <c r="P266" s="105">
        <f t="shared" si="31"/>
        <v>85898512</v>
      </c>
      <c r="Q266" s="237">
        <f t="shared" si="32"/>
        <v>85898512</v>
      </c>
      <c r="R266" s="113"/>
      <c r="T266" s="160"/>
      <c r="U266" s="160">
        <v>95436174</v>
      </c>
      <c r="W266" s="160">
        <v>95436174</v>
      </c>
      <c r="AH266" s="13" t="s">
        <v>175</v>
      </c>
      <c r="AI266" s="246">
        <v>10303</v>
      </c>
    </row>
    <row r="267" spans="1:35" x14ac:dyDescent="0.25">
      <c r="A267" s="145">
        <v>7303</v>
      </c>
      <c r="B267" s="76">
        <v>5</v>
      </c>
      <c r="C267" s="145" t="s">
        <v>244</v>
      </c>
      <c r="D267" s="76">
        <f>VLOOKUP(A267,Previsional!$A$3:$G$347,7,0)</f>
        <v>1</v>
      </c>
      <c r="E267" s="100">
        <f>VLOOKUP(A267,Patentes!$A$5:$F$350,6,0)</f>
        <v>0.9653225806451613</v>
      </c>
      <c r="F267" s="100">
        <f>VLOOKUP(A267,'I G'!$A$5:$F$350,6,0)</f>
        <v>0.14682487235543332</v>
      </c>
      <c r="G267" s="100">
        <f>VLOOKUP(A267,CGR!$A$2:$R$347,18,0)</f>
        <v>1</v>
      </c>
      <c r="H267" s="100">
        <f>VLOOKUP(A267,TM!$A$2:$D$347,4,0)</f>
        <v>7.698E-3</v>
      </c>
      <c r="I267" s="211">
        <f>VLOOKUP(A267,IRPi!$A$5:$F$350,6,0)</f>
        <v>1</v>
      </c>
      <c r="J267" s="100">
        <f>VLOOKUP(A267,'R E I'!$A$3:$I$348,9,0)</f>
        <v>0.01</v>
      </c>
      <c r="K267" s="138">
        <f t="shared" si="27"/>
        <v>0.57622382131466465</v>
      </c>
      <c r="L267" s="107">
        <f t="shared" si="34"/>
        <v>7</v>
      </c>
      <c r="M267" s="111">
        <f t="shared" si="28"/>
        <v>55</v>
      </c>
      <c r="N267" s="98">
        <f t="shared" si="29"/>
        <v>0.57622382131466465</v>
      </c>
      <c r="O267" s="112">
        <f t="shared" si="30"/>
        <v>1.8627752296936296E-2</v>
      </c>
      <c r="P267" s="105">
        <f t="shared" si="31"/>
        <v>85562966</v>
      </c>
      <c r="Q267" s="237">
        <f t="shared" si="32"/>
        <v>85562966</v>
      </c>
      <c r="R267" s="113"/>
      <c r="T267" s="160"/>
      <c r="U267" s="160">
        <v>95417079</v>
      </c>
      <c r="W267" s="160">
        <v>95417079</v>
      </c>
      <c r="AH267" s="13" t="s">
        <v>278</v>
      </c>
      <c r="AI267" s="246">
        <v>5705</v>
      </c>
    </row>
    <row r="268" spans="1:35" x14ac:dyDescent="0.25">
      <c r="A268" s="145">
        <v>7403</v>
      </c>
      <c r="B268" s="76">
        <v>5</v>
      </c>
      <c r="C268" s="145" t="s">
        <v>296</v>
      </c>
      <c r="D268" s="76">
        <f>VLOOKUP(A268,Previsional!$A$3:$G$347,7,0)</f>
        <v>1</v>
      </c>
      <c r="E268" s="100">
        <f>VLOOKUP(A268,Patentes!$A$5:$F$350,6,0)</f>
        <v>0.99691833590138679</v>
      </c>
      <c r="F268" s="100">
        <f>VLOOKUP(A268,'I G'!$A$5:$F$350,6,0)</f>
        <v>0.10207051943182419</v>
      </c>
      <c r="G268" s="100">
        <f>VLOOKUP(A268,CGR!$A$2:$R$347,18,0)</f>
        <v>1</v>
      </c>
      <c r="H268" s="100">
        <f>VLOOKUP(A268,TM!$A$2:$D$347,4,0)</f>
        <v>7.5670000000000008E-3</v>
      </c>
      <c r="I268" s="211">
        <f>VLOOKUP(A268,IRPi!$A$5:$F$350,6,0)</f>
        <v>1</v>
      </c>
      <c r="J268" s="100">
        <f>VLOOKUP(A268,'R E I'!$A$3:$I$348,9,0)</f>
        <v>0.01</v>
      </c>
      <c r="K268" s="138">
        <f t="shared" si="27"/>
        <v>0.5760740974234414</v>
      </c>
      <c r="L268" s="107">
        <f t="shared" si="34"/>
        <v>8</v>
      </c>
      <c r="M268" s="111">
        <f t="shared" si="28"/>
        <v>55</v>
      </c>
      <c r="N268" s="98">
        <f t="shared" si="29"/>
        <v>0.5760740974234414</v>
      </c>
      <c r="O268" s="112">
        <f t="shared" si="30"/>
        <v>1.8622912129877118E-2</v>
      </c>
      <c r="P268" s="105">
        <f t="shared" si="31"/>
        <v>85540734</v>
      </c>
      <c r="Q268" s="237">
        <f t="shared" si="32"/>
        <v>85540734</v>
      </c>
      <c r="R268" s="113"/>
      <c r="T268" s="160"/>
      <c r="U268" s="160">
        <v>95234192</v>
      </c>
      <c r="W268" s="160">
        <v>95234192</v>
      </c>
      <c r="AH268" s="13" t="s">
        <v>294</v>
      </c>
      <c r="AI268" s="246">
        <v>15201</v>
      </c>
    </row>
    <row r="269" spans="1:35" x14ac:dyDescent="0.25">
      <c r="A269" s="145">
        <v>2202</v>
      </c>
      <c r="B269" s="76">
        <v>5</v>
      </c>
      <c r="C269" s="145" t="s">
        <v>326</v>
      </c>
      <c r="D269" s="76">
        <f>VLOOKUP(A269,Previsional!$A$3:$G$347,7,0)</f>
        <v>1</v>
      </c>
      <c r="E269" s="100">
        <f>VLOOKUP(A269,Patentes!$A$5:$F$350,6,0)</f>
        <v>1</v>
      </c>
      <c r="F269" s="100">
        <f>VLOOKUP(A269,'I G'!$A$5:$F$350,6,0)</f>
        <v>9.7646660294244902E-2</v>
      </c>
      <c r="G269" s="100">
        <f>VLOOKUP(A269,CGR!$A$2:$R$347,18,0)</f>
        <v>1</v>
      </c>
      <c r="H269" s="100">
        <f>VLOOKUP(A269,TM!$A$2:$D$347,4,0)</f>
        <v>3.392E-3</v>
      </c>
      <c r="I269" s="211">
        <f>VLOOKUP(A269,IRPi!$A$5:$F$350,6,0)</f>
        <v>1</v>
      </c>
      <c r="J269" s="100">
        <f>VLOOKUP(A269,'R E I'!$A$3:$I$348,9,0)</f>
        <v>0.01</v>
      </c>
      <c r="K269" s="138">
        <f t="shared" si="27"/>
        <v>0.57542046507356115</v>
      </c>
      <c r="L269" s="107">
        <f t="shared" si="34"/>
        <v>9</v>
      </c>
      <c r="M269" s="111">
        <f t="shared" si="28"/>
        <v>55</v>
      </c>
      <c r="N269" s="98">
        <f t="shared" si="29"/>
        <v>0.57542046507356115</v>
      </c>
      <c r="O269" s="112">
        <f t="shared" si="30"/>
        <v>1.8601781969935009E-2</v>
      </c>
      <c r="P269" s="105">
        <f t="shared" si="31"/>
        <v>85443677</v>
      </c>
      <c r="Q269" s="237">
        <f t="shared" si="32"/>
        <v>85443677</v>
      </c>
      <c r="R269" s="113"/>
      <c r="T269" s="160"/>
      <c r="U269" s="160">
        <v>94607856</v>
      </c>
      <c r="W269" s="160">
        <v>94607856</v>
      </c>
      <c r="AH269" s="13" t="s">
        <v>207</v>
      </c>
      <c r="AI269" s="246">
        <v>10304</v>
      </c>
    </row>
    <row r="270" spans="1:35" x14ac:dyDescent="0.25">
      <c r="A270" s="145">
        <v>8312</v>
      </c>
      <c r="B270" s="76">
        <v>5</v>
      </c>
      <c r="C270" s="145" t="s">
        <v>307</v>
      </c>
      <c r="D270" s="76">
        <f>VLOOKUP(A270,Previsional!$A$3:$G$347,7,0)</f>
        <v>1</v>
      </c>
      <c r="E270" s="100">
        <f>VLOOKUP(A270,Patentes!$A$5:$F$350,6,0)</f>
        <v>0.98863636363636365</v>
      </c>
      <c r="F270" s="100">
        <f>VLOOKUP(A270,'I G'!$A$5:$F$350,6,0)</f>
        <v>0.11179351686918747</v>
      </c>
      <c r="G270" s="100">
        <f>VLOOKUP(A270,CGR!$A$2:$R$347,18,0)</f>
        <v>1</v>
      </c>
      <c r="H270" s="100">
        <f>VLOOKUP(A270,TM!$A$2:$D$347,4,0)</f>
        <v>6.1429999999999992E-3</v>
      </c>
      <c r="I270" s="211">
        <f>VLOOKUP(A270,IRPi!$A$5:$F$350,6,0)</f>
        <v>0.99728030396501688</v>
      </c>
      <c r="J270" s="100">
        <f>VLOOKUP(A270,'R E I'!$A$3:$I$348,9,0)</f>
        <v>0.01</v>
      </c>
      <c r="K270" s="138">
        <f t="shared" si="27"/>
        <v>0.57525657168827493</v>
      </c>
      <c r="L270" s="119">
        <f t="shared" si="34"/>
        <v>10</v>
      </c>
      <c r="M270" s="120">
        <f t="shared" si="28"/>
        <v>55</v>
      </c>
      <c r="N270" s="118">
        <f t="shared" si="29"/>
        <v>0.57525657168827493</v>
      </c>
      <c r="O270" s="139">
        <f t="shared" si="30"/>
        <v>1.8596483741588159E-2</v>
      </c>
      <c r="P270" s="105">
        <f t="shared" si="31"/>
        <v>85419340</v>
      </c>
      <c r="Q270" s="237">
        <f t="shared" si="32"/>
        <v>85419340</v>
      </c>
      <c r="R270" s="113"/>
      <c r="T270" s="160"/>
      <c r="U270" s="160">
        <v>94539214</v>
      </c>
      <c r="W270" s="160">
        <v>94539214</v>
      </c>
      <c r="AH270" s="13" t="s">
        <v>305</v>
      </c>
      <c r="AI270" s="246">
        <v>10207</v>
      </c>
    </row>
    <row r="271" spans="1:35" x14ac:dyDescent="0.25">
      <c r="A271" s="145">
        <v>6203</v>
      </c>
      <c r="B271" s="76">
        <v>5</v>
      </c>
      <c r="C271" s="145" t="s">
        <v>287</v>
      </c>
      <c r="D271" s="76">
        <f>VLOOKUP(A271,Previsional!$A$3:$G$347,7,0)</f>
        <v>1</v>
      </c>
      <c r="E271" s="100">
        <f>VLOOKUP(A271,Patentes!$A$5:$F$350,6,0)</f>
        <v>0.88095238095238093</v>
      </c>
      <c r="F271" s="100">
        <f>VLOOKUP(A271,'I G'!$A$5:$F$350,6,0)</f>
        <v>0.2504693107162374</v>
      </c>
      <c r="G271" s="100">
        <f>VLOOKUP(A271,CGR!$A$2:$R$347,18,0)</f>
        <v>1</v>
      </c>
      <c r="H271" s="100">
        <f>VLOOKUP(A271,TM!$A$2:$D$347,4,0)</f>
        <v>8.3420000000000005E-3</v>
      </c>
      <c r="I271" s="211">
        <f>VLOOKUP(A271,IRPi!$A$5:$F$350,6,0)</f>
        <v>1</v>
      </c>
      <c r="J271" s="100">
        <f>VLOOKUP(A271,'R E I'!$A$3:$I$348,9,0)</f>
        <v>0.01</v>
      </c>
      <c r="K271" s="138">
        <f t="shared" si="27"/>
        <v>0.57270196101239257</v>
      </c>
      <c r="L271" s="107">
        <f t="shared" si="34"/>
        <v>11</v>
      </c>
      <c r="M271" s="111">
        <f t="shared" si="28"/>
        <v>55</v>
      </c>
      <c r="N271" s="138">
        <f t="shared" si="29"/>
        <v>0.57270196101239257</v>
      </c>
      <c r="O271" s="91">
        <f t="shared" si="30"/>
        <v>1.8513900111538164E-2</v>
      </c>
      <c r="P271" s="105">
        <f t="shared" si="31"/>
        <v>85040008</v>
      </c>
      <c r="Q271" s="237">
        <f t="shared" si="32"/>
        <v>85040008</v>
      </c>
      <c r="R271" s="113"/>
      <c r="T271" s="160"/>
      <c r="U271" s="160">
        <v>94429465</v>
      </c>
      <c r="W271" s="160">
        <v>94429465</v>
      </c>
      <c r="AH271" s="13" t="s">
        <v>167</v>
      </c>
      <c r="AI271" s="246">
        <v>10208</v>
      </c>
    </row>
    <row r="272" spans="1:35" x14ac:dyDescent="0.25">
      <c r="A272" s="145">
        <v>4302</v>
      </c>
      <c r="B272" s="76">
        <v>5</v>
      </c>
      <c r="C272" s="145" t="s">
        <v>314</v>
      </c>
      <c r="D272" s="76">
        <f>VLOOKUP(A272,Previsional!$A$3:$G$347,7,0)</f>
        <v>1</v>
      </c>
      <c r="E272" s="100">
        <f>VLOOKUP(A272,Patentes!$A$5:$F$350,6,0)</f>
        <v>0.99560761346998539</v>
      </c>
      <c r="F272" s="100">
        <f>VLOOKUP(A272,'I G'!$A$5:$F$350,6,0)</f>
        <v>8.0916882288376096E-2</v>
      </c>
      <c r="G272" s="100">
        <f>VLOOKUP(A272,CGR!$A$2:$R$347,18,0)</f>
        <v>1</v>
      </c>
      <c r="H272" s="100">
        <f>VLOOKUP(A272,TM!$A$2:$D$347,4,0)</f>
        <v>7.2940000000000001E-3</v>
      </c>
      <c r="I272" s="211">
        <f>VLOOKUP(A272,IRPi!$A$5:$F$350,6,0)</f>
        <v>1</v>
      </c>
      <c r="J272" s="100">
        <f>VLOOKUP(A272,'R E I'!$A$3:$I$348,9,0)</f>
        <v>0.01</v>
      </c>
      <c r="K272" s="138">
        <f t="shared" si="27"/>
        <v>0.57028598528658891</v>
      </c>
      <c r="L272" s="107">
        <f t="shared" si="34"/>
        <v>12</v>
      </c>
      <c r="M272" s="111">
        <f t="shared" si="28"/>
        <v>55</v>
      </c>
      <c r="N272" s="138">
        <f t="shared" si="29"/>
        <v>0.57028598528658891</v>
      </c>
      <c r="O272" s="139">
        <f t="shared" si="30"/>
        <v>1.843579817317504E-2</v>
      </c>
      <c r="P272" s="105">
        <f t="shared" si="31"/>
        <v>84681262</v>
      </c>
      <c r="Q272" s="237">
        <f t="shared" si="32"/>
        <v>84681262</v>
      </c>
      <c r="R272" s="123"/>
      <c r="T272" s="160"/>
      <c r="U272" s="160">
        <v>94341881</v>
      </c>
      <c r="W272" s="160">
        <v>94341881</v>
      </c>
      <c r="AH272" s="13" t="s">
        <v>319</v>
      </c>
      <c r="AI272" s="246">
        <v>10209</v>
      </c>
    </row>
    <row r="273" spans="1:35" x14ac:dyDescent="0.25">
      <c r="A273" s="145">
        <v>7107</v>
      </c>
      <c r="B273" s="76">
        <v>5</v>
      </c>
      <c r="C273" s="145" t="s">
        <v>323</v>
      </c>
      <c r="D273" s="76">
        <f>VLOOKUP(A273,Previsional!$A$3:$G$347,7,0)</f>
        <v>1</v>
      </c>
      <c r="E273" s="211">
        <f>VLOOKUP(A273,Patentes!$A$5:$F$350,6,0)</f>
        <v>0.87058823529411766</v>
      </c>
      <c r="F273" s="211">
        <f>VLOOKUP(A273,'I G'!$A$5:$F$350,6,0)</f>
        <v>0.2551654639857448</v>
      </c>
      <c r="G273" s="211">
        <f>VLOOKUP(A273,CGR!$A$2:$R$347,18,0)</f>
        <v>1</v>
      </c>
      <c r="H273" s="211">
        <f>VLOOKUP(A273,TM!$A$2:$D$347,4,0)</f>
        <v>7.816E-3</v>
      </c>
      <c r="I273" s="211">
        <f>VLOOKUP(A273,IRPi!$A$5:$F$350,6,0)</f>
        <v>1</v>
      </c>
      <c r="J273" s="211">
        <f>VLOOKUP(A273,'R E I'!$A$3:$I$348,9,0)</f>
        <v>0.01</v>
      </c>
      <c r="K273" s="138">
        <f t="shared" si="27"/>
        <v>0.57016964834937733</v>
      </c>
      <c r="L273" s="107">
        <f t="shared" si="34"/>
        <v>13</v>
      </c>
      <c r="M273" s="111">
        <f t="shared" si="28"/>
        <v>55</v>
      </c>
      <c r="N273" s="98">
        <f t="shared" si="29"/>
        <v>0.57016964834937733</v>
      </c>
      <c r="O273" s="112">
        <f t="shared" si="30"/>
        <v>1.8432037315728334E-2</v>
      </c>
      <c r="P273" s="105">
        <f t="shared" si="31"/>
        <v>84663988</v>
      </c>
      <c r="Q273" s="237">
        <f t="shared" si="32"/>
        <v>84663988</v>
      </c>
      <c r="R273" s="113"/>
      <c r="T273" s="160"/>
      <c r="U273" s="160">
        <v>94270915</v>
      </c>
      <c r="W273" s="160">
        <v>94270915</v>
      </c>
      <c r="AH273" s="13" t="s">
        <v>317</v>
      </c>
      <c r="AI273" s="246">
        <v>8308</v>
      </c>
    </row>
    <row r="274" spans="1:35" x14ac:dyDescent="0.25">
      <c r="A274" s="145">
        <v>12103</v>
      </c>
      <c r="B274" s="76">
        <v>5</v>
      </c>
      <c r="C274" s="145" t="s">
        <v>246</v>
      </c>
      <c r="D274" s="226">
        <f>VLOOKUP(A274,Previsional!$A$3:$G$347,7,0)</f>
        <v>1</v>
      </c>
      <c r="E274" s="228">
        <f>VLOOKUP(A274,Patentes!$A$5:$F$350,6,0)</f>
        <v>1</v>
      </c>
      <c r="F274" s="228">
        <f>VLOOKUP(A274,'I G'!$A$5:$F$350,6,0)</f>
        <v>7.0862534265626081E-2</v>
      </c>
      <c r="G274" s="228">
        <f>VLOOKUP(A274,CGR!$A$2:$R$347,18,0)</f>
        <v>1</v>
      </c>
      <c r="H274" s="228">
        <f>VLOOKUP(A274,TM!$A$2:$D$347,4,0)</f>
        <v>5.6010000000000001E-3</v>
      </c>
      <c r="I274" s="211">
        <f>VLOOKUP(A274,IRPi!$A$5:$F$350,6,0)</f>
        <v>0.99826437338175766</v>
      </c>
      <c r="J274" s="228">
        <f>VLOOKUP(A274,'R E I'!$A$3:$I$348,9,0)</f>
        <v>0.01</v>
      </c>
      <c r="K274" s="138">
        <f t="shared" si="27"/>
        <v>0.5689690022354944</v>
      </c>
      <c r="L274" s="107">
        <f t="shared" si="34"/>
        <v>14</v>
      </c>
      <c r="M274" s="111">
        <f t="shared" si="28"/>
        <v>55</v>
      </c>
      <c r="N274" s="98">
        <f t="shared" si="29"/>
        <v>0.5689690022354944</v>
      </c>
      <c r="O274" s="112">
        <f t="shared" si="30"/>
        <v>1.8393223685367367E-2</v>
      </c>
      <c r="P274" s="105">
        <f t="shared" si="31"/>
        <v>84485705</v>
      </c>
      <c r="Q274" s="237">
        <f t="shared" si="32"/>
        <v>84485705</v>
      </c>
      <c r="R274" s="113"/>
      <c r="T274" s="160"/>
      <c r="U274" s="160">
        <v>94234373</v>
      </c>
      <c r="W274" s="160">
        <v>94234373</v>
      </c>
      <c r="AH274" s="13" t="s">
        <v>12</v>
      </c>
      <c r="AI274" s="246">
        <v>13125</v>
      </c>
    </row>
    <row r="275" spans="1:35" x14ac:dyDescent="0.25">
      <c r="A275" s="145">
        <v>14108</v>
      </c>
      <c r="B275" s="76">
        <v>5</v>
      </c>
      <c r="C275" s="145" t="s">
        <v>286</v>
      </c>
      <c r="D275" s="76">
        <f>VLOOKUP(A275,Previsional!$A$3:$G$347,7,0)</f>
        <v>1</v>
      </c>
      <c r="E275" s="100">
        <f>VLOOKUP(A275,Patentes!$A$5:$F$350,6,0)</f>
        <v>0.875</v>
      </c>
      <c r="F275" s="100">
        <f>VLOOKUP(A275,'I G'!$A$5:$F$350,6,0)</f>
        <v>0.23737181332570095</v>
      </c>
      <c r="G275" s="100">
        <f>VLOOKUP(A275,CGR!$A$2:$R$347,18,0)</f>
        <v>1</v>
      </c>
      <c r="H275" s="100">
        <f>VLOOKUP(A275,TM!$A$2:$D$347,4,0)</f>
        <v>9.8379999999999995E-3</v>
      </c>
      <c r="I275" s="211">
        <f>VLOOKUP(A275,IRPi!$A$5:$F$350,6,0)</f>
        <v>1</v>
      </c>
      <c r="J275" s="100">
        <f>VLOOKUP(A275,'R E I'!$A$3:$I$348,9,0)</f>
        <v>0.01</v>
      </c>
      <c r="K275" s="138">
        <f t="shared" si="27"/>
        <v>0.56756865333142514</v>
      </c>
      <c r="L275" s="107">
        <f t="shared" si="34"/>
        <v>15</v>
      </c>
      <c r="M275" s="111">
        <f t="shared" si="28"/>
        <v>55</v>
      </c>
      <c r="N275" s="98">
        <f t="shared" si="29"/>
        <v>0.56756865333142514</v>
      </c>
      <c r="O275" s="112">
        <f t="shared" si="30"/>
        <v>1.8347954205784289E-2</v>
      </c>
      <c r="P275" s="105">
        <f t="shared" si="31"/>
        <v>84277768</v>
      </c>
      <c r="Q275" s="237">
        <f t="shared" si="32"/>
        <v>84277768</v>
      </c>
      <c r="R275" s="113"/>
      <c r="T275" s="160"/>
      <c r="U275" s="160">
        <v>94100105</v>
      </c>
      <c r="W275" s="160">
        <v>94100105</v>
      </c>
      <c r="AH275" s="13" t="s">
        <v>254</v>
      </c>
      <c r="AI275" s="246">
        <v>8309</v>
      </c>
    </row>
    <row r="276" spans="1:35" x14ac:dyDescent="0.25">
      <c r="A276" s="145">
        <v>9113</v>
      </c>
      <c r="B276" s="76">
        <v>5</v>
      </c>
      <c r="C276" s="145" t="s">
        <v>289</v>
      </c>
      <c r="D276" s="76">
        <f>VLOOKUP(A276,Previsional!$A$3:$G$347,7,0)</f>
        <v>1</v>
      </c>
      <c r="E276" s="100">
        <f>VLOOKUP(A276,Patentes!$A$5:$F$350,6,0)</f>
        <v>1</v>
      </c>
      <c r="F276" s="100">
        <f>VLOOKUP(A276,'I G'!$A$5:$F$350,6,0)</f>
        <v>6.3032734621400036E-2</v>
      </c>
      <c r="G276" s="100">
        <f>VLOOKUP(A276,CGR!$A$2:$R$347,18,0)</f>
        <v>1</v>
      </c>
      <c r="H276" s="100">
        <f>VLOOKUP(A276,TM!$A$2:$D$347,4,0)</f>
        <v>6.1329999999999996E-3</v>
      </c>
      <c r="I276" s="211">
        <f>VLOOKUP(A276,IRPi!$A$5:$F$350,6,0)</f>
        <v>1</v>
      </c>
      <c r="J276" s="100">
        <f>VLOOKUP(A276,'R E I'!$A$3:$I$348,9,0)</f>
        <v>0.01</v>
      </c>
      <c r="K276" s="138">
        <f t="shared" si="27"/>
        <v>0.56717813365534997</v>
      </c>
      <c r="L276" s="107">
        <f t="shared" si="34"/>
        <v>16</v>
      </c>
      <c r="M276" s="111">
        <f t="shared" si="28"/>
        <v>55</v>
      </c>
      <c r="N276" s="98">
        <f t="shared" si="29"/>
        <v>0.56717813365534997</v>
      </c>
      <c r="O276" s="112">
        <f t="shared" si="30"/>
        <v>1.8335329764510043E-2</v>
      </c>
      <c r="P276" s="105">
        <f t="shared" si="31"/>
        <v>84219780</v>
      </c>
      <c r="Q276" s="237">
        <f t="shared" si="32"/>
        <v>84219780</v>
      </c>
      <c r="R276" s="113"/>
      <c r="T276" s="160"/>
      <c r="U276" s="160">
        <v>94011869</v>
      </c>
      <c r="W276" s="160">
        <v>94011869</v>
      </c>
      <c r="AH276" s="13" t="s">
        <v>341</v>
      </c>
      <c r="AI276" s="246">
        <v>16107</v>
      </c>
    </row>
    <row r="277" spans="1:35" x14ac:dyDescent="0.25">
      <c r="A277" s="145">
        <v>8314</v>
      </c>
      <c r="B277" s="76">
        <v>5</v>
      </c>
      <c r="C277" s="145" t="s">
        <v>251</v>
      </c>
      <c r="D277" s="76">
        <f>VLOOKUP(A277,Previsional!$A$3:$G$347,7,0)</f>
        <v>1</v>
      </c>
      <c r="E277" s="100">
        <f>VLOOKUP(A277,Patentes!$A$5:$F$350,6,0)</f>
        <v>0.98484848484848486</v>
      </c>
      <c r="F277" s="100">
        <f>VLOOKUP(A277,'I G'!$A$5:$F$350,6,0)</f>
        <v>8.3489747233681882E-2</v>
      </c>
      <c r="G277" s="100">
        <f>VLOOKUP(A277,CGR!$A$2:$R$347,18,0)</f>
        <v>1</v>
      </c>
      <c r="H277" s="100">
        <f>VLOOKUP(A277,TM!$A$2:$D$347,4,0)</f>
        <v>2.4290000000000002E-3</v>
      </c>
      <c r="I277" s="211">
        <f>VLOOKUP(A277,IRPi!$A$5:$F$350,6,0)</f>
        <v>1</v>
      </c>
      <c r="J277" s="100">
        <f>VLOOKUP(A277,'R E I'!$A$3:$I$348,9,0)</f>
        <v>0.01</v>
      </c>
      <c r="K277" s="138">
        <f t="shared" si="27"/>
        <v>0.56643375650539018</v>
      </c>
      <c r="L277" s="107">
        <f t="shared" si="34"/>
        <v>17</v>
      </c>
      <c r="M277" s="111">
        <f t="shared" si="28"/>
        <v>55</v>
      </c>
      <c r="N277" s="98">
        <f t="shared" si="29"/>
        <v>0.56643375650539018</v>
      </c>
      <c r="O277" s="112">
        <f t="shared" si="30"/>
        <v>1.8311266071458766E-2</v>
      </c>
      <c r="P277" s="105">
        <f t="shared" si="31"/>
        <v>84109248</v>
      </c>
      <c r="Q277" s="237">
        <f t="shared" si="32"/>
        <v>84109248</v>
      </c>
      <c r="R277" s="113"/>
      <c r="T277" s="160"/>
      <c r="U277" s="160">
        <v>93722426</v>
      </c>
      <c r="W277" s="160">
        <v>93722426</v>
      </c>
      <c r="AH277" s="13" t="s">
        <v>67</v>
      </c>
      <c r="AI277" s="246">
        <v>5501</v>
      </c>
    </row>
    <row r="278" spans="1:35" x14ac:dyDescent="0.25">
      <c r="A278" s="145">
        <v>8104</v>
      </c>
      <c r="B278" s="76">
        <v>5</v>
      </c>
      <c r="C278" s="145" t="s">
        <v>306</v>
      </c>
      <c r="D278" s="76">
        <f>VLOOKUP(A278,Previsional!$A$3:$G$347,7,0)</f>
        <v>1</v>
      </c>
      <c r="E278" s="100">
        <f>VLOOKUP(A278,Patentes!$A$5:$F$350,6,0)</f>
        <v>0.98598130841121501</v>
      </c>
      <c r="F278" s="100">
        <f>VLOOKUP(A278,'I G'!$A$5:$F$350,6,0)</f>
        <v>7.8093452200987831E-2</v>
      </c>
      <c r="G278" s="100">
        <f>VLOOKUP(A278,CGR!$A$2:$R$347,18,0)</f>
        <v>1</v>
      </c>
      <c r="H278" s="100">
        <f>VLOOKUP(A278,TM!$A$2:$D$347,4,0)</f>
        <v>7.4439999999999992E-3</v>
      </c>
      <c r="I278" s="211">
        <f>VLOOKUP(A278,IRPi!$A$5:$F$350,6,0)</f>
        <v>1</v>
      </c>
      <c r="J278" s="100">
        <f>VLOOKUP(A278,'R E I'!$A$3:$I$348,9,0)</f>
        <v>0.01</v>
      </c>
      <c r="K278" s="138">
        <f t="shared" si="27"/>
        <v>0.56623342099417218</v>
      </c>
      <c r="L278" s="107">
        <f t="shared" si="34"/>
        <v>18</v>
      </c>
      <c r="M278" s="111">
        <f t="shared" si="28"/>
        <v>55</v>
      </c>
      <c r="N278" s="98">
        <f t="shared" si="29"/>
        <v>0.56623342099417218</v>
      </c>
      <c r="O278" s="112">
        <f t="shared" si="30"/>
        <v>1.8304789768082873E-2</v>
      </c>
      <c r="P278" s="105">
        <f t="shared" si="31"/>
        <v>84079501</v>
      </c>
      <c r="Q278" s="237">
        <f t="shared" si="32"/>
        <v>84079501</v>
      </c>
      <c r="R278" s="113"/>
      <c r="T278" s="160"/>
      <c r="U278" s="160">
        <v>93388208</v>
      </c>
      <c r="W278" s="160">
        <v>93388208</v>
      </c>
      <c r="AH278" s="13" t="s">
        <v>48</v>
      </c>
      <c r="AI278" s="246">
        <v>5801</v>
      </c>
    </row>
    <row r="279" spans="1:35" x14ac:dyDescent="0.25">
      <c r="A279" s="145">
        <v>12402</v>
      </c>
      <c r="B279" s="76">
        <v>5</v>
      </c>
      <c r="C279" s="145" t="s">
        <v>258</v>
      </c>
      <c r="D279" s="76">
        <f>VLOOKUP(A279,Previsional!$A$3:$G$347,7,0)</f>
        <v>1</v>
      </c>
      <c r="E279" s="100">
        <f>VLOOKUP(A279,Patentes!$A$5:$F$350,6,0)</f>
        <v>0.98947368421052628</v>
      </c>
      <c r="F279" s="100">
        <f>VLOOKUP(A279,'I G'!$A$5:$F$350,6,0)</f>
        <v>7.1832030773274477E-2</v>
      </c>
      <c r="G279" s="100">
        <f>VLOOKUP(A279,CGR!$A$2:$R$347,18,0)</f>
        <v>1</v>
      </c>
      <c r="H279" s="100">
        <f>VLOOKUP(A279,TM!$A$2:$D$347,4,0)</f>
        <v>9.495E-3</v>
      </c>
      <c r="I279" s="211">
        <f>VLOOKUP(A279,IRPi!$A$5:$F$350,6,0)</f>
        <v>0.99975439702521807</v>
      </c>
      <c r="J279" s="100">
        <f>VLOOKUP(A279,'R E I'!$A$3:$I$348,9,0)</f>
        <v>0.01</v>
      </c>
      <c r="K279" s="138">
        <f t="shared" si="27"/>
        <v>0.56618576701826373</v>
      </c>
      <c r="L279" s="107">
        <f t="shared" si="34"/>
        <v>19</v>
      </c>
      <c r="M279" s="111">
        <f t="shared" si="28"/>
        <v>55</v>
      </c>
      <c r="N279" s="98">
        <f t="shared" si="29"/>
        <v>0.56618576701826373</v>
      </c>
      <c r="O279" s="112">
        <f t="shared" si="30"/>
        <v>1.8303249244372554E-2</v>
      </c>
      <c r="P279" s="105">
        <f t="shared" si="31"/>
        <v>84072425</v>
      </c>
      <c r="Q279" s="237">
        <f t="shared" si="32"/>
        <v>84072425</v>
      </c>
      <c r="R279" s="113"/>
      <c r="S279" s="123"/>
      <c r="T279" s="160"/>
      <c r="U279" s="160">
        <v>93083675</v>
      </c>
      <c r="W279" s="160">
        <v>93083675</v>
      </c>
      <c r="AH279" s="13" t="s">
        <v>191</v>
      </c>
      <c r="AI279" s="246">
        <v>10210</v>
      </c>
    </row>
    <row r="280" spans="1:35" x14ac:dyDescent="0.25">
      <c r="A280" s="145">
        <v>6302</v>
      </c>
      <c r="B280" s="76">
        <v>5</v>
      </c>
      <c r="C280" s="145" t="s">
        <v>316</v>
      </c>
      <c r="D280" s="76">
        <f>VLOOKUP(A280,Previsional!$A$3:$G$347,7,0)</f>
        <v>1</v>
      </c>
      <c r="E280" s="211">
        <f>VLOOKUP(A280,Patentes!$A$5:$F$350,6,0)</f>
        <v>0.97044334975369462</v>
      </c>
      <c r="F280" s="211">
        <f>VLOOKUP(A280,'I G'!$A$5:$F$350,6,0)</f>
        <v>9.2433647752834594E-2</v>
      </c>
      <c r="G280" s="211">
        <f>VLOOKUP(A280,CGR!$A$2:$R$347,18,0)</f>
        <v>1</v>
      </c>
      <c r="H280" s="211">
        <f>VLOOKUP(A280,TM!$A$2:$D$347,4,0)</f>
        <v>9.5449999999999997E-3</v>
      </c>
      <c r="I280" s="211">
        <f>VLOOKUP(A280,IRPi!$A$5:$F$350,6,0)</f>
        <v>0.99791795220062807</v>
      </c>
      <c r="J280" s="211">
        <f>VLOOKUP(A280,'R E I'!$A$3:$I$348,9,0)</f>
        <v>0.01</v>
      </c>
      <c r="K280" s="138">
        <f t="shared" si="27"/>
        <v>0.56459123196203309</v>
      </c>
      <c r="L280" s="119">
        <f t="shared" si="34"/>
        <v>20</v>
      </c>
      <c r="M280" s="120">
        <f t="shared" si="28"/>
        <v>55</v>
      </c>
      <c r="N280" s="118">
        <f t="shared" si="29"/>
        <v>0.56459123196203309</v>
      </c>
      <c r="O280" s="91">
        <f t="shared" si="30"/>
        <v>1.8251702253502793E-2</v>
      </c>
      <c r="P280" s="105">
        <f t="shared" si="31"/>
        <v>83835653</v>
      </c>
      <c r="Q280" s="237">
        <f t="shared" si="32"/>
        <v>83835653</v>
      </c>
      <c r="R280" s="113"/>
      <c r="T280" s="160"/>
      <c r="U280" s="160">
        <v>92833278</v>
      </c>
      <c r="W280" s="160">
        <v>92833278</v>
      </c>
      <c r="AH280" s="13" t="s">
        <v>214</v>
      </c>
      <c r="AI280" s="246">
        <v>6114</v>
      </c>
    </row>
    <row r="281" spans="1:35" x14ac:dyDescent="0.25">
      <c r="A281" s="145">
        <v>6308</v>
      </c>
      <c r="B281" s="76">
        <v>5</v>
      </c>
      <c r="C281" s="145" t="s">
        <v>272</v>
      </c>
      <c r="D281" s="76">
        <f>VLOOKUP(A281,Previsional!$A$3:$G$347,7,0)</f>
        <v>1</v>
      </c>
      <c r="E281" s="211">
        <f>VLOOKUP(A281,Patentes!$A$5:$F$350,6,0)</f>
        <v>0.94352159468438535</v>
      </c>
      <c r="F281" s="211">
        <f>VLOOKUP(A281,'I G'!$A$5:$F$350,6,0)</f>
        <v>0.12940748347462713</v>
      </c>
      <c r="G281" s="211">
        <f>VLOOKUP(A281,CGR!$A$2:$R$347,18,0)</f>
        <v>1</v>
      </c>
      <c r="H281" s="211">
        <f>VLOOKUP(A281,TM!$A$2:$D$347,4,0)</f>
        <v>7.6039999999999996E-3</v>
      </c>
      <c r="I281" s="211">
        <f>VLOOKUP(A281,IRPi!$A$5:$F$350,6,0)</f>
        <v>1</v>
      </c>
      <c r="J281" s="211">
        <f>VLOOKUP(A281,'R E I'!$A$3:$I$348,9,0)</f>
        <v>9.9180000000000015E-3</v>
      </c>
      <c r="K281" s="138">
        <f t="shared" ref="K281:K344" si="35">IF(D281=1,D281*SUMPRODUCT($E$12:$J$12,E281:J281),0)</f>
        <v>0.56422092900819165</v>
      </c>
      <c r="L281" s="107">
        <f t="shared" si="34"/>
        <v>21</v>
      </c>
      <c r="M281" s="111">
        <f t="shared" ref="M281:M344" si="36">VLOOKUP(B281,$C$3:$E$8,3,0)</f>
        <v>55</v>
      </c>
      <c r="N281" s="138">
        <f t="shared" ref="N281:N344" si="37">IF(L281&lt;=M281,K281,0)</f>
        <v>0.56422092900819165</v>
      </c>
      <c r="O281" s="139">
        <f t="shared" ref="O281:O344" si="38">(N281/VLOOKUP(B281,$C$16:$D$21,2,0))</f>
        <v>1.8239731363991065E-2</v>
      </c>
      <c r="P281" s="105">
        <f t="shared" si="31"/>
        <v>83780668</v>
      </c>
      <c r="Q281" s="237">
        <f t="shared" si="32"/>
        <v>83780668</v>
      </c>
      <c r="R281" s="113"/>
      <c r="T281" s="160"/>
      <c r="U281" s="160">
        <v>92760331</v>
      </c>
      <c r="W281" s="160">
        <v>92760331</v>
      </c>
      <c r="AH281" s="13" t="s">
        <v>40</v>
      </c>
      <c r="AI281" s="246">
        <v>13126</v>
      </c>
    </row>
    <row r="282" spans="1:35" x14ac:dyDescent="0.25">
      <c r="A282" s="145">
        <v>15102</v>
      </c>
      <c r="B282" s="76">
        <v>5</v>
      </c>
      <c r="C282" s="145" t="s">
        <v>310</v>
      </c>
      <c r="D282" s="76">
        <f>VLOOKUP(A282,Previsional!$A$3:$G$347,7,0)</f>
        <v>1</v>
      </c>
      <c r="E282" s="100">
        <f>VLOOKUP(A282,Patentes!$A$5:$F$350,6,0)</f>
        <v>1</v>
      </c>
      <c r="F282" s="100">
        <f>VLOOKUP(A282,'I G'!$A$5:$F$350,6,0)</f>
        <v>5.1192459730346938E-2</v>
      </c>
      <c r="G282" s="100">
        <f>VLOOKUP(A282,CGR!$A$2:$R$347,18,0)</f>
        <v>1</v>
      </c>
      <c r="H282" s="100">
        <f>VLOOKUP(A282,TM!$A$2:$D$347,4,0)</f>
        <v>4.2259999999999997E-3</v>
      </c>
      <c r="I282" s="211">
        <f>VLOOKUP(A282,IRPi!$A$5:$F$350,6,0)</f>
        <v>0.99851875999002193</v>
      </c>
      <c r="J282" s="100">
        <f>VLOOKUP(A282,'R E I'!$A$3:$I$348,9,0)</f>
        <v>0.01</v>
      </c>
      <c r="K282" s="138">
        <f t="shared" si="35"/>
        <v>0.56385795293208774</v>
      </c>
      <c r="L282" s="107">
        <f t="shared" si="34"/>
        <v>22</v>
      </c>
      <c r="M282" s="111">
        <f t="shared" si="36"/>
        <v>55</v>
      </c>
      <c r="N282" s="98">
        <f t="shared" si="37"/>
        <v>0.56385795293208774</v>
      </c>
      <c r="O282" s="112">
        <f t="shared" si="38"/>
        <v>1.822799733255177E-2</v>
      </c>
      <c r="P282" s="105">
        <f t="shared" ref="P282:P345" si="39">ROUND(VLOOKUP(B282,$C$16:$I$21,7,0)*O282,0)</f>
        <v>83726770</v>
      </c>
      <c r="Q282" s="237">
        <f t="shared" ref="Q282:Q345" si="40">+P282</f>
        <v>83726770</v>
      </c>
      <c r="R282" s="113"/>
      <c r="T282" s="160"/>
      <c r="U282" s="160">
        <v>92658171</v>
      </c>
      <c r="W282" s="160">
        <v>92658171</v>
      </c>
      <c r="AH282" s="13" t="s">
        <v>94</v>
      </c>
      <c r="AI282" s="246">
        <v>5107</v>
      </c>
    </row>
    <row r="283" spans="1:35" x14ac:dyDescent="0.25">
      <c r="A283" s="145">
        <v>5705</v>
      </c>
      <c r="B283" s="76">
        <v>5</v>
      </c>
      <c r="C283" s="145" t="s">
        <v>278</v>
      </c>
      <c r="D283" s="76">
        <f>VLOOKUP(A283,Previsional!$A$3:$G$347,7,0)</f>
        <v>1</v>
      </c>
      <c r="E283" s="211">
        <f>VLOOKUP(A283,Patentes!$A$5:$F$350,6,0)</f>
        <v>0.96052631578947367</v>
      </c>
      <c r="F283" s="211">
        <f>VLOOKUP(A283,'I G'!$A$5:$F$350,6,0)</f>
        <v>0.10343519481939466</v>
      </c>
      <c r="G283" s="211">
        <f>VLOOKUP(A283,CGR!$A$2:$R$347,18,0)</f>
        <v>1</v>
      </c>
      <c r="H283" s="211">
        <f>VLOOKUP(A283,TM!$A$2:$D$347,4,0)</f>
        <v>8.3979999999999992E-3</v>
      </c>
      <c r="I283" s="211">
        <f>VLOOKUP(A283,IRPi!$A$5:$F$350,6,0)</f>
        <v>1</v>
      </c>
      <c r="J283" s="211">
        <f>VLOOKUP(A283,'R E I'!$A$3:$I$348,9,0)</f>
        <v>9.1120000000000003E-3</v>
      </c>
      <c r="K283" s="138">
        <f t="shared" si="35"/>
        <v>0.56375830923116443</v>
      </c>
      <c r="L283" s="107">
        <f t="shared" si="34"/>
        <v>23</v>
      </c>
      <c r="M283" s="111">
        <f t="shared" si="36"/>
        <v>55</v>
      </c>
      <c r="N283" s="138">
        <f t="shared" si="37"/>
        <v>0.56375830923116443</v>
      </c>
      <c r="O283" s="139">
        <f t="shared" si="38"/>
        <v>1.8224776122129551E-2</v>
      </c>
      <c r="P283" s="105">
        <f t="shared" si="39"/>
        <v>83711974</v>
      </c>
      <c r="Q283" s="237">
        <f t="shared" si="40"/>
        <v>83711974</v>
      </c>
      <c r="R283" s="113"/>
      <c r="T283" s="160"/>
      <c r="U283" s="160">
        <v>92558794</v>
      </c>
      <c r="W283" s="160">
        <v>92558794</v>
      </c>
      <c r="AH283" s="13" t="s">
        <v>141</v>
      </c>
      <c r="AI283" s="246">
        <v>16201</v>
      </c>
    </row>
    <row r="284" spans="1:35" x14ac:dyDescent="0.25">
      <c r="A284" s="145">
        <v>4202</v>
      </c>
      <c r="B284" s="76">
        <v>5</v>
      </c>
      <c r="C284" s="145" t="s">
        <v>248</v>
      </c>
      <c r="D284" s="76">
        <f>VLOOKUP(A284,Previsional!$A$3:$G$347,7,0)</f>
        <v>1</v>
      </c>
      <c r="E284" s="100">
        <f>VLOOKUP(A284,Patentes!$A$5:$F$350,6,0)</f>
        <v>0.9363636363636364</v>
      </c>
      <c r="F284" s="100">
        <f>VLOOKUP(A284,'I G'!$A$5:$F$350,6,0)</f>
        <v>0.12885412707273319</v>
      </c>
      <c r="G284" s="100">
        <f>VLOOKUP(A284,CGR!$A$2:$R$347,18,0)</f>
        <v>1</v>
      </c>
      <c r="H284" s="100">
        <f>VLOOKUP(A284,TM!$A$2:$D$347,4,0)</f>
        <v>3.9229999999999994E-3</v>
      </c>
      <c r="I284" s="211">
        <f>VLOOKUP(A284,IRPi!$A$5:$F$350,6,0)</f>
        <v>1</v>
      </c>
      <c r="J284" s="100">
        <f>VLOOKUP(A284,'R E I'!$A$3:$I$348,9,0)</f>
        <v>0.01</v>
      </c>
      <c r="K284" s="138">
        <f t="shared" si="35"/>
        <v>0.56102925449545593</v>
      </c>
      <c r="L284" s="107">
        <f t="shared" si="34"/>
        <v>24</v>
      </c>
      <c r="M284" s="111">
        <f t="shared" si="36"/>
        <v>55</v>
      </c>
      <c r="N284" s="98">
        <f t="shared" si="37"/>
        <v>0.56102925449545593</v>
      </c>
      <c r="O284" s="112">
        <f t="shared" si="38"/>
        <v>1.81365531890589E-2</v>
      </c>
      <c r="P284" s="105">
        <f t="shared" si="39"/>
        <v>83306739</v>
      </c>
      <c r="Q284" s="237">
        <f t="shared" si="40"/>
        <v>83306739</v>
      </c>
      <c r="R284" s="113"/>
      <c r="T284" s="160"/>
      <c r="U284" s="160">
        <v>92512881</v>
      </c>
      <c r="W284" s="160">
        <v>92512881</v>
      </c>
      <c r="AH284" s="13" t="s">
        <v>25</v>
      </c>
      <c r="AI284" s="246">
        <v>6101</v>
      </c>
    </row>
    <row r="285" spans="1:35" x14ac:dyDescent="0.25">
      <c r="A285" s="145">
        <v>9206</v>
      </c>
      <c r="B285" s="76">
        <v>5</v>
      </c>
      <c r="C285" s="145" t="s">
        <v>321</v>
      </c>
      <c r="D285" s="76">
        <f>VLOOKUP(A285,Previsional!$A$3:$G$347,7,0)</f>
        <v>1</v>
      </c>
      <c r="E285" s="100">
        <f>VLOOKUP(A285,Patentes!$A$5:$F$350,6,0)</f>
        <v>0.97402597402597402</v>
      </c>
      <c r="F285" s="100">
        <f>VLOOKUP(A285,'I G'!$A$5:$F$350,6,0)</f>
        <v>7.2441500282284452E-2</v>
      </c>
      <c r="G285" s="100">
        <f>VLOOKUP(A285,CGR!$A$2:$R$347,18,0)</f>
        <v>1</v>
      </c>
      <c r="H285" s="100">
        <f>VLOOKUP(A285,TM!$A$2:$D$347,4,0)</f>
        <v>5.7140000000000003E-3</v>
      </c>
      <c r="I285" s="211">
        <f>VLOOKUP(A285,IRPi!$A$5:$F$350,6,0)</f>
        <v>1</v>
      </c>
      <c r="J285" s="100">
        <f>VLOOKUP(A285,'R E I'!$A$3:$I$348,9,0)</f>
        <v>0.01</v>
      </c>
      <c r="K285" s="138">
        <f t="shared" si="35"/>
        <v>0.56037656597966201</v>
      </c>
      <c r="L285" s="107">
        <f t="shared" si="34"/>
        <v>25</v>
      </c>
      <c r="M285" s="111">
        <f t="shared" si="36"/>
        <v>55</v>
      </c>
      <c r="N285" s="98">
        <f t="shared" si="37"/>
        <v>0.56037656597966201</v>
      </c>
      <c r="O285" s="112">
        <f t="shared" si="38"/>
        <v>1.8115453540711274E-2</v>
      </c>
      <c r="P285" s="105">
        <f t="shared" si="39"/>
        <v>83209821</v>
      </c>
      <c r="Q285" s="237">
        <f t="shared" si="40"/>
        <v>83209821</v>
      </c>
      <c r="R285" s="113"/>
      <c r="T285" s="160"/>
      <c r="U285" s="160">
        <v>92453252</v>
      </c>
      <c r="W285" s="160">
        <v>92453252</v>
      </c>
      <c r="AH285" s="13" t="s">
        <v>193</v>
      </c>
      <c r="AI285" s="246">
        <v>16206</v>
      </c>
    </row>
    <row r="286" spans="1:35" x14ac:dyDescent="0.25">
      <c r="A286" s="145">
        <v>10206</v>
      </c>
      <c r="B286" s="76">
        <v>5</v>
      </c>
      <c r="C286" s="145" t="s">
        <v>281</v>
      </c>
      <c r="D286" s="76">
        <f>VLOOKUP(A286,Previsional!$A$3:$G$347,7,0)</f>
        <v>1</v>
      </c>
      <c r="E286" s="100">
        <f>VLOOKUP(A286,Patentes!$A$5:$F$350,6,0)</f>
        <v>1</v>
      </c>
      <c r="F286" s="100">
        <f>VLOOKUP(A286,'I G'!$A$5:$F$350,6,0)</f>
        <v>3.7080719698737573E-2</v>
      </c>
      <c r="G286" s="100">
        <f>VLOOKUP(A286,CGR!$A$2:$R$347,18,0)</f>
        <v>1</v>
      </c>
      <c r="H286" s="100">
        <f>VLOOKUP(A286,TM!$A$2:$D$347,4,0)</f>
        <v>3.5820000000000001E-3</v>
      </c>
      <c r="I286" s="211">
        <f>VLOOKUP(A286,IRPi!$A$5:$F$350,6,0)</f>
        <v>1</v>
      </c>
      <c r="J286" s="100">
        <f>VLOOKUP(A286,'R E I'!$A$3:$I$348,9,0)</f>
        <v>9.2507500000000003E-3</v>
      </c>
      <c r="K286" s="138">
        <f t="shared" si="35"/>
        <v>0.56027001742468441</v>
      </c>
      <c r="L286" s="107">
        <f t="shared" si="34"/>
        <v>26</v>
      </c>
      <c r="M286" s="111">
        <f t="shared" si="36"/>
        <v>55</v>
      </c>
      <c r="N286" s="98">
        <f t="shared" si="37"/>
        <v>0.56027001742468441</v>
      </c>
      <c r="O286" s="112">
        <f t="shared" si="38"/>
        <v>1.8112009115096951E-2</v>
      </c>
      <c r="P286" s="105">
        <f t="shared" si="39"/>
        <v>83194000</v>
      </c>
      <c r="Q286" s="237">
        <f t="shared" si="40"/>
        <v>83194000</v>
      </c>
      <c r="R286" s="113"/>
      <c r="T286" s="160"/>
      <c r="U286" s="160">
        <v>92449966</v>
      </c>
      <c r="W286" s="160">
        <v>92449966</v>
      </c>
      <c r="AH286" s="13" t="s">
        <v>255</v>
      </c>
      <c r="AI286" s="246">
        <v>7305</v>
      </c>
    </row>
    <row r="287" spans="1:35" x14ac:dyDescent="0.25">
      <c r="A287" s="145">
        <v>10204</v>
      </c>
      <c r="B287" s="159">
        <v>5</v>
      </c>
      <c r="C287" s="145" t="s">
        <v>279</v>
      </c>
      <c r="D287" s="226">
        <f>VLOOKUP(A287,Previsional!$A$3:$G$347,7,0)</f>
        <v>1</v>
      </c>
      <c r="E287" s="228">
        <f>VLOOKUP(A287,Patentes!$A$5:$F$350,6,0)</f>
        <v>1</v>
      </c>
      <c r="F287" s="228">
        <f>VLOOKUP(A287,'I G'!$A$5:$F$350,6,0)</f>
        <v>3.1144976664644393E-2</v>
      </c>
      <c r="G287" s="228">
        <f>VLOOKUP(A287,CGR!$A$2:$R$347,18,0)</f>
        <v>1</v>
      </c>
      <c r="H287" s="228">
        <f>VLOOKUP(A287,TM!$A$2:$D$347,4,0)</f>
        <v>7.2319999999999997E-3</v>
      </c>
      <c r="I287" s="211">
        <f>VLOOKUP(A287,IRPi!$A$5:$F$350,6,0)</f>
        <v>1</v>
      </c>
      <c r="J287" s="228">
        <f>VLOOKUP(A287,'R E I'!$A$3:$I$348,9,0)</f>
        <v>0.01</v>
      </c>
      <c r="K287" s="138">
        <f t="shared" si="35"/>
        <v>0.55937104416616101</v>
      </c>
      <c r="L287" s="107">
        <f t="shared" si="34"/>
        <v>27</v>
      </c>
      <c r="M287" s="111">
        <f t="shared" si="36"/>
        <v>55</v>
      </c>
      <c r="N287" s="138">
        <f t="shared" si="37"/>
        <v>0.55937104416616101</v>
      </c>
      <c r="O287" s="139">
        <f t="shared" si="38"/>
        <v>1.808294774942287E-2</v>
      </c>
      <c r="P287" s="105">
        <f t="shared" si="39"/>
        <v>83060512</v>
      </c>
      <c r="Q287" s="237">
        <f t="shared" si="40"/>
        <v>83060512</v>
      </c>
      <c r="R287" s="113"/>
      <c r="T287" s="160"/>
      <c r="U287" s="160">
        <v>92347899</v>
      </c>
      <c r="W287" s="160">
        <v>92347899</v>
      </c>
      <c r="AH287" s="13" t="s">
        <v>6</v>
      </c>
      <c r="AI287" s="246">
        <v>13127</v>
      </c>
    </row>
    <row r="288" spans="1:35" x14ac:dyDescent="0.25">
      <c r="A288" s="145">
        <v>7109</v>
      </c>
      <c r="B288" s="76">
        <v>5</v>
      </c>
      <c r="C288" s="145" t="s">
        <v>245</v>
      </c>
      <c r="D288" s="76">
        <f>VLOOKUP(A288,Previsional!$A$3:$G$347,7,0)</f>
        <v>1</v>
      </c>
      <c r="E288" s="100">
        <f>VLOOKUP(A288,Patentes!$A$5:$F$350,6,0)</f>
        <v>0.89776046738072057</v>
      </c>
      <c r="F288" s="100">
        <f>VLOOKUP(A288,'I G'!$A$5:$F$350,6,0)</f>
        <v>0.17173764933036467</v>
      </c>
      <c r="G288" s="100">
        <f>VLOOKUP(A288,CGR!$A$2:$R$347,18,0)</f>
        <v>1</v>
      </c>
      <c r="H288" s="100">
        <f>VLOOKUP(A288,TM!$A$2:$D$347,4,0)</f>
        <v>8.9029999999999995E-3</v>
      </c>
      <c r="I288" s="211">
        <f>VLOOKUP(A288,IRPi!$A$5:$F$350,6,0)</f>
        <v>1</v>
      </c>
      <c r="J288" s="100">
        <f>VLOOKUP(A288,'R E I'!$A$3:$I$348,9,0)</f>
        <v>0.01</v>
      </c>
      <c r="K288" s="138">
        <f t="shared" si="35"/>
        <v>0.55898602591584334</v>
      </c>
      <c r="L288" s="107">
        <f t="shared" si="34"/>
        <v>28</v>
      </c>
      <c r="M288" s="111">
        <f t="shared" si="36"/>
        <v>55</v>
      </c>
      <c r="N288" s="98">
        <f t="shared" si="37"/>
        <v>0.55898602591584334</v>
      </c>
      <c r="O288" s="112">
        <f t="shared" si="38"/>
        <v>1.8070501154312735E-2</v>
      </c>
      <c r="P288" s="105">
        <f t="shared" si="39"/>
        <v>83003341</v>
      </c>
      <c r="Q288" s="237">
        <f t="shared" si="40"/>
        <v>83003341</v>
      </c>
      <c r="R288" s="113"/>
      <c r="T288" s="160"/>
      <c r="U288" s="160">
        <v>92326792</v>
      </c>
      <c r="W288" s="160">
        <v>92326792</v>
      </c>
      <c r="AH288" s="13" t="s">
        <v>106</v>
      </c>
      <c r="AI288" s="246">
        <v>9209</v>
      </c>
    </row>
    <row r="289" spans="1:35" x14ac:dyDescent="0.25">
      <c r="A289" s="145">
        <v>12303</v>
      </c>
      <c r="B289" s="76">
        <v>5</v>
      </c>
      <c r="C289" s="145" t="s">
        <v>256</v>
      </c>
      <c r="D289" s="76">
        <f>VLOOKUP(A289,Previsional!$A$3:$G$347,7,0)</f>
        <v>1</v>
      </c>
      <c r="E289" s="100">
        <f>VLOOKUP(A289,Patentes!$A$5:$F$350,6,0)</f>
        <v>1</v>
      </c>
      <c r="F289" s="100">
        <f>VLOOKUP(A289,'I G'!$A$5:$F$350,6,0)</f>
        <v>2.5462366079816404E-2</v>
      </c>
      <c r="G289" s="100">
        <f>VLOOKUP(A289,CGR!$A$2:$R$347,18,0)</f>
        <v>1</v>
      </c>
      <c r="H289" s="100">
        <f>VLOOKUP(A289,TM!$A$2:$D$347,4,0)</f>
        <v>7.4570000000000001E-3</v>
      </c>
      <c r="I289" s="211">
        <f>VLOOKUP(A289,IRPi!$A$5:$F$350,6,0)</f>
        <v>1</v>
      </c>
      <c r="J289" s="100">
        <f>VLOOKUP(A289,'R E I'!$A$3:$I$348,9,0)</f>
        <v>0.01</v>
      </c>
      <c r="K289" s="138">
        <f t="shared" si="35"/>
        <v>0.55798414151995412</v>
      </c>
      <c r="L289" s="107">
        <f t="shared" si="34"/>
        <v>29</v>
      </c>
      <c r="M289" s="111">
        <f t="shared" si="36"/>
        <v>55</v>
      </c>
      <c r="N289" s="98">
        <f t="shared" si="37"/>
        <v>0.55798414151995412</v>
      </c>
      <c r="O289" s="112">
        <f t="shared" si="38"/>
        <v>1.8038112950863924E-2</v>
      </c>
      <c r="P289" s="105">
        <f t="shared" si="39"/>
        <v>82854572</v>
      </c>
      <c r="Q289" s="237">
        <f t="shared" si="40"/>
        <v>82854572</v>
      </c>
      <c r="R289" s="113"/>
      <c r="T289" s="160"/>
      <c r="U289" s="160">
        <v>92273320</v>
      </c>
      <c r="W289" s="160">
        <v>92273320</v>
      </c>
      <c r="AH289" s="13" t="s">
        <v>10</v>
      </c>
      <c r="AI289" s="246">
        <v>13128</v>
      </c>
    </row>
    <row r="290" spans="1:35" x14ac:dyDescent="0.25">
      <c r="A290" s="145">
        <v>8302</v>
      </c>
      <c r="B290" s="76">
        <v>5</v>
      </c>
      <c r="C290" s="145" t="s">
        <v>304</v>
      </c>
      <c r="D290" s="76">
        <f>VLOOKUP(A290,Previsional!$A$3:$G$347,7,0)</f>
        <v>1</v>
      </c>
      <c r="E290" s="100">
        <f>VLOOKUP(A290,Patentes!$A$5:$F$350,6,0)</f>
        <v>0.91719745222929938</v>
      </c>
      <c r="F290" s="100">
        <f>VLOOKUP(A290,'I G'!$A$5:$F$350,6,0)</f>
        <v>0.1422015698695267</v>
      </c>
      <c r="G290" s="100">
        <f>VLOOKUP(A290,CGR!$A$2:$R$347,18,0)</f>
        <v>1</v>
      </c>
      <c r="H290" s="100">
        <f>VLOOKUP(A290,TM!$A$2:$D$347,4,0)</f>
        <v>5.6510000000000006E-3</v>
      </c>
      <c r="I290" s="211">
        <f>VLOOKUP(A290,IRPi!$A$5:$F$350,6,0)</f>
        <v>1</v>
      </c>
      <c r="J290" s="100">
        <f>VLOOKUP(A290,'R E I'!$A$3:$I$348,9,0)</f>
        <v>0.01</v>
      </c>
      <c r="K290" s="138">
        <f t="shared" si="35"/>
        <v>0.55791715074763637</v>
      </c>
      <c r="L290" s="107">
        <f t="shared" si="34"/>
        <v>30</v>
      </c>
      <c r="M290" s="111">
        <f t="shared" si="36"/>
        <v>55</v>
      </c>
      <c r="N290" s="98">
        <f t="shared" si="37"/>
        <v>0.55791715074763637</v>
      </c>
      <c r="O290" s="112">
        <f t="shared" si="38"/>
        <v>1.803594732100491E-2</v>
      </c>
      <c r="P290" s="105">
        <f t="shared" si="39"/>
        <v>82844625</v>
      </c>
      <c r="Q290" s="237">
        <f t="shared" si="40"/>
        <v>82844625</v>
      </c>
      <c r="R290" s="113"/>
      <c r="T290" s="160"/>
      <c r="U290" s="160">
        <v>92212115</v>
      </c>
      <c r="W290" s="160">
        <v>92212115</v>
      </c>
      <c r="AH290" s="13" t="s">
        <v>199</v>
      </c>
      <c r="AI290" s="246">
        <v>6115</v>
      </c>
    </row>
    <row r="291" spans="1:35" x14ac:dyDescent="0.25">
      <c r="A291" s="145">
        <v>6307</v>
      </c>
      <c r="B291" s="76">
        <v>5</v>
      </c>
      <c r="C291" s="145" t="s">
        <v>295</v>
      </c>
      <c r="D291" s="76">
        <f>VLOOKUP(A291,Previsional!$A$3:$G$347,7,0)</f>
        <v>1</v>
      </c>
      <c r="E291" s="100">
        <f>VLOOKUP(A291,Patentes!$A$5:$F$350,6,0)</f>
        <v>0.8841911764705882</v>
      </c>
      <c r="F291" s="100">
        <f>VLOOKUP(A291,'I G'!$A$5:$F$350,6,0)</f>
        <v>0.18674179138041674</v>
      </c>
      <c r="G291" s="100">
        <f>VLOOKUP(A291,CGR!$A$2:$R$347,18,0)</f>
        <v>1</v>
      </c>
      <c r="H291" s="100">
        <f>VLOOKUP(A291,TM!$A$2:$D$347,4,0)</f>
        <v>5.7289999999999997E-3</v>
      </c>
      <c r="I291" s="211">
        <f>VLOOKUP(A291,IRPi!$A$5:$F$350,6,0)</f>
        <v>1</v>
      </c>
      <c r="J291" s="100">
        <f>VLOOKUP(A291,'R E I'!$A$3:$I$348,9,0)</f>
        <v>0.01</v>
      </c>
      <c r="K291" s="138">
        <f t="shared" si="35"/>
        <v>0.55751170960981011</v>
      </c>
      <c r="L291" s="107">
        <f t="shared" si="34"/>
        <v>31</v>
      </c>
      <c r="M291" s="111">
        <f t="shared" si="36"/>
        <v>55</v>
      </c>
      <c r="N291" s="98">
        <f t="shared" si="37"/>
        <v>0.55751170960981011</v>
      </c>
      <c r="O291" s="112">
        <f t="shared" si="38"/>
        <v>1.8022840509368445E-2</v>
      </c>
      <c r="P291" s="105">
        <f t="shared" si="39"/>
        <v>82784421</v>
      </c>
      <c r="Q291" s="237">
        <f t="shared" si="40"/>
        <v>82784421</v>
      </c>
      <c r="R291" s="113"/>
      <c r="T291" s="160"/>
      <c r="U291" s="160">
        <v>92039003</v>
      </c>
      <c r="W291" s="160">
        <v>92039003</v>
      </c>
      <c r="AH291" s="13" t="s">
        <v>369</v>
      </c>
      <c r="AI291" s="246">
        <v>6116</v>
      </c>
    </row>
    <row r="292" spans="1:35" x14ac:dyDescent="0.25">
      <c r="A292" s="145">
        <v>11303</v>
      </c>
      <c r="B292" s="76">
        <v>5</v>
      </c>
      <c r="C292" s="145" t="s">
        <v>243</v>
      </c>
      <c r="D292" s="76">
        <f>VLOOKUP(A292,Previsional!$A$3:$G$347,7,0)</f>
        <v>1</v>
      </c>
      <c r="E292" s="100">
        <f>VLOOKUP(A292,Patentes!$A$5:$F$350,6,0)</f>
        <v>1</v>
      </c>
      <c r="F292" s="100">
        <f>VLOOKUP(A292,'I G'!$A$5:$F$350,6,0)</f>
        <v>1.8895054945758223E-2</v>
      </c>
      <c r="G292" s="100">
        <f>VLOOKUP(A292,CGR!$A$2:$R$347,18,0)</f>
        <v>1</v>
      </c>
      <c r="H292" s="100">
        <f>VLOOKUP(A292,TM!$A$2:$D$347,4,0)</f>
        <v>8.9899999999999997E-3</v>
      </c>
      <c r="I292" s="211">
        <f>VLOOKUP(A292,IRPi!$A$5:$F$350,6,0)</f>
        <v>1</v>
      </c>
      <c r="J292" s="100">
        <f>VLOOKUP(A292,'R E I'!$A$3:$I$348,9,0)</f>
        <v>0.01</v>
      </c>
      <c r="K292" s="138">
        <f t="shared" si="35"/>
        <v>0.55657226373643953</v>
      </c>
      <c r="L292" s="107">
        <f t="shared" si="34"/>
        <v>32</v>
      </c>
      <c r="M292" s="111">
        <f t="shared" si="36"/>
        <v>55</v>
      </c>
      <c r="N292" s="98">
        <f t="shared" si="37"/>
        <v>0.55657226373643953</v>
      </c>
      <c r="O292" s="112">
        <f t="shared" si="38"/>
        <v>1.7992470773897252E-2</v>
      </c>
      <c r="P292" s="105">
        <f t="shared" si="39"/>
        <v>82644924</v>
      </c>
      <c r="Q292" s="237">
        <f t="shared" si="40"/>
        <v>82644924</v>
      </c>
      <c r="R292" s="113"/>
      <c r="T292" s="160"/>
      <c r="U292" s="160">
        <v>91933707</v>
      </c>
      <c r="W292" s="160">
        <v>91933707</v>
      </c>
      <c r="AH292" s="13" t="s">
        <v>263</v>
      </c>
      <c r="AI292" s="246">
        <v>7405</v>
      </c>
    </row>
    <row r="293" spans="1:35" x14ac:dyDescent="0.25">
      <c r="A293" s="145">
        <v>12102</v>
      </c>
      <c r="B293" s="76">
        <v>5</v>
      </c>
      <c r="C293" s="145" t="s">
        <v>250</v>
      </c>
      <c r="D293" s="76">
        <f>VLOOKUP(A293,Previsional!$A$3:$G$347,7,0)</f>
        <v>1</v>
      </c>
      <c r="E293" s="100">
        <f>VLOOKUP(A293,Patentes!$A$5:$F$350,6,0)</f>
        <v>1</v>
      </c>
      <c r="F293" s="100">
        <f>VLOOKUP(A293,'I G'!$A$5:$F$350,6,0)</f>
        <v>1.7959140707076774E-2</v>
      </c>
      <c r="G293" s="100">
        <f>VLOOKUP(A293,CGR!$A$2:$R$347,18,0)</f>
        <v>1</v>
      </c>
      <c r="H293" s="100">
        <f>VLOOKUP(A293,TM!$A$2:$D$347,4,0)</f>
        <v>7.2909999999999997E-3</v>
      </c>
      <c r="I293" s="211">
        <f>VLOOKUP(A293,IRPi!$A$5:$F$350,6,0)</f>
        <v>1</v>
      </c>
      <c r="J293" s="100">
        <f>VLOOKUP(A293,'R E I'!$A$3:$I$348,9,0)</f>
        <v>0.01</v>
      </c>
      <c r="K293" s="138">
        <f t="shared" si="35"/>
        <v>0.55608343517676906</v>
      </c>
      <c r="L293" s="107">
        <f t="shared" ref="L293:L324" si="41">_xlfn.RANK.EQ(K293,$K$261:$K$369,0)</f>
        <v>33</v>
      </c>
      <c r="M293" s="111">
        <f t="shared" si="36"/>
        <v>55</v>
      </c>
      <c r="N293" s="98">
        <f t="shared" si="37"/>
        <v>0.55608343517676906</v>
      </c>
      <c r="O293" s="112">
        <f t="shared" si="38"/>
        <v>1.7976668273222366E-2</v>
      </c>
      <c r="P293" s="105">
        <f t="shared" si="39"/>
        <v>82572338</v>
      </c>
      <c r="Q293" s="237">
        <f t="shared" si="40"/>
        <v>82572338</v>
      </c>
      <c r="R293" s="113"/>
      <c r="T293" s="160"/>
      <c r="U293" s="160">
        <v>91925438</v>
      </c>
      <c r="W293" s="160">
        <v>91925438</v>
      </c>
      <c r="AH293" s="13" t="s">
        <v>98</v>
      </c>
      <c r="AI293" s="246">
        <v>5303</v>
      </c>
    </row>
    <row r="294" spans="1:35" x14ac:dyDescent="0.25">
      <c r="A294" s="145">
        <v>15201</v>
      </c>
      <c r="B294" s="76">
        <v>5</v>
      </c>
      <c r="C294" s="145" t="s">
        <v>294</v>
      </c>
      <c r="D294" s="76">
        <f>VLOOKUP(A294,Previsional!$A$3:$G$347,7,0)</f>
        <v>1</v>
      </c>
      <c r="E294" s="100">
        <f>VLOOKUP(A294,Patentes!$A$5:$F$350,6,0)</f>
        <v>0.98</v>
      </c>
      <c r="F294" s="100">
        <f>VLOOKUP(A294,'I G'!$A$5:$F$350,6,0)</f>
        <v>4.7671980644025912E-2</v>
      </c>
      <c r="G294" s="100">
        <f>VLOOKUP(A294,CGR!$A$2:$R$347,18,0)</f>
        <v>1</v>
      </c>
      <c r="H294" s="100">
        <f>VLOOKUP(A294,TM!$A$2:$D$347,4,0)</f>
        <v>3.2579999999999996E-3</v>
      </c>
      <c r="I294" s="211">
        <f>VLOOKUP(A294,IRPi!$A$5:$F$350,6,0)</f>
        <v>1</v>
      </c>
      <c r="J294" s="100">
        <f>VLOOKUP(A294,'R E I'!$A$3:$I$348,9,0)</f>
        <v>0.01</v>
      </c>
      <c r="K294" s="138">
        <f t="shared" si="35"/>
        <v>0.55590669516100644</v>
      </c>
      <c r="L294" s="107">
        <f t="shared" si="41"/>
        <v>34</v>
      </c>
      <c r="M294" s="111">
        <f t="shared" si="36"/>
        <v>55</v>
      </c>
      <c r="N294" s="98">
        <f t="shared" si="37"/>
        <v>0.55590669516100644</v>
      </c>
      <c r="O294" s="112">
        <f t="shared" si="38"/>
        <v>1.797095474817741E-2</v>
      </c>
      <c r="P294" s="105">
        <f t="shared" si="39"/>
        <v>82546094</v>
      </c>
      <c r="Q294" s="237">
        <f t="shared" si="40"/>
        <v>82546094</v>
      </c>
      <c r="R294" s="113"/>
      <c r="T294" s="160"/>
      <c r="U294" s="160">
        <v>91892877</v>
      </c>
      <c r="W294" s="160">
        <v>91892877</v>
      </c>
      <c r="AH294" s="13" t="s">
        <v>101</v>
      </c>
      <c r="AI294" s="246">
        <v>14204</v>
      </c>
    </row>
    <row r="295" spans="1:35" x14ac:dyDescent="0.25">
      <c r="A295" s="145">
        <v>15202</v>
      </c>
      <c r="B295" s="76">
        <v>5</v>
      </c>
      <c r="C295" s="145" t="s">
        <v>322</v>
      </c>
      <c r="D295" s="76">
        <f>VLOOKUP(A295,Previsional!$A$3:$G$347,7,0)</f>
        <v>1</v>
      </c>
      <c r="E295" s="100">
        <f>VLOOKUP(A295,Patentes!$A$5:$F$350,6,0)</f>
        <v>1</v>
      </c>
      <c r="F295" s="100">
        <f>VLOOKUP(A295,'I G'!$A$5:$F$350,6,0)</f>
        <v>1.7849536269411798E-2</v>
      </c>
      <c r="G295" s="100">
        <f>VLOOKUP(A295,CGR!$A$2:$R$347,18,0)</f>
        <v>1</v>
      </c>
      <c r="H295" s="100">
        <f>VLOOKUP(A295,TM!$A$2:$D$347,4,0)</f>
        <v>4.6800000000000001E-3</v>
      </c>
      <c r="I295" s="211">
        <f>VLOOKUP(A295,IRPi!$A$5:$F$350,6,0)</f>
        <v>1</v>
      </c>
      <c r="J295" s="100">
        <f>VLOOKUP(A295,'R E I'!$A$3:$I$348,9,0)</f>
        <v>0.01</v>
      </c>
      <c r="K295" s="138">
        <f t="shared" si="35"/>
        <v>0.55566438406735286</v>
      </c>
      <c r="L295" s="107">
        <f t="shared" si="41"/>
        <v>35</v>
      </c>
      <c r="M295" s="111">
        <f t="shared" si="36"/>
        <v>55</v>
      </c>
      <c r="N295" s="98">
        <f t="shared" si="37"/>
        <v>0.55566438406735286</v>
      </c>
      <c r="O295" s="112">
        <f t="shared" si="38"/>
        <v>1.7963121488141262E-2</v>
      </c>
      <c r="P295" s="105">
        <f t="shared" si="39"/>
        <v>82510114</v>
      </c>
      <c r="Q295" s="237">
        <f t="shared" si="40"/>
        <v>82510114</v>
      </c>
      <c r="R295" s="113"/>
      <c r="S295" s="123"/>
      <c r="T295" s="160"/>
      <c r="U295" s="160">
        <v>91858378</v>
      </c>
      <c r="W295" s="160">
        <v>91858378</v>
      </c>
      <c r="AH295" s="13" t="s">
        <v>241</v>
      </c>
      <c r="AI295" s="246">
        <v>7108</v>
      </c>
    </row>
    <row r="296" spans="1:35" x14ac:dyDescent="0.25">
      <c r="A296" s="145">
        <v>9208</v>
      </c>
      <c r="B296" s="76">
        <v>5</v>
      </c>
      <c r="C296" s="145" t="s">
        <v>283</v>
      </c>
      <c r="D296" s="76">
        <f>VLOOKUP(A296,Previsional!$A$3:$G$347,7,0)</f>
        <v>1</v>
      </c>
      <c r="E296" s="100">
        <f>VLOOKUP(A296,Patentes!$A$5:$F$350,6,0)</f>
        <v>0.97204968944099379</v>
      </c>
      <c r="F296" s="100">
        <f>VLOOKUP(A296,'I G'!$A$5:$F$350,6,0)</f>
        <v>5.5479254462527744E-2</v>
      </c>
      <c r="G296" s="100">
        <f>VLOOKUP(A296,CGR!$A$2:$R$347,18,0)</f>
        <v>1</v>
      </c>
      <c r="H296" s="100">
        <f>VLOOKUP(A296,TM!$A$2:$D$347,4,0)</f>
        <v>6.7869999999999996E-3</v>
      </c>
      <c r="I296" s="211">
        <f>VLOOKUP(A296,IRPi!$A$5:$F$350,6,0)</f>
        <v>1</v>
      </c>
      <c r="J296" s="100">
        <f>VLOOKUP(A296,'R E I'!$A$3:$I$348,9,0)</f>
        <v>0.01</v>
      </c>
      <c r="K296" s="138">
        <f t="shared" si="35"/>
        <v>0.5556052549199797</v>
      </c>
      <c r="L296" s="107">
        <f t="shared" si="41"/>
        <v>36</v>
      </c>
      <c r="M296" s="111">
        <f t="shared" si="36"/>
        <v>55</v>
      </c>
      <c r="N296" s="98">
        <f t="shared" si="37"/>
        <v>0.5556052549199797</v>
      </c>
      <c r="O296" s="112">
        <f t="shared" si="38"/>
        <v>1.79612100032806E-2</v>
      </c>
      <c r="P296" s="105">
        <f t="shared" si="39"/>
        <v>82501334</v>
      </c>
      <c r="Q296" s="237">
        <f t="shared" si="40"/>
        <v>82501334</v>
      </c>
      <c r="R296" s="113"/>
      <c r="T296" s="160"/>
      <c r="U296" s="160">
        <v>91828773</v>
      </c>
      <c r="W296" s="160">
        <v>91828773</v>
      </c>
      <c r="AH296" s="13" t="s">
        <v>282</v>
      </c>
      <c r="AI296" s="246">
        <v>4305</v>
      </c>
    </row>
    <row r="297" spans="1:35" x14ac:dyDescent="0.25">
      <c r="A297" s="145">
        <v>4304</v>
      </c>
      <c r="B297" s="76">
        <v>5</v>
      </c>
      <c r="C297" s="145" t="s">
        <v>299</v>
      </c>
      <c r="D297" s="76">
        <f>VLOOKUP(A297,Previsional!$A$3:$G$347,7,0)</f>
        <v>1</v>
      </c>
      <c r="E297" s="100">
        <f>VLOOKUP(A297,Patentes!$A$5:$F$350,6,0)</f>
        <v>0.91439688715953304</v>
      </c>
      <c r="F297" s="100">
        <f>VLOOKUP(A297,'I G'!$A$5:$F$350,6,0)</f>
        <v>0.13527073011988522</v>
      </c>
      <c r="G297" s="100">
        <f>VLOOKUP(A297,CGR!$A$2:$R$347,18,0)</f>
        <v>1</v>
      </c>
      <c r="H297" s="100">
        <f>VLOOKUP(A297,TM!$A$2:$D$347,4,0)</f>
        <v>5.7130000000000002E-3</v>
      </c>
      <c r="I297" s="211">
        <f>VLOOKUP(A297,IRPi!$A$5:$F$350,6,0)</f>
        <v>1</v>
      </c>
      <c r="J297" s="100">
        <f>VLOOKUP(A297,'R E I'!$A$3:$I$348,9,0)</f>
        <v>0.01</v>
      </c>
      <c r="K297" s="138">
        <f t="shared" si="35"/>
        <v>0.55521354303580783</v>
      </c>
      <c r="L297" s="107">
        <f t="shared" si="41"/>
        <v>37</v>
      </c>
      <c r="M297" s="111">
        <f t="shared" si="36"/>
        <v>55</v>
      </c>
      <c r="N297" s="98">
        <f t="shared" si="37"/>
        <v>0.55521354303580783</v>
      </c>
      <c r="O297" s="112">
        <f t="shared" si="38"/>
        <v>1.7948547021154192E-2</v>
      </c>
      <c r="P297" s="105">
        <f t="shared" si="39"/>
        <v>82443169</v>
      </c>
      <c r="Q297" s="237">
        <f t="shared" si="40"/>
        <v>82443169</v>
      </c>
      <c r="R297" s="113"/>
      <c r="T297" s="160"/>
      <c r="U297" s="160">
        <v>91618441</v>
      </c>
      <c r="W297" s="160">
        <v>91618441</v>
      </c>
      <c r="AH297" s="13" t="s">
        <v>173</v>
      </c>
      <c r="AI297" s="246">
        <v>11402</v>
      </c>
    </row>
    <row r="298" spans="1:35" x14ac:dyDescent="0.25">
      <c r="A298" s="145">
        <v>8309</v>
      </c>
      <c r="B298" s="76">
        <v>5</v>
      </c>
      <c r="C298" s="145" t="s">
        <v>254</v>
      </c>
      <c r="D298" s="76">
        <f>VLOOKUP(A298,Previsional!$A$3:$G$347,7,0)</f>
        <v>1</v>
      </c>
      <c r="E298" s="100">
        <f>VLOOKUP(A298,Patentes!$A$5:$F$350,6,0)</f>
        <v>0.95582329317269077</v>
      </c>
      <c r="F298" s="100">
        <f>VLOOKUP(A298,'I G'!$A$5:$F$350,6,0)</f>
        <v>7.2977718348052195E-2</v>
      </c>
      <c r="G298" s="100">
        <f>VLOOKUP(A298,CGR!$A$2:$R$347,18,0)</f>
        <v>1</v>
      </c>
      <c r="H298" s="100">
        <f>VLOOKUP(A298,TM!$A$2:$D$347,4,0)</f>
        <v>4.7460000000000002E-3</v>
      </c>
      <c r="I298" s="211">
        <f>VLOOKUP(A298,IRPi!$A$5:$F$350,6,0)</f>
        <v>1</v>
      </c>
      <c r="J298" s="100">
        <f>VLOOKUP(A298,'R E I'!$A$3:$I$348,9,0)</f>
        <v>0.01</v>
      </c>
      <c r="K298" s="138">
        <f t="shared" si="35"/>
        <v>0.55399448219745473</v>
      </c>
      <c r="L298" s="107">
        <f t="shared" si="41"/>
        <v>38</v>
      </c>
      <c r="M298" s="111">
        <f t="shared" si="36"/>
        <v>55</v>
      </c>
      <c r="N298" s="138">
        <f t="shared" si="37"/>
        <v>0.55399448219745473</v>
      </c>
      <c r="O298" s="139">
        <f t="shared" si="38"/>
        <v>1.7909138092727858E-2</v>
      </c>
      <c r="P298" s="105">
        <f t="shared" si="39"/>
        <v>82262151</v>
      </c>
      <c r="Q298" s="237">
        <f t="shared" si="40"/>
        <v>82262151</v>
      </c>
      <c r="R298" s="113"/>
      <c r="T298" s="160"/>
      <c r="U298" s="160">
        <v>90901518</v>
      </c>
      <c r="W298" s="160">
        <v>90901518</v>
      </c>
      <c r="AH298" s="13" t="s">
        <v>203</v>
      </c>
      <c r="AI298" s="246">
        <v>10305</v>
      </c>
    </row>
    <row r="299" spans="1:35" x14ac:dyDescent="0.25">
      <c r="A299" s="145">
        <v>7110</v>
      </c>
      <c r="B299" s="76">
        <v>5</v>
      </c>
      <c r="C299" s="145" t="s">
        <v>264</v>
      </c>
      <c r="D299" s="76">
        <f>VLOOKUP(A299,Previsional!$A$3:$G$347,7,0)</f>
        <v>1</v>
      </c>
      <c r="E299" s="100">
        <f>VLOOKUP(A299,Patentes!$A$5:$F$350,6,0)</f>
        <v>0.90272373540856032</v>
      </c>
      <c r="F299" s="100">
        <f>VLOOKUP(A299,'I G'!$A$5:$F$350,6,0)</f>
        <v>0.14071129044294489</v>
      </c>
      <c r="G299" s="100">
        <f>VLOOKUP(A299,CGR!$A$2:$R$347,18,0)</f>
        <v>1</v>
      </c>
      <c r="H299" s="100">
        <f>VLOOKUP(A299,TM!$A$2:$D$347,4,0)</f>
        <v>3.9579999999999997E-3</v>
      </c>
      <c r="I299" s="211">
        <f>VLOOKUP(A299,IRPi!$A$5:$F$350,6,0)</f>
        <v>1</v>
      </c>
      <c r="J299" s="100">
        <f>VLOOKUP(A299,'R E I'!$A$3:$I$348,9,0)</f>
        <v>0.01</v>
      </c>
      <c r="K299" s="138">
        <f t="shared" si="35"/>
        <v>0.55222483000373235</v>
      </c>
      <c r="L299" s="107">
        <f t="shared" si="41"/>
        <v>39</v>
      </c>
      <c r="M299" s="111">
        <f t="shared" si="36"/>
        <v>55</v>
      </c>
      <c r="N299" s="98">
        <f t="shared" si="37"/>
        <v>0.55222483000373235</v>
      </c>
      <c r="O299" s="112">
        <f t="shared" si="38"/>
        <v>1.7851930040063215E-2</v>
      </c>
      <c r="P299" s="105">
        <f t="shared" si="39"/>
        <v>81999377</v>
      </c>
      <c r="Q299" s="237">
        <f t="shared" si="40"/>
        <v>81999377</v>
      </c>
      <c r="R299" s="113"/>
      <c r="T299" s="160"/>
      <c r="U299" s="160">
        <v>90671688</v>
      </c>
      <c r="W299" s="160">
        <v>90671688</v>
      </c>
      <c r="AH299" s="13" t="s">
        <v>246</v>
      </c>
      <c r="AI299" s="246">
        <v>12103</v>
      </c>
    </row>
    <row r="300" spans="1:35" x14ac:dyDescent="0.25">
      <c r="A300" s="145">
        <v>16105</v>
      </c>
      <c r="B300" s="76">
        <v>5</v>
      </c>
      <c r="C300" s="145" t="s">
        <v>249</v>
      </c>
      <c r="D300" s="76">
        <f>VLOOKUP(A300,Previsional!$A$3:$G$347,7,0)</f>
        <v>1</v>
      </c>
      <c r="E300" s="100">
        <f>VLOOKUP(A300,Patentes!$A$5:$F$350,6,0)</f>
        <v>0.88235294117647056</v>
      </c>
      <c r="F300" s="100">
        <f>VLOOKUP(A300,'I G'!$A$5:$F$350,6,0)</f>
        <v>0.16338923231758432</v>
      </c>
      <c r="G300" s="100">
        <f>VLOOKUP(A300,CGR!$A$2:$R$347,18,0)</f>
        <v>1</v>
      </c>
      <c r="H300" s="100">
        <f>VLOOKUP(A300,TM!$A$2:$D$347,4,0)</f>
        <v>3.209E-3</v>
      </c>
      <c r="I300" s="211">
        <f>VLOOKUP(A300,IRPi!$A$5:$F$350,6,0)</f>
        <v>1</v>
      </c>
      <c r="J300" s="100">
        <f>VLOOKUP(A300,'R E I'!$A$3:$I$348,9,0)</f>
        <v>0.01</v>
      </c>
      <c r="K300" s="138">
        <f t="shared" si="35"/>
        <v>0.55065218749116074</v>
      </c>
      <c r="L300" s="107">
        <f t="shared" si="41"/>
        <v>40</v>
      </c>
      <c r="M300" s="111">
        <f t="shared" si="36"/>
        <v>55</v>
      </c>
      <c r="N300" s="98">
        <f t="shared" si="37"/>
        <v>0.55065218749116074</v>
      </c>
      <c r="O300" s="112">
        <f t="shared" si="38"/>
        <v>1.780109077571455E-2</v>
      </c>
      <c r="P300" s="105">
        <f t="shared" si="39"/>
        <v>81765857</v>
      </c>
      <c r="Q300" s="237">
        <f t="shared" si="40"/>
        <v>81765857</v>
      </c>
      <c r="R300" s="113"/>
      <c r="T300" s="160"/>
      <c r="U300" s="160">
        <v>90651697</v>
      </c>
      <c r="W300" s="160">
        <v>90651697</v>
      </c>
      <c r="AH300" s="13" t="s">
        <v>153</v>
      </c>
      <c r="AI300" s="246">
        <v>7306</v>
      </c>
    </row>
    <row r="301" spans="1:35" x14ac:dyDescent="0.25">
      <c r="A301" s="145">
        <v>16104</v>
      </c>
      <c r="B301" s="76">
        <v>5</v>
      </c>
      <c r="C301" s="145" t="s">
        <v>303</v>
      </c>
      <c r="D301" s="76">
        <f>VLOOKUP(A301,Previsional!$A$3:$G$347,7,0)</f>
        <v>1</v>
      </c>
      <c r="E301" s="100">
        <f>VLOOKUP(A301,Patentes!$A$5:$F$350,6,0)</f>
        <v>0.95862068965517244</v>
      </c>
      <c r="F301" s="100">
        <f>VLOOKUP(A301,'I G'!$A$5:$F$350,6,0)</f>
        <v>5.3634967924828601E-2</v>
      </c>
      <c r="G301" s="100">
        <f>VLOOKUP(A301,CGR!$A$2:$R$347,18,0)</f>
        <v>1</v>
      </c>
      <c r="H301" s="100">
        <f>VLOOKUP(A301,TM!$A$2:$D$347,4,0)</f>
        <v>8.0800000000000004E-3</v>
      </c>
      <c r="I301" s="211">
        <f>VLOOKUP(A301,IRPi!$A$5:$F$350,6,0)</f>
        <v>0.99934100971278705</v>
      </c>
      <c r="J301" s="100">
        <f>VLOOKUP(A301,'R E I'!$A$3:$I$348,9,0)</f>
        <v>0.01</v>
      </c>
      <c r="K301" s="138">
        <f t="shared" si="35"/>
        <v>0.55060503384615678</v>
      </c>
      <c r="L301" s="107">
        <f t="shared" si="41"/>
        <v>41</v>
      </c>
      <c r="M301" s="111">
        <f t="shared" si="36"/>
        <v>55</v>
      </c>
      <c r="N301" s="138">
        <f t="shared" si="37"/>
        <v>0.55060503384615678</v>
      </c>
      <c r="O301" s="139">
        <f t="shared" si="38"/>
        <v>1.7799566426344494E-2</v>
      </c>
      <c r="P301" s="105">
        <f t="shared" si="39"/>
        <v>81758855</v>
      </c>
      <c r="Q301" s="237">
        <f t="shared" si="40"/>
        <v>81758855</v>
      </c>
      <c r="R301" s="113"/>
      <c r="T301" s="160"/>
      <c r="U301" s="160">
        <v>90533780</v>
      </c>
      <c r="W301" s="160">
        <v>90533780</v>
      </c>
      <c r="AH301" s="13" t="s">
        <v>276</v>
      </c>
      <c r="AI301" s="246">
        <v>9116</v>
      </c>
    </row>
    <row r="302" spans="1:35" x14ac:dyDescent="0.25">
      <c r="A302" s="145">
        <v>6109</v>
      </c>
      <c r="B302" s="76">
        <v>5</v>
      </c>
      <c r="C302" s="145" t="s">
        <v>285</v>
      </c>
      <c r="D302" s="76">
        <f>VLOOKUP(A302,Previsional!$A$3:$G$347,7,0)</f>
        <v>1</v>
      </c>
      <c r="E302" s="100">
        <f>VLOOKUP(A302,Patentes!$A$5:$F$350,6,0)</f>
        <v>0.86151079136690645</v>
      </c>
      <c r="F302" s="100">
        <f>VLOOKUP(A302,'I G'!$A$5:$F$350,6,0)</f>
        <v>0.18288570058812434</v>
      </c>
      <c r="G302" s="100">
        <f>VLOOKUP(A302,CGR!$A$2:$R$347,18,0)</f>
        <v>1</v>
      </c>
      <c r="H302" s="100">
        <f>VLOOKUP(A302,TM!$A$2:$D$347,4,0)</f>
        <v>6.1679999999999999E-3</v>
      </c>
      <c r="I302" s="211">
        <f>VLOOKUP(A302,IRPi!$A$5:$F$350,6,0)</f>
        <v>1</v>
      </c>
      <c r="J302" s="100">
        <f>VLOOKUP(A302,'R E I'!$A$3:$I$348,9,0)</f>
        <v>0.01</v>
      </c>
      <c r="K302" s="138">
        <f t="shared" si="35"/>
        <v>0.5486754021254483</v>
      </c>
      <c r="L302" s="107">
        <f t="shared" si="41"/>
        <v>42</v>
      </c>
      <c r="M302" s="111">
        <f t="shared" si="36"/>
        <v>55</v>
      </c>
      <c r="N302" s="98">
        <f t="shared" si="37"/>
        <v>0.5486754021254483</v>
      </c>
      <c r="O302" s="112">
        <f t="shared" si="38"/>
        <v>1.773718666974981E-2</v>
      </c>
      <c r="P302" s="105">
        <f t="shared" si="39"/>
        <v>81472326</v>
      </c>
      <c r="Q302" s="237">
        <f t="shared" si="40"/>
        <v>81472326</v>
      </c>
      <c r="R302" s="113"/>
      <c r="T302" s="160"/>
      <c r="U302" s="160">
        <v>90497813</v>
      </c>
      <c r="W302" s="160">
        <v>90497813</v>
      </c>
      <c r="AH302" s="13" t="s">
        <v>333</v>
      </c>
      <c r="AI302" s="246">
        <v>7307</v>
      </c>
    </row>
    <row r="303" spans="1:35" x14ac:dyDescent="0.25">
      <c r="A303" s="145">
        <v>9110</v>
      </c>
      <c r="B303" s="76">
        <v>5</v>
      </c>
      <c r="C303" s="145" t="s">
        <v>268</v>
      </c>
      <c r="D303" s="76">
        <f>VLOOKUP(A303,Previsional!$A$3:$G$347,7,0)</f>
        <v>1</v>
      </c>
      <c r="E303" s="100">
        <f>VLOOKUP(A303,Patentes!$A$5:$F$350,6,0)</f>
        <v>0.93788819875776397</v>
      </c>
      <c r="F303" s="100">
        <f>VLOOKUP(A303,'I G'!$A$5:$F$350,6,0)</f>
        <v>6.8725266767058202E-2</v>
      </c>
      <c r="G303" s="100">
        <f>VLOOKUP(A303,CGR!$A$2:$R$347,18,0)</f>
        <v>1</v>
      </c>
      <c r="H303" s="100">
        <f>VLOOKUP(A303,TM!$A$2:$D$347,4,0)</f>
        <v>4.8920000000000005E-3</v>
      </c>
      <c r="I303" s="211">
        <f>VLOOKUP(A303,IRPi!$A$5:$F$350,6,0)</f>
        <v>1</v>
      </c>
      <c r="J303" s="100">
        <f>VLOOKUP(A303,'R E I'!$A$3:$I$348,9,0)</f>
        <v>7.3360000000000005E-3</v>
      </c>
      <c r="K303" s="138">
        <f t="shared" si="35"/>
        <v>0.54654278625698194</v>
      </c>
      <c r="L303" s="107">
        <f t="shared" si="41"/>
        <v>43</v>
      </c>
      <c r="M303" s="111">
        <f t="shared" si="36"/>
        <v>55</v>
      </c>
      <c r="N303" s="98">
        <f t="shared" si="37"/>
        <v>0.54654278625698194</v>
      </c>
      <c r="O303" s="112">
        <f t="shared" si="38"/>
        <v>1.766824498654818E-2</v>
      </c>
      <c r="P303" s="105">
        <f t="shared" si="39"/>
        <v>81155656</v>
      </c>
      <c r="Q303" s="237">
        <f t="shared" si="40"/>
        <v>81155656</v>
      </c>
      <c r="R303" s="113"/>
      <c r="T303" s="160"/>
      <c r="U303" s="160">
        <v>90470888</v>
      </c>
      <c r="W303" s="160">
        <v>90470888</v>
      </c>
      <c r="AH303" s="13" t="s">
        <v>308</v>
      </c>
      <c r="AI303" s="246">
        <v>4204</v>
      </c>
    </row>
    <row r="304" spans="1:35" x14ac:dyDescent="0.25">
      <c r="A304" s="145">
        <v>16106</v>
      </c>
      <c r="B304" s="76">
        <v>5</v>
      </c>
      <c r="C304" s="145" t="s">
        <v>275</v>
      </c>
      <c r="D304" s="76">
        <f>VLOOKUP(A304,Previsional!$A$3:$G$347,7,0)</f>
        <v>1</v>
      </c>
      <c r="E304" s="100">
        <f>VLOOKUP(A304,Patentes!$A$5:$F$350,6,0)</f>
        <v>0.91816367265469057</v>
      </c>
      <c r="F304" s="100">
        <f>VLOOKUP(A304,'I G'!$A$5:$F$350,6,0)</f>
        <v>9.4622905523853121E-2</v>
      </c>
      <c r="G304" s="100">
        <f>VLOOKUP(A304,CGR!$A$2:$R$347,18,0)</f>
        <v>1</v>
      </c>
      <c r="H304" s="100">
        <f>VLOOKUP(A304,TM!$A$2:$D$347,4,0)</f>
        <v>5.3080000000000002E-3</v>
      </c>
      <c r="I304" s="211">
        <f>VLOOKUP(A304,IRPi!$A$5:$F$350,6,0)</f>
        <v>1</v>
      </c>
      <c r="J304" s="100">
        <f>VLOOKUP(A304,'R E I'!$A$3:$I$348,9,0)</f>
        <v>0.01</v>
      </c>
      <c r="K304" s="138">
        <f t="shared" si="35"/>
        <v>0.54630921181010494</v>
      </c>
      <c r="L304" s="107">
        <f t="shared" si="41"/>
        <v>44</v>
      </c>
      <c r="M304" s="111">
        <f t="shared" si="36"/>
        <v>55</v>
      </c>
      <c r="N304" s="98">
        <f t="shared" si="37"/>
        <v>0.54630921181010494</v>
      </c>
      <c r="O304" s="112">
        <f t="shared" si="38"/>
        <v>1.7660694158591447E-2</v>
      </c>
      <c r="P304" s="105">
        <f t="shared" si="39"/>
        <v>81120972</v>
      </c>
      <c r="Q304" s="237">
        <f t="shared" si="40"/>
        <v>81120972</v>
      </c>
      <c r="R304" s="113"/>
      <c r="T304" s="160"/>
      <c r="U304" s="160">
        <v>89917124</v>
      </c>
      <c r="W304" s="160">
        <v>89917124</v>
      </c>
      <c r="AH304" s="13" t="s">
        <v>54</v>
      </c>
      <c r="AI304" s="246">
        <v>5601</v>
      </c>
    </row>
    <row r="305" spans="1:35" x14ac:dyDescent="0.25">
      <c r="A305" s="145">
        <v>9121</v>
      </c>
      <c r="B305" s="76">
        <v>5</v>
      </c>
      <c r="C305" s="145" t="s">
        <v>312</v>
      </c>
      <c r="D305" s="76">
        <f>VLOOKUP(A305,Previsional!$A$3:$G$347,7,0)</f>
        <v>1</v>
      </c>
      <c r="E305" s="100">
        <f>VLOOKUP(A305,Patentes!$A$5:$F$350,6,0)</f>
        <v>0.87573964497041423</v>
      </c>
      <c r="F305" s="100">
        <f>VLOOKUP(A305,'I G'!$A$5:$F$350,6,0)</f>
        <v>0.15235588880098311</v>
      </c>
      <c r="G305" s="100">
        <f>VLOOKUP(A305,CGR!$A$2:$R$347,18,0)</f>
        <v>1</v>
      </c>
      <c r="H305" s="100">
        <f>VLOOKUP(A305,TM!$A$2:$D$347,4,0)</f>
        <v>6.8069999999999997E-3</v>
      </c>
      <c r="I305" s="211">
        <f>VLOOKUP(A305,IRPi!$A$5:$F$350,6,0)</f>
        <v>1</v>
      </c>
      <c r="J305" s="100">
        <f>VLOOKUP(A305,'R E I'!$A$3:$I$348,9,0)</f>
        <v>0.01</v>
      </c>
      <c r="K305" s="138">
        <f t="shared" si="35"/>
        <v>0.54611889793989066</v>
      </c>
      <c r="L305" s="107">
        <f t="shared" si="41"/>
        <v>45</v>
      </c>
      <c r="M305" s="111">
        <f t="shared" si="36"/>
        <v>55</v>
      </c>
      <c r="N305" s="138">
        <f t="shared" si="37"/>
        <v>0.54611889793989066</v>
      </c>
      <c r="O305" s="139">
        <f t="shared" si="38"/>
        <v>1.7654541827670914E-2</v>
      </c>
      <c r="P305" s="105">
        <f t="shared" si="39"/>
        <v>81092713</v>
      </c>
      <c r="Q305" s="237">
        <f t="shared" si="40"/>
        <v>81092713</v>
      </c>
      <c r="R305" s="113"/>
      <c r="T305" s="160"/>
      <c r="U305" s="160">
        <v>89887146</v>
      </c>
      <c r="W305" s="160">
        <v>89887146</v>
      </c>
      <c r="AH305" s="13" t="s">
        <v>42</v>
      </c>
      <c r="AI305" s="246">
        <v>13401</v>
      </c>
    </row>
    <row r="306" spans="1:35" x14ac:dyDescent="0.25">
      <c r="A306" s="145">
        <v>16204</v>
      </c>
      <c r="B306" s="76">
        <v>5</v>
      </c>
      <c r="C306" s="145" t="s">
        <v>332</v>
      </c>
      <c r="D306" s="76">
        <f>VLOOKUP(A306,Previsional!$A$3:$G$347,7,0)</f>
        <v>1</v>
      </c>
      <c r="E306" s="100">
        <f>VLOOKUP(A306,Patentes!$A$5:$F$350,6,0)</f>
        <v>0.94871794871794868</v>
      </c>
      <c r="F306" s="100">
        <f>VLOOKUP(A306,'I G'!$A$5:$F$350,6,0)</f>
        <v>4.7177861500110489E-2</v>
      </c>
      <c r="G306" s="100">
        <f>VLOOKUP(A306,CGR!$A$2:$R$347,18,0)</f>
        <v>1</v>
      </c>
      <c r="H306" s="100">
        <f>VLOOKUP(A306,TM!$A$2:$D$347,4,0)</f>
        <v>3.4560000000000003E-3</v>
      </c>
      <c r="I306" s="211">
        <f>VLOOKUP(A306,IRPi!$A$5:$F$350,6,0)</f>
        <v>1</v>
      </c>
      <c r="J306" s="100">
        <f>VLOOKUP(A306,'R E I'!$A$3:$I$348,9,0)</f>
        <v>0.01</v>
      </c>
      <c r="K306" s="138">
        <f t="shared" si="35"/>
        <v>0.54486414742630951</v>
      </c>
      <c r="L306" s="107">
        <f t="shared" si="41"/>
        <v>46</v>
      </c>
      <c r="M306" s="111">
        <f t="shared" si="36"/>
        <v>55</v>
      </c>
      <c r="N306" s="98">
        <f t="shared" si="37"/>
        <v>0.54486414742630951</v>
      </c>
      <c r="O306" s="112">
        <f t="shared" si="38"/>
        <v>1.7613979148904672E-2</v>
      </c>
      <c r="P306" s="105">
        <f t="shared" si="39"/>
        <v>80906396</v>
      </c>
      <c r="Q306" s="237">
        <f t="shared" si="40"/>
        <v>80906396</v>
      </c>
      <c r="R306" s="113"/>
      <c r="T306" s="160"/>
      <c r="U306" s="160">
        <v>89527802</v>
      </c>
      <c r="W306" s="160">
        <v>89527802</v>
      </c>
      <c r="AH306" s="13" t="s">
        <v>93</v>
      </c>
      <c r="AI306" s="246">
        <v>16301</v>
      </c>
    </row>
    <row r="307" spans="1:35" x14ac:dyDescent="0.25">
      <c r="A307" s="145">
        <v>7302</v>
      </c>
      <c r="B307" s="76">
        <v>5</v>
      </c>
      <c r="C307" s="145" t="s">
        <v>288</v>
      </c>
      <c r="D307" s="76">
        <f>VLOOKUP(A307,Previsional!$A$3:$G$347,7,0)</f>
        <v>1</v>
      </c>
      <c r="E307" s="100">
        <f>VLOOKUP(A307,Patentes!$A$5:$F$350,6,0)</f>
        <v>0.842443729903537</v>
      </c>
      <c r="F307" s="100">
        <f>VLOOKUP(A307,'I G'!$A$5:$F$350,6,0)</f>
        <v>0.19057403538676387</v>
      </c>
      <c r="G307" s="100">
        <f>VLOOKUP(A307,CGR!$A$2:$R$347,18,0)</f>
        <v>1</v>
      </c>
      <c r="H307" s="100">
        <f>VLOOKUP(A307,TM!$A$2:$D$347,4,0)</f>
        <v>8.7410000000000005E-3</v>
      </c>
      <c r="I307" s="211">
        <f>VLOOKUP(A307,IRPi!$A$5:$F$350,6,0)</f>
        <v>1</v>
      </c>
      <c r="J307" s="100">
        <f>VLOOKUP(A307,'R E I'!$A$3:$I$348,9,0)</f>
        <v>0.01</v>
      </c>
      <c r="K307" s="138">
        <f t="shared" si="35"/>
        <v>0.54430996431292888</v>
      </c>
      <c r="L307" s="107">
        <f t="shared" si="41"/>
        <v>47</v>
      </c>
      <c r="M307" s="111">
        <f t="shared" si="36"/>
        <v>55</v>
      </c>
      <c r="N307" s="98">
        <f t="shared" si="37"/>
        <v>0.54430996431292888</v>
      </c>
      <c r="O307" s="112">
        <f t="shared" si="38"/>
        <v>1.7596063912877727E-2</v>
      </c>
      <c r="P307" s="105">
        <f t="shared" si="39"/>
        <v>80824106</v>
      </c>
      <c r="Q307" s="237">
        <f t="shared" si="40"/>
        <v>80824106</v>
      </c>
      <c r="R307" s="113"/>
      <c r="T307" s="160"/>
      <c r="U307" s="160">
        <v>89272168</v>
      </c>
      <c r="W307" s="160">
        <v>89272168</v>
      </c>
      <c r="AH307" s="13" t="s">
        <v>245</v>
      </c>
      <c r="AI307" s="246">
        <v>7109</v>
      </c>
    </row>
    <row r="308" spans="1:35" x14ac:dyDescent="0.25">
      <c r="A308" s="145">
        <v>8308</v>
      </c>
      <c r="B308" s="76">
        <v>5</v>
      </c>
      <c r="C308" s="145" t="s">
        <v>317</v>
      </c>
      <c r="D308" s="76">
        <f>VLOOKUP(A308,Previsional!$A$3:$G$347,7,0)</f>
        <v>1</v>
      </c>
      <c r="E308" s="100">
        <f>VLOOKUP(A308,Patentes!$A$5:$F$350,6,0)</f>
        <v>0.94174757281553401</v>
      </c>
      <c r="F308" s="100">
        <f>VLOOKUP(A308,'I G'!$A$5:$F$350,6,0)</f>
        <v>5.0317035798137982E-2</v>
      </c>
      <c r="G308" s="100">
        <f>VLOOKUP(A308,CGR!$A$2:$R$347,18,0)</f>
        <v>1</v>
      </c>
      <c r="H308" s="100">
        <f>VLOOKUP(A308,TM!$A$2:$D$347,4,0)</f>
        <v>3.686E-3</v>
      </c>
      <c r="I308" s="211">
        <f>VLOOKUP(A308,IRPi!$A$5:$F$350,6,0)</f>
        <v>0.99766427941381752</v>
      </c>
      <c r="J308" s="100">
        <f>VLOOKUP(A308,'R E I'!$A$3:$I$348,9,0)</f>
        <v>0.01</v>
      </c>
      <c r="K308" s="138">
        <f t="shared" si="35"/>
        <v>0.54312702340566221</v>
      </c>
      <c r="L308" s="107">
        <f t="shared" si="41"/>
        <v>48</v>
      </c>
      <c r="M308" s="111">
        <f t="shared" si="36"/>
        <v>55</v>
      </c>
      <c r="N308" s="98">
        <f t="shared" si="37"/>
        <v>0.54312702340566221</v>
      </c>
      <c r="O308" s="112">
        <f t="shared" si="38"/>
        <v>1.7557822643795511E-2</v>
      </c>
      <c r="P308" s="105">
        <f t="shared" si="39"/>
        <v>80648452</v>
      </c>
      <c r="Q308" s="237">
        <f t="shared" si="40"/>
        <v>80648452</v>
      </c>
      <c r="R308" s="113"/>
      <c r="T308" s="160"/>
      <c r="U308" s="160">
        <v>89228238</v>
      </c>
      <c r="W308" s="160">
        <v>89228238</v>
      </c>
      <c r="AH308" s="13" t="s">
        <v>233</v>
      </c>
      <c r="AI308" s="246">
        <v>5304</v>
      </c>
    </row>
    <row r="309" spans="1:35" x14ac:dyDescent="0.25">
      <c r="A309" s="145">
        <v>8313</v>
      </c>
      <c r="B309" s="76">
        <v>5</v>
      </c>
      <c r="C309" s="145" t="s">
        <v>277</v>
      </c>
      <c r="D309" s="76">
        <f>VLOOKUP(A309,Previsional!$A$3:$G$347,7,0)</f>
        <v>1</v>
      </c>
      <c r="E309" s="100">
        <f>VLOOKUP(A309,Patentes!$A$5:$F$350,6,0)</f>
        <v>0.85853658536585364</v>
      </c>
      <c r="F309" s="100">
        <f>VLOOKUP(A309,'I G'!$A$5:$F$350,6,0)</f>
        <v>0.16154802912463467</v>
      </c>
      <c r="G309" s="100">
        <f>VLOOKUP(A309,CGR!$A$2:$R$347,18,0)</f>
        <v>1</v>
      </c>
      <c r="H309" s="100">
        <f>VLOOKUP(A309,TM!$A$2:$D$347,4,0)</f>
        <v>4.8609999999999999E-3</v>
      </c>
      <c r="I309" s="211">
        <f>VLOOKUP(A309,IRPi!$A$5:$F$350,6,0)</f>
        <v>1</v>
      </c>
      <c r="J309" s="100">
        <f>VLOOKUP(A309,'R E I'!$A$3:$I$348,9,0)</f>
        <v>0.01</v>
      </c>
      <c r="K309" s="138">
        <f t="shared" si="35"/>
        <v>0.54210396215920742</v>
      </c>
      <c r="L309" s="107">
        <f t="shared" si="41"/>
        <v>49</v>
      </c>
      <c r="M309" s="111">
        <f t="shared" si="36"/>
        <v>55</v>
      </c>
      <c r="N309" s="98">
        <f t="shared" si="37"/>
        <v>0.54210396215920742</v>
      </c>
      <c r="O309" s="112">
        <f t="shared" si="38"/>
        <v>1.752474985024096E-2</v>
      </c>
      <c r="P309" s="105">
        <f t="shared" si="39"/>
        <v>80496539</v>
      </c>
      <c r="Q309" s="237">
        <f t="shared" si="40"/>
        <v>80496539</v>
      </c>
      <c r="R309" s="113"/>
      <c r="T309" s="160"/>
      <c r="U309" s="160">
        <v>89194921</v>
      </c>
      <c r="W309" s="160">
        <v>89194921</v>
      </c>
      <c r="AH309" s="13" t="s">
        <v>290</v>
      </c>
      <c r="AI309" s="246">
        <v>16304</v>
      </c>
    </row>
    <row r="310" spans="1:35" x14ac:dyDescent="0.25">
      <c r="A310" s="145">
        <v>13504</v>
      </c>
      <c r="B310" s="76">
        <v>5</v>
      </c>
      <c r="C310" s="145" t="s">
        <v>242</v>
      </c>
      <c r="D310" s="76">
        <f>VLOOKUP(A310,Previsional!$A$3:$G$347,7,0)</f>
        <v>1</v>
      </c>
      <c r="E310" s="100">
        <f>VLOOKUP(A310,Patentes!$A$5:$F$350,6,0)</f>
        <v>0.6853932584269663</v>
      </c>
      <c r="F310" s="100">
        <f>VLOOKUP(A310,'I G'!$A$5:$F$350,6,0)</f>
        <v>0.39679204714166783</v>
      </c>
      <c r="G310" s="100">
        <f>VLOOKUP(A310,CGR!$A$2:$R$347,18,0)</f>
        <v>1</v>
      </c>
      <c r="H310" s="100">
        <f>VLOOKUP(A310,TM!$A$2:$D$347,4,0)</f>
        <v>6.581E-3</v>
      </c>
      <c r="I310" s="211">
        <f>VLOOKUP(A310,IRPi!$A$5:$F$350,6,0)</f>
        <v>1</v>
      </c>
      <c r="J310" s="100">
        <f>VLOOKUP(A310,'R E I'!$A$3:$I$348,9,0)</f>
        <v>0.01</v>
      </c>
      <c r="K310" s="138">
        <f t="shared" si="35"/>
        <v>0.54057280223485504</v>
      </c>
      <c r="L310" s="107">
        <f t="shared" si="41"/>
        <v>50</v>
      </c>
      <c r="M310" s="111">
        <f t="shared" si="36"/>
        <v>55</v>
      </c>
      <c r="N310" s="98">
        <f t="shared" si="37"/>
        <v>0.54057280223485504</v>
      </c>
      <c r="O310" s="112">
        <f t="shared" si="38"/>
        <v>1.7475251605387498E-2</v>
      </c>
      <c r="P310" s="105">
        <f t="shared" si="39"/>
        <v>80269178</v>
      </c>
      <c r="Q310" s="237">
        <f t="shared" si="40"/>
        <v>80269178</v>
      </c>
      <c r="R310" s="113"/>
      <c r="T310" s="160"/>
      <c r="U310" s="160">
        <v>89115614</v>
      </c>
      <c r="W310" s="160">
        <v>89115614</v>
      </c>
      <c r="AH310" s="13" t="s">
        <v>118</v>
      </c>
      <c r="AI310" s="246">
        <v>5701</v>
      </c>
    </row>
    <row r="311" spans="1:35" x14ac:dyDescent="0.25">
      <c r="A311" s="145">
        <v>1404</v>
      </c>
      <c r="B311" s="76">
        <v>5</v>
      </c>
      <c r="C311" s="145" t="s">
        <v>262</v>
      </c>
      <c r="D311" s="76">
        <f>VLOOKUP(A311,Previsional!$A$3:$G$347,7,0)</f>
        <v>1</v>
      </c>
      <c r="E311" s="100">
        <f>VLOOKUP(A311,Patentes!$A$5:$F$350,6,0)</f>
        <v>1</v>
      </c>
      <c r="F311" s="100">
        <f>VLOOKUP(A311,'I G'!$A$5:$F$350,6,0)</f>
        <v>6.5148685920395605E-2</v>
      </c>
      <c r="G311" s="100">
        <f>VLOOKUP(A311,CGR!$A$2:$R$347,18,0)</f>
        <v>0.8214285714285714</v>
      </c>
      <c r="H311" s="100">
        <f>VLOOKUP(A311,TM!$A$2:$D$347,4,0)</f>
        <v>3.2229999999999997E-3</v>
      </c>
      <c r="I311" s="211">
        <f>VLOOKUP(A311,IRPi!$A$5:$F$350,6,0)</f>
        <v>0.99628338576210762</v>
      </c>
      <c r="J311" s="100">
        <f>VLOOKUP(A311,'R E I'!$A$3:$I$348,9,0)</f>
        <v>0.01</v>
      </c>
      <c r="K311" s="138">
        <f t="shared" si="35"/>
        <v>0.54029907648248987</v>
      </c>
      <c r="L311" s="107">
        <f t="shared" si="41"/>
        <v>51</v>
      </c>
      <c r="M311" s="111">
        <f t="shared" si="36"/>
        <v>55</v>
      </c>
      <c r="N311" s="98">
        <f t="shared" si="37"/>
        <v>0.54029907648248987</v>
      </c>
      <c r="O311" s="112">
        <f t="shared" si="38"/>
        <v>1.7466402794693213E-2</v>
      </c>
      <c r="P311" s="105">
        <f t="shared" si="39"/>
        <v>80228533</v>
      </c>
      <c r="Q311" s="237">
        <f t="shared" si="40"/>
        <v>80228533</v>
      </c>
      <c r="R311" s="113"/>
      <c r="T311" s="160"/>
      <c r="U311" s="160">
        <v>89068195</v>
      </c>
      <c r="W311" s="160">
        <v>89068195</v>
      </c>
      <c r="AH311" s="13" t="s">
        <v>216</v>
      </c>
      <c r="AI311" s="246">
        <v>6301</v>
      </c>
    </row>
    <row r="312" spans="1:35" x14ac:dyDescent="0.25">
      <c r="A312" s="145">
        <v>8204</v>
      </c>
      <c r="B312" s="76">
        <v>5</v>
      </c>
      <c r="C312" s="145" t="s">
        <v>291</v>
      </c>
      <c r="D312" s="76">
        <f>VLOOKUP(A312,Previsional!$A$3:$G$347,7,0)</f>
        <v>1</v>
      </c>
      <c r="E312" s="100">
        <f>VLOOKUP(A312,Patentes!$A$5:$F$350,6,0)</f>
        <v>0.93333333333333335</v>
      </c>
      <c r="F312" s="100">
        <f>VLOOKUP(A312,'I G'!$A$5:$F$350,6,0)</f>
        <v>4.8673789352814315E-2</v>
      </c>
      <c r="G312" s="100">
        <f>VLOOKUP(A312,CGR!$A$2:$R$347,18,0)</f>
        <v>1</v>
      </c>
      <c r="H312" s="100">
        <f>VLOOKUP(A312,TM!$A$2:$D$347,4,0)</f>
        <v>3.8679999999999999E-3</v>
      </c>
      <c r="I312" s="211">
        <f>VLOOKUP(A312,IRPi!$A$5:$F$350,6,0)</f>
        <v>1</v>
      </c>
      <c r="J312" s="100">
        <f>VLOOKUP(A312,'R E I'!$A$3:$I$348,9,0)</f>
        <v>0.01</v>
      </c>
      <c r="K312" s="138">
        <f t="shared" si="35"/>
        <v>0.53991531400487014</v>
      </c>
      <c r="L312" s="107">
        <f t="shared" si="41"/>
        <v>52</v>
      </c>
      <c r="M312" s="111">
        <f t="shared" si="36"/>
        <v>55</v>
      </c>
      <c r="N312" s="98">
        <f t="shared" si="37"/>
        <v>0.53991531400487014</v>
      </c>
      <c r="O312" s="112">
        <f t="shared" si="38"/>
        <v>1.7453996795306289E-2</v>
      </c>
      <c r="P312" s="105">
        <f t="shared" si="39"/>
        <v>80171548</v>
      </c>
      <c r="Q312" s="237">
        <f t="shared" si="40"/>
        <v>80171548</v>
      </c>
      <c r="R312" s="113"/>
      <c r="T312" s="160"/>
      <c r="U312" s="160">
        <v>88853067</v>
      </c>
      <c r="W312" s="160">
        <v>88853067</v>
      </c>
      <c r="AH312" s="13" t="s">
        <v>151</v>
      </c>
      <c r="AI312" s="246">
        <v>12104</v>
      </c>
    </row>
    <row r="313" spans="1:35" x14ac:dyDescent="0.25">
      <c r="A313" s="145">
        <v>10207</v>
      </c>
      <c r="B313" s="76">
        <v>5</v>
      </c>
      <c r="C313" s="145" t="s">
        <v>305</v>
      </c>
      <c r="D313" s="76">
        <f>VLOOKUP(A313,Previsional!$A$3:$G$347,7,0)</f>
        <v>1</v>
      </c>
      <c r="E313" s="100">
        <f>VLOOKUP(A313,Patentes!$A$5:$F$350,6,0)</f>
        <v>0.94303797468354433</v>
      </c>
      <c r="F313" s="100">
        <f>VLOOKUP(A313,'I G'!$A$5:$F$350,6,0)</f>
        <v>2.5964601986591746E-2</v>
      </c>
      <c r="G313" s="100">
        <f>VLOOKUP(A313,CGR!$A$2:$R$347,18,0)</f>
        <v>1</v>
      </c>
      <c r="H313" s="100">
        <f>VLOOKUP(A313,TM!$A$2:$D$347,4,0)</f>
        <v>7.9880000000000003E-3</v>
      </c>
      <c r="I313" s="211">
        <f>VLOOKUP(A313,IRPi!$A$5:$F$350,6,0)</f>
        <v>1</v>
      </c>
      <c r="J313" s="100">
        <f>VLOOKUP(A313,'R E I'!$A$3:$I$348,9,0)</f>
        <v>0.01</v>
      </c>
      <c r="K313" s="138">
        <f t="shared" si="35"/>
        <v>0.53825264163588837</v>
      </c>
      <c r="L313" s="107">
        <f t="shared" si="41"/>
        <v>53</v>
      </c>
      <c r="M313" s="111">
        <f t="shared" si="36"/>
        <v>55</v>
      </c>
      <c r="N313" s="98">
        <f t="shared" si="37"/>
        <v>0.53825264163588837</v>
      </c>
      <c r="O313" s="112">
        <f t="shared" si="38"/>
        <v>1.7400247110036963E-2</v>
      </c>
      <c r="P313" s="105">
        <f t="shared" si="39"/>
        <v>79924659</v>
      </c>
      <c r="Q313" s="237">
        <f t="shared" si="40"/>
        <v>79924659</v>
      </c>
      <c r="R313" s="113"/>
      <c r="T313" s="160"/>
      <c r="U313" s="160">
        <v>88847890</v>
      </c>
      <c r="W313" s="160">
        <v>88847890</v>
      </c>
      <c r="AH313" s="13" t="s">
        <v>337</v>
      </c>
      <c r="AI313" s="246">
        <v>16108</v>
      </c>
    </row>
    <row r="314" spans="1:35" x14ac:dyDescent="0.25">
      <c r="A314" s="145">
        <v>13505</v>
      </c>
      <c r="B314" s="76">
        <v>5</v>
      </c>
      <c r="C314" s="145" t="s">
        <v>252</v>
      </c>
      <c r="D314" s="76">
        <f>VLOOKUP(A314,Previsional!$A$3:$G$347,7,0)</f>
        <v>1</v>
      </c>
      <c r="E314" s="100">
        <f>VLOOKUP(A314,Patentes!$A$5:$F$350,6,0)</f>
        <v>0.86486486486486491</v>
      </c>
      <c r="F314" s="100">
        <f>VLOOKUP(A314,'I G'!$A$5:$F$350,6,0)</f>
        <v>0.13368535093931608</v>
      </c>
      <c r="G314" s="100">
        <f>VLOOKUP(A314,CGR!$A$2:$R$347,18,0)</f>
        <v>1</v>
      </c>
      <c r="H314" s="100">
        <f>VLOOKUP(A314,TM!$A$2:$D$347,4,0)</f>
        <v>5.2490000000000002E-3</v>
      </c>
      <c r="I314" s="211">
        <f>VLOOKUP(A314,IRPi!$A$5:$F$350,6,0)</f>
        <v>1</v>
      </c>
      <c r="J314" s="100">
        <f>VLOOKUP(A314,'R E I'!$A$3:$I$348,9,0)</f>
        <v>0.01</v>
      </c>
      <c r="K314" s="138">
        <f t="shared" si="35"/>
        <v>0.53741139043753172</v>
      </c>
      <c r="L314" s="107">
        <f t="shared" si="41"/>
        <v>54</v>
      </c>
      <c r="M314" s="111">
        <f t="shared" si="36"/>
        <v>55</v>
      </c>
      <c r="N314" s="98">
        <f t="shared" si="37"/>
        <v>0.53741139043753172</v>
      </c>
      <c r="O314" s="112">
        <f t="shared" si="38"/>
        <v>1.7373051741912931E-2</v>
      </c>
      <c r="P314" s="105">
        <f t="shared" si="39"/>
        <v>79799743</v>
      </c>
      <c r="Q314" s="237">
        <f>+P314+1</f>
        <v>79799744</v>
      </c>
      <c r="R314" s="113"/>
      <c r="T314" s="160"/>
      <c r="U314" s="160">
        <v>88716471</v>
      </c>
      <c r="W314" s="160">
        <v>88716471</v>
      </c>
      <c r="AH314" s="13" t="s">
        <v>92</v>
      </c>
      <c r="AI314" s="246">
        <v>7406</v>
      </c>
    </row>
    <row r="315" spans="1:35" x14ac:dyDescent="0.25">
      <c r="A315" s="145">
        <v>16304</v>
      </c>
      <c r="B315" s="76">
        <v>5</v>
      </c>
      <c r="C315" s="145" t="s">
        <v>290</v>
      </c>
      <c r="D315" s="76">
        <f>VLOOKUP(A315,Previsional!$A$3:$G$347,7,0)</f>
        <v>1</v>
      </c>
      <c r="E315" s="100">
        <f>VLOOKUP(A315,Patentes!$A$5:$F$350,6,0)</f>
        <v>0.89830508474576276</v>
      </c>
      <c r="F315" s="100">
        <f>VLOOKUP(A315,'I G'!$A$5:$F$350,6,0)</f>
        <v>7.7071056564351426E-2</v>
      </c>
      <c r="G315" s="100">
        <f>VLOOKUP(A315,CGR!$A$2:$R$347,18,0)</f>
        <v>1</v>
      </c>
      <c r="H315" s="100">
        <f>VLOOKUP(A315,TM!$A$2:$D$347,4,0)</f>
        <v>8.9320000000000007E-3</v>
      </c>
      <c r="I315" s="211">
        <f>VLOOKUP(A315,IRPi!$A$5:$F$350,6,0)</f>
        <v>1</v>
      </c>
      <c r="J315" s="100">
        <f>VLOOKUP(A315,'R E I'!$A$3:$I$348,9,0)</f>
        <v>0.01</v>
      </c>
      <c r="K315" s="138">
        <f t="shared" si="35"/>
        <v>0.53551434380210483</v>
      </c>
      <c r="L315" s="62">
        <f t="shared" si="41"/>
        <v>55</v>
      </c>
      <c r="M315" s="230">
        <f t="shared" si="36"/>
        <v>55</v>
      </c>
      <c r="N315" s="229">
        <f t="shared" si="37"/>
        <v>0.53551434380210483</v>
      </c>
      <c r="O315" s="231">
        <f t="shared" si="38"/>
        <v>1.7311725372690906E-2</v>
      </c>
      <c r="P315" s="105">
        <f t="shared" si="39"/>
        <v>79518052</v>
      </c>
      <c r="Q315" s="237">
        <f>+P315+1</f>
        <v>79518053</v>
      </c>
      <c r="R315" s="113"/>
      <c r="S315" s="123"/>
      <c r="T315" s="160"/>
      <c r="U315" s="160">
        <v>88580559</v>
      </c>
      <c r="W315" s="160">
        <v>88580559</v>
      </c>
      <c r="AH315" s="13" t="s">
        <v>22</v>
      </c>
      <c r="AI315" s="246">
        <v>13129</v>
      </c>
    </row>
    <row r="316" spans="1:35" x14ac:dyDescent="0.25">
      <c r="A316" s="145">
        <v>7305</v>
      </c>
      <c r="B316" s="76">
        <v>5</v>
      </c>
      <c r="C316" s="145" t="s">
        <v>255</v>
      </c>
      <c r="D316" s="76">
        <f>VLOOKUP(A316,Previsional!$A$3:$G$347,7,0)</f>
        <v>1</v>
      </c>
      <c r="E316" s="100">
        <f>VLOOKUP(A316,Patentes!$A$5:$F$350,6,0)</f>
        <v>0.78026905829596416</v>
      </c>
      <c r="F316" s="100">
        <f>VLOOKUP(A316,'I G'!$A$5:$F$350,6,0)</f>
        <v>0.24403994584174865</v>
      </c>
      <c r="G316" s="100">
        <f>VLOOKUP(A316,CGR!$A$2:$R$347,18,0)</f>
        <v>1</v>
      </c>
      <c r="H316" s="100">
        <f>VLOOKUP(A316,TM!$A$2:$D$347,4,0)</f>
        <v>8.8199999999999997E-3</v>
      </c>
      <c r="I316" s="211">
        <f>VLOOKUP(A316,IRPi!$A$5:$F$350,6,0)</f>
        <v>0.98212127700673901</v>
      </c>
      <c r="J316" s="100">
        <f>VLOOKUP(A316,'R E I'!$A$3:$I$348,9,0)</f>
        <v>0.01</v>
      </c>
      <c r="K316" s="138">
        <f t="shared" si="35"/>
        <v>0.53503322071436143</v>
      </c>
      <c r="L316" s="107">
        <f t="shared" si="41"/>
        <v>56</v>
      </c>
      <c r="M316" s="111">
        <f t="shared" si="36"/>
        <v>55</v>
      </c>
      <c r="N316" s="98">
        <f t="shared" si="37"/>
        <v>0</v>
      </c>
      <c r="O316" s="112">
        <f t="shared" si="38"/>
        <v>0</v>
      </c>
      <c r="P316" s="105">
        <f t="shared" si="39"/>
        <v>0</v>
      </c>
      <c r="Q316" s="237">
        <f t="shared" si="40"/>
        <v>0</v>
      </c>
      <c r="R316" s="113"/>
      <c r="T316" s="160"/>
      <c r="U316" s="123" t="s">
        <v>426</v>
      </c>
      <c r="AH316" s="13" t="s">
        <v>228</v>
      </c>
      <c r="AI316" s="246">
        <v>13203</v>
      </c>
    </row>
    <row r="317" spans="1:35" x14ac:dyDescent="0.25">
      <c r="A317" s="145">
        <v>8307</v>
      </c>
      <c r="B317" s="76">
        <v>5</v>
      </c>
      <c r="C317" s="145" t="s">
        <v>292</v>
      </c>
      <c r="D317" s="76">
        <f>VLOOKUP(A317,Previsional!$A$3:$G$347,7,0)</f>
        <v>1</v>
      </c>
      <c r="E317" s="100">
        <f>VLOOKUP(A317,Patentes!$A$5:$F$350,6,0)</f>
        <v>0.84789644012944987</v>
      </c>
      <c r="F317" s="100">
        <f>VLOOKUP(A317,'I G'!$A$5:$F$350,6,0)</f>
        <v>0.14654066526276721</v>
      </c>
      <c r="G317" s="100">
        <f>VLOOKUP(A317,CGR!$A$2:$R$347,18,0)</f>
        <v>1</v>
      </c>
      <c r="H317" s="100">
        <f>VLOOKUP(A317,TM!$A$2:$D$347,4,0)</f>
        <v>2.6069999999999999E-3</v>
      </c>
      <c r="I317" s="211">
        <f>VLOOKUP(A317,IRPi!$A$5:$F$350,6,0)</f>
        <v>1</v>
      </c>
      <c r="J317" s="100">
        <f>VLOOKUP(A317,'R E I'!$A$3:$I$348,9,0)</f>
        <v>0.01</v>
      </c>
      <c r="K317" s="138">
        <f t="shared" si="35"/>
        <v>0.53428997036099912</v>
      </c>
      <c r="L317" s="107">
        <f t="shared" si="41"/>
        <v>57</v>
      </c>
      <c r="M317" s="111">
        <f t="shared" si="36"/>
        <v>55</v>
      </c>
      <c r="N317" s="98">
        <f t="shared" si="37"/>
        <v>0</v>
      </c>
      <c r="O317" s="112">
        <f t="shared" si="38"/>
        <v>0</v>
      </c>
      <c r="P317" s="105">
        <f t="shared" si="39"/>
        <v>0</v>
      </c>
      <c r="Q317" s="237">
        <f t="shared" si="40"/>
        <v>0</v>
      </c>
      <c r="R317" s="113"/>
      <c r="T317" s="160"/>
      <c r="U317" s="123" t="s">
        <v>426</v>
      </c>
      <c r="AH317" s="13" t="s">
        <v>336</v>
      </c>
      <c r="AI317" s="246">
        <v>10306</v>
      </c>
    </row>
    <row r="318" spans="1:35" x14ac:dyDescent="0.25">
      <c r="A318" s="145">
        <v>7103</v>
      </c>
      <c r="B318" s="76">
        <v>5</v>
      </c>
      <c r="C318" s="145" t="s">
        <v>343</v>
      </c>
      <c r="D318" s="76">
        <f>VLOOKUP(A318,Previsional!$A$3:$G$347,7,0)</f>
        <v>1</v>
      </c>
      <c r="E318" s="100">
        <f>VLOOKUP(A318,Patentes!$A$5:$F$350,6,0)</f>
        <v>0.89575289575289574</v>
      </c>
      <c r="F318" s="100">
        <f>VLOOKUP(A318,'I G'!$A$5:$F$350,6,0)</f>
        <v>7.5080215012665236E-2</v>
      </c>
      <c r="G318" s="100">
        <f>VLOOKUP(A318,CGR!$A$2:$R$347,18,0)</f>
        <v>1</v>
      </c>
      <c r="H318" s="100">
        <f>VLOOKUP(A318,TM!$A$2:$D$347,4,0)</f>
        <v>4.1310000000000001E-3</v>
      </c>
      <c r="I318" s="211">
        <f>VLOOKUP(A318,IRPi!$A$5:$F$350,6,0)</f>
        <v>1</v>
      </c>
      <c r="J318" s="100">
        <f>VLOOKUP(A318,'R E I'!$A$3:$I$348,9,0)</f>
        <v>0.01</v>
      </c>
      <c r="K318" s="138">
        <f t="shared" si="35"/>
        <v>0.53340321726667972</v>
      </c>
      <c r="L318" s="107">
        <f t="shared" si="41"/>
        <v>58</v>
      </c>
      <c r="M318" s="111">
        <f t="shared" si="36"/>
        <v>55</v>
      </c>
      <c r="N318" s="98">
        <f t="shared" si="37"/>
        <v>0</v>
      </c>
      <c r="O318" s="112">
        <f t="shared" si="38"/>
        <v>0</v>
      </c>
      <c r="P318" s="105">
        <f t="shared" si="39"/>
        <v>0</v>
      </c>
      <c r="Q318" s="237">
        <f t="shared" si="40"/>
        <v>0</v>
      </c>
      <c r="R318" s="113"/>
      <c r="T318" s="160"/>
      <c r="U318" s="123" t="s">
        <v>426</v>
      </c>
      <c r="AH318" s="13" t="s">
        <v>41</v>
      </c>
      <c r="AI318" s="246">
        <v>13130</v>
      </c>
    </row>
    <row r="319" spans="1:35" x14ac:dyDescent="0.25">
      <c r="A319" s="145">
        <v>6206</v>
      </c>
      <c r="B319" s="76">
        <v>5</v>
      </c>
      <c r="C319" s="145" t="s">
        <v>301</v>
      </c>
      <c r="D319" s="76">
        <f>VLOOKUP(A319,Previsional!$A$3:$G$347,7,0)</f>
        <v>1</v>
      </c>
      <c r="E319" s="100">
        <f>VLOOKUP(A319,Patentes!$A$5:$F$350,6,0)</f>
        <v>0.89946140035906641</v>
      </c>
      <c r="F319" s="100">
        <f>VLOOKUP(A319,'I G'!$A$5:$F$350,6,0)</f>
        <v>6.137031292218819E-2</v>
      </c>
      <c r="G319" s="100">
        <f>VLOOKUP(A319,CGR!$A$2:$R$347,18,0)</f>
        <v>1</v>
      </c>
      <c r="H319" s="100">
        <f>VLOOKUP(A319,TM!$A$2:$D$347,4,0)</f>
        <v>4.6089999999999994E-3</v>
      </c>
      <c r="I319" s="211">
        <f>VLOOKUP(A319,IRPi!$A$5:$F$350,6,0)</f>
        <v>1</v>
      </c>
      <c r="J319" s="100">
        <f>VLOOKUP(A319,'R E I'!$A$3:$I$348,9,0)</f>
        <v>0.01</v>
      </c>
      <c r="K319" s="138">
        <f t="shared" si="35"/>
        <v>0.53134541835622018</v>
      </c>
      <c r="L319" s="107">
        <f t="shared" si="41"/>
        <v>59</v>
      </c>
      <c r="M319" s="111">
        <f t="shared" si="36"/>
        <v>55</v>
      </c>
      <c r="N319" s="98">
        <f t="shared" si="37"/>
        <v>0</v>
      </c>
      <c r="O319" s="112">
        <f t="shared" si="38"/>
        <v>0</v>
      </c>
      <c r="P319" s="105">
        <f t="shared" si="39"/>
        <v>0</v>
      </c>
      <c r="Q319" s="237">
        <f t="shared" si="40"/>
        <v>0</v>
      </c>
      <c r="R319" s="113"/>
      <c r="T319" s="160"/>
      <c r="U319" s="123" t="s">
        <v>426</v>
      </c>
      <c r="AH319" s="13" t="s">
        <v>271</v>
      </c>
      <c r="AI319" s="246">
        <v>16305</v>
      </c>
    </row>
    <row r="320" spans="1:35" x14ac:dyDescent="0.25">
      <c r="A320" s="145">
        <v>6113</v>
      </c>
      <c r="B320" s="76">
        <v>5</v>
      </c>
      <c r="C320" s="145" t="s">
        <v>274</v>
      </c>
      <c r="D320" s="76">
        <f>VLOOKUP(A320,Previsional!$A$3:$G$347,7,0)</f>
        <v>1</v>
      </c>
      <c r="E320" s="100">
        <f>VLOOKUP(A320,Patentes!$A$5:$F$350,6,0)</f>
        <v>0.84124386252045824</v>
      </c>
      <c r="F320" s="100">
        <f>VLOOKUP(A320,'I G'!$A$5:$F$350,6,0)</f>
        <v>0.13793773371856452</v>
      </c>
      <c r="G320" s="100">
        <f>VLOOKUP(A320,CGR!$A$2:$R$347,18,0)</f>
        <v>1</v>
      </c>
      <c r="H320" s="100">
        <f>VLOOKUP(A320,TM!$A$2:$D$347,4,0)</f>
        <v>3.7490000000000002E-3</v>
      </c>
      <c r="I320" s="211">
        <f>VLOOKUP(A320,IRPi!$A$5:$F$350,6,0)</f>
        <v>1</v>
      </c>
      <c r="J320" s="100">
        <f>VLOOKUP(A320,'R E I'!$A$3:$I$348,9,0)</f>
        <v>0.01</v>
      </c>
      <c r="K320" s="138">
        <f t="shared" si="35"/>
        <v>0.52998213531180138</v>
      </c>
      <c r="L320" s="107">
        <f t="shared" si="41"/>
        <v>60</v>
      </c>
      <c r="M320" s="111">
        <f t="shared" si="36"/>
        <v>55</v>
      </c>
      <c r="N320" s="98">
        <f t="shared" si="37"/>
        <v>0</v>
      </c>
      <c r="O320" s="112">
        <f t="shared" si="38"/>
        <v>0</v>
      </c>
      <c r="P320" s="105">
        <f t="shared" si="39"/>
        <v>0</v>
      </c>
      <c r="Q320" s="237">
        <f t="shared" si="40"/>
        <v>0</v>
      </c>
      <c r="R320" s="113"/>
      <c r="T320" s="160"/>
      <c r="U320" s="123" t="s">
        <v>426</v>
      </c>
      <c r="AH320" s="13" t="s">
        <v>229</v>
      </c>
      <c r="AI320" s="246">
        <v>10307</v>
      </c>
    </row>
    <row r="321" spans="1:35" x14ac:dyDescent="0.25">
      <c r="A321" s="145">
        <v>16205</v>
      </c>
      <c r="B321" s="76">
        <v>5</v>
      </c>
      <c r="C321" s="145" t="s">
        <v>266</v>
      </c>
      <c r="D321" s="76">
        <f>VLOOKUP(A321,Previsional!$A$3:$G$347,7,0)</f>
        <v>1</v>
      </c>
      <c r="E321" s="100">
        <f>VLOOKUP(A321,Patentes!$A$5:$F$350,6,0)</f>
        <v>0.91056910569105687</v>
      </c>
      <c r="F321" s="100">
        <f>VLOOKUP(A321,'I G'!$A$5:$F$350,6,0)</f>
        <v>3.6682390536713204E-2</v>
      </c>
      <c r="G321" s="100">
        <f>VLOOKUP(A321,CGR!$A$2:$R$347,18,0)</f>
        <v>1</v>
      </c>
      <c r="H321" s="100">
        <f>VLOOKUP(A321,TM!$A$2:$D$347,4,0)</f>
        <v>8.4989999999999996E-3</v>
      </c>
      <c r="I321" s="211">
        <f>VLOOKUP(A321,IRPi!$A$5:$F$350,6,0)</f>
        <v>1</v>
      </c>
      <c r="J321" s="100">
        <f>VLOOKUP(A321,'R E I'!$A$3:$I$348,9,0)</f>
        <v>0.01</v>
      </c>
      <c r="K321" s="138">
        <f t="shared" si="35"/>
        <v>0.52964463462604816</v>
      </c>
      <c r="L321" s="107">
        <f t="shared" si="41"/>
        <v>61</v>
      </c>
      <c r="M321" s="111">
        <f t="shared" si="36"/>
        <v>55</v>
      </c>
      <c r="N321" s="98">
        <f t="shared" si="37"/>
        <v>0</v>
      </c>
      <c r="O321" s="112">
        <f t="shared" si="38"/>
        <v>0</v>
      </c>
      <c r="P321" s="105">
        <f t="shared" si="39"/>
        <v>0</v>
      </c>
      <c r="Q321" s="237">
        <f t="shared" si="40"/>
        <v>0</v>
      </c>
      <c r="R321" s="113"/>
      <c r="T321" s="160"/>
      <c r="U321" s="123" t="s">
        <v>426</v>
      </c>
      <c r="AH321" s="13" t="s">
        <v>252</v>
      </c>
      <c r="AI321" s="246">
        <v>13505</v>
      </c>
    </row>
    <row r="322" spans="1:35" x14ac:dyDescent="0.25">
      <c r="A322" s="145">
        <v>5404</v>
      </c>
      <c r="B322" s="76">
        <v>5</v>
      </c>
      <c r="C322" s="145" t="s">
        <v>257</v>
      </c>
      <c r="D322" s="76">
        <f>VLOOKUP(A322,Previsional!$A$3:$G$347,7,0)</f>
        <v>1</v>
      </c>
      <c r="E322" s="100">
        <f>VLOOKUP(A322,Patentes!$A$5:$F$350,6,0)</f>
        <v>0.79567307692307687</v>
      </c>
      <c r="F322" s="100">
        <f>VLOOKUP(A322,'I G'!$A$5:$F$350,6,0)</f>
        <v>0.19738358881469811</v>
      </c>
      <c r="G322" s="100">
        <f>VLOOKUP(A322,CGR!$A$2:$R$347,18,0)</f>
        <v>1</v>
      </c>
      <c r="H322" s="100">
        <f>VLOOKUP(A322,TM!$A$2:$D$347,4,0)</f>
        <v>3.9740000000000001E-3</v>
      </c>
      <c r="I322" s="211">
        <f>VLOOKUP(A322,IRPi!$A$5:$F$350,6,0)</f>
        <v>1</v>
      </c>
      <c r="J322" s="100">
        <f>VLOOKUP(A322,'R E I'!$A$3:$I$348,9,0)</f>
        <v>9.9180000000000015E-3</v>
      </c>
      <c r="K322" s="138">
        <f t="shared" si="35"/>
        <v>0.52892347412675145</v>
      </c>
      <c r="L322" s="107">
        <f t="shared" si="41"/>
        <v>62</v>
      </c>
      <c r="M322" s="111">
        <f t="shared" si="36"/>
        <v>55</v>
      </c>
      <c r="N322" s="98">
        <f t="shared" si="37"/>
        <v>0</v>
      </c>
      <c r="O322" s="112">
        <f t="shared" si="38"/>
        <v>0</v>
      </c>
      <c r="P322" s="105">
        <f t="shared" si="39"/>
        <v>0</v>
      </c>
      <c r="Q322" s="237">
        <f t="shared" si="40"/>
        <v>0</v>
      </c>
      <c r="R322" s="113"/>
      <c r="T322" s="160"/>
      <c r="U322" s="123" t="s">
        <v>426</v>
      </c>
      <c r="AH322" s="13" t="s">
        <v>202</v>
      </c>
      <c r="AI322" s="246">
        <v>2203</v>
      </c>
    </row>
    <row r="323" spans="1:35" x14ac:dyDescent="0.25">
      <c r="A323" s="145">
        <v>5104</v>
      </c>
      <c r="B323" s="76">
        <v>5</v>
      </c>
      <c r="C323" s="145" t="s">
        <v>320</v>
      </c>
      <c r="D323" s="76">
        <f>VLOOKUP(A323,Previsional!$A$3:$G$347,7,0)</f>
        <v>1</v>
      </c>
      <c r="E323" s="211">
        <f>VLOOKUP(A323,Patentes!$A$5:$F$350,6,0)</f>
        <v>0.9027027027027027</v>
      </c>
      <c r="F323" s="211">
        <f>VLOOKUP(A323,'I G'!$A$5:$F$350,6,0)</f>
        <v>4.5581839950023198E-2</v>
      </c>
      <c r="G323" s="211">
        <f>VLOOKUP(A323,CGR!$A$2:$R$347,18,0)</f>
        <v>1</v>
      </c>
      <c r="H323" s="211">
        <f>VLOOKUP(A323,TM!$A$2:$D$347,4,0)</f>
        <v>2.5019999999999999E-3</v>
      </c>
      <c r="I323" s="211">
        <f>VLOOKUP(A323,IRPi!$A$5:$F$350,6,0)</f>
        <v>1</v>
      </c>
      <c r="J323" s="211">
        <f>VLOOKUP(A323,'R E I'!$A$3:$I$348,9,0)</f>
        <v>0.01</v>
      </c>
      <c r="K323" s="118">
        <f t="shared" si="35"/>
        <v>0.52821670593345171</v>
      </c>
      <c r="L323" s="107">
        <f t="shared" si="41"/>
        <v>63</v>
      </c>
      <c r="M323" s="111">
        <f t="shared" si="36"/>
        <v>55</v>
      </c>
      <c r="N323" s="98">
        <f t="shared" si="37"/>
        <v>0</v>
      </c>
      <c r="O323" s="112">
        <f t="shared" si="38"/>
        <v>0</v>
      </c>
      <c r="P323" s="105">
        <f t="shared" si="39"/>
        <v>0</v>
      </c>
      <c r="Q323" s="237">
        <f t="shared" si="40"/>
        <v>0</v>
      </c>
      <c r="R323" s="113"/>
      <c r="T323" s="160"/>
      <c r="U323" s="123" t="s">
        <v>426</v>
      </c>
      <c r="AH323" s="13" t="s">
        <v>37</v>
      </c>
      <c r="AI323" s="246">
        <v>8108</v>
      </c>
    </row>
    <row r="324" spans="1:35" x14ac:dyDescent="0.25">
      <c r="A324" s="145">
        <v>9111</v>
      </c>
      <c r="B324" s="76">
        <v>5</v>
      </c>
      <c r="C324" s="145" t="s">
        <v>309</v>
      </c>
      <c r="D324" s="76">
        <f>VLOOKUP(A324,Previsional!$A$3:$G$347,7,0)</f>
        <v>1</v>
      </c>
      <c r="E324" s="100">
        <f>VLOOKUP(A324,Patentes!$A$5:$F$350,6,0)</f>
        <v>0.8586387434554974</v>
      </c>
      <c r="F324" s="100">
        <f>VLOOKUP(A324,'I G'!$A$5:$F$350,6,0)</f>
        <v>0.10485021775531235</v>
      </c>
      <c r="G324" s="100">
        <f>VLOOKUP(A324,CGR!$A$2:$R$347,18,0)</f>
        <v>1</v>
      </c>
      <c r="H324" s="100">
        <f>VLOOKUP(A324,TM!$A$2:$D$347,4,0)</f>
        <v>5.3969999999999999E-3</v>
      </c>
      <c r="I324" s="211">
        <f>VLOOKUP(A324,IRPi!$A$5:$F$350,6,0)</f>
        <v>1</v>
      </c>
      <c r="J324" s="100">
        <f>VLOOKUP(A324,'R E I'!$A$3:$I$348,9,0)</f>
        <v>0.01</v>
      </c>
      <c r="K324" s="138">
        <f t="shared" si="35"/>
        <v>0.52804566464825209</v>
      </c>
      <c r="L324" s="107">
        <f t="shared" si="41"/>
        <v>64</v>
      </c>
      <c r="M324" s="111">
        <f t="shared" si="36"/>
        <v>55</v>
      </c>
      <c r="N324" s="98">
        <f t="shared" si="37"/>
        <v>0</v>
      </c>
      <c r="O324" s="112">
        <f t="shared" si="38"/>
        <v>0</v>
      </c>
      <c r="P324" s="105">
        <f t="shared" si="39"/>
        <v>0</v>
      </c>
      <c r="Q324" s="237">
        <f t="shared" si="40"/>
        <v>0</v>
      </c>
      <c r="R324" s="113"/>
      <c r="T324" s="160"/>
      <c r="U324" s="123" t="s">
        <v>426</v>
      </c>
      <c r="AH324" s="13" t="s">
        <v>264</v>
      </c>
      <c r="AI324" s="246">
        <v>7110</v>
      </c>
    </row>
    <row r="325" spans="1:35" x14ac:dyDescent="0.25">
      <c r="A325" s="145">
        <v>4305</v>
      </c>
      <c r="B325" s="76">
        <v>5</v>
      </c>
      <c r="C325" s="145" t="s">
        <v>282</v>
      </c>
      <c r="D325" s="76">
        <f>VLOOKUP(A325,Previsional!$A$3:$G$347,7,0)</f>
        <v>1</v>
      </c>
      <c r="E325" s="100">
        <f>VLOOKUP(A325,Patentes!$A$5:$F$350,6,0)</f>
        <v>0.83870967741935487</v>
      </c>
      <c r="F325" s="100">
        <f>VLOOKUP(A325,'I G'!$A$5:$F$350,6,0)</f>
        <v>0.13101278362965205</v>
      </c>
      <c r="G325" s="100">
        <f>VLOOKUP(A325,CGR!$A$2:$R$347,18,0)</f>
        <v>1</v>
      </c>
      <c r="H325" s="100">
        <f>VLOOKUP(A325,TM!$A$2:$D$347,4,0)</f>
        <v>3.483E-3</v>
      </c>
      <c r="I325" s="211">
        <f>VLOOKUP(A325,IRPi!$A$5:$F$350,6,0)</f>
        <v>1</v>
      </c>
      <c r="J325" s="100">
        <f>VLOOKUP(A325,'R E I'!$A$3:$I$348,9,0)</f>
        <v>0.01</v>
      </c>
      <c r="K325" s="138">
        <f t="shared" si="35"/>
        <v>0.52732403300418706</v>
      </c>
      <c r="L325" s="107">
        <f t="shared" ref="L325:L356" si="42">_xlfn.RANK.EQ(K325,$K$261:$K$369,0)</f>
        <v>65</v>
      </c>
      <c r="M325" s="111">
        <f t="shared" si="36"/>
        <v>55</v>
      </c>
      <c r="N325" s="98">
        <f t="shared" si="37"/>
        <v>0</v>
      </c>
      <c r="O325" s="112">
        <f t="shared" si="38"/>
        <v>0</v>
      </c>
      <c r="P325" s="105">
        <f t="shared" si="39"/>
        <v>0</v>
      </c>
      <c r="Q325" s="237">
        <f t="shared" si="40"/>
        <v>0</v>
      </c>
      <c r="R325" s="113"/>
      <c r="T325" s="160"/>
      <c r="U325" s="123" t="s">
        <v>426</v>
      </c>
      <c r="AH325" s="13" t="s">
        <v>38</v>
      </c>
      <c r="AI325" s="246">
        <v>13131</v>
      </c>
    </row>
    <row r="326" spans="1:35" x14ac:dyDescent="0.25">
      <c r="A326" s="145">
        <v>9117</v>
      </c>
      <c r="B326" s="76">
        <v>5</v>
      </c>
      <c r="C326" s="145" t="s">
        <v>298</v>
      </c>
      <c r="D326" s="76">
        <f>VLOOKUP(A326,Previsional!$A$3:$G$347,7,0)</f>
        <v>1</v>
      </c>
      <c r="E326" s="100">
        <f>VLOOKUP(A326,Patentes!$A$5:$F$350,6,0)</f>
        <v>0.88030888030888033</v>
      </c>
      <c r="F326" s="100">
        <f>VLOOKUP(A326,'I G'!$A$5:$F$350,6,0)</f>
        <v>4.7807568482862037E-2</v>
      </c>
      <c r="G326" s="100">
        <f>VLOOKUP(A326,CGR!$A$2:$R$347,18,0)</f>
        <v>1</v>
      </c>
      <c r="H326" s="100">
        <f>VLOOKUP(A326,TM!$A$2:$D$347,4,0)</f>
        <v>6.3920000000000001E-3</v>
      </c>
      <c r="I326" s="211">
        <f>VLOOKUP(A326,IRPi!$A$5:$F$350,6,0)</f>
        <v>1</v>
      </c>
      <c r="J326" s="100">
        <f>VLOOKUP(A326,'R E I'!$A$3:$I$348,9,0)</f>
        <v>0.01</v>
      </c>
      <c r="K326" s="138">
        <f t="shared" si="35"/>
        <v>0.52151880022882346</v>
      </c>
      <c r="L326" s="107">
        <f t="shared" si="42"/>
        <v>66</v>
      </c>
      <c r="M326" s="111">
        <f t="shared" si="36"/>
        <v>55</v>
      </c>
      <c r="N326" s="98">
        <f t="shared" si="37"/>
        <v>0</v>
      </c>
      <c r="O326" s="112">
        <f t="shared" si="38"/>
        <v>0</v>
      </c>
      <c r="P326" s="105">
        <f t="shared" si="39"/>
        <v>0</v>
      </c>
      <c r="Q326" s="237">
        <f t="shared" si="40"/>
        <v>0</v>
      </c>
      <c r="R326" s="113"/>
      <c r="T326" s="160"/>
      <c r="U326" s="123" t="s">
        <v>426</v>
      </c>
      <c r="AH326" s="13" t="s">
        <v>114</v>
      </c>
      <c r="AI326" s="246">
        <v>8310</v>
      </c>
    </row>
    <row r="327" spans="1:35" x14ac:dyDescent="0.25">
      <c r="A327" s="145">
        <v>7203</v>
      </c>
      <c r="B327" s="76">
        <v>5</v>
      </c>
      <c r="C327" s="145" t="s">
        <v>247</v>
      </c>
      <c r="D327" s="76">
        <f>VLOOKUP(A327,Previsional!$A$3:$G$347,7,0)</f>
        <v>1</v>
      </c>
      <c r="E327" s="100">
        <f>VLOOKUP(A327,Patentes!$A$5:$F$350,6,0)</f>
        <v>0.83467741935483875</v>
      </c>
      <c r="F327" s="100">
        <f>VLOOKUP(A327,'I G'!$A$5:$F$350,6,0)</f>
        <v>0.11053141199751353</v>
      </c>
      <c r="G327" s="100">
        <f>VLOOKUP(A327,CGR!$A$2:$R$347,18,0)</f>
        <v>1</v>
      </c>
      <c r="H327" s="100">
        <f>VLOOKUP(A327,TM!$A$2:$D$347,4,0)</f>
        <v>7.8380000000000012E-3</v>
      </c>
      <c r="I327" s="211">
        <f>VLOOKUP(A327,IRPi!$A$5:$F$350,6,0)</f>
        <v>1</v>
      </c>
      <c r="J327" s="100">
        <f>VLOOKUP(A327,'R E I'!$A$3:$I$348,9,0)</f>
        <v>0.01</v>
      </c>
      <c r="K327" s="138">
        <f t="shared" si="35"/>
        <v>0.52144564977357188</v>
      </c>
      <c r="L327" s="107">
        <f t="shared" si="42"/>
        <v>67</v>
      </c>
      <c r="M327" s="111">
        <f t="shared" si="36"/>
        <v>55</v>
      </c>
      <c r="N327" s="98">
        <f t="shared" si="37"/>
        <v>0</v>
      </c>
      <c r="O327" s="112">
        <f t="shared" si="38"/>
        <v>0</v>
      </c>
      <c r="P327" s="105">
        <f t="shared" si="39"/>
        <v>0</v>
      </c>
      <c r="Q327" s="237">
        <f t="shared" si="40"/>
        <v>0</v>
      </c>
      <c r="R327" s="113"/>
      <c r="T327" s="160"/>
      <c r="U327" s="123" t="s">
        <v>426</v>
      </c>
      <c r="AH327" s="13" t="s">
        <v>165</v>
      </c>
      <c r="AI327" s="246">
        <v>6117</v>
      </c>
    </row>
    <row r="328" spans="1:35" x14ac:dyDescent="0.25">
      <c r="A328" s="145">
        <v>9106</v>
      </c>
      <c r="B328" s="76">
        <v>5</v>
      </c>
      <c r="C328" s="145" t="s">
        <v>302</v>
      </c>
      <c r="D328" s="76">
        <f>VLOOKUP(A328,Previsional!$A$3:$G$347,7,0)</f>
        <v>1</v>
      </c>
      <c r="E328" s="100">
        <f>VLOOKUP(A328,Patentes!$A$5:$F$350,6,0)</f>
        <v>0.86896551724137927</v>
      </c>
      <c r="F328" s="100">
        <f>VLOOKUP(A328,'I G'!$A$5:$F$350,6,0)</f>
        <v>5.2733978379998978E-2</v>
      </c>
      <c r="G328" s="100">
        <f>VLOOKUP(A328,CGR!$A$2:$R$347,18,0)</f>
        <v>1</v>
      </c>
      <c r="H328" s="100">
        <f>VLOOKUP(A328,TM!$A$2:$D$347,4,0)</f>
        <v>7.6819999999999996E-3</v>
      </c>
      <c r="I328" s="211">
        <f>VLOOKUP(A328,IRPi!$A$5:$F$350,6,0)</f>
        <v>1</v>
      </c>
      <c r="J328" s="100">
        <f>VLOOKUP(A328,'R E I'!$A$3:$I$348,9,0)</f>
        <v>9.3442500000000001E-3</v>
      </c>
      <c r="K328" s="138">
        <f t="shared" si="35"/>
        <v>0.5189409381294825</v>
      </c>
      <c r="L328" s="107">
        <f t="shared" si="42"/>
        <v>68</v>
      </c>
      <c r="M328" s="111">
        <f t="shared" si="36"/>
        <v>55</v>
      </c>
      <c r="N328" s="98">
        <f t="shared" si="37"/>
        <v>0</v>
      </c>
      <c r="O328" s="112">
        <f t="shared" si="38"/>
        <v>0</v>
      </c>
      <c r="P328" s="105">
        <f t="shared" si="39"/>
        <v>0</v>
      </c>
      <c r="Q328" s="237">
        <f t="shared" si="40"/>
        <v>0</v>
      </c>
      <c r="R328" s="113"/>
      <c r="T328" s="160"/>
      <c r="U328" s="123" t="s">
        <v>426</v>
      </c>
      <c r="AH328" s="13" t="s">
        <v>134</v>
      </c>
      <c r="AI328" s="246">
        <v>8311</v>
      </c>
    </row>
    <row r="329" spans="1:35" x14ac:dyDescent="0.25">
      <c r="A329" s="145">
        <v>9102</v>
      </c>
      <c r="B329" s="76">
        <v>5</v>
      </c>
      <c r="C329" s="145" t="s">
        <v>331</v>
      </c>
      <c r="D329" s="76">
        <f>VLOOKUP(A329,Previsional!$A$3:$G$347,7,0)</f>
        <v>1</v>
      </c>
      <c r="E329" s="100">
        <f>VLOOKUP(A329,Patentes!$A$5:$F$350,6,0)</f>
        <v>0.8571428571428571</v>
      </c>
      <c r="F329" s="100">
        <f>VLOOKUP(A329,'I G'!$A$5:$F$350,6,0)</f>
        <v>6.8491358046960424E-2</v>
      </c>
      <c r="G329" s="100">
        <f>VLOOKUP(A329,CGR!$A$2:$R$347,18,0)</f>
        <v>1</v>
      </c>
      <c r="H329" s="100">
        <f>VLOOKUP(A329,TM!$A$2:$D$347,4,0)</f>
        <v>4.0990000000000002E-3</v>
      </c>
      <c r="I329" s="211">
        <f>VLOOKUP(A329,IRPi!$A$5:$F$350,6,0)</f>
        <v>1</v>
      </c>
      <c r="J329" s="100">
        <f>VLOOKUP(A329,'R E I'!$A$3:$I$348,9,0)</f>
        <v>0.01</v>
      </c>
      <c r="K329" s="138">
        <f t="shared" si="35"/>
        <v>0.51823768951173999</v>
      </c>
      <c r="L329" s="107">
        <f t="shared" si="42"/>
        <v>69</v>
      </c>
      <c r="M329" s="111">
        <f t="shared" si="36"/>
        <v>55</v>
      </c>
      <c r="N329" s="98">
        <f t="shared" si="37"/>
        <v>0</v>
      </c>
      <c r="O329" s="112">
        <f t="shared" si="38"/>
        <v>0</v>
      </c>
      <c r="P329" s="105">
        <f t="shared" si="39"/>
        <v>0</v>
      </c>
      <c r="Q329" s="237">
        <f t="shared" si="40"/>
        <v>0</v>
      </c>
      <c r="R329" s="113"/>
      <c r="T329" s="160"/>
      <c r="U329" s="123" t="s">
        <v>426</v>
      </c>
      <c r="AH329" s="13" t="s">
        <v>189</v>
      </c>
      <c r="AI329" s="246">
        <v>6310</v>
      </c>
    </row>
    <row r="330" spans="1:35" x14ac:dyDescent="0.25">
      <c r="A330" s="145">
        <v>9118</v>
      </c>
      <c r="B330" s="76">
        <v>5</v>
      </c>
      <c r="C330" s="145" t="s">
        <v>284</v>
      </c>
      <c r="D330" s="76">
        <f>VLOOKUP(A330,Previsional!$A$3:$G$347,7,0)</f>
        <v>1</v>
      </c>
      <c r="E330" s="100">
        <f>VLOOKUP(A330,Patentes!$A$5:$F$350,6,0)</f>
        <v>0.86175115207373276</v>
      </c>
      <c r="F330" s="100">
        <f>VLOOKUP(A330,'I G'!$A$5:$F$350,6,0)</f>
        <v>6.1678012933400646E-2</v>
      </c>
      <c r="G330" s="100">
        <f>VLOOKUP(A330,CGR!$A$2:$R$347,18,0)</f>
        <v>1</v>
      </c>
      <c r="H330" s="100">
        <f>VLOOKUP(A330,TM!$A$2:$D$347,4,0)</f>
        <v>4.4800000000000005E-3</v>
      </c>
      <c r="I330" s="211">
        <f>VLOOKUP(A330,IRPi!$A$5:$F$350,6,0)</f>
        <v>1</v>
      </c>
      <c r="J330" s="100">
        <f>VLOOKUP(A330,'R E I'!$A$3:$I$348,9,0)</f>
        <v>0.01</v>
      </c>
      <c r="K330" s="138">
        <f t="shared" si="35"/>
        <v>0.51820440645915666</v>
      </c>
      <c r="L330" s="107">
        <f t="shared" si="42"/>
        <v>70</v>
      </c>
      <c r="M330" s="111">
        <f t="shared" si="36"/>
        <v>55</v>
      </c>
      <c r="N330" s="98">
        <f t="shared" si="37"/>
        <v>0</v>
      </c>
      <c r="O330" s="112">
        <f t="shared" si="38"/>
        <v>0</v>
      </c>
      <c r="P330" s="105">
        <f t="shared" si="39"/>
        <v>0</v>
      </c>
      <c r="Q330" s="237">
        <f t="shared" si="40"/>
        <v>0</v>
      </c>
      <c r="R330" s="113"/>
      <c r="S330" s="113"/>
      <c r="T330" s="160"/>
      <c r="U330" s="123" t="s">
        <v>426</v>
      </c>
      <c r="AH330" s="13" t="s">
        <v>311</v>
      </c>
      <c r="AI330" s="246">
        <v>8109</v>
      </c>
    </row>
    <row r="331" spans="1:35" x14ac:dyDescent="0.25">
      <c r="A331" s="145">
        <v>1403</v>
      </c>
      <c r="B331" s="76">
        <v>5</v>
      </c>
      <c r="C331" s="145" t="s">
        <v>334</v>
      </c>
      <c r="D331" s="76">
        <f>VLOOKUP(A331,Previsional!$A$3:$G$347,7,0)</f>
        <v>1</v>
      </c>
      <c r="E331" s="100">
        <f>VLOOKUP(A331,Patentes!$A$5:$F$350,6,0)</f>
        <v>1</v>
      </c>
      <c r="F331" s="100">
        <f>VLOOKUP(A331,'I G'!$A$5:$F$350,6,0)</f>
        <v>2.6763406604352318E-2</v>
      </c>
      <c r="G331" s="100">
        <f>VLOOKUP(A331,CGR!$A$2:$R$347,18,0)</f>
        <v>0.7142857142857143</v>
      </c>
      <c r="H331" s="100">
        <f>VLOOKUP(A331,TM!$A$2:$D$347,4,0)</f>
        <v>6.0049999999999999E-3</v>
      </c>
      <c r="I331" s="211">
        <f>VLOOKUP(A331,IRPi!$A$5:$F$350,6,0)</f>
        <v>1</v>
      </c>
      <c r="J331" s="100">
        <f>VLOOKUP(A331,'R E I'!$A$3:$I$348,9,0)</f>
        <v>6.493500000000001E-3</v>
      </c>
      <c r="K331" s="138">
        <f t="shared" si="35"/>
        <v>0.51505913379394519</v>
      </c>
      <c r="L331" s="107">
        <f t="shared" si="42"/>
        <v>71</v>
      </c>
      <c r="M331" s="111">
        <f t="shared" si="36"/>
        <v>55</v>
      </c>
      <c r="N331" s="98">
        <f t="shared" si="37"/>
        <v>0</v>
      </c>
      <c r="O331" s="112">
        <f t="shared" si="38"/>
        <v>0</v>
      </c>
      <c r="P331" s="105">
        <f t="shared" si="39"/>
        <v>0</v>
      </c>
      <c r="Q331" s="237">
        <f t="shared" si="40"/>
        <v>0</v>
      </c>
      <c r="R331" s="113"/>
      <c r="T331" s="160"/>
      <c r="U331" s="123" t="s">
        <v>426</v>
      </c>
      <c r="AH331" s="13" t="s">
        <v>213</v>
      </c>
      <c r="AI331" s="246">
        <v>5706</v>
      </c>
    </row>
    <row r="332" spans="1:35" x14ac:dyDescent="0.25">
      <c r="A332" s="145">
        <v>7405</v>
      </c>
      <c r="B332" s="76">
        <v>5</v>
      </c>
      <c r="C332" s="145" t="s">
        <v>263</v>
      </c>
      <c r="D332" s="76">
        <f>VLOOKUP(A332,Previsional!$A$3:$G$347,7,0)</f>
        <v>1</v>
      </c>
      <c r="E332" s="100">
        <f>VLOOKUP(A332,Patentes!$A$5:$F$350,6,0)</f>
        <v>0.78657074340527577</v>
      </c>
      <c r="F332" s="100">
        <f>VLOOKUP(A332,'I G'!$A$5:$F$350,6,0)</f>
        <v>0.14273768492246527</v>
      </c>
      <c r="G332" s="100">
        <f>VLOOKUP(A332,CGR!$A$2:$R$347,18,0)</f>
        <v>1</v>
      </c>
      <c r="H332" s="100">
        <f>VLOOKUP(A332,TM!$A$2:$D$347,4,0)</f>
        <v>7.1509999999999994E-3</v>
      </c>
      <c r="I332" s="211">
        <f>VLOOKUP(A332,IRPi!$A$5:$F$350,6,0)</f>
        <v>1</v>
      </c>
      <c r="J332" s="100">
        <f>VLOOKUP(A332,'R E I'!$A$3:$I$348,9,0)</f>
        <v>9.9862500000000003E-3</v>
      </c>
      <c r="K332" s="138">
        <f t="shared" si="35"/>
        <v>0.51255614392246285</v>
      </c>
      <c r="L332" s="107">
        <f t="shared" si="42"/>
        <v>72</v>
      </c>
      <c r="M332" s="111">
        <f t="shared" si="36"/>
        <v>55</v>
      </c>
      <c r="N332" s="98">
        <f t="shared" si="37"/>
        <v>0</v>
      </c>
      <c r="O332" s="112">
        <f t="shared" si="38"/>
        <v>0</v>
      </c>
      <c r="P332" s="105">
        <f t="shared" si="39"/>
        <v>0</v>
      </c>
      <c r="Q332" s="237">
        <f t="shared" si="40"/>
        <v>0</v>
      </c>
      <c r="R332" s="113"/>
      <c r="T332" s="160"/>
      <c r="U332" s="123" t="s">
        <v>426</v>
      </c>
      <c r="AH332" s="13" t="s">
        <v>7</v>
      </c>
      <c r="AI332" s="246">
        <v>13101</v>
      </c>
    </row>
    <row r="333" spans="1:35" x14ac:dyDescent="0.25">
      <c r="A333" s="145">
        <v>9116</v>
      </c>
      <c r="B333" s="76">
        <v>5</v>
      </c>
      <c r="C333" s="145" t="s">
        <v>276</v>
      </c>
      <c r="D333" s="76">
        <f>VLOOKUP(A333,Previsional!$A$3:$G$347,7,0)</f>
        <v>1</v>
      </c>
      <c r="E333" s="100">
        <f>VLOOKUP(A333,Patentes!$A$5:$F$350,6,0)</f>
        <v>0.85885167464114831</v>
      </c>
      <c r="F333" s="100">
        <f>VLOOKUP(A333,'I G'!$A$5:$F$350,6,0)</f>
        <v>3.7949837945940451E-2</v>
      </c>
      <c r="G333" s="100">
        <f>VLOOKUP(A333,CGR!$A$2:$R$347,18,0)</f>
        <v>1</v>
      </c>
      <c r="H333" s="100">
        <f>VLOOKUP(A333,TM!$A$2:$D$347,4,0)</f>
        <v>4.5300000000000002E-3</v>
      </c>
      <c r="I333" s="211">
        <f>VLOOKUP(A333,IRPi!$A$5:$F$350,6,0)</f>
        <v>1</v>
      </c>
      <c r="J333" s="100">
        <f>VLOOKUP(A333,'R E I'!$A$3:$I$348,9,0)</f>
        <v>9.5627500000000001E-3</v>
      </c>
      <c r="K333" s="138">
        <f t="shared" si="35"/>
        <v>0.51124318311088701</v>
      </c>
      <c r="L333" s="107">
        <f t="shared" si="42"/>
        <v>73</v>
      </c>
      <c r="M333" s="111">
        <f t="shared" si="36"/>
        <v>55</v>
      </c>
      <c r="N333" s="98">
        <f t="shared" si="37"/>
        <v>0</v>
      </c>
      <c r="O333" s="112">
        <f t="shared" si="38"/>
        <v>0</v>
      </c>
      <c r="P333" s="105">
        <f t="shared" si="39"/>
        <v>0</v>
      </c>
      <c r="Q333" s="237">
        <f t="shared" si="40"/>
        <v>0</v>
      </c>
      <c r="R333" s="113"/>
      <c r="T333" s="160"/>
      <c r="U333" s="123" t="s">
        <v>426</v>
      </c>
      <c r="AH333" s="13" t="s">
        <v>50</v>
      </c>
      <c r="AI333" s="246">
        <v>5606</v>
      </c>
    </row>
    <row r="334" spans="1:35" x14ac:dyDescent="0.25">
      <c r="A334" s="145">
        <v>16203</v>
      </c>
      <c r="B334" s="76">
        <v>5</v>
      </c>
      <c r="C334" s="145" t="s">
        <v>345</v>
      </c>
      <c r="D334" s="76">
        <f>VLOOKUP(A334,Previsional!$A$3:$G$347,7,0)</f>
        <v>1</v>
      </c>
      <c r="E334" s="100">
        <f>VLOOKUP(A334,Patentes!$A$5:$F$350,6,0)</f>
        <v>0.79230769230769227</v>
      </c>
      <c r="F334" s="100">
        <f>VLOOKUP(A334,'I G'!$A$5:$F$350,6,0)</f>
        <v>0.10297988835623008</v>
      </c>
      <c r="G334" s="100">
        <f>VLOOKUP(A334,CGR!$A$2:$R$347,18,0)</f>
        <v>1</v>
      </c>
      <c r="H334" s="100">
        <f>VLOOKUP(A334,TM!$A$2:$D$347,4,0)</f>
        <v>7.4839999999999993E-3</v>
      </c>
      <c r="I334" s="211">
        <f>VLOOKUP(A334,IRPi!$A$5:$F$350,6,0)</f>
        <v>1</v>
      </c>
      <c r="J334" s="100">
        <f>VLOOKUP(A334,'R E I'!$A$3:$I$348,9,0)</f>
        <v>0.01</v>
      </c>
      <c r="K334" s="138">
        <f t="shared" si="35"/>
        <v>0.5046752643967497</v>
      </c>
      <c r="L334" s="107">
        <f t="shared" si="42"/>
        <v>74</v>
      </c>
      <c r="M334" s="111">
        <f t="shared" si="36"/>
        <v>55</v>
      </c>
      <c r="N334" s="98">
        <f t="shared" si="37"/>
        <v>0</v>
      </c>
      <c r="O334" s="112">
        <f t="shared" si="38"/>
        <v>0</v>
      </c>
      <c r="P334" s="105">
        <f t="shared" si="39"/>
        <v>0</v>
      </c>
      <c r="Q334" s="237">
        <f t="shared" si="40"/>
        <v>0</v>
      </c>
      <c r="R334" s="113"/>
      <c r="T334" s="160"/>
      <c r="U334" s="123" t="s">
        <v>426</v>
      </c>
      <c r="AH334" s="13" t="s">
        <v>206</v>
      </c>
      <c r="AI334" s="246">
        <v>2103</v>
      </c>
    </row>
    <row r="335" spans="1:35" x14ac:dyDescent="0.25">
      <c r="A335" s="145">
        <v>10209</v>
      </c>
      <c r="B335" s="76">
        <v>5</v>
      </c>
      <c r="C335" s="145" t="s">
        <v>319</v>
      </c>
      <c r="D335" s="76">
        <f>VLOOKUP(A335,Previsional!$A$3:$G$347,7,0)</f>
        <v>1</v>
      </c>
      <c r="E335" s="100">
        <f>VLOOKUP(A335,Patentes!$A$5:$F$350,6,0)</f>
        <v>0.83202099737532809</v>
      </c>
      <c r="F335" s="100">
        <f>VLOOKUP(A335,'I G'!$A$5:$F$350,6,0)</f>
        <v>4.5162736322396271E-2</v>
      </c>
      <c r="G335" s="100">
        <f>VLOOKUP(A335,CGR!$A$2:$R$347,18,0)</f>
        <v>1</v>
      </c>
      <c r="H335" s="100">
        <f>VLOOKUP(A335,TM!$A$2:$D$347,4,0)</f>
        <v>9.3069999999999993E-3</v>
      </c>
      <c r="I335" s="211">
        <f>VLOOKUP(A335,IRPi!$A$5:$F$350,6,0)</f>
        <v>0.99957451401886055</v>
      </c>
      <c r="J335" s="100">
        <f>VLOOKUP(A335,'R E I'!$A$3:$I$348,9,0)</f>
        <v>0.01</v>
      </c>
      <c r="K335" s="138">
        <f t="shared" si="35"/>
        <v>0.50437280886290692</v>
      </c>
      <c r="L335" s="107">
        <f t="shared" si="42"/>
        <v>75</v>
      </c>
      <c r="M335" s="111">
        <f t="shared" si="36"/>
        <v>55</v>
      </c>
      <c r="N335" s="98">
        <f t="shared" si="37"/>
        <v>0</v>
      </c>
      <c r="O335" s="112">
        <f t="shared" si="38"/>
        <v>0</v>
      </c>
      <c r="P335" s="105">
        <f t="shared" si="39"/>
        <v>0</v>
      </c>
      <c r="Q335" s="237">
        <f t="shared" si="40"/>
        <v>0</v>
      </c>
      <c r="R335" s="113"/>
      <c r="T335" s="160"/>
      <c r="U335" s="123" t="s">
        <v>426</v>
      </c>
      <c r="AH335" s="13" t="s">
        <v>64</v>
      </c>
      <c r="AI335" s="246">
        <v>13601</v>
      </c>
    </row>
    <row r="336" spans="1:35" x14ac:dyDescent="0.25">
      <c r="A336" s="145">
        <v>16303</v>
      </c>
      <c r="B336" s="76">
        <v>5</v>
      </c>
      <c r="C336" s="145" t="s">
        <v>318</v>
      </c>
      <c r="D336" s="76">
        <f>VLOOKUP(A336,Previsional!$A$3:$G$347,7,0)</f>
        <v>1</v>
      </c>
      <c r="E336" s="100">
        <f>VLOOKUP(A336,Patentes!$A$5:$F$350,6,0)</f>
        <v>0.79497907949790791</v>
      </c>
      <c r="F336" s="100">
        <f>VLOOKUP(A336,'I G'!$A$5:$F$350,6,0)</f>
        <v>8.1572726309779853E-2</v>
      </c>
      <c r="G336" s="100">
        <f>VLOOKUP(A336,CGR!$A$2:$R$347,18,0)</f>
        <v>1</v>
      </c>
      <c r="H336" s="100">
        <f>VLOOKUP(A336,TM!$A$2:$D$347,4,0)</f>
        <v>8.8030000000000001E-3</v>
      </c>
      <c r="I336" s="211">
        <f>VLOOKUP(A336,IRPi!$A$5:$F$350,6,0)</f>
        <v>1</v>
      </c>
      <c r="J336" s="100">
        <f>VLOOKUP(A336,'R E I'!$A$3:$I$348,9,0)</f>
        <v>0.01</v>
      </c>
      <c r="K336" s="138">
        <f t="shared" si="35"/>
        <v>0.5004563094017126</v>
      </c>
      <c r="L336" s="107">
        <f t="shared" si="42"/>
        <v>76</v>
      </c>
      <c r="M336" s="111">
        <f t="shared" si="36"/>
        <v>55</v>
      </c>
      <c r="N336" s="98">
        <f t="shared" si="37"/>
        <v>0</v>
      </c>
      <c r="O336" s="112">
        <f t="shared" si="38"/>
        <v>0</v>
      </c>
      <c r="P336" s="105">
        <f t="shared" si="39"/>
        <v>0</v>
      </c>
      <c r="Q336" s="237">
        <f t="shared" si="40"/>
        <v>0</v>
      </c>
      <c r="R336" s="113"/>
      <c r="T336" s="160"/>
      <c r="U336" s="123" t="s">
        <v>426</v>
      </c>
      <c r="AH336" s="13" t="s">
        <v>34</v>
      </c>
      <c r="AI336" s="246">
        <v>7101</v>
      </c>
    </row>
    <row r="337" spans="1:35" x14ac:dyDescent="0.25">
      <c r="A337" s="145">
        <v>11302</v>
      </c>
      <c r="B337" s="76">
        <v>5</v>
      </c>
      <c r="C337" s="13" t="s">
        <v>368</v>
      </c>
      <c r="D337" s="76">
        <f>VLOOKUP(A337,Previsional!$A$3:$G$347,7,0)</f>
        <v>1</v>
      </c>
      <c r="E337" s="100">
        <f>VLOOKUP(A337,Patentes!$A$5:$F$350,6,0)</f>
        <v>0.84313725490196079</v>
      </c>
      <c r="F337" s="100">
        <f>VLOOKUP(A337,'I G'!$A$5:$F$350,6,0)</f>
        <v>1.3351034823586162E-2</v>
      </c>
      <c r="G337" s="100">
        <f>VLOOKUP(A337,CGR!$A$2:$R$347,18,0)</f>
        <v>1</v>
      </c>
      <c r="H337" s="100">
        <f>VLOOKUP(A337,TM!$A$2:$D$347,4,0)</f>
        <v>7.5860000000000007E-3</v>
      </c>
      <c r="I337" s="211">
        <f>VLOOKUP(A337,IRPi!$A$5:$F$350,6,0)</f>
        <v>0.99866232279291667</v>
      </c>
      <c r="J337" s="100">
        <f>VLOOKUP(A337,'R E I'!$A$3:$I$348,9,0)</f>
        <v>0.01</v>
      </c>
      <c r="K337" s="138">
        <f t="shared" si="35"/>
        <v>0.50000681406122871</v>
      </c>
      <c r="L337" s="107">
        <f t="shared" si="42"/>
        <v>77</v>
      </c>
      <c r="M337" s="111">
        <f t="shared" si="36"/>
        <v>55</v>
      </c>
      <c r="N337" s="98">
        <f t="shared" si="37"/>
        <v>0</v>
      </c>
      <c r="O337" s="112">
        <f t="shared" si="38"/>
        <v>0</v>
      </c>
      <c r="P337" s="105">
        <f t="shared" si="39"/>
        <v>0</v>
      </c>
      <c r="Q337" s="237">
        <f t="shared" si="40"/>
        <v>0</v>
      </c>
      <c r="R337" s="113"/>
      <c r="T337" s="160"/>
      <c r="U337" s="123" t="s">
        <v>426</v>
      </c>
      <c r="AH337" s="13" t="s">
        <v>19</v>
      </c>
      <c r="AI337" s="246">
        <v>8110</v>
      </c>
    </row>
    <row r="338" spans="1:35" x14ac:dyDescent="0.25">
      <c r="A338" s="145">
        <v>7108</v>
      </c>
      <c r="B338" s="76">
        <v>5</v>
      </c>
      <c r="C338" s="145" t="s">
        <v>241</v>
      </c>
      <c r="D338" s="76">
        <f>VLOOKUP(A338,Previsional!$A$3:$G$347,7,0)</f>
        <v>1</v>
      </c>
      <c r="E338" s="100">
        <f>VLOOKUP(A338,Patentes!$A$5:$F$350,6,0)</f>
        <v>0.66877637130801693</v>
      </c>
      <c r="F338" s="100">
        <f>VLOOKUP(A338,'I G'!$A$5:$F$350,6,0)</f>
        <v>0.25756495349643876</v>
      </c>
      <c r="G338" s="100">
        <f>VLOOKUP(A338,CGR!$A$2:$R$347,18,0)</f>
        <v>1</v>
      </c>
      <c r="H338" s="100">
        <f>VLOOKUP(A338,TM!$A$2:$D$347,4,0)</f>
        <v>8.8090000000000009E-3</v>
      </c>
      <c r="I338" s="211">
        <f>VLOOKUP(A338,IRPi!$A$5:$F$350,6,0)</f>
        <v>0.99174270700114386</v>
      </c>
      <c r="J338" s="100">
        <f>VLOOKUP(A338,'R E I'!$A$3:$I$348,9,0)</f>
        <v>0.01</v>
      </c>
      <c r="K338" s="138">
        <f t="shared" si="35"/>
        <v>0.49987145368197278</v>
      </c>
      <c r="L338" s="107">
        <f t="shared" si="42"/>
        <v>78</v>
      </c>
      <c r="M338" s="111">
        <f t="shared" si="36"/>
        <v>55</v>
      </c>
      <c r="N338" s="98">
        <f t="shared" si="37"/>
        <v>0</v>
      </c>
      <c r="O338" s="112">
        <f t="shared" si="38"/>
        <v>0</v>
      </c>
      <c r="P338" s="105">
        <f t="shared" si="39"/>
        <v>0</v>
      </c>
      <c r="Q338" s="237">
        <f t="shared" si="40"/>
        <v>0</v>
      </c>
      <c r="R338" s="113"/>
      <c r="T338" s="160"/>
      <c r="U338" s="123" t="s">
        <v>426</v>
      </c>
      <c r="AH338" s="13" t="s">
        <v>129</v>
      </c>
      <c r="AI338" s="246">
        <v>2104</v>
      </c>
    </row>
    <row r="339" spans="1:35" x14ac:dyDescent="0.25">
      <c r="A339" s="145">
        <v>9205</v>
      </c>
      <c r="B339" s="76">
        <v>5</v>
      </c>
      <c r="C339" s="145" t="s">
        <v>297</v>
      </c>
      <c r="D339" s="76">
        <f>VLOOKUP(A339,Previsional!$A$3:$G$347,7,0)</f>
        <v>1</v>
      </c>
      <c r="E339" s="100">
        <f>VLOOKUP(A339,Patentes!$A$5:$F$350,6,0)</f>
        <v>0.81081081081081086</v>
      </c>
      <c r="F339" s="100">
        <f>VLOOKUP(A339,'I G'!$A$5:$F$350,6,0)</f>
        <v>5.9162883306808425E-2</v>
      </c>
      <c r="G339" s="100">
        <f>VLOOKUP(A339,CGR!$A$2:$R$347,18,0)</f>
        <v>1</v>
      </c>
      <c r="H339" s="100">
        <f>VLOOKUP(A339,TM!$A$2:$D$347,4,0)</f>
        <v>2.9720000000000002E-3</v>
      </c>
      <c r="I339" s="211">
        <f>VLOOKUP(A339,IRPi!$A$5:$F$350,6,0)</f>
        <v>1</v>
      </c>
      <c r="J339" s="100">
        <f>VLOOKUP(A339,'R E I'!$A$3:$I$348,9,0)</f>
        <v>0.01</v>
      </c>
      <c r="K339" s="138">
        <f t="shared" si="35"/>
        <v>0.49952030461048585</v>
      </c>
      <c r="L339" s="107">
        <f t="shared" si="42"/>
        <v>79</v>
      </c>
      <c r="M339" s="111">
        <f t="shared" si="36"/>
        <v>55</v>
      </c>
      <c r="N339" s="98">
        <f t="shared" si="37"/>
        <v>0</v>
      </c>
      <c r="O339" s="112">
        <f t="shared" si="38"/>
        <v>0</v>
      </c>
      <c r="P339" s="105">
        <f t="shared" si="39"/>
        <v>0</v>
      </c>
      <c r="Q339" s="237">
        <f t="shared" si="40"/>
        <v>0</v>
      </c>
      <c r="R339" s="113"/>
      <c r="T339" s="160"/>
      <c r="U339" s="123" t="s">
        <v>426</v>
      </c>
      <c r="AH339" s="13" t="s">
        <v>29</v>
      </c>
      <c r="AI339" s="246">
        <v>9101</v>
      </c>
    </row>
    <row r="340" spans="1:35" x14ac:dyDescent="0.25">
      <c r="A340" s="145">
        <v>7202</v>
      </c>
      <c r="B340" s="76">
        <v>5</v>
      </c>
      <c r="C340" s="145" t="s">
        <v>259</v>
      </c>
      <c r="D340" s="76">
        <f>VLOOKUP(A340,Previsional!$A$3:$G$347,7,0)</f>
        <v>1</v>
      </c>
      <c r="E340" s="100">
        <f>VLOOKUP(A340,Patentes!$A$5:$F$350,6,0)</f>
        <v>0.78810408921933084</v>
      </c>
      <c r="F340" s="100">
        <f>VLOOKUP(A340,'I G'!$A$5:$F$350,6,0)</f>
        <v>8.6584943270936923E-2</v>
      </c>
      <c r="G340" s="100">
        <f>VLOOKUP(A340,CGR!$A$2:$R$347,18,0)</f>
        <v>1</v>
      </c>
      <c r="H340" s="100">
        <f>VLOOKUP(A340,TM!$A$2:$D$347,4,0)</f>
        <v>5.4459999999999995E-3</v>
      </c>
      <c r="I340" s="211">
        <f>VLOOKUP(A340,IRPi!$A$5:$F$350,6,0)</f>
        <v>0.99775293845811319</v>
      </c>
      <c r="J340" s="100">
        <f>VLOOKUP(A340,'R E I'!$A$3:$I$348,9,0)</f>
        <v>0.01</v>
      </c>
      <c r="K340" s="138">
        <f t="shared" si="35"/>
        <v>0.49868721396740567</v>
      </c>
      <c r="L340" s="107">
        <f t="shared" si="42"/>
        <v>80</v>
      </c>
      <c r="M340" s="111">
        <f t="shared" si="36"/>
        <v>55</v>
      </c>
      <c r="N340" s="138">
        <f t="shared" si="37"/>
        <v>0</v>
      </c>
      <c r="O340" s="139">
        <f t="shared" si="38"/>
        <v>0</v>
      </c>
      <c r="P340" s="105">
        <f t="shared" si="39"/>
        <v>0</v>
      </c>
      <c r="Q340" s="237">
        <f t="shared" si="40"/>
        <v>0</v>
      </c>
      <c r="R340" s="113"/>
      <c r="T340" s="160"/>
      <c r="U340" s="123" t="s">
        <v>426</v>
      </c>
      <c r="AH340" s="13" t="s">
        <v>144</v>
      </c>
      <c r="AI340" s="246">
        <v>7308</v>
      </c>
    </row>
    <row r="341" spans="1:35" x14ac:dyDescent="0.25">
      <c r="A341" s="145">
        <v>7104</v>
      </c>
      <c r="B341" s="76">
        <v>5</v>
      </c>
      <c r="C341" s="145" t="s">
        <v>260</v>
      </c>
      <c r="D341" s="76">
        <f>VLOOKUP(A341,Previsional!$A$3:$G$347,7,0)</f>
        <v>1</v>
      </c>
      <c r="E341" s="100">
        <f>VLOOKUP(A341,Patentes!$A$5:$F$350,6,0)</f>
        <v>0.7678571428571429</v>
      </c>
      <c r="F341" s="100">
        <f>VLOOKUP(A341,'I G'!$A$5:$F$350,6,0)</f>
        <v>8.0190831350724953E-2</v>
      </c>
      <c r="G341" s="100">
        <f>VLOOKUP(A341,CGR!$A$2:$R$347,18,0)</f>
        <v>1</v>
      </c>
      <c r="H341" s="100">
        <f>VLOOKUP(A341,TM!$A$2:$D$347,4,0)</f>
        <v>9.3959999999999998E-3</v>
      </c>
      <c r="I341" s="211">
        <f>VLOOKUP(A341,IRPi!$A$5:$F$350,6,0)</f>
        <v>1</v>
      </c>
      <c r="J341" s="100">
        <f>VLOOKUP(A341,'R E I'!$A$3:$I$348,9,0)</f>
        <v>0.01</v>
      </c>
      <c r="K341" s="138">
        <f t="shared" si="35"/>
        <v>0.49070710783768123</v>
      </c>
      <c r="L341" s="107">
        <f t="shared" si="42"/>
        <v>81</v>
      </c>
      <c r="M341" s="111">
        <f t="shared" si="36"/>
        <v>55</v>
      </c>
      <c r="N341" s="98">
        <f t="shared" si="37"/>
        <v>0</v>
      </c>
      <c r="O341" s="112">
        <f t="shared" si="38"/>
        <v>0</v>
      </c>
      <c r="P341" s="105">
        <f t="shared" si="39"/>
        <v>0</v>
      </c>
      <c r="Q341" s="237">
        <f t="shared" si="40"/>
        <v>0</v>
      </c>
      <c r="R341" s="113"/>
      <c r="T341" s="160"/>
      <c r="U341" s="123" t="s">
        <v>426</v>
      </c>
      <c r="AH341" s="13" t="s">
        <v>298</v>
      </c>
      <c r="AI341" s="246">
        <v>9117</v>
      </c>
    </row>
    <row r="342" spans="1:35" x14ac:dyDescent="0.25">
      <c r="A342" s="145">
        <v>16302</v>
      </c>
      <c r="B342" s="76">
        <v>5</v>
      </c>
      <c r="C342" s="145" t="s">
        <v>293</v>
      </c>
      <c r="D342" s="76">
        <f>VLOOKUP(A342,Previsional!$A$3:$G$347,7,0)</f>
        <v>1</v>
      </c>
      <c r="E342" s="100">
        <f>VLOOKUP(A342,Patentes!$A$5:$F$350,6,0)</f>
        <v>0.74130434782608701</v>
      </c>
      <c r="F342" s="100">
        <f>VLOOKUP(A342,'I G'!$A$5:$F$350,6,0)</f>
        <v>9.90949830554856E-2</v>
      </c>
      <c r="G342" s="100">
        <f>VLOOKUP(A342,CGR!$A$2:$R$347,18,0)</f>
        <v>1</v>
      </c>
      <c r="H342" s="100">
        <f>VLOOKUP(A342,TM!$A$2:$D$347,4,0)</f>
        <v>6.9540000000000001E-3</v>
      </c>
      <c r="I342" s="211">
        <f>VLOOKUP(A342,IRPi!$A$5:$F$350,6,0)</f>
        <v>1</v>
      </c>
      <c r="J342" s="100">
        <f>VLOOKUP(A342,'R E I'!$A$3:$I$348,9,0)</f>
        <v>0.01</v>
      </c>
      <c r="K342" s="138">
        <f t="shared" si="35"/>
        <v>0.48577336750300187</v>
      </c>
      <c r="L342" s="107">
        <f t="shared" si="42"/>
        <v>82</v>
      </c>
      <c r="M342" s="111">
        <f t="shared" si="36"/>
        <v>55</v>
      </c>
      <c r="N342" s="98">
        <f t="shared" si="37"/>
        <v>0</v>
      </c>
      <c r="O342" s="112">
        <f t="shared" si="38"/>
        <v>0</v>
      </c>
      <c r="P342" s="105">
        <f t="shared" si="39"/>
        <v>0</v>
      </c>
      <c r="Q342" s="237">
        <f t="shared" si="40"/>
        <v>0</v>
      </c>
      <c r="R342" s="113"/>
      <c r="T342" s="160"/>
      <c r="U342" s="123" t="s">
        <v>426</v>
      </c>
      <c r="AH342" s="13" t="s">
        <v>168</v>
      </c>
      <c r="AI342" s="246">
        <v>3103</v>
      </c>
    </row>
    <row r="343" spans="1:35" x14ac:dyDescent="0.25">
      <c r="A343" s="145">
        <v>14203</v>
      </c>
      <c r="B343" s="76">
        <v>5</v>
      </c>
      <c r="C343" s="145" t="s">
        <v>267</v>
      </c>
      <c r="D343" s="76">
        <f>VLOOKUP(A343,Previsional!$A$3:$G$347,7,0)</f>
        <v>1</v>
      </c>
      <c r="E343" s="100">
        <f>VLOOKUP(A343,Patentes!$A$5:$F$350,6,0)</f>
        <v>0.73728813559322037</v>
      </c>
      <c r="F343" s="100">
        <f>VLOOKUP(A343,'I G'!$A$5:$F$350,6,0)</f>
        <v>9.4652654539881087E-2</v>
      </c>
      <c r="G343" s="100">
        <f>VLOOKUP(A343,CGR!$A$2:$R$347,18,0)</f>
        <v>1</v>
      </c>
      <c r="H343" s="100">
        <f>VLOOKUP(A343,TM!$A$2:$D$347,4,0)</f>
        <v>7.8989999999999998E-3</v>
      </c>
      <c r="I343" s="211">
        <f>VLOOKUP(A343,IRPi!$A$5:$F$350,6,0)</f>
        <v>1</v>
      </c>
      <c r="J343" s="100">
        <f>VLOOKUP(A343,'R E I'!$A$3:$I$348,9,0)</f>
        <v>0.01</v>
      </c>
      <c r="K343" s="138">
        <f t="shared" si="35"/>
        <v>0.48339886109259744</v>
      </c>
      <c r="L343" s="107">
        <f t="shared" si="42"/>
        <v>83</v>
      </c>
      <c r="M343" s="111">
        <f t="shared" si="36"/>
        <v>55</v>
      </c>
      <c r="N343" s="98">
        <f t="shared" si="37"/>
        <v>0</v>
      </c>
      <c r="O343" s="112">
        <f t="shared" si="38"/>
        <v>0</v>
      </c>
      <c r="P343" s="105">
        <f t="shared" si="39"/>
        <v>0</v>
      </c>
      <c r="Q343" s="237">
        <f t="shared" si="40"/>
        <v>0</v>
      </c>
      <c r="R343" s="113"/>
      <c r="T343" s="160"/>
      <c r="U343" s="123" t="s">
        <v>426</v>
      </c>
      <c r="AH343" s="13" t="s">
        <v>219</v>
      </c>
      <c r="AI343" s="246">
        <v>13303</v>
      </c>
    </row>
    <row r="344" spans="1:35" x14ac:dyDescent="0.25">
      <c r="A344" s="145">
        <v>3302</v>
      </c>
      <c r="B344" s="76">
        <v>5</v>
      </c>
      <c r="C344" s="145" t="s">
        <v>329</v>
      </c>
      <c r="D344" s="76">
        <f>VLOOKUP(A344,Previsional!$A$3:$G$347,7,0)</f>
        <v>1</v>
      </c>
      <c r="E344" s="100">
        <f>VLOOKUP(A344,Patentes!$A$5:$F$350,6,0)</f>
        <v>0.74137931034482762</v>
      </c>
      <c r="F344" s="100">
        <f>VLOOKUP(A344,'I G'!$A$5:$F$350,6,0)</f>
        <v>8.6629055630974686E-2</v>
      </c>
      <c r="G344" s="100">
        <f>VLOOKUP(A344,CGR!$A$2:$R$347,18,0)</f>
        <v>1</v>
      </c>
      <c r="H344" s="100">
        <f>VLOOKUP(A344,TM!$A$2:$D$347,4,0)</f>
        <v>8.849000000000001E-3</v>
      </c>
      <c r="I344" s="211">
        <f>VLOOKUP(A344,IRPi!$A$5:$F$350,6,0)</f>
        <v>0.99926035998717633</v>
      </c>
      <c r="J344" s="100">
        <f>VLOOKUP(A344,'R E I'!$A$3:$I$348,9,0)</f>
        <v>0.01</v>
      </c>
      <c r="K344" s="138">
        <f t="shared" si="35"/>
        <v>0.48293039052779213</v>
      </c>
      <c r="L344" s="107">
        <f t="shared" si="42"/>
        <v>84</v>
      </c>
      <c r="M344" s="111">
        <f t="shared" si="36"/>
        <v>55</v>
      </c>
      <c r="N344" s="98">
        <f t="shared" si="37"/>
        <v>0</v>
      </c>
      <c r="O344" s="112">
        <f t="shared" si="38"/>
        <v>0</v>
      </c>
      <c r="P344" s="105">
        <f t="shared" si="39"/>
        <v>0</v>
      </c>
      <c r="Q344" s="237">
        <f t="shared" si="40"/>
        <v>0</v>
      </c>
      <c r="R344" s="113"/>
      <c r="T344" s="160"/>
      <c r="U344" s="123" t="s">
        <v>426</v>
      </c>
      <c r="AH344" s="13" t="s">
        <v>256</v>
      </c>
      <c r="AI344" s="246">
        <v>12303</v>
      </c>
    </row>
    <row r="345" spans="1:35" x14ac:dyDescent="0.25">
      <c r="A345" s="145">
        <v>9207</v>
      </c>
      <c r="B345" s="76">
        <v>5</v>
      </c>
      <c r="C345" s="145" t="s">
        <v>347</v>
      </c>
      <c r="D345" s="76">
        <f>VLOOKUP(A345,Previsional!$A$3:$G$347,7,0)</f>
        <v>1</v>
      </c>
      <c r="E345" s="100">
        <f>VLOOKUP(A345,Patentes!$A$5:$F$350,6,0)</f>
        <v>0.7623318385650224</v>
      </c>
      <c r="F345" s="100">
        <f>VLOOKUP(A345,'I G'!$A$5:$F$350,6,0)</f>
        <v>5.6732481915212511E-2</v>
      </c>
      <c r="G345" s="100">
        <f>VLOOKUP(A345,CGR!$A$2:$R$347,18,0)</f>
        <v>1</v>
      </c>
      <c r="H345" s="100">
        <f>VLOOKUP(A345,TM!$A$2:$D$347,4,0)</f>
        <v>4.0639999999999999E-3</v>
      </c>
      <c r="I345" s="211">
        <f>VLOOKUP(A345,IRPi!$A$5:$F$350,6,0)</f>
        <v>1</v>
      </c>
      <c r="J345" s="100">
        <f>VLOOKUP(A345,'R E I'!$A$3:$I$348,9,0)</f>
        <v>7.2916666666666668E-3</v>
      </c>
      <c r="K345" s="138">
        <f t="shared" ref="K345:K348" si="43">IF(D345=1,D345*SUMPRODUCT($E$12:$J$12,E345:J345),0)</f>
        <v>0.48197344730989428</v>
      </c>
      <c r="L345" s="107">
        <f t="shared" si="42"/>
        <v>85</v>
      </c>
      <c r="M345" s="111">
        <f t="shared" ref="M345:M369" si="44">VLOOKUP(B345,$C$3:$E$8,3,0)</f>
        <v>55</v>
      </c>
      <c r="N345" s="98">
        <f t="shared" ref="N345:N369" si="45">IF(L345&lt;=M345,K345,0)</f>
        <v>0</v>
      </c>
      <c r="O345" s="112">
        <f t="shared" ref="O345:O369" si="46">(N345/VLOOKUP(B345,$C$16:$D$21,2,0))</f>
        <v>0</v>
      </c>
      <c r="P345" s="105">
        <f t="shared" si="39"/>
        <v>0</v>
      </c>
      <c r="Q345" s="237">
        <f t="shared" si="40"/>
        <v>0</v>
      </c>
      <c r="R345" s="113"/>
      <c r="T345" s="160"/>
      <c r="U345" s="123" t="s">
        <v>426</v>
      </c>
      <c r="AH345" s="13" t="s">
        <v>338</v>
      </c>
      <c r="AI345" s="246">
        <v>8207</v>
      </c>
    </row>
    <row r="346" spans="1:35" x14ac:dyDescent="0.25">
      <c r="A346" s="145">
        <v>16207</v>
      </c>
      <c r="B346" s="76">
        <v>5</v>
      </c>
      <c r="C346" s="145" t="s">
        <v>315</v>
      </c>
      <c r="D346" s="76">
        <f>VLOOKUP(A346,Previsional!$A$3:$G$347,7,0)</f>
        <v>1</v>
      </c>
      <c r="E346" s="100">
        <f>VLOOKUP(A346,Patentes!$A$5:$F$350,6,0)</f>
        <v>0.76415094339622647</v>
      </c>
      <c r="F346" s="100">
        <f>VLOOKUP(A346,'I G'!$A$5:$F$350,6,0)</f>
        <v>4.1543836219139402E-2</v>
      </c>
      <c r="G346" s="100">
        <f>VLOOKUP(A346,CGR!$A$2:$R$347,18,0)</f>
        <v>1</v>
      </c>
      <c r="H346" s="100">
        <f>VLOOKUP(A346,TM!$A$2:$D$347,4,0)</f>
        <v>4.0109999999999998E-3</v>
      </c>
      <c r="I346" s="211">
        <f>VLOOKUP(A346,IRPi!$A$5:$F$350,6,0)</f>
        <v>0.99874763050598014</v>
      </c>
      <c r="J346" s="100">
        <f>VLOOKUP(A346,'R E I'!$A$3:$I$348,9,0)</f>
        <v>0.01</v>
      </c>
      <c r="K346" s="138">
        <f t="shared" si="43"/>
        <v>0.47887782076876312</v>
      </c>
      <c r="L346" s="107">
        <f t="shared" si="42"/>
        <v>86</v>
      </c>
      <c r="M346" s="111">
        <f t="shared" si="44"/>
        <v>55</v>
      </c>
      <c r="N346" s="98">
        <f t="shared" si="45"/>
        <v>0</v>
      </c>
      <c r="O346" s="112">
        <f t="shared" si="46"/>
        <v>0</v>
      </c>
      <c r="P346" s="105">
        <f t="shared" ref="P346:P369" si="47">ROUND(VLOOKUP(B346,$C$16:$I$21,7,0)*O346,0)</f>
        <v>0</v>
      </c>
      <c r="Q346" s="237">
        <f t="shared" ref="Q346:Q369" si="48">+P346</f>
        <v>0</v>
      </c>
      <c r="R346" s="113"/>
      <c r="T346" s="160"/>
      <c r="U346" s="123" t="s">
        <v>426</v>
      </c>
      <c r="AH346" s="13" t="s">
        <v>125</v>
      </c>
      <c r="AI346" s="246">
        <v>2301</v>
      </c>
    </row>
    <row r="347" spans="1:35" x14ac:dyDescent="0.25">
      <c r="A347" s="145">
        <v>16107</v>
      </c>
      <c r="B347" s="76">
        <v>5</v>
      </c>
      <c r="C347" s="145" t="s">
        <v>341</v>
      </c>
      <c r="D347" s="76">
        <f>VLOOKUP(A347,Previsional!$A$3:$G$347,7,0)</f>
        <v>1</v>
      </c>
      <c r="E347" s="100">
        <f>VLOOKUP(A347,Patentes!$A$5:$F$350,6,0)</f>
        <v>0.71978609625668444</v>
      </c>
      <c r="F347" s="100">
        <f>VLOOKUP(A347,'I G'!$A$5:$F$350,6,0)</f>
        <v>0.10021320899305815</v>
      </c>
      <c r="G347" s="100">
        <f>VLOOKUP(A347,CGR!$A$2:$R$347,18,0)</f>
        <v>1</v>
      </c>
      <c r="H347" s="100">
        <f>VLOOKUP(A347,TM!$A$2:$D$347,4,0)</f>
        <v>5.6599999999999992E-3</v>
      </c>
      <c r="I347" s="211">
        <f>VLOOKUP(A347,IRPi!$A$5:$F$350,6,0)</f>
        <v>1</v>
      </c>
      <c r="J347" s="100">
        <f>VLOOKUP(A347,'R E I'!$A$3:$I$348,9,0)</f>
        <v>0.01</v>
      </c>
      <c r="K347" s="138">
        <f t="shared" si="43"/>
        <v>0.47832743593810401</v>
      </c>
      <c r="L347" s="107">
        <f t="shared" si="42"/>
        <v>87</v>
      </c>
      <c r="M347" s="111">
        <f t="shared" si="44"/>
        <v>55</v>
      </c>
      <c r="N347" s="98">
        <f t="shared" si="45"/>
        <v>0</v>
      </c>
      <c r="O347" s="112">
        <f t="shared" si="46"/>
        <v>0</v>
      </c>
      <c r="P347" s="105">
        <f t="shared" si="47"/>
        <v>0</v>
      </c>
      <c r="Q347" s="237">
        <f t="shared" si="48"/>
        <v>0</v>
      </c>
      <c r="R347" s="113"/>
      <c r="T347" s="160"/>
      <c r="U347" s="123" t="s">
        <v>426</v>
      </c>
      <c r="AH347" s="13" t="s">
        <v>284</v>
      </c>
      <c r="AI347" s="246">
        <v>9118</v>
      </c>
    </row>
    <row r="348" spans="1:35" x14ac:dyDescent="0.25">
      <c r="A348" s="145">
        <v>4303</v>
      </c>
      <c r="B348" s="76">
        <v>5</v>
      </c>
      <c r="C348" s="145" t="s">
        <v>253</v>
      </c>
      <c r="D348" s="76">
        <f>VLOOKUP(A348,Previsional!$A$3:$G$347,7,0)</f>
        <v>1</v>
      </c>
      <c r="E348" s="100">
        <f>VLOOKUP(A348,Patentes!$A$5:$F$350,6,0)</f>
        <v>0.70603674540682415</v>
      </c>
      <c r="F348" s="100">
        <f>VLOOKUP(A348,'I G'!$A$5:$F$350,6,0)</f>
        <v>0.10322673753022131</v>
      </c>
      <c r="G348" s="100">
        <f>VLOOKUP(A348,CGR!$A$2:$R$347,18,0)</f>
        <v>1</v>
      </c>
      <c r="H348" s="100">
        <f>VLOOKUP(A348,TM!$A$2:$D$347,4,0)</f>
        <v>8.2709999999999988E-3</v>
      </c>
      <c r="I348" s="211">
        <f>VLOOKUP(A348,IRPi!$A$5:$F$350,6,0)</f>
        <v>1</v>
      </c>
      <c r="J348" s="100">
        <f>VLOOKUP(A348,'R E I'!$A$3:$I$348,9,0)</f>
        <v>0.01</v>
      </c>
      <c r="K348" s="138">
        <f t="shared" si="43"/>
        <v>0.4746601952749438</v>
      </c>
      <c r="L348" s="107">
        <f t="shared" si="42"/>
        <v>88</v>
      </c>
      <c r="M348" s="111">
        <f t="shared" si="44"/>
        <v>55</v>
      </c>
      <c r="N348" s="98">
        <f t="shared" si="45"/>
        <v>0</v>
      </c>
      <c r="O348" s="112">
        <f t="shared" si="46"/>
        <v>0</v>
      </c>
      <c r="P348" s="105">
        <f t="shared" si="47"/>
        <v>0</v>
      </c>
      <c r="Q348" s="237">
        <f t="shared" si="48"/>
        <v>0</v>
      </c>
      <c r="R348" s="113"/>
      <c r="T348" s="160"/>
      <c r="U348" s="123" t="s">
        <v>426</v>
      </c>
      <c r="AH348" s="13" t="s">
        <v>86</v>
      </c>
      <c r="AI348" s="246">
        <v>8111</v>
      </c>
    </row>
    <row r="349" spans="1:35" x14ac:dyDescent="0.25">
      <c r="A349" s="145">
        <v>5201</v>
      </c>
      <c r="B349" s="76">
        <v>5</v>
      </c>
      <c r="C349" s="13" t="s">
        <v>239</v>
      </c>
      <c r="D349" s="76">
        <f>VLOOKUP(A349,Previsional!$A$3:$G$347,7,0)</f>
        <v>1</v>
      </c>
      <c r="E349" s="100">
        <f>VLOOKUP(A349,Patentes!$A$5:$F$350,6,0)</f>
        <v>0</v>
      </c>
      <c r="F349" s="100">
        <f>VLOOKUP(A349,'I G'!$A$5:$F$350,6,0)</f>
        <v>2.3039159672629685E-2</v>
      </c>
      <c r="G349" s="100">
        <f>VLOOKUP(A349,CGR!$A$2:$R$347,18,0)</f>
        <v>1</v>
      </c>
      <c r="H349" s="100">
        <f>VLOOKUP(A349,TM!$A$2:$D$347,4,0)</f>
        <v>8.7749999999999998E-3</v>
      </c>
      <c r="I349" s="211">
        <f>VLOOKUP(A349,IRPi!$A$5:$F$350,6,0)</f>
        <v>1</v>
      </c>
      <c r="J349" s="100">
        <f>VLOOKUP(A349,'R E I'!$A$3:$I$348,9,0)</f>
        <v>0.01</v>
      </c>
      <c r="K349" s="138">
        <f>IF(D349=1,D349*SUMPRODUCT($E$13:$J$13,E349:J349),0)</f>
        <v>0.45501000000000003</v>
      </c>
      <c r="L349" s="107">
        <f t="shared" si="42"/>
        <v>89</v>
      </c>
      <c r="M349" s="111">
        <f t="shared" si="44"/>
        <v>55</v>
      </c>
      <c r="N349" s="98">
        <f t="shared" si="45"/>
        <v>0</v>
      </c>
      <c r="O349" s="112">
        <f t="shared" si="46"/>
        <v>0</v>
      </c>
      <c r="P349" s="105">
        <f t="shared" si="47"/>
        <v>0</v>
      </c>
      <c r="Q349" s="237">
        <f t="shared" si="48"/>
        <v>0</v>
      </c>
      <c r="R349" s="113"/>
      <c r="T349" s="160"/>
      <c r="U349" s="123" t="s">
        <v>426</v>
      </c>
      <c r="AH349" s="13" t="s">
        <v>258</v>
      </c>
      <c r="AI349" s="246">
        <v>12402</v>
      </c>
    </row>
    <row r="350" spans="1:35" x14ac:dyDescent="0.25">
      <c r="A350" s="145">
        <v>1402</v>
      </c>
      <c r="B350" s="76">
        <v>5</v>
      </c>
      <c r="C350" s="145" t="s">
        <v>261</v>
      </c>
      <c r="D350" s="76">
        <f>VLOOKUP(A350,Previsional!$A$3:$G$347,7,0)</f>
        <v>1</v>
      </c>
      <c r="E350" s="100">
        <f>VLOOKUP(A350,Patentes!$A$5:$F$350,6,0)</f>
        <v>0.7</v>
      </c>
      <c r="F350" s="100">
        <f>VLOOKUP(A350,'I G'!$A$5:$F$350,6,0)</f>
        <v>9.3610378741430158E-3</v>
      </c>
      <c r="G350" s="100">
        <f>VLOOKUP(A350,CGR!$A$2:$R$347,18,0)</f>
        <v>1</v>
      </c>
      <c r="H350" s="100">
        <f>VLOOKUP(A350,TM!$A$2:$D$347,4,0)</f>
        <v>6.8069999999999997E-3</v>
      </c>
      <c r="I350" s="211">
        <f>VLOOKUP(A350,IRPi!$A$5:$F$350,6,0)</f>
        <v>1</v>
      </c>
      <c r="J350" s="100">
        <f>VLOOKUP(A350,'R E I'!$A$3:$I$348,9,0)</f>
        <v>0.01</v>
      </c>
      <c r="K350" s="138">
        <f t="shared" ref="K350:K369" si="49">IF(D350=1,D350*SUMPRODUCT($E$12:$J$12,E350:J350),0)</f>
        <v>0.4488613094685357</v>
      </c>
      <c r="L350" s="107">
        <f t="shared" si="42"/>
        <v>90</v>
      </c>
      <c r="M350" s="111">
        <f t="shared" si="44"/>
        <v>55</v>
      </c>
      <c r="N350" s="98">
        <f t="shared" si="45"/>
        <v>0</v>
      </c>
      <c r="O350" s="112">
        <f t="shared" si="46"/>
        <v>0</v>
      </c>
      <c r="P350" s="105">
        <f t="shared" si="47"/>
        <v>0</v>
      </c>
      <c r="Q350" s="237">
        <f t="shared" si="48"/>
        <v>0</v>
      </c>
      <c r="R350" s="113"/>
      <c r="T350" s="160"/>
      <c r="U350" s="123" t="s">
        <v>426</v>
      </c>
      <c r="AH350" s="13" t="s">
        <v>243</v>
      </c>
      <c r="AI350" s="246">
        <v>11303</v>
      </c>
    </row>
    <row r="351" spans="1:35" x14ac:dyDescent="0.25">
      <c r="A351" s="145">
        <v>9105</v>
      </c>
      <c r="B351" s="76">
        <v>5</v>
      </c>
      <c r="C351" s="145" t="s">
        <v>300</v>
      </c>
      <c r="D351" s="76">
        <f>VLOOKUP(A351,Previsional!$A$3:$G$347,7,0)</f>
        <v>1</v>
      </c>
      <c r="E351" s="100">
        <f>VLOOKUP(A351,Patentes!$A$5:$F$350,6,0)</f>
        <v>0.63293650793650791</v>
      </c>
      <c r="F351" s="100">
        <f>VLOOKUP(A351,'I G'!$A$5:$F$350,6,0)</f>
        <v>0.10152020597395371</v>
      </c>
      <c r="G351" s="100">
        <f>VLOOKUP(A351,CGR!$A$2:$R$347,18,0)</f>
        <v>1</v>
      </c>
      <c r="H351" s="100">
        <f>VLOOKUP(A351,TM!$A$2:$D$347,4,0)</f>
        <v>5.2710000000000005E-3</v>
      </c>
      <c r="I351" s="211">
        <f>VLOOKUP(A351,IRPi!$A$5:$F$350,6,0)</f>
        <v>1</v>
      </c>
      <c r="J351" s="100">
        <f>VLOOKUP(A351,'R E I'!$A$3:$I$348,9,0)</f>
        <v>0.01</v>
      </c>
      <c r="K351" s="138">
        <f t="shared" si="49"/>
        <v>0.44819847927126616</v>
      </c>
      <c r="L351" s="107">
        <f t="shared" si="42"/>
        <v>91</v>
      </c>
      <c r="M351" s="111">
        <f t="shared" si="44"/>
        <v>55</v>
      </c>
      <c r="N351" s="98">
        <f t="shared" si="45"/>
        <v>0</v>
      </c>
      <c r="O351" s="112">
        <f t="shared" si="46"/>
        <v>0</v>
      </c>
      <c r="P351" s="105">
        <f t="shared" si="47"/>
        <v>0</v>
      </c>
      <c r="Q351" s="237">
        <f t="shared" si="48"/>
        <v>0</v>
      </c>
      <c r="R351" s="113"/>
      <c r="T351" s="160"/>
      <c r="U351" s="123" t="s">
        <v>426</v>
      </c>
      <c r="AH351" s="13" t="s">
        <v>113</v>
      </c>
      <c r="AI351" s="246">
        <v>9210</v>
      </c>
    </row>
    <row r="352" spans="1:35" x14ac:dyDescent="0.25">
      <c r="A352" s="145">
        <v>14102</v>
      </c>
      <c r="B352" s="76">
        <v>5</v>
      </c>
      <c r="C352" s="145" t="s">
        <v>270</v>
      </c>
      <c r="D352" s="76">
        <f>VLOOKUP(A352,Previsional!$A$3:$G$347,7,0)</f>
        <v>1</v>
      </c>
      <c r="E352" s="100">
        <f>VLOOKUP(A352,Patentes!$A$5:$F$350,6,0)</f>
        <v>0.67450980392156867</v>
      </c>
      <c r="F352" s="100">
        <f>VLOOKUP(A352,'I G'!$A$5:$F$350,6,0)</f>
        <v>2.9443877625230423E-2</v>
      </c>
      <c r="G352" s="100">
        <f>VLOOKUP(A352,CGR!$A$2:$R$347,18,0)</f>
        <v>1</v>
      </c>
      <c r="H352" s="100">
        <f>VLOOKUP(A352,TM!$A$2:$D$347,4,0)</f>
        <v>7.2399999999999999E-3</v>
      </c>
      <c r="I352" s="211">
        <f>VLOOKUP(A352,IRPi!$A$5:$F$350,6,0)</f>
        <v>1</v>
      </c>
      <c r="J352" s="100">
        <f>VLOOKUP(A352,'R E I'!$A$3:$I$348,9,0)</f>
        <v>0.01</v>
      </c>
      <c r="K352" s="138">
        <f t="shared" si="49"/>
        <v>0.44502540077885661</v>
      </c>
      <c r="L352" s="107">
        <f t="shared" si="42"/>
        <v>92</v>
      </c>
      <c r="M352" s="111">
        <f t="shared" si="44"/>
        <v>55</v>
      </c>
      <c r="N352" s="98">
        <f t="shared" si="45"/>
        <v>0</v>
      </c>
      <c r="O352" s="112">
        <f t="shared" si="46"/>
        <v>0</v>
      </c>
      <c r="P352" s="105">
        <f t="shared" si="47"/>
        <v>0</v>
      </c>
      <c r="Q352" s="237">
        <f t="shared" si="48"/>
        <v>0</v>
      </c>
      <c r="R352" s="113"/>
      <c r="T352" s="160"/>
      <c r="U352" s="123" t="s">
        <v>426</v>
      </c>
      <c r="AH352" s="13" t="s">
        <v>315</v>
      </c>
      <c r="AI352" s="246">
        <v>16207</v>
      </c>
    </row>
    <row r="353" spans="1:35" x14ac:dyDescent="0.25">
      <c r="A353" s="145">
        <v>8105</v>
      </c>
      <c r="B353" s="76">
        <v>5</v>
      </c>
      <c r="C353" s="145" t="s">
        <v>313</v>
      </c>
      <c r="D353" s="76">
        <f>VLOOKUP(A353,Previsional!$A$3:$G$347,7,0)</f>
        <v>1</v>
      </c>
      <c r="E353" s="100">
        <f>VLOOKUP(A353,Patentes!$A$5:$F$350,6,0)</f>
        <v>0.60336906584992345</v>
      </c>
      <c r="F353" s="100">
        <f>VLOOKUP(A353,'I G'!$A$5:$F$350,6,0)</f>
        <v>0.10390345734919228</v>
      </c>
      <c r="G353" s="100">
        <f>VLOOKUP(A353,CGR!$A$2:$R$347,18,0)</f>
        <v>1</v>
      </c>
      <c r="H353" s="100">
        <f>VLOOKUP(A353,TM!$A$2:$D$347,4,0)</f>
        <v>3.3539999999999998E-3</v>
      </c>
      <c r="I353" s="211">
        <f>VLOOKUP(A353,IRPi!$A$5:$F$350,6,0)</f>
        <v>1</v>
      </c>
      <c r="J353" s="100">
        <f>VLOOKUP(A353,'R E I'!$A$3:$I$348,9,0)</f>
        <v>7.2222500000000012E-3</v>
      </c>
      <c r="K353" s="138">
        <f t="shared" si="49"/>
        <v>0.4380192498847712</v>
      </c>
      <c r="L353" s="107">
        <f t="shared" si="42"/>
        <v>93</v>
      </c>
      <c r="M353" s="111">
        <f t="shared" si="44"/>
        <v>55</v>
      </c>
      <c r="N353" s="138">
        <f t="shared" si="45"/>
        <v>0</v>
      </c>
      <c r="O353" s="139">
        <f t="shared" si="46"/>
        <v>0</v>
      </c>
      <c r="P353" s="105">
        <f t="shared" si="47"/>
        <v>0</v>
      </c>
      <c r="Q353" s="237">
        <f t="shared" si="48"/>
        <v>0</v>
      </c>
      <c r="R353" s="113"/>
      <c r="T353" s="160"/>
      <c r="U353" s="123" t="s">
        <v>426</v>
      </c>
      <c r="AH353" s="13" t="s">
        <v>307</v>
      </c>
      <c r="AI353" s="246">
        <v>8312</v>
      </c>
    </row>
    <row r="354" spans="1:35" x14ac:dyDescent="0.25">
      <c r="A354" s="145">
        <v>11203</v>
      </c>
      <c r="B354" s="76">
        <v>5</v>
      </c>
      <c r="C354" s="145" t="s">
        <v>280</v>
      </c>
      <c r="D354" s="76">
        <f>VLOOKUP(A354,Previsional!$A$3:$G$347,7,0)</f>
        <v>1</v>
      </c>
      <c r="E354" s="100">
        <f>VLOOKUP(A354,Patentes!$A$5:$F$350,6,0)</f>
        <v>0.56578947368421051</v>
      </c>
      <c r="F354" s="100">
        <f>VLOOKUP(A354,'I G'!$A$5:$F$350,6,0)</f>
        <v>0.10659061003371875</v>
      </c>
      <c r="G354" s="100">
        <f>VLOOKUP(A354,CGR!$A$2:$R$347,18,0)</f>
        <v>1</v>
      </c>
      <c r="H354" s="100">
        <f>VLOOKUP(A354,TM!$A$2:$D$347,4,0)</f>
        <v>7.3619999999999996E-3</v>
      </c>
      <c r="I354" s="211">
        <f>VLOOKUP(A354,IRPi!$A$5:$F$350,6,0)</f>
        <v>0.99799512960831938</v>
      </c>
      <c r="J354" s="100">
        <f>VLOOKUP(A354,'R E I'!$A$3:$I$348,9,0)</f>
        <v>9.7916666666666673E-3</v>
      </c>
      <c r="K354" s="138">
        <f t="shared" si="49"/>
        <v>0.42616760811165261</v>
      </c>
      <c r="L354" s="107">
        <f t="shared" si="42"/>
        <v>94</v>
      </c>
      <c r="M354" s="111">
        <f t="shared" si="44"/>
        <v>55</v>
      </c>
      <c r="N354" s="138">
        <f t="shared" si="45"/>
        <v>0</v>
      </c>
      <c r="O354" s="139">
        <f t="shared" si="46"/>
        <v>0</v>
      </c>
      <c r="P354" s="105">
        <f t="shared" si="47"/>
        <v>0</v>
      </c>
      <c r="Q354" s="237">
        <f t="shared" si="48"/>
        <v>0</v>
      </c>
      <c r="R354" s="113"/>
      <c r="T354" s="160"/>
      <c r="U354" s="123" t="s">
        <v>426</v>
      </c>
      <c r="AH354" s="13" t="s">
        <v>63</v>
      </c>
      <c r="AI354" s="246">
        <v>14101</v>
      </c>
    </row>
    <row r="355" spans="1:35" x14ac:dyDescent="0.25">
      <c r="A355" s="145">
        <v>6205</v>
      </c>
      <c r="B355" s="76">
        <v>5</v>
      </c>
      <c r="C355" s="145" t="s">
        <v>325</v>
      </c>
      <c r="D355" s="76">
        <f>VLOOKUP(A355,Previsional!$A$3:$G$347,7,0)</f>
        <v>1</v>
      </c>
      <c r="E355" s="100">
        <f>VLOOKUP(A355,Patentes!$A$5:$F$350,6,0)</f>
        <v>0</v>
      </c>
      <c r="F355" s="100">
        <f>VLOOKUP(A355,'I G'!$A$5:$F$350,6,0)</f>
        <v>5.70371054640482E-2</v>
      </c>
      <c r="G355" s="100">
        <f>VLOOKUP(A355,CGR!$A$2:$R$347,18,0)</f>
        <v>1</v>
      </c>
      <c r="H355" s="100">
        <f>VLOOKUP(A355,TM!$A$2:$D$347,4,0)</f>
        <v>6.5390000000000005E-3</v>
      </c>
      <c r="I355" s="211">
        <f>VLOOKUP(A355,IRPi!$A$5:$F$350,6,0)</f>
        <v>1</v>
      </c>
      <c r="J355" s="100">
        <f>VLOOKUP(A355,'R E I'!$A$3:$I$348,9,0)</f>
        <v>8.8592500000000008E-3</v>
      </c>
      <c r="K355" s="138">
        <f t="shared" si="49"/>
        <v>0.21568308886601203</v>
      </c>
      <c r="L355" s="107">
        <f t="shared" si="42"/>
        <v>95</v>
      </c>
      <c r="M355" s="111">
        <f t="shared" si="44"/>
        <v>55</v>
      </c>
      <c r="N355" s="98">
        <f t="shared" si="45"/>
        <v>0</v>
      </c>
      <c r="O355" s="112">
        <f t="shared" si="46"/>
        <v>0</v>
      </c>
      <c r="P355" s="105">
        <f t="shared" si="47"/>
        <v>0</v>
      </c>
      <c r="Q355" s="237">
        <f t="shared" si="48"/>
        <v>0</v>
      </c>
      <c r="R355" s="113"/>
      <c r="T355" s="160"/>
      <c r="U355" s="123" t="s">
        <v>426</v>
      </c>
      <c r="AH355" s="13" t="s">
        <v>142</v>
      </c>
      <c r="AI355" s="246">
        <v>3301</v>
      </c>
    </row>
    <row r="356" spans="1:35" x14ac:dyDescent="0.25">
      <c r="A356" s="145">
        <v>8207</v>
      </c>
      <c r="B356" s="76">
        <v>5</v>
      </c>
      <c r="C356" s="145" t="s">
        <v>338</v>
      </c>
      <c r="D356" s="76">
        <f>VLOOKUP(A356,Previsional!$A$3:$G$347,7,0)</f>
        <v>0</v>
      </c>
      <c r="E356" s="100">
        <f>VLOOKUP(A356,Patentes!$A$5:$F$350,6,0)</f>
        <v>0.90322580645161288</v>
      </c>
      <c r="F356" s="100">
        <f>VLOOKUP(A356,'I G'!$A$5:$F$350,6,0)</f>
        <v>4.8132361715775125E-2</v>
      </c>
      <c r="G356" s="100">
        <f>VLOOKUP(A356,CGR!$A$2:$R$347,18,0)</f>
        <v>1</v>
      </c>
      <c r="H356" s="100">
        <f>VLOOKUP(A356,TM!$A$2:$D$347,4,0)</f>
        <v>4.1260000000000003E-3</v>
      </c>
      <c r="I356" s="211">
        <f>VLOOKUP(A356,IRPi!$A$5:$F$350,6,0)</f>
        <v>1</v>
      </c>
      <c r="J356" s="100">
        <f>VLOOKUP(A356,'R E I'!$A$3:$I$348,9,0)</f>
        <v>0.01</v>
      </c>
      <c r="K356" s="138">
        <f t="shared" si="49"/>
        <v>0</v>
      </c>
      <c r="L356" s="107">
        <f t="shared" si="42"/>
        <v>96</v>
      </c>
      <c r="M356" s="111">
        <f t="shared" si="44"/>
        <v>55</v>
      </c>
      <c r="N356" s="98">
        <f t="shared" si="45"/>
        <v>0</v>
      </c>
      <c r="O356" s="112">
        <f t="shared" si="46"/>
        <v>0</v>
      </c>
      <c r="P356" s="105">
        <f t="shared" si="47"/>
        <v>0</v>
      </c>
      <c r="Q356" s="237">
        <f t="shared" si="48"/>
        <v>0</v>
      </c>
      <c r="R356" s="113"/>
      <c r="T356" s="160"/>
      <c r="U356" s="123" t="s">
        <v>426</v>
      </c>
      <c r="AH356" s="13" t="s">
        <v>47</v>
      </c>
      <c r="AI356" s="246">
        <v>5101</v>
      </c>
    </row>
    <row r="357" spans="1:35" x14ac:dyDescent="0.25">
      <c r="A357" s="145">
        <v>4104</v>
      </c>
      <c r="B357" s="76">
        <v>5</v>
      </c>
      <c r="C357" s="145" t="s">
        <v>327</v>
      </c>
      <c r="D357" s="76">
        <f>VLOOKUP(A357,Previsional!$A$3:$G$347,7,0)</f>
        <v>0</v>
      </c>
      <c r="E357" s="100">
        <f>VLOOKUP(A357,Patentes!$A$5:$F$350,6,0)</f>
        <v>0.9308176100628931</v>
      </c>
      <c r="F357" s="100">
        <f>VLOOKUP(A357,'I G'!$A$5:$F$350,6,0)</f>
        <v>0.3056666278435391</v>
      </c>
      <c r="G357" s="100">
        <f>VLOOKUP(A357,CGR!$A$2:$R$347,18,0)</f>
        <v>1</v>
      </c>
      <c r="H357" s="100">
        <f>VLOOKUP(A357,TM!$A$2:$D$347,4,0)</f>
        <v>6.8840000000000004E-3</v>
      </c>
      <c r="I357" s="211">
        <f>VLOOKUP(A357,IRPi!$A$5:$F$350,6,0)</f>
        <v>1</v>
      </c>
      <c r="J357" s="100">
        <f>VLOOKUP(A357,'R E I'!$A$3:$I$348,9,0)</f>
        <v>0.01</v>
      </c>
      <c r="K357" s="138">
        <f t="shared" si="49"/>
        <v>0</v>
      </c>
      <c r="L357" s="107">
        <f t="shared" ref="L357:L369" si="50">_xlfn.RANK.EQ(K357,$K$261:$K$369,0)</f>
        <v>96</v>
      </c>
      <c r="M357" s="111">
        <f t="shared" si="44"/>
        <v>55</v>
      </c>
      <c r="N357" s="98">
        <f t="shared" si="45"/>
        <v>0</v>
      </c>
      <c r="O357" s="112">
        <f t="shared" si="46"/>
        <v>0</v>
      </c>
      <c r="P357" s="105">
        <f t="shared" si="47"/>
        <v>0</v>
      </c>
      <c r="Q357" s="237">
        <f t="shared" si="48"/>
        <v>0</v>
      </c>
      <c r="R357" s="113"/>
      <c r="T357" s="160"/>
      <c r="U357" s="123" t="s">
        <v>426</v>
      </c>
      <c r="AH357" s="13" t="s">
        <v>156</v>
      </c>
      <c r="AI357" s="246">
        <v>7309</v>
      </c>
    </row>
    <row r="358" spans="1:35" x14ac:dyDescent="0.25">
      <c r="A358" s="145">
        <v>4204</v>
      </c>
      <c r="B358" s="76">
        <v>5</v>
      </c>
      <c r="C358" s="145" t="s">
        <v>308</v>
      </c>
      <c r="D358" s="76">
        <f>VLOOKUP(A358,Previsional!$A$3:$G$347,7,0)</f>
        <v>0</v>
      </c>
      <c r="E358" s="100">
        <f>VLOOKUP(A358,Patentes!$A$5:$F$350,6,0)</f>
        <v>0.71238570241064003</v>
      </c>
      <c r="F358" s="100">
        <f>VLOOKUP(A358,'I G'!$A$5:$F$350,6,0)</f>
        <v>0.32837999403121776</v>
      </c>
      <c r="G358" s="100">
        <f>VLOOKUP(A358,CGR!$A$2:$R$347,18,0)</f>
        <v>1</v>
      </c>
      <c r="H358" s="100">
        <f>VLOOKUP(A358,TM!$A$2:$D$347,4,0)</f>
        <v>8.3490000000000005E-3</v>
      </c>
      <c r="I358" s="211">
        <f>VLOOKUP(A358,IRPi!$A$5:$F$350,6,0)</f>
        <v>0.94420043177244939</v>
      </c>
      <c r="J358" s="100">
        <f>VLOOKUP(A358,'R E I'!$A$3:$I$348,9,0)</f>
        <v>0.01</v>
      </c>
      <c r="K358" s="138">
        <f t="shared" si="49"/>
        <v>0</v>
      </c>
      <c r="L358" s="119">
        <f t="shared" si="50"/>
        <v>96</v>
      </c>
      <c r="M358" s="120">
        <f t="shared" si="44"/>
        <v>55</v>
      </c>
      <c r="N358" s="118">
        <f t="shared" si="45"/>
        <v>0</v>
      </c>
      <c r="O358" s="91">
        <f t="shared" si="46"/>
        <v>0</v>
      </c>
      <c r="P358" s="105">
        <f t="shared" si="47"/>
        <v>0</v>
      </c>
      <c r="Q358" s="237">
        <f t="shared" si="48"/>
        <v>0</v>
      </c>
      <c r="R358" s="113"/>
      <c r="T358" s="160"/>
      <c r="U358" s="123" t="s">
        <v>426</v>
      </c>
      <c r="AH358" s="13" t="s">
        <v>108</v>
      </c>
      <c r="AI358" s="246">
        <v>9211</v>
      </c>
    </row>
    <row r="359" spans="1:35" x14ac:dyDescent="0.25">
      <c r="A359" s="145">
        <v>6204</v>
      </c>
      <c r="B359" s="76">
        <v>5</v>
      </c>
      <c r="C359" s="145" t="s">
        <v>324</v>
      </c>
      <c r="D359" s="76">
        <f>VLOOKUP(A359,Previsional!$A$3:$G$347,7,0)</f>
        <v>0</v>
      </c>
      <c r="E359" s="100">
        <f>VLOOKUP(A359,Patentes!$A$5:$F$350,6,0)</f>
        <v>0.99481865284974091</v>
      </c>
      <c r="F359" s="100">
        <f>VLOOKUP(A359,'I G'!$A$5:$F$350,6,0)</f>
        <v>0.19257286295543039</v>
      </c>
      <c r="G359" s="100">
        <f>VLOOKUP(A359,CGR!$A$2:$R$347,18,0)</f>
        <v>1</v>
      </c>
      <c r="H359" s="100">
        <f>VLOOKUP(A359,TM!$A$2:$D$347,4,0)</f>
        <v>7.7949999999999998E-3</v>
      </c>
      <c r="I359" s="211">
        <f>VLOOKUP(A359,IRPi!$A$5:$F$350,6,0)</f>
        <v>1</v>
      </c>
      <c r="J359" s="100">
        <f>VLOOKUP(A359,'R E I'!$A$3:$I$348,9,0)</f>
        <v>0.01</v>
      </c>
      <c r="K359" s="138">
        <f t="shared" si="49"/>
        <v>0</v>
      </c>
      <c r="L359" s="107">
        <f t="shared" si="50"/>
        <v>96</v>
      </c>
      <c r="M359" s="111">
        <f t="shared" si="44"/>
        <v>55</v>
      </c>
      <c r="N359" s="138">
        <f t="shared" si="45"/>
        <v>0</v>
      </c>
      <c r="O359" s="139">
        <f t="shared" si="46"/>
        <v>0</v>
      </c>
      <c r="P359" s="105">
        <f t="shared" si="47"/>
        <v>0</v>
      </c>
      <c r="Q359" s="237">
        <f t="shared" si="48"/>
        <v>0</v>
      </c>
      <c r="R359" s="113"/>
      <c r="T359" s="160"/>
      <c r="U359" s="123" t="s">
        <v>426</v>
      </c>
      <c r="AH359" s="13" t="s">
        <v>230</v>
      </c>
      <c r="AI359" s="246">
        <v>4106</v>
      </c>
    </row>
    <row r="360" spans="1:35" x14ac:dyDescent="0.25">
      <c r="A360" s="145">
        <v>6304</v>
      </c>
      <c r="B360" s="76">
        <v>5</v>
      </c>
      <c r="C360" s="145" t="s">
        <v>273</v>
      </c>
      <c r="D360" s="76">
        <f>VLOOKUP(A360,Previsional!$A$3:$G$347,7,0)</f>
        <v>0</v>
      </c>
      <c r="E360" s="100">
        <f>VLOOKUP(A360,Patentes!$A$5:$F$350,6,0)</f>
        <v>0.75070821529745047</v>
      </c>
      <c r="F360" s="100">
        <f>VLOOKUP(A360,'I G'!$A$5:$F$350,6,0)</f>
        <v>0.15272931152389227</v>
      </c>
      <c r="G360" s="100">
        <f>VLOOKUP(A360,CGR!$A$2:$R$347,18,0)</f>
        <v>0.8571428571428571</v>
      </c>
      <c r="H360" s="100">
        <f>VLOOKUP(A360,TM!$A$2:$D$347,4,0)</f>
        <v>4.9049999999999996E-3</v>
      </c>
      <c r="I360" s="211">
        <f>VLOOKUP(A360,IRPi!$A$5:$F$350,6,0)</f>
        <v>1</v>
      </c>
      <c r="J360" s="100">
        <f>VLOOKUP(A360,'R E I'!$A$3:$I$348,9,0)</f>
        <v>0.01</v>
      </c>
      <c r="K360" s="138">
        <f t="shared" si="49"/>
        <v>0</v>
      </c>
      <c r="L360" s="107">
        <f t="shared" si="50"/>
        <v>96</v>
      </c>
      <c r="M360" s="111">
        <f t="shared" si="44"/>
        <v>55</v>
      </c>
      <c r="N360" s="98">
        <f t="shared" si="45"/>
        <v>0</v>
      </c>
      <c r="O360" s="112">
        <f t="shared" si="46"/>
        <v>0</v>
      </c>
      <c r="P360" s="105">
        <f t="shared" si="47"/>
        <v>0</v>
      </c>
      <c r="Q360" s="237">
        <f t="shared" si="48"/>
        <v>0</v>
      </c>
      <c r="R360" s="113"/>
      <c r="T360" s="160"/>
      <c r="U360" s="123" t="s">
        <v>426</v>
      </c>
      <c r="AH360" s="13" t="s">
        <v>204</v>
      </c>
      <c r="AI360" s="246">
        <v>9119</v>
      </c>
    </row>
    <row r="361" spans="1:35" x14ac:dyDescent="0.25">
      <c r="A361" s="145">
        <v>7402</v>
      </c>
      <c r="B361" s="76">
        <v>5</v>
      </c>
      <c r="C361" s="145" t="s">
        <v>340</v>
      </c>
      <c r="D361" s="76">
        <f>VLOOKUP(A361,Previsional!$A$3:$G$347,7,0)</f>
        <v>0</v>
      </c>
      <c r="E361" s="100">
        <f>VLOOKUP(A361,Patentes!$A$5:$F$350,6,0)</f>
        <v>0.78402366863905326</v>
      </c>
      <c r="F361" s="100">
        <f>VLOOKUP(A361,'I G'!$A$5:$F$350,6,0)</f>
        <v>0.14006664240556793</v>
      </c>
      <c r="G361" s="100">
        <f>VLOOKUP(A361,CGR!$A$2:$R$347,18,0)</f>
        <v>1</v>
      </c>
      <c r="H361" s="100">
        <f>VLOOKUP(A361,TM!$A$2:$D$347,4,0)</f>
        <v>5.9179999999999996E-3</v>
      </c>
      <c r="I361" s="211">
        <f>VLOOKUP(A361,IRPi!$A$5:$F$350,6,0)</f>
        <v>1</v>
      </c>
      <c r="J361" s="100">
        <f>VLOOKUP(A361,'R E I'!$A$3:$I$348,9,0)</f>
        <v>9.5902500000000016E-3</v>
      </c>
      <c r="K361" s="138">
        <f t="shared" si="49"/>
        <v>0</v>
      </c>
      <c r="L361" s="107">
        <f t="shared" si="50"/>
        <v>96</v>
      </c>
      <c r="M361" s="111">
        <f t="shared" si="44"/>
        <v>55</v>
      </c>
      <c r="N361" s="98">
        <f t="shared" si="45"/>
        <v>0</v>
      </c>
      <c r="O361" s="112">
        <f t="shared" si="46"/>
        <v>0</v>
      </c>
      <c r="P361" s="105">
        <f t="shared" si="47"/>
        <v>0</v>
      </c>
      <c r="Q361" s="237">
        <f t="shared" si="48"/>
        <v>0</v>
      </c>
      <c r="R361" s="113"/>
      <c r="T361" s="160"/>
      <c r="U361" s="123" t="s">
        <v>426</v>
      </c>
      <c r="AH361" s="13" t="s">
        <v>339</v>
      </c>
      <c r="AI361" s="246">
        <v>7407</v>
      </c>
    </row>
    <row r="362" spans="1:35" x14ac:dyDescent="0.25">
      <c r="A362" s="145">
        <v>7407</v>
      </c>
      <c r="B362" s="76">
        <v>5</v>
      </c>
      <c r="C362" s="145" t="s">
        <v>339</v>
      </c>
      <c r="D362" s="76">
        <f>VLOOKUP(A362,Previsional!$A$3:$G$347,7,0)</f>
        <v>0</v>
      </c>
      <c r="E362" s="100">
        <f>VLOOKUP(A362,Patentes!$A$5:$F$350,6,0)</f>
        <v>0.73529411764705888</v>
      </c>
      <c r="F362" s="100">
        <f>VLOOKUP(A362,'I G'!$A$5:$F$350,6,0)</f>
        <v>9.2113154962379817E-2</v>
      </c>
      <c r="G362" s="100">
        <f>VLOOKUP(A362,CGR!$A$2:$R$347,18,0)</f>
        <v>1</v>
      </c>
      <c r="H362" s="100">
        <f>VLOOKUP(A362,TM!$A$2:$D$347,4,0)</f>
        <v>9.4630000000000009E-3</v>
      </c>
      <c r="I362" s="211">
        <f>VLOOKUP(A362,IRPi!$A$5:$F$350,6,0)</f>
        <v>1</v>
      </c>
      <c r="J362" s="100">
        <f>VLOOKUP(A362,'R E I'!$A$3:$I$348,9,0)</f>
        <v>0.01</v>
      </c>
      <c r="K362" s="138">
        <f t="shared" si="49"/>
        <v>0</v>
      </c>
      <c r="L362" s="107">
        <f t="shared" si="50"/>
        <v>96</v>
      </c>
      <c r="M362" s="111">
        <f t="shared" si="44"/>
        <v>55</v>
      </c>
      <c r="N362" s="98">
        <f t="shared" si="45"/>
        <v>0</v>
      </c>
      <c r="O362" s="112">
        <f t="shared" si="46"/>
        <v>0</v>
      </c>
      <c r="P362" s="105">
        <f t="shared" si="47"/>
        <v>0</v>
      </c>
      <c r="Q362" s="237">
        <f t="shared" si="48"/>
        <v>0</v>
      </c>
      <c r="R362" s="113"/>
      <c r="T362" s="160"/>
      <c r="U362" s="123" t="s">
        <v>426</v>
      </c>
      <c r="AH362" s="13" t="s">
        <v>30</v>
      </c>
      <c r="AI362" s="246">
        <v>5804</v>
      </c>
    </row>
    <row r="363" spans="1:35" x14ac:dyDescent="0.25">
      <c r="A363" s="145">
        <v>7408</v>
      </c>
      <c r="B363" s="76">
        <v>5</v>
      </c>
      <c r="C363" s="145" t="s">
        <v>328</v>
      </c>
      <c r="D363" s="76">
        <f>VLOOKUP(A363,Previsional!$A$3:$G$347,7,0)</f>
        <v>0</v>
      </c>
      <c r="E363" s="100">
        <f>VLOOKUP(A363,Patentes!$A$5:$F$350,6,0)</f>
        <v>0.74747474747474751</v>
      </c>
      <c r="F363" s="100">
        <f>VLOOKUP(A363,'I G'!$A$5:$F$350,6,0)</f>
        <v>0.11266507181551431</v>
      </c>
      <c r="G363" s="100">
        <f>VLOOKUP(A363,CGR!$A$2:$R$347,18,0)</f>
        <v>1</v>
      </c>
      <c r="H363" s="100">
        <f>VLOOKUP(A363,TM!$A$2:$D$347,4,0)</f>
        <v>6.3730000000000002E-3</v>
      </c>
      <c r="I363" s="211">
        <f>VLOOKUP(A363,IRPi!$A$5:$F$350,6,0)</f>
        <v>0.99584773689925299</v>
      </c>
      <c r="J363" s="100">
        <f>VLOOKUP(A363,'R E I'!$A$3:$I$348,9,0)</f>
        <v>0.01</v>
      </c>
      <c r="K363" s="138">
        <f t="shared" si="49"/>
        <v>0</v>
      </c>
      <c r="L363" s="107">
        <f t="shared" si="50"/>
        <v>96</v>
      </c>
      <c r="M363" s="111">
        <f t="shared" si="44"/>
        <v>55</v>
      </c>
      <c r="N363" s="98">
        <f t="shared" si="45"/>
        <v>0</v>
      </c>
      <c r="O363" s="112">
        <f t="shared" si="46"/>
        <v>0</v>
      </c>
      <c r="P363" s="105">
        <f t="shared" si="47"/>
        <v>0</v>
      </c>
      <c r="Q363" s="237">
        <f t="shared" si="48"/>
        <v>0</v>
      </c>
      <c r="R363" s="113"/>
      <c r="T363" s="160"/>
      <c r="U363" s="123" t="s">
        <v>426</v>
      </c>
      <c r="AH363" s="13" t="s">
        <v>140</v>
      </c>
      <c r="AI363" s="246">
        <v>9120</v>
      </c>
    </row>
    <row r="364" spans="1:35" x14ac:dyDescent="0.25">
      <c r="A364" s="145">
        <v>16202</v>
      </c>
      <c r="B364" s="76">
        <v>5</v>
      </c>
      <c r="C364" s="145" t="s">
        <v>346</v>
      </c>
      <c r="D364" s="76">
        <f>VLOOKUP(A364,Previsional!$A$3:$G$347,7,0)</f>
        <v>0</v>
      </c>
      <c r="E364" s="100">
        <f>VLOOKUP(A364,Patentes!$A$5:$F$350,6,0)</f>
        <v>0.97714285714285709</v>
      </c>
      <c r="F364" s="100">
        <f>VLOOKUP(A364,'I G'!$A$5:$F$350,6,0)</f>
        <v>6.2969202006108824E-2</v>
      </c>
      <c r="G364" s="100">
        <f>VLOOKUP(A364,CGR!$A$2:$R$347,18,0)</f>
        <v>1</v>
      </c>
      <c r="H364" s="100">
        <f>VLOOKUP(A364,TM!$A$2:$D$347,4,0)</f>
        <v>9.0060000000000001E-3</v>
      </c>
      <c r="I364" s="211">
        <f>VLOOKUP(A364,IRPi!$A$5:$F$350,6,0)</f>
        <v>1</v>
      </c>
      <c r="J364" s="100">
        <f>VLOOKUP(A364,'R E I'!$A$3:$I$348,9,0)</f>
        <v>0.01</v>
      </c>
      <c r="K364" s="138">
        <f t="shared" si="49"/>
        <v>0</v>
      </c>
      <c r="L364" s="107">
        <f t="shared" si="50"/>
        <v>96</v>
      </c>
      <c r="M364" s="111">
        <f t="shared" si="44"/>
        <v>55</v>
      </c>
      <c r="N364" s="98">
        <f t="shared" si="45"/>
        <v>0</v>
      </c>
      <c r="O364" s="112">
        <f t="shared" si="46"/>
        <v>0</v>
      </c>
      <c r="P364" s="105">
        <f t="shared" si="47"/>
        <v>0</v>
      </c>
      <c r="Q364" s="237">
        <f t="shared" si="48"/>
        <v>0</v>
      </c>
      <c r="R364" s="113"/>
      <c r="T364" s="160"/>
      <c r="U364" s="123" t="s">
        <v>426</v>
      </c>
      <c r="AH364" s="13" t="s">
        <v>17</v>
      </c>
      <c r="AI364" s="246">
        <v>5109</v>
      </c>
    </row>
    <row r="365" spans="1:35" x14ac:dyDescent="0.25">
      <c r="A365" s="145">
        <v>16108</v>
      </c>
      <c r="B365" s="76">
        <v>5</v>
      </c>
      <c r="C365" s="145" t="s">
        <v>337</v>
      </c>
      <c r="D365" s="76">
        <f>VLOOKUP(A365,Previsional!$A$3:$G$347,7,0)</f>
        <v>0</v>
      </c>
      <c r="E365" s="100">
        <f>VLOOKUP(A365,Patentes!$A$5:$F$350,6,0)</f>
        <v>1</v>
      </c>
      <c r="F365" s="100">
        <f>VLOOKUP(A365,'I G'!$A$5:$F$350,6,0)</f>
        <v>5.7334035047680233E-2</v>
      </c>
      <c r="G365" s="100">
        <f>VLOOKUP(A365,CGR!$A$2:$R$347,18,0)</f>
        <v>1</v>
      </c>
      <c r="H365" s="100">
        <f>VLOOKUP(A365,TM!$A$2:$D$347,4,0)</f>
        <v>5.3800000000000002E-3</v>
      </c>
      <c r="I365" s="211">
        <f>VLOOKUP(A365,IRPi!$A$5:$F$350,6,0)</f>
        <v>1</v>
      </c>
      <c r="J365" s="100">
        <f>VLOOKUP(A365,'R E I'!$A$3:$I$348,9,0)</f>
        <v>0.01</v>
      </c>
      <c r="K365" s="138">
        <f t="shared" si="49"/>
        <v>0</v>
      </c>
      <c r="L365" s="107">
        <f t="shared" si="50"/>
        <v>96</v>
      </c>
      <c r="M365" s="111">
        <f t="shared" si="44"/>
        <v>55</v>
      </c>
      <c r="N365" s="98">
        <f t="shared" si="45"/>
        <v>0</v>
      </c>
      <c r="O365" s="112">
        <f t="shared" si="46"/>
        <v>0</v>
      </c>
      <c r="P365" s="105">
        <f t="shared" si="47"/>
        <v>0</v>
      </c>
      <c r="Q365" s="237">
        <f t="shared" si="48"/>
        <v>0</v>
      </c>
      <c r="R365" s="113"/>
      <c r="T365" s="160"/>
      <c r="U365" s="123" t="s">
        <v>426</v>
      </c>
      <c r="AH365" s="13" t="s">
        <v>5</v>
      </c>
      <c r="AI365" s="246">
        <v>13132</v>
      </c>
    </row>
    <row r="366" spans="1:35" x14ac:dyDescent="0.25">
      <c r="A366" s="145">
        <v>9104</v>
      </c>
      <c r="B366" s="76">
        <v>5</v>
      </c>
      <c r="C366" s="145" t="s">
        <v>344</v>
      </c>
      <c r="D366" s="76">
        <f>VLOOKUP(A366,Previsional!$A$3:$G$347,7,0)</f>
        <v>0</v>
      </c>
      <c r="E366" s="100">
        <f>VLOOKUP(A366,Patentes!$A$5:$F$350,6,0)</f>
        <v>0.78672985781990523</v>
      </c>
      <c r="F366" s="100">
        <f>VLOOKUP(A366,'I G'!$A$5:$F$350,6,0)</f>
        <v>5.7529412658600461E-2</v>
      </c>
      <c r="G366" s="100">
        <f>VLOOKUP(A366,CGR!$A$2:$R$347,18,0)</f>
        <v>1</v>
      </c>
      <c r="H366" s="100">
        <f>VLOOKUP(A366,TM!$A$2:$D$347,4,0)</f>
        <v>3.9560000000000003E-3</v>
      </c>
      <c r="I366" s="211">
        <f>VLOOKUP(A366,IRPi!$A$5:$F$350,6,0)</f>
        <v>1</v>
      </c>
      <c r="J366" s="100">
        <f>VLOOKUP(A366,'R E I'!$A$3:$I$348,9,0)</f>
        <v>0.01</v>
      </c>
      <c r="K366" s="138">
        <f t="shared" si="49"/>
        <v>0</v>
      </c>
      <c r="L366" s="107">
        <f t="shared" si="50"/>
        <v>96</v>
      </c>
      <c r="M366" s="111">
        <f t="shared" si="44"/>
        <v>55</v>
      </c>
      <c r="N366" s="98">
        <f t="shared" si="45"/>
        <v>0</v>
      </c>
      <c r="O366" s="112">
        <f t="shared" si="46"/>
        <v>0</v>
      </c>
      <c r="P366" s="105">
        <f t="shared" si="47"/>
        <v>0</v>
      </c>
      <c r="Q366" s="237">
        <f t="shared" si="48"/>
        <v>0</v>
      </c>
      <c r="R366" s="113"/>
      <c r="T366" s="160"/>
      <c r="U366" s="123" t="s">
        <v>426</v>
      </c>
      <c r="AH366" s="13" t="s">
        <v>328</v>
      </c>
      <c r="AI366" s="246">
        <v>7408</v>
      </c>
    </row>
    <row r="367" spans="1:35" x14ac:dyDescent="0.25">
      <c r="A367" s="145">
        <v>9204</v>
      </c>
      <c r="B367" s="76">
        <v>5</v>
      </c>
      <c r="C367" s="145" t="s">
        <v>342</v>
      </c>
      <c r="D367" s="76">
        <f>VLOOKUP(A367,Previsional!$A$3:$G$347,7,0)</f>
        <v>0</v>
      </c>
      <c r="E367" s="100">
        <f>VLOOKUP(A367,Patentes!$A$5:$F$350,6,0)</f>
        <v>0.82203389830508478</v>
      </c>
      <c r="F367" s="100">
        <f>VLOOKUP(A367,'I G'!$A$5:$F$350,6,0)</f>
        <v>6.0849110502294974E-2</v>
      </c>
      <c r="G367" s="100">
        <f>VLOOKUP(A367,CGR!$A$2:$R$347,18,0)</f>
        <v>1</v>
      </c>
      <c r="H367" s="100">
        <f>VLOOKUP(A367,TM!$A$2:$D$347,4,0)</f>
        <v>5.2639999999999996E-3</v>
      </c>
      <c r="I367" s="211">
        <f>VLOOKUP(A367,IRPi!$A$5:$F$350,6,0)</f>
        <v>0.99943700055032003</v>
      </c>
      <c r="J367" s="100">
        <f>VLOOKUP(A367,'R E I'!$A$3:$I$348,9,0)</f>
        <v>0.01</v>
      </c>
      <c r="K367" s="138">
        <f t="shared" si="49"/>
        <v>0</v>
      </c>
      <c r="L367" s="107">
        <f t="shared" si="50"/>
        <v>96</v>
      </c>
      <c r="M367" s="111">
        <f t="shared" si="44"/>
        <v>55</v>
      </c>
      <c r="N367" s="98">
        <f t="shared" si="45"/>
        <v>0</v>
      </c>
      <c r="O367" s="112">
        <f t="shared" si="46"/>
        <v>0</v>
      </c>
      <c r="P367" s="105">
        <f t="shared" si="47"/>
        <v>0</v>
      </c>
      <c r="Q367" s="237">
        <f t="shared" si="48"/>
        <v>0</v>
      </c>
      <c r="R367" s="113"/>
      <c r="T367" s="160"/>
      <c r="U367" s="123" t="s">
        <v>426</v>
      </c>
      <c r="AH367" s="13" t="s">
        <v>277</v>
      </c>
      <c r="AI367" s="246">
        <v>8313</v>
      </c>
    </row>
    <row r="368" spans="1:35" x14ac:dyDescent="0.25">
      <c r="A368" s="145">
        <v>10306</v>
      </c>
      <c r="B368" s="76">
        <v>5</v>
      </c>
      <c r="C368" s="145" t="s">
        <v>336</v>
      </c>
      <c r="D368" s="76">
        <f>VLOOKUP(A368,Previsional!$A$3:$G$347,7,0)</f>
        <v>0</v>
      </c>
      <c r="E368" s="100">
        <f>VLOOKUP(A368,Patentes!$A$5:$F$350,6,0)</f>
        <v>0.95783132530120485</v>
      </c>
      <c r="F368" s="100">
        <f>VLOOKUP(A368,'I G'!$A$5:$F$350,6,0)</f>
        <v>7.6596848256027431E-2</v>
      </c>
      <c r="G368" s="100">
        <f>VLOOKUP(A368,CGR!$A$2:$R$347,18,0)</f>
        <v>1</v>
      </c>
      <c r="H368" s="100">
        <f>VLOOKUP(A368,TM!$A$2:$D$347,4,0)</f>
        <v>9.2399999999999999E-3</v>
      </c>
      <c r="I368" s="211">
        <f>VLOOKUP(A368,IRPi!$A$5:$F$350,6,0)</f>
        <v>1</v>
      </c>
      <c r="J368" s="100">
        <f>VLOOKUP(A368,'R E I'!$A$3:$I$348,9,0)</f>
        <v>0.01</v>
      </c>
      <c r="K368" s="138">
        <f t="shared" si="49"/>
        <v>0</v>
      </c>
      <c r="L368" s="107">
        <f t="shared" si="50"/>
        <v>96</v>
      </c>
      <c r="M368" s="111">
        <f t="shared" si="44"/>
        <v>55</v>
      </c>
      <c r="N368" s="98">
        <f t="shared" si="45"/>
        <v>0</v>
      </c>
      <c r="O368" s="112">
        <f t="shared" si="46"/>
        <v>0</v>
      </c>
      <c r="P368" s="105">
        <f t="shared" si="47"/>
        <v>0</v>
      </c>
      <c r="Q368" s="237">
        <f t="shared" si="48"/>
        <v>0</v>
      </c>
      <c r="R368" s="113"/>
      <c r="T368" s="160"/>
      <c r="U368" s="123" t="s">
        <v>426</v>
      </c>
      <c r="AH368" s="13" t="s">
        <v>117</v>
      </c>
      <c r="AI368" s="246">
        <v>16109</v>
      </c>
    </row>
    <row r="369" spans="1:35" ht="15.75" thickBot="1" x14ac:dyDescent="0.3">
      <c r="A369" s="202">
        <v>11102</v>
      </c>
      <c r="B369" s="203">
        <v>5</v>
      </c>
      <c r="C369" s="202" t="s">
        <v>330</v>
      </c>
      <c r="D369" s="203">
        <f>VLOOKUP(A369,Previsional!$A$3:$G$347,7,0)</f>
        <v>0</v>
      </c>
      <c r="E369" s="204">
        <f>VLOOKUP(A369,Patentes!$A$5:$F$350,6,0)</f>
        <v>0.90909090909090906</v>
      </c>
      <c r="F369" s="204">
        <f>VLOOKUP(A369,'I G'!$A$5:$F$350,6,0)</f>
        <v>4.5149479414396683E-2</v>
      </c>
      <c r="G369" s="204">
        <f>VLOOKUP(A369,CGR!$A$2:$R$347,18,0)</f>
        <v>-1</v>
      </c>
      <c r="H369" s="204">
        <f>VLOOKUP(A369,TM!$A$2:$D$347,4,0)</f>
        <v>4.496E-3</v>
      </c>
      <c r="I369" s="211">
        <f>VLOOKUP(A369,IRPi!$A$5:$F$350,6,0)</f>
        <v>0.99995441221630643</v>
      </c>
      <c r="J369" s="204">
        <f>VLOOKUP(A369,'R E I'!$A$3:$I$348,9,0)</f>
        <v>9.7540000000000005E-3</v>
      </c>
      <c r="K369" s="114">
        <f t="shared" si="49"/>
        <v>0</v>
      </c>
      <c r="L369" s="115">
        <f t="shared" si="50"/>
        <v>96</v>
      </c>
      <c r="M369" s="116">
        <f t="shared" si="44"/>
        <v>55</v>
      </c>
      <c r="N369" s="114">
        <f t="shared" si="45"/>
        <v>0</v>
      </c>
      <c r="O369" s="117">
        <f t="shared" si="46"/>
        <v>0</v>
      </c>
      <c r="P369" s="105">
        <f t="shared" si="47"/>
        <v>0</v>
      </c>
      <c r="Q369" s="237">
        <f t="shared" si="48"/>
        <v>0</v>
      </c>
      <c r="R369" s="205"/>
      <c r="T369" s="160"/>
      <c r="U369" s="123" t="s">
        <v>426</v>
      </c>
      <c r="AH369" s="13" t="s">
        <v>225</v>
      </c>
      <c r="AI369" s="246">
        <v>5405</v>
      </c>
    </row>
    <row r="370" spans="1:35" ht="15.75" thickTop="1" x14ac:dyDescent="0.25">
      <c r="AF370" s="13" t="s">
        <v>225</v>
      </c>
    </row>
  </sheetData>
  <sheetProtection sheet="1" objects="1" scenarios="1"/>
  <sortState ref="A25:K369">
    <sortCondition ref="B25:B369"/>
    <sortCondition descending="1" ref="K25:K369"/>
  </sortState>
  <mergeCells count="2">
    <mergeCell ref="C12:D12"/>
    <mergeCell ref="C13:D13"/>
  </mergeCells>
  <conditionalFormatting sqref="C4:C10">
    <cfRule type="colorScale" priority="8">
      <colorScale>
        <cfvo type="min"/>
        <cfvo type="percentile" val="50"/>
        <cfvo type="max"/>
        <color theme="4" tint="0.79998168889431442"/>
        <color theme="4" tint="0.39997558519241921"/>
        <color theme="4" tint="-0.499984740745262"/>
      </colorScale>
    </cfRule>
  </conditionalFormatting>
  <conditionalFormatting sqref="C17:C21">
    <cfRule type="colorScale" priority="6">
      <colorScale>
        <cfvo type="min"/>
        <cfvo type="percentile" val="50"/>
        <cfvo type="max"/>
        <color theme="4" tint="0.79998168889431442"/>
        <color theme="4" tint="0.39997558519241921"/>
        <color theme="4" tint="-0.499984740745262"/>
      </colorScale>
    </cfRule>
  </conditionalFormatting>
  <conditionalFormatting sqref="H4:H8 H10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12:L13 K14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38">
    <cfRule type="colorScale" priority="5">
      <colorScale>
        <cfvo type="min"/>
        <cfvo type="percentile" val="50"/>
        <cfvo type="max"/>
        <color theme="4" tint="0.79998168889431442"/>
        <color theme="4" tint="0.39997558519241921"/>
        <color theme="4" tint="-0.499984740745262"/>
      </colorScale>
    </cfRule>
  </conditionalFormatting>
  <conditionalFormatting sqref="B339:B369 B25:B337">
    <cfRule type="colorScale" priority="1716">
      <colorScale>
        <cfvo type="min"/>
        <cfvo type="percentile" val="50"/>
        <cfvo type="max"/>
        <color theme="4" tint="0.79998168889431442"/>
        <color theme="4" tint="0.39997558519241921"/>
        <color theme="4" tint="-0.499984740745262"/>
      </colorScale>
    </cfRule>
  </conditionalFormatting>
  <pageMargins left="0.70866141732283472" right="0.70866141732283472" top="0.74803149606299213" bottom="0.74803149606299213" header="0.31496062992125984" footer="0.31496062992125984"/>
  <pageSetup scale="90" orientation="landscape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D175"/>
  <sheetViews>
    <sheetView topLeftCell="A138" workbookViewId="0">
      <selection activeCell="G158" sqref="G158"/>
    </sheetView>
  </sheetViews>
  <sheetFormatPr baseColWidth="10" defaultRowHeight="15" x14ac:dyDescent="0.25"/>
  <cols>
    <col min="1" max="1" width="8.28515625" style="67" bestFit="1" customWidth="1"/>
    <col min="2" max="2" width="10.5703125" style="67" bestFit="1" customWidth="1"/>
    <col min="3" max="3" width="22" style="67" bestFit="1" customWidth="1"/>
    <col min="4" max="4" width="11.140625" style="67" bestFit="1" customWidth="1"/>
  </cols>
  <sheetData>
    <row r="1" spans="1:4" ht="45" x14ac:dyDescent="0.25">
      <c r="A1" s="257" t="s">
        <v>0</v>
      </c>
      <c r="B1" s="257" t="s">
        <v>1</v>
      </c>
      <c r="C1" s="257" t="s">
        <v>2</v>
      </c>
      <c r="D1" s="257" t="s">
        <v>428</v>
      </c>
    </row>
    <row r="2" spans="1:4" x14ac:dyDescent="0.25">
      <c r="A2" s="67">
        <v>5602</v>
      </c>
      <c r="B2" s="256">
        <v>4</v>
      </c>
      <c r="C2" s="67" t="s">
        <v>194</v>
      </c>
      <c r="D2" s="258">
        <v>76198223</v>
      </c>
    </row>
    <row r="3" spans="1:4" x14ac:dyDescent="0.25">
      <c r="A3" s="67">
        <v>8314</v>
      </c>
      <c r="B3" s="256">
        <v>5</v>
      </c>
      <c r="C3" s="67" t="s">
        <v>251</v>
      </c>
      <c r="D3" s="258">
        <v>84109248</v>
      </c>
    </row>
    <row r="4" spans="1:4" x14ac:dyDescent="0.25">
      <c r="A4" s="67">
        <v>1107</v>
      </c>
      <c r="B4" s="256">
        <v>2</v>
      </c>
      <c r="C4" s="67" t="s">
        <v>70</v>
      </c>
      <c r="D4" s="258">
        <v>120347119</v>
      </c>
    </row>
    <row r="5" spans="1:4" x14ac:dyDescent="0.25">
      <c r="A5" s="67">
        <v>8302</v>
      </c>
      <c r="B5" s="256">
        <v>5</v>
      </c>
      <c r="C5" s="67" t="s">
        <v>304</v>
      </c>
      <c r="D5" s="258">
        <v>82844625</v>
      </c>
    </row>
    <row r="6" spans="1:4" x14ac:dyDescent="0.25">
      <c r="A6" s="67">
        <v>8202</v>
      </c>
      <c r="B6" s="256">
        <v>4</v>
      </c>
      <c r="C6" s="67" t="s">
        <v>197</v>
      </c>
      <c r="D6" s="258">
        <v>77656417</v>
      </c>
    </row>
    <row r="7" spans="1:4" x14ac:dyDescent="0.25">
      <c r="A7" s="67">
        <v>15101</v>
      </c>
      <c r="B7" s="256">
        <v>2</v>
      </c>
      <c r="C7" s="67" t="s">
        <v>59</v>
      </c>
      <c r="D7" s="258">
        <v>121310065</v>
      </c>
    </row>
    <row r="8" spans="1:4" x14ac:dyDescent="0.25">
      <c r="A8" s="67">
        <v>11201</v>
      </c>
      <c r="B8" s="256">
        <v>4</v>
      </c>
      <c r="C8" s="67" t="s">
        <v>430</v>
      </c>
      <c r="D8" s="258">
        <v>77551169</v>
      </c>
    </row>
    <row r="9" spans="1:4" x14ac:dyDescent="0.25">
      <c r="A9" s="67">
        <v>16102</v>
      </c>
      <c r="B9" s="256">
        <v>4</v>
      </c>
      <c r="C9" s="67" t="s">
        <v>221</v>
      </c>
      <c r="D9" s="258">
        <v>81351521</v>
      </c>
    </row>
    <row r="10" spans="1:4" x14ac:dyDescent="0.25">
      <c r="A10" s="67">
        <v>8303</v>
      </c>
      <c r="B10" s="256">
        <v>3</v>
      </c>
      <c r="C10" s="67" t="s">
        <v>111</v>
      </c>
      <c r="D10" s="258">
        <v>108173436</v>
      </c>
    </row>
    <row r="11" spans="1:4" x14ac:dyDescent="0.25">
      <c r="A11" s="67">
        <v>2201</v>
      </c>
      <c r="B11" s="256">
        <v>2</v>
      </c>
      <c r="C11" s="67" t="s">
        <v>74</v>
      </c>
      <c r="D11" s="258">
        <v>124312806</v>
      </c>
    </row>
    <row r="12" spans="1:4" x14ac:dyDescent="0.25">
      <c r="A12" s="67">
        <v>10102</v>
      </c>
      <c r="B12" s="256">
        <v>4</v>
      </c>
      <c r="C12" s="67" t="s">
        <v>172</v>
      </c>
      <c r="D12" s="258">
        <v>75079798</v>
      </c>
    </row>
    <row r="13" spans="1:4" x14ac:dyDescent="0.25">
      <c r="A13" s="67">
        <v>3102</v>
      </c>
      <c r="B13" s="256">
        <v>3</v>
      </c>
      <c r="C13" s="67" t="s">
        <v>87</v>
      </c>
      <c r="D13" s="258">
        <v>105746633</v>
      </c>
    </row>
    <row r="14" spans="1:4" x14ac:dyDescent="0.25">
      <c r="A14" s="67">
        <v>5502</v>
      </c>
      <c r="B14" s="256">
        <v>2</v>
      </c>
      <c r="C14" s="67" t="s">
        <v>370</v>
      </c>
      <c r="D14" s="258">
        <v>117505917</v>
      </c>
    </row>
    <row r="15" spans="1:4" x14ac:dyDescent="0.25">
      <c r="A15" s="67">
        <v>13403</v>
      </c>
      <c r="B15" s="256">
        <v>4</v>
      </c>
      <c r="C15" s="67" t="s">
        <v>232</v>
      </c>
      <c r="D15" s="258">
        <v>78123937</v>
      </c>
    </row>
    <row r="16" spans="1:4" x14ac:dyDescent="0.25">
      <c r="A16" s="67">
        <v>5302</v>
      </c>
      <c r="B16" s="256">
        <v>4</v>
      </c>
      <c r="C16" s="67" t="s">
        <v>155</v>
      </c>
      <c r="D16" s="258">
        <v>77410427</v>
      </c>
    </row>
    <row r="17" spans="1:4" x14ac:dyDescent="0.25">
      <c r="A17" s="67">
        <v>15102</v>
      </c>
      <c r="B17" s="256">
        <v>5</v>
      </c>
      <c r="C17" s="67" t="s">
        <v>310</v>
      </c>
      <c r="D17" s="258">
        <v>83726770</v>
      </c>
    </row>
    <row r="18" spans="1:4" x14ac:dyDescent="0.25">
      <c r="A18" s="67">
        <v>4202</v>
      </c>
      <c r="B18" s="256">
        <v>5</v>
      </c>
      <c r="C18" s="67" t="s">
        <v>248</v>
      </c>
      <c r="D18" s="258">
        <v>83306739</v>
      </c>
    </row>
    <row r="19" spans="1:4" x14ac:dyDescent="0.25">
      <c r="A19" s="67">
        <v>5102</v>
      </c>
      <c r="B19" s="256">
        <v>4</v>
      </c>
      <c r="C19" s="67" t="s">
        <v>152</v>
      </c>
      <c r="D19" s="258">
        <v>84396142</v>
      </c>
    </row>
    <row r="20" spans="1:4" x14ac:dyDescent="0.25">
      <c r="A20" s="67">
        <v>10201</v>
      </c>
      <c r="B20" s="256">
        <v>3</v>
      </c>
      <c r="C20" s="67" t="s">
        <v>122</v>
      </c>
      <c r="D20" s="258">
        <v>106469953</v>
      </c>
    </row>
    <row r="21" spans="1:4" x14ac:dyDescent="0.25">
      <c r="A21" s="67">
        <v>13102</v>
      </c>
      <c r="B21" s="256">
        <v>1</v>
      </c>
      <c r="C21" s="67" t="s">
        <v>21</v>
      </c>
      <c r="D21" s="258">
        <v>61301879</v>
      </c>
    </row>
    <row r="22" spans="1:4" x14ac:dyDescent="0.25">
      <c r="A22" s="67">
        <v>10401</v>
      </c>
      <c r="B22" s="256">
        <v>4</v>
      </c>
      <c r="C22" s="67" t="s">
        <v>210</v>
      </c>
      <c r="D22" s="258">
        <v>77715106</v>
      </c>
    </row>
    <row r="23" spans="1:4" x14ac:dyDescent="0.25">
      <c r="A23" s="67">
        <v>3201</v>
      </c>
      <c r="B23" s="256">
        <v>3</v>
      </c>
      <c r="C23" s="67" t="s">
        <v>133</v>
      </c>
      <c r="D23" s="258">
        <v>111321937</v>
      </c>
    </row>
    <row r="24" spans="1:4" x14ac:dyDescent="0.25">
      <c r="A24" s="67">
        <v>6302</v>
      </c>
      <c r="B24" s="256">
        <v>5</v>
      </c>
      <c r="C24" s="67" t="s">
        <v>316</v>
      </c>
      <c r="D24" s="258">
        <v>83835653</v>
      </c>
    </row>
    <row r="25" spans="1:4" x14ac:dyDescent="0.25">
      <c r="A25" s="67">
        <v>11401</v>
      </c>
      <c r="B25" s="256">
        <v>4</v>
      </c>
      <c r="C25" s="67" t="s">
        <v>161</v>
      </c>
      <c r="D25" s="258">
        <v>79095474</v>
      </c>
    </row>
    <row r="26" spans="1:4" x14ac:dyDescent="0.25">
      <c r="A26" s="67">
        <v>16101</v>
      </c>
      <c r="B26" s="256">
        <v>2</v>
      </c>
      <c r="C26" s="67" t="s">
        <v>71</v>
      </c>
      <c r="D26" s="258">
        <v>122816508</v>
      </c>
    </row>
    <row r="27" spans="1:4" x14ac:dyDescent="0.25">
      <c r="A27" s="67">
        <v>9121</v>
      </c>
      <c r="B27" s="256">
        <v>5</v>
      </c>
      <c r="C27" s="67" t="s">
        <v>312</v>
      </c>
      <c r="D27" s="258">
        <v>81092713</v>
      </c>
    </row>
    <row r="28" spans="1:4" x14ac:dyDescent="0.25">
      <c r="A28" s="67">
        <v>10203</v>
      </c>
      <c r="B28" s="256">
        <v>4</v>
      </c>
      <c r="C28" s="67" t="s">
        <v>162</v>
      </c>
      <c r="D28" s="258">
        <v>74590244</v>
      </c>
    </row>
    <row r="29" spans="1:4" x14ac:dyDescent="0.25">
      <c r="A29" s="67">
        <v>11301</v>
      </c>
      <c r="B29" s="256">
        <v>4</v>
      </c>
      <c r="C29" s="67" t="s">
        <v>222</v>
      </c>
      <c r="D29" s="258">
        <v>80666978</v>
      </c>
    </row>
    <row r="30" spans="1:4" x14ac:dyDescent="0.25">
      <c r="A30" s="67">
        <v>6102</v>
      </c>
      <c r="B30" s="256">
        <v>4</v>
      </c>
      <c r="C30" s="67" t="s">
        <v>150</v>
      </c>
      <c r="D30" s="258">
        <v>76722008</v>
      </c>
    </row>
    <row r="31" spans="1:4" x14ac:dyDescent="0.25">
      <c r="A31" s="67">
        <v>6103</v>
      </c>
      <c r="B31" s="256">
        <v>4</v>
      </c>
      <c r="C31" s="67" t="s">
        <v>177</v>
      </c>
      <c r="D31" s="258">
        <v>77778794</v>
      </c>
    </row>
    <row r="32" spans="1:4" x14ac:dyDescent="0.25">
      <c r="A32" s="67">
        <v>13301</v>
      </c>
      <c r="B32" s="256">
        <v>2</v>
      </c>
      <c r="C32" s="67" t="s">
        <v>57</v>
      </c>
      <c r="D32" s="258">
        <v>129725775</v>
      </c>
    </row>
    <row r="33" spans="1:4" x14ac:dyDescent="0.25">
      <c r="A33" s="67">
        <v>9202</v>
      </c>
      <c r="B33" s="256">
        <v>3</v>
      </c>
      <c r="C33" s="67" t="s">
        <v>88</v>
      </c>
      <c r="D33" s="258">
        <v>114455830</v>
      </c>
    </row>
    <row r="34" spans="1:4" x14ac:dyDescent="0.25">
      <c r="A34" s="67">
        <v>6104</v>
      </c>
      <c r="B34" s="256">
        <v>4</v>
      </c>
      <c r="C34" s="67" t="s">
        <v>196</v>
      </c>
      <c r="D34" s="258">
        <v>81734272</v>
      </c>
    </row>
    <row r="35" spans="1:4" x14ac:dyDescent="0.25">
      <c r="A35" s="67">
        <v>4302</v>
      </c>
      <c r="B35" s="256">
        <v>5</v>
      </c>
      <c r="C35" s="67" t="s">
        <v>314</v>
      </c>
      <c r="D35" s="258">
        <v>84681262</v>
      </c>
    </row>
    <row r="36" spans="1:4" x14ac:dyDescent="0.25">
      <c r="A36" s="67">
        <v>8101</v>
      </c>
      <c r="B36" s="256">
        <v>1</v>
      </c>
      <c r="C36" s="67" t="s">
        <v>32</v>
      </c>
      <c r="D36" s="258">
        <v>60080184</v>
      </c>
    </row>
    <row r="37" spans="1:4" x14ac:dyDescent="0.25">
      <c r="A37" s="67">
        <v>13104</v>
      </c>
      <c r="B37" s="256">
        <v>1</v>
      </c>
      <c r="C37" s="67" t="s">
        <v>43</v>
      </c>
      <c r="D37" s="258">
        <v>61780503</v>
      </c>
    </row>
    <row r="38" spans="1:4" x14ac:dyDescent="0.25">
      <c r="A38" s="67">
        <v>5103</v>
      </c>
      <c r="B38" s="256">
        <v>2</v>
      </c>
      <c r="C38" s="67" t="s">
        <v>58</v>
      </c>
      <c r="D38" s="258">
        <v>121003643</v>
      </c>
    </row>
    <row r="39" spans="1:4" x14ac:dyDescent="0.25">
      <c r="A39" s="67">
        <v>8204</v>
      </c>
      <c r="B39" s="256">
        <v>5</v>
      </c>
      <c r="C39" s="67" t="s">
        <v>291</v>
      </c>
      <c r="D39" s="258">
        <v>80171548</v>
      </c>
    </row>
    <row r="40" spans="1:4" x14ac:dyDescent="0.25">
      <c r="A40" s="67">
        <v>3101</v>
      </c>
      <c r="B40" s="256">
        <v>2</v>
      </c>
      <c r="C40" s="67" t="s">
        <v>52</v>
      </c>
      <c r="D40" s="258">
        <v>117781983</v>
      </c>
    </row>
    <row r="41" spans="1:4" x14ac:dyDescent="0.25">
      <c r="A41" s="67">
        <v>4102</v>
      </c>
      <c r="B41" s="256">
        <v>2</v>
      </c>
      <c r="C41" s="67" t="s">
        <v>77</v>
      </c>
      <c r="D41" s="258">
        <v>121216490</v>
      </c>
    </row>
    <row r="42" spans="1:4" x14ac:dyDescent="0.25">
      <c r="A42" s="67">
        <v>9103</v>
      </c>
      <c r="B42" s="256">
        <v>4</v>
      </c>
      <c r="C42" s="67" t="s">
        <v>188</v>
      </c>
      <c r="D42" s="258">
        <v>78850779</v>
      </c>
    </row>
    <row r="43" spans="1:4" x14ac:dyDescent="0.25">
      <c r="A43" s="67">
        <v>9203</v>
      </c>
      <c r="B43" s="256">
        <v>3</v>
      </c>
      <c r="C43" s="67" t="s">
        <v>137</v>
      </c>
      <c r="D43" s="258">
        <v>109239217</v>
      </c>
    </row>
    <row r="44" spans="1:4" x14ac:dyDescent="0.25">
      <c r="A44" s="67">
        <v>10204</v>
      </c>
      <c r="B44" s="256">
        <v>5</v>
      </c>
      <c r="C44" s="67" t="s">
        <v>279</v>
      </c>
      <c r="D44" s="258">
        <v>83060512</v>
      </c>
    </row>
    <row r="45" spans="1:4" x14ac:dyDescent="0.25">
      <c r="A45" s="67">
        <v>8205</v>
      </c>
      <c r="B45" s="256">
        <v>3</v>
      </c>
      <c r="C45" s="67" t="s">
        <v>130</v>
      </c>
      <c r="D45" s="258">
        <v>106817267</v>
      </c>
    </row>
    <row r="46" spans="1:4" x14ac:dyDescent="0.25">
      <c r="A46" s="67">
        <v>7301</v>
      </c>
      <c r="B46" s="256">
        <v>2</v>
      </c>
      <c r="C46" s="67" t="s">
        <v>62</v>
      </c>
      <c r="D46" s="258">
        <v>111357369</v>
      </c>
    </row>
    <row r="47" spans="1:4" x14ac:dyDescent="0.25">
      <c r="A47" s="67">
        <v>10205</v>
      </c>
      <c r="B47" s="256">
        <v>4</v>
      </c>
      <c r="C47" s="67" t="s">
        <v>179</v>
      </c>
      <c r="D47" s="258">
        <v>79463781</v>
      </c>
    </row>
    <row r="48" spans="1:4" x14ac:dyDescent="0.25">
      <c r="A48" s="67">
        <v>3202</v>
      </c>
      <c r="B48" s="256">
        <v>4</v>
      </c>
      <c r="C48" s="67" t="s">
        <v>181</v>
      </c>
      <c r="D48" s="258">
        <v>79451568</v>
      </c>
    </row>
    <row r="49" spans="1:4" x14ac:dyDescent="0.25">
      <c r="A49" s="67">
        <v>6105</v>
      </c>
      <c r="B49" s="256">
        <v>3</v>
      </c>
      <c r="C49" s="67" t="s">
        <v>112</v>
      </c>
      <c r="D49" s="258">
        <v>109334440</v>
      </c>
    </row>
    <row r="50" spans="1:4" x14ac:dyDescent="0.25">
      <c r="A50" s="67">
        <v>16104</v>
      </c>
      <c r="B50" s="256">
        <v>5</v>
      </c>
      <c r="C50" s="67" t="s">
        <v>303</v>
      </c>
      <c r="D50" s="258">
        <v>81758855</v>
      </c>
    </row>
    <row r="51" spans="1:4" x14ac:dyDescent="0.25">
      <c r="A51" s="67">
        <v>13602</v>
      </c>
      <c r="B51" s="256">
        <v>3</v>
      </c>
      <c r="C51" s="67" t="s">
        <v>136</v>
      </c>
      <c r="D51" s="258">
        <v>114971420</v>
      </c>
    </row>
    <row r="52" spans="1:4" x14ac:dyDescent="0.25">
      <c r="A52" s="67">
        <v>5604</v>
      </c>
      <c r="B52" s="256">
        <v>3</v>
      </c>
      <c r="C52" s="67" t="s">
        <v>105</v>
      </c>
      <c r="D52" s="258">
        <v>111786449</v>
      </c>
    </row>
    <row r="53" spans="1:4" x14ac:dyDescent="0.25">
      <c r="A53" s="67">
        <v>13106</v>
      </c>
      <c r="B53" s="256">
        <v>1</v>
      </c>
      <c r="C53" s="67" t="s">
        <v>23</v>
      </c>
      <c r="D53" s="258">
        <v>65473991</v>
      </c>
    </row>
    <row r="54" spans="1:4" x14ac:dyDescent="0.25">
      <c r="A54" s="67">
        <v>8104</v>
      </c>
      <c r="B54" s="256">
        <v>5</v>
      </c>
      <c r="C54" s="67" t="s">
        <v>306</v>
      </c>
      <c r="D54" s="258">
        <v>84079501</v>
      </c>
    </row>
    <row r="55" spans="1:4" x14ac:dyDescent="0.25">
      <c r="A55" s="67">
        <v>10104</v>
      </c>
      <c r="B55" s="256">
        <v>4</v>
      </c>
      <c r="C55" s="67" t="s">
        <v>187</v>
      </c>
      <c r="D55" s="258">
        <v>79186563</v>
      </c>
    </row>
    <row r="56" spans="1:4" x14ac:dyDescent="0.25">
      <c r="A56" s="67">
        <v>10105</v>
      </c>
      <c r="B56" s="256">
        <v>4</v>
      </c>
      <c r="C56" s="67" t="s">
        <v>183</v>
      </c>
      <c r="D56" s="258">
        <v>83694708</v>
      </c>
    </row>
    <row r="57" spans="1:4" x14ac:dyDescent="0.25">
      <c r="A57" s="67">
        <v>10402</v>
      </c>
      <c r="B57" s="256">
        <v>4</v>
      </c>
      <c r="C57" s="67" t="s">
        <v>200</v>
      </c>
      <c r="D57" s="258">
        <v>79376723</v>
      </c>
    </row>
    <row r="58" spans="1:4" x14ac:dyDescent="0.25">
      <c r="A58" s="67">
        <v>14202</v>
      </c>
      <c r="B58" s="256">
        <v>4</v>
      </c>
      <c r="C58" s="67" t="s">
        <v>178</v>
      </c>
      <c r="D58" s="258">
        <v>75080957</v>
      </c>
    </row>
    <row r="59" spans="1:4" x14ac:dyDescent="0.25">
      <c r="A59" s="67">
        <v>15202</v>
      </c>
      <c r="B59" s="256">
        <v>5</v>
      </c>
      <c r="C59" s="67" t="s">
        <v>322</v>
      </c>
      <c r="D59" s="258">
        <v>82510114</v>
      </c>
    </row>
    <row r="60" spans="1:4" x14ac:dyDescent="0.25">
      <c r="A60" s="67">
        <v>6106</v>
      </c>
      <c r="B60" s="256">
        <v>3</v>
      </c>
      <c r="C60" s="67" t="s">
        <v>107</v>
      </c>
      <c r="D60" s="258">
        <v>107666212</v>
      </c>
    </row>
    <row r="61" spans="1:4" x14ac:dyDescent="0.25">
      <c r="A61" s="67">
        <v>5503</v>
      </c>
      <c r="B61" s="256">
        <v>3</v>
      </c>
      <c r="C61" s="67" t="s">
        <v>100</v>
      </c>
      <c r="D61" s="258">
        <v>110456607</v>
      </c>
    </row>
    <row r="62" spans="1:4" x14ac:dyDescent="0.25">
      <c r="A62" s="67">
        <v>10403</v>
      </c>
      <c r="B62" s="256">
        <v>4</v>
      </c>
      <c r="C62" s="67" t="s">
        <v>195</v>
      </c>
      <c r="D62" s="258">
        <v>75974247</v>
      </c>
    </row>
    <row r="63" spans="1:4" x14ac:dyDescent="0.25">
      <c r="A63" s="67">
        <v>7302</v>
      </c>
      <c r="B63" s="256">
        <v>5</v>
      </c>
      <c r="C63" s="67" t="s">
        <v>288</v>
      </c>
      <c r="D63" s="258">
        <v>80824106</v>
      </c>
    </row>
    <row r="64" spans="1:4" x14ac:dyDescent="0.25">
      <c r="A64" s="67">
        <v>8112</v>
      </c>
      <c r="B64" s="256">
        <v>1</v>
      </c>
      <c r="C64" s="67" t="s">
        <v>24</v>
      </c>
      <c r="D64" s="258">
        <v>63243672</v>
      </c>
    </row>
    <row r="65" spans="1:4" x14ac:dyDescent="0.25">
      <c r="A65" s="67">
        <v>1404</v>
      </c>
      <c r="B65" s="256">
        <v>5</v>
      </c>
      <c r="C65" s="67" t="s">
        <v>262</v>
      </c>
      <c r="D65" s="258">
        <v>80228533</v>
      </c>
    </row>
    <row r="66" spans="1:4" x14ac:dyDescent="0.25">
      <c r="A66" s="67">
        <v>13107</v>
      </c>
      <c r="B66" s="256">
        <v>1</v>
      </c>
      <c r="C66" s="67" t="s">
        <v>11</v>
      </c>
      <c r="D66" s="258">
        <v>59736559</v>
      </c>
    </row>
    <row r="67" spans="1:4" x14ac:dyDescent="0.25">
      <c r="A67" s="67">
        <v>5504</v>
      </c>
      <c r="B67" s="256">
        <v>2</v>
      </c>
      <c r="C67" s="67" t="s">
        <v>76</v>
      </c>
      <c r="D67" s="258">
        <v>122236322</v>
      </c>
    </row>
    <row r="68" spans="1:4" x14ac:dyDescent="0.25">
      <c r="A68" s="67">
        <v>13111</v>
      </c>
      <c r="B68" s="256">
        <v>1</v>
      </c>
      <c r="C68" s="67" t="s">
        <v>36</v>
      </c>
      <c r="D68" s="258">
        <v>57410522</v>
      </c>
    </row>
    <row r="69" spans="1:4" x14ac:dyDescent="0.25">
      <c r="A69" s="67">
        <v>13113</v>
      </c>
      <c r="B69" s="256">
        <v>1</v>
      </c>
      <c r="C69" s="67" t="s">
        <v>18</v>
      </c>
      <c r="D69" s="258">
        <v>58299762</v>
      </c>
    </row>
    <row r="70" spans="1:4" x14ac:dyDescent="0.25">
      <c r="A70" s="67">
        <v>12102</v>
      </c>
      <c r="B70" s="256">
        <v>5</v>
      </c>
      <c r="C70" s="67" t="s">
        <v>250</v>
      </c>
      <c r="D70" s="258">
        <v>82572338</v>
      </c>
    </row>
    <row r="71" spans="1:4" x14ac:dyDescent="0.25">
      <c r="A71" s="67">
        <v>8304</v>
      </c>
      <c r="B71" s="256">
        <v>4</v>
      </c>
      <c r="C71" s="67" t="s">
        <v>176</v>
      </c>
      <c r="D71" s="258">
        <v>81601496</v>
      </c>
    </row>
    <row r="72" spans="1:4" x14ac:dyDescent="0.25">
      <c r="A72" s="67">
        <v>6107</v>
      </c>
      <c r="B72" s="256">
        <v>4</v>
      </c>
      <c r="C72" s="67" t="s">
        <v>184</v>
      </c>
      <c r="D72" s="258">
        <v>85712760</v>
      </c>
    </row>
    <row r="73" spans="1:4" x14ac:dyDescent="0.25">
      <c r="A73" s="67">
        <v>13114</v>
      </c>
      <c r="B73" s="256">
        <v>1</v>
      </c>
      <c r="C73" s="67" t="s">
        <v>3</v>
      </c>
      <c r="D73" s="258">
        <v>80659530</v>
      </c>
    </row>
    <row r="74" spans="1:4" x14ac:dyDescent="0.25">
      <c r="A74" s="67">
        <v>8201</v>
      </c>
      <c r="B74" s="256">
        <v>3</v>
      </c>
      <c r="C74" s="67" t="s">
        <v>127</v>
      </c>
      <c r="D74" s="258">
        <v>107047715</v>
      </c>
    </row>
    <row r="75" spans="1:4" x14ac:dyDescent="0.25">
      <c r="A75" s="67">
        <v>7303</v>
      </c>
      <c r="B75" s="256">
        <v>5</v>
      </c>
      <c r="C75" s="67" t="s">
        <v>244</v>
      </c>
      <c r="D75" s="258">
        <v>85562966</v>
      </c>
    </row>
    <row r="76" spans="1:4" x14ac:dyDescent="0.25">
      <c r="A76" s="67">
        <v>6203</v>
      </c>
      <c r="B76" s="256">
        <v>5</v>
      </c>
      <c r="C76" s="67" t="s">
        <v>287</v>
      </c>
      <c r="D76" s="258">
        <v>85040008</v>
      </c>
    </row>
    <row r="77" spans="1:4" x14ac:dyDescent="0.25">
      <c r="A77" s="67">
        <v>5703</v>
      </c>
      <c r="B77" s="256">
        <v>4</v>
      </c>
      <c r="C77" s="67" t="s">
        <v>170</v>
      </c>
      <c r="D77" s="258">
        <v>76356080</v>
      </c>
    </row>
    <row r="78" spans="1:4" x14ac:dyDescent="0.25">
      <c r="A78" s="67">
        <v>13115</v>
      </c>
      <c r="B78" s="256">
        <v>1</v>
      </c>
      <c r="C78" s="67" t="s">
        <v>9</v>
      </c>
      <c r="D78" s="258">
        <v>65148399</v>
      </c>
    </row>
    <row r="79" spans="1:4" x14ac:dyDescent="0.25">
      <c r="A79" s="67">
        <v>7403</v>
      </c>
      <c r="B79" s="256">
        <v>5</v>
      </c>
      <c r="C79" s="67" t="s">
        <v>296</v>
      </c>
      <c r="D79" s="258">
        <v>85540734</v>
      </c>
    </row>
    <row r="80" spans="1:4" x14ac:dyDescent="0.25">
      <c r="A80" s="67">
        <v>10106</v>
      </c>
      <c r="B80" s="256">
        <v>4</v>
      </c>
      <c r="C80" s="67" t="s">
        <v>163</v>
      </c>
      <c r="D80" s="258">
        <v>80330257</v>
      </c>
    </row>
    <row r="81" spans="1:4" x14ac:dyDescent="0.25">
      <c r="A81" s="67">
        <v>9206</v>
      </c>
      <c r="B81" s="256">
        <v>5</v>
      </c>
      <c r="C81" s="67" t="s">
        <v>321</v>
      </c>
      <c r="D81" s="258">
        <v>83209821</v>
      </c>
    </row>
    <row r="82" spans="1:4" x14ac:dyDescent="0.25">
      <c r="A82" s="67">
        <v>13118</v>
      </c>
      <c r="B82" s="256">
        <v>1</v>
      </c>
      <c r="C82" s="67" t="s">
        <v>16</v>
      </c>
      <c r="D82" s="258">
        <v>65104216</v>
      </c>
    </row>
    <row r="83" spans="1:4" x14ac:dyDescent="0.25">
      <c r="A83" s="67">
        <v>13119</v>
      </c>
      <c r="B83" s="256">
        <v>1</v>
      </c>
      <c r="C83" s="67" t="s">
        <v>8</v>
      </c>
      <c r="D83" s="258">
        <v>59910248</v>
      </c>
    </row>
    <row r="84" spans="1:4" x14ac:dyDescent="0.25">
      <c r="A84" s="67">
        <v>6109</v>
      </c>
      <c r="B84" s="256">
        <v>5</v>
      </c>
      <c r="C84" s="67" t="s">
        <v>285</v>
      </c>
      <c r="D84" s="258">
        <v>81472326</v>
      </c>
    </row>
    <row r="85" spans="1:4" x14ac:dyDescent="0.25">
      <c r="A85" s="67">
        <v>13504</v>
      </c>
      <c r="B85" s="256">
        <v>5</v>
      </c>
      <c r="C85" s="67" t="s">
        <v>242</v>
      </c>
      <c r="D85" s="258">
        <v>80269178</v>
      </c>
    </row>
    <row r="86" spans="1:4" x14ac:dyDescent="0.25">
      <c r="A86" s="67">
        <v>7105</v>
      </c>
      <c r="B86" s="256">
        <v>5</v>
      </c>
      <c r="C86" s="67" t="s">
        <v>269</v>
      </c>
      <c r="D86" s="258">
        <v>87753576</v>
      </c>
    </row>
    <row r="87" spans="1:4" x14ac:dyDescent="0.25">
      <c r="A87" s="67">
        <v>2102</v>
      </c>
      <c r="B87" s="256">
        <v>4</v>
      </c>
      <c r="C87" s="67" t="s">
        <v>143</v>
      </c>
      <c r="D87" s="258">
        <v>86491826</v>
      </c>
    </row>
    <row r="88" spans="1:4" x14ac:dyDescent="0.25">
      <c r="A88" s="67">
        <v>9110</v>
      </c>
      <c r="B88" s="256">
        <v>5</v>
      </c>
      <c r="C88" s="67" t="s">
        <v>268</v>
      </c>
      <c r="D88" s="258">
        <v>81155656</v>
      </c>
    </row>
    <row r="89" spans="1:4" x14ac:dyDescent="0.25">
      <c r="A89" s="67">
        <v>8305</v>
      </c>
      <c r="B89" s="256">
        <v>3</v>
      </c>
      <c r="C89" s="67" t="s">
        <v>128</v>
      </c>
      <c r="D89" s="258">
        <v>109301677</v>
      </c>
    </row>
    <row r="90" spans="1:4" x14ac:dyDescent="0.25">
      <c r="A90" s="67">
        <v>8306</v>
      </c>
      <c r="B90" s="256">
        <v>3</v>
      </c>
      <c r="C90" s="67" t="s">
        <v>116</v>
      </c>
      <c r="D90" s="258">
        <v>111642938</v>
      </c>
    </row>
    <row r="91" spans="1:4" x14ac:dyDescent="0.25">
      <c r="A91" s="67">
        <v>16204</v>
      </c>
      <c r="B91" s="256">
        <v>5</v>
      </c>
      <c r="C91" s="67" t="s">
        <v>332</v>
      </c>
      <c r="D91" s="258">
        <v>80906396</v>
      </c>
    </row>
    <row r="92" spans="1:4" x14ac:dyDescent="0.25">
      <c r="A92" s="67">
        <v>5506</v>
      </c>
      <c r="B92" s="256">
        <v>4</v>
      </c>
      <c r="C92" s="67" t="s">
        <v>238</v>
      </c>
      <c r="D92" s="258">
        <v>75528528</v>
      </c>
    </row>
    <row r="93" spans="1:4" x14ac:dyDescent="0.25">
      <c r="A93" s="67">
        <v>13120</v>
      </c>
      <c r="B93" s="256">
        <v>1</v>
      </c>
      <c r="C93" s="67" t="s">
        <v>31</v>
      </c>
      <c r="D93" s="258">
        <v>59717156</v>
      </c>
    </row>
    <row r="94" spans="1:4" x14ac:dyDescent="0.25">
      <c r="A94" s="67">
        <v>2202</v>
      </c>
      <c r="B94" s="256">
        <v>5</v>
      </c>
      <c r="C94" s="67" t="s">
        <v>326</v>
      </c>
      <c r="D94" s="258">
        <v>85443677</v>
      </c>
    </row>
    <row r="95" spans="1:4" x14ac:dyDescent="0.25">
      <c r="A95" s="67">
        <v>5803</v>
      </c>
      <c r="B95" s="256">
        <v>3</v>
      </c>
      <c r="C95" s="67" t="s">
        <v>95</v>
      </c>
      <c r="D95" s="258">
        <v>108467820</v>
      </c>
    </row>
    <row r="96" spans="1:4" x14ac:dyDescent="0.25">
      <c r="A96" s="67">
        <v>10301</v>
      </c>
      <c r="B96" s="256">
        <v>2</v>
      </c>
      <c r="C96" s="67" t="s">
        <v>68</v>
      </c>
      <c r="D96" s="258">
        <v>121700921</v>
      </c>
    </row>
    <row r="97" spans="1:4" x14ac:dyDescent="0.25">
      <c r="A97" s="67">
        <v>4301</v>
      </c>
      <c r="B97" s="256">
        <v>3</v>
      </c>
      <c r="C97" s="67" t="s">
        <v>124</v>
      </c>
      <c r="D97" s="258">
        <v>106793617</v>
      </c>
    </row>
    <row r="98" spans="1:4" x14ac:dyDescent="0.25">
      <c r="A98" s="67">
        <v>9112</v>
      </c>
      <c r="B98" s="256">
        <v>3</v>
      </c>
      <c r="C98" s="67" t="s">
        <v>99</v>
      </c>
      <c r="D98" s="258">
        <v>115441619</v>
      </c>
    </row>
    <row r="99" spans="1:4" x14ac:dyDescent="0.25">
      <c r="A99" s="67">
        <v>6306</v>
      </c>
      <c r="B99" s="256">
        <v>4</v>
      </c>
      <c r="C99" s="67" t="s">
        <v>182</v>
      </c>
      <c r="D99" s="258">
        <v>83841705</v>
      </c>
    </row>
    <row r="100" spans="1:4" x14ac:dyDescent="0.25">
      <c r="A100" s="67">
        <v>14108</v>
      </c>
      <c r="B100" s="256">
        <v>5</v>
      </c>
      <c r="C100" s="67" t="s">
        <v>286</v>
      </c>
      <c r="D100" s="258">
        <v>84277768</v>
      </c>
    </row>
    <row r="101" spans="1:4" x14ac:dyDescent="0.25">
      <c r="A101" s="67">
        <v>5704</v>
      </c>
      <c r="B101" s="256">
        <v>4</v>
      </c>
      <c r="C101" s="67" t="s">
        <v>224</v>
      </c>
      <c r="D101" s="258">
        <v>79053816</v>
      </c>
    </row>
    <row r="102" spans="1:4" x14ac:dyDescent="0.25">
      <c r="A102" s="67">
        <v>7404</v>
      </c>
      <c r="B102" s="256">
        <v>3</v>
      </c>
      <c r="C102" s="67" t="s">
        <v>135</v>
      </c>
      <c r="D102" s="258">
        <v>112672984</v>
      </c>
    </row>
    <row r="103" spans="1:4" x14ac:dyDescent="0.25">
      <c r="A103" s="67">
        <v>7106</v>
      </c>
      <c r="B103" s="256">
        <v>5</v>
      </c>
      <c r="C103" s="67" t="s">
        <v>240</v>
      </c>
      <c r="D103" s="258">
        <v>97526110</v>
      </c>
    </row>
    <row r="104" spans="1:4" x14ac:dyDescent="0.25">
      <c r="A104" s="67">
        <v>16105</v>
      </c>
      <c r="B104" s="256">
        <v>5</v>
      </c>
      <c r="C104" s="67" t="s">
        <v>249</v>
      </c>
      <c r="D104" s="258">
        <v>81765857</v>
      </c>
    </row>
    <row r="105" spans="1:4" x14ac:dyDescent="0.25">
      <c r="A105" s="67">
        <v>7107</v>
      </c>
      <c r="B105" s="256">
        <v>5</v>
      </c>
      <c r="C105" s="67" t="s">
        <v>323</v>
      </c>
      <c r="D105" s="258">
        <v>84663988</v>
      </c>
    </row>
    <row r="106" spans="1:4" x14ac:dyDescent="0.25">
      <c r="A106" s="67">
        <v>8107</v>
      </c>
      <c r="B106" s="256">
        <v>2</v>
      </c>
      <c r="C106" s="67" t="s">
        <v>72</v>
      </c>
      <c r="D106" s="258">
        <v>112152311</v>
      </c>
    </row>
    <row r="107" spans="1:4" x14ac:dyDescent="0.25">
      <c r="A107" s="67">
        <v>13122</v>
      </c>
      <c r="B107" s="256">
        <v>1</v>
      </c>
      <c r="C107" s="67" t="s">
        <v>14</v>
      </c>
      <c r="D107" s="258">
        <v>67276855</v>
      </c>
    </row>
    <row r="108" spans="1:4" x14ac:dyDescent="0.25">
      <c r="A108" s="67">
        <v>6307</v>
      </c>
      <c r="B108" s="256">
        <v>5</v>
      </c>
      <c r="C108" s="67" t="s">
        <v>295</v>
      </c>
      <c r="D108" s="258">
        <v>82784421</v>
      </c>
    </row>
    <row r="109" spans="1:4" x14ac:dyDescent="0.25">
      <c r="A109" s="67">
        <v>9113</v>
      </c>
      <c r="B109" s="256">
        <v>5</v>
      </c>
      <c r="C109" s="67" t="s">
        <v>289</v>
      </c>
      <c r="D109" s="258">
        <v>84219780</v>
      </c>
    </row>
    <row r="110" spans="1:4" x14ac:dyDescent="0.25">
      <c r="A110" s="67">
        <v>6112</v>
      </c>
      <c r="B110" s="256">
        <v>4</v>
      </c>
      <c r="C110" s="67" t="s">
        <v>227</v>
      </c>
      <c r="D110" s="258">
        <v>80392191</v>
      </c>
    </row>
    <row r="111" spans="1:4" x14ac:dyDescent="0.25">
      <c r="A111" s="67">
        <v>1405</v>
      </c>
      <c r="B111" s="256">
        <v>4</v>
      </c>
      <c r="C111" s="67" t="s">
        <v>209</v>
      </c>
      <c r="D111" s="258">
        <v>84169868</v>
      </c>
    </row>
    <row r="112" spans="1:4" x14ac:dyDescent="0.25">
      <c r="A112" s="67">
        <v>6201</v>
      </c>
      <c r="B112" s="256">
        <v>3</v>
      </c>
      <c r="C112" s="67" t="s">
        <v>120</v>
      </c>
      <c r="D112" s="258">
        <v>105979897</v>
      </c>
    </row>
    <row r="113" spans="1:4" x14ac:dyDescent="0.25">
      <c r="A113" s="67">
        <v>16106</v>
      </c>
      <c r="B113" s="256">
        <v>5</v>
      </c>
      <c r="C113" s="67" t="s">
        <v>275</v>
      </c>
      <c r="D113" s="258">
        <v>81120972</v>
      </c>
    </row>
    <row r="114" spans="1:4" x14ac:dyDescent="0.25">
      <c r="A114" s="67">
        <v>13202</v>
      </c>
      <c r="B114" s="256">
        <v>2</v>
      </c>
      <c r="C114" s="67" t="s">
        <v>78</v>
      </c>
      <c r="D114" s="258">
        <v>120495123</v>
      </c>
    </row>
    <row r="115" spans="1:4" x14ac:dyDescent="0.25">
      <c r="A115" s="67">
        <v>6308</v>
      </c>
      <c r="B115" s="256">
        <v>5</v>
      </c>
      <c r="C115" s="67" t="s">
        <v>272</v>
      </c>
      <c r="D115" s="258">
        <v>83780668</v>
      </c>
    </row>
    <row r="116" spans="1:4" x14ac:dyDescent="0.25">
      <c r="A116" s="67">
        <v>12302</v>
      </c>
      <c r="B116" s="256">
        <v>4</v>
      </c>
      <c r="C116" s="67" t="s">
        <v>154</v>
      </c>
      <c r="D116" s="258">
        <v>80609363</v>
      </c>
    </row>
    <row r="117" spans="1:4" x14ac:dyDescent="0.25">
      <c r="A117" s="67">
        <v>13123</v>
      </c>
      <c r="B117" s="256">
        <v>1</v>
      </c>
      <c r="C117" s="67" t="s">
        <v>4</v>
      </c>
      <c r="D117" s="258">
        <v>69729949</v>
      </c>
    </row>
    <row r="118" spans="1:4" x14ac:dyDescent="0.25">
      <c r="A118" s="67">
        <v>5105</v>
      </c>
      <c r="B118" s="256">
        <v>4</v>
      </c>
      <c r="C118" s="67" t="s">
        <v>147</v>
      </c>
      <c r="D118" s="258">
        <v>85465323</v>
      </c>
    </row>
    <row r="119" spans="1:4" x14ac:dyDescent="0.25">
      <c r="A119" s="67">
        <v>13201</v>
      </c>
      <c r="B119" s="256">
        <v>1</v>
      </c>
      <c r="C119" s="67" t="s">
        <v>13</v>
      </c>
      <c r="D119" s="258">
        <v>63782218</v>
      </c>
    </row>
    <row r="120" spans="1:4" x14ac:dyDescent="0.25">
      <c r="A120" s="67">
        <v>10101</v>
      </c>
      <c r="B120" s="256">
        <v>2</v>
      </c>
      <c r="C120" s="67" t="s">
        <v>61</v>
      </c>
      <c r="D120" s="258">
        <v>112750034</v>
      </c>
    </row>
    <row r="121" spans="1:4" x14ac:dyDescent="0.25">
      <c r="A121" s="67">
        <v>10302</v>
      </c>
      <c r="B121" s="256">
        <v>4</v>
      </c>
      <c r="C121" s="67" t="s">
        <v>190</v>
      </c>
      <c r="D121" s="258">
        <v>75141370</v>
      </c>
    </row>
    <row r="122" spans="1:4" x14ac:dyDescent="0.25">
      <c r="A122" s="67">
        <v>10109</v>
      </c>
      <c r="B122" s="256">
        <v>2</v>
      </c>
      <c r="C122" s="67" t="s">
        <v>56</v>
      </c>
      <c r="D122" s="258">
        <v>123519846</v>
      </c>
    </row>
    <row r="123" spans="1:4" x14ac:dyDescent="0.25">
      <c r="A123" s="67">
        <v>6309</v>
      </c>
      <c r="B123" s="256">
        <v>5</v>
      </c>
      <c r="C123" s="67" t="s">
        <v>265</v>
      </c>
      <c r="D123" s="258">
        <v>87488687</v>
      </c>
    </row>
    <row r="124" spans="1:4" x14ac:dyDescent="0.25">
      <c r="A124" s="67">
        <v>4304</v>
      </c>
      <c r="B124" s="256">
        <v>5</v>
      </c>
      <c r="C124" s="67" t="s">
        <v>299</v>
      </c>
      <c r="D124" s="258">
        <v>82443169</v>
      </c>
    </row>
    <row r="125" spans="1:4" x14ac:dyDescent="0.25">
      <c r="A125" s="67">
        <v>10206</v>
      </c>
      <c r="B125" s="256">
        <v>5</v>
      </c>
      <c r="C125" s="67" t="s">
        <v>281</v>
      </c>
      <c r="D125" s="258">
        <v>83194000</v>
      </c>
    </row>
    <row r="126" spans="1:4" x14ac:dyDescent="0.25">
      <c r="A126" s="67">
        <v>9208</v>
      </c>
      <c r="B126" s="256">
        <v>5</v>
      </c>
      <c r="C126" s="67" t="s">
        <v>283</v>
      </c>
      <c r="D126" s="258">
        <v>82501334</v>
      </c>
    </row>
    <row r="127" spans="1:4" x14ac:dyDescent="0.25">
      <c r="A127" s="67">
        <v>10303</v>
      </c>
      <c r="B127" s="256">
        <v>4</v>
      </c>
      <c r="C127" s="67" t="s">
        <v>175</v>
      </c>
      <c r="D127" s="258">
        <v>75983755</v>
      </c>
    </row>
    <row r="128" spans="1:4" x14ac:dyDescent="0.25">
      <c r="A128" s="67">
        <v>5705</v>
      </c>
      <c r="B128" s="256">
        <v>5</v>
      </c>
      <c r="C128" s="67" t="s">
        <v>278</v>
      </c>
      <c r="D128" s="258">
        <v>83711974</v>
      </c>
    </row>
    <row r="129" spans="1:4" x14ac:dyDescent="0.25">
      <c r="A129" s="67">
        <v>15201</v>
      </c>
      <c r="B129" s="256">
        <v>5</v>
      </c>
      <c r="C129" s="67" t="s">
        <v>294</v>
      </c>
      <c r="D129" s="258">
        <v>82546094</v>
      </c>
    </row>
    <row r="130" spans="1:4" x14ac:dyDescent="0.25">
      <c r="A130" s="67">
        <v>10207</v>
      </c>
      <c r="B130" s="256">
        <v>5</v>
      </c>
      <c r="C130" s="67" t="s">
        <v>305</v>
      </c>
      <c r="D130" s="258">
        <v>79924659</v>
      </c>
    </row>
    <row r="131" spans="1:4" x14ac:dyDescent="0.25">
      <c r="A131" s="67">
        <v>8308</v>
      </c>
      <c r="B131" s="256">
        <v>5</v>
      </c>
      <c r="C131" s="67" t="s">
        <v>317</v>
      </c>
      <c r="D131" s="258">
        <v>80648452</v>
      </c>
    </row>
    <row r="132" spans="1:4" x14ac:dyDescent="0.25">
      <c r="A132" s="67">
        <v>13125</v>
      </c>
      <c r="B132" s="256">
        <v>1</v>
      </c>
      <c r="C132" s="67" t="s">
        <v>12</v>
      </c>
      <c r="D132" s="258">
        <v>67485278</v>
      </c>
    </row>
    <row r="133" spans="1:4" x14ac:dyDescent="0.25">
      <c r="A133" s="67">
        <v>8309</v>
      </c>
      <c r="B133" s="256">
        <v>5</v>
      </c>
      <c r="C133" s="67" t="s">
        <v>254</v>
      </c>
      <c r="D133" s="258">
        <v>82262151</v>
      </c>
    </row>
    <row r="134" spans="1:4" x14ac:dyDescent="0.25">
      <c r="A134" s="67">
        <v>10210</v>
      </c>
      <c r="B134" s="256">
        <v>4</v>
      </c>
      <c r="C134" s="67" t="s">
        <v>191</v>
      </c>
      <c r="D134" s="258">
        <v>75965592</v>
      </c>
    </row>
    <row r="135" spans="1:4" x14ac:dyDescent="0.25">
      <c r="A135" s="67">
        <v>5107</v>
      </c>
      <c r="B135" s="256">
        <v>3</v>
      </c>
      <c r="C135" s="67" t="s">
        <v>94</v>
      </c>
      <c r="D135" s="258">
        <v>105943572</v>
      </c>
    </row>
    <row r="136" spans="1:4" x14ac:dyDescent="0.25">
      <c r="A136" s="67">
        <v>16206</v>
      </c>
      <c r="B136" s="256">
        <v>4</v>
      </c>
      <c r="C136" s="67" t="s">
        <v>193</v>
      </c>
      <c r="D136" s="258">
        <v>79213660</v>
      </c>
    </row>
    <row r="137" spans="1:4" x14ac:dyDescent="0.25">
      <c r="A137" s="67">
        <v>13127</v>
      </c>
      <c r="B137" s="256">
        <v>1</v>
      </c>
      <c r="C137" s="67" t="s">
        <v>6</v>
      </c>
      <c r="D137" s="258">
        <v>60592297</v>
      </c>
    </row>
    <row r="138" spans="1:4" x14ac:dyDescent="0.25">
      <c r="A138" s="67">
        <v>6116</v>
      </c>
      <c r="B138" s="256">
        <v>4</v>
      </c>
      <c r="C138" s="67" t="s">
        <v>441</v>
      </c>
      <c r="D138" s="258">
        <v>85098580</v>
      </c>
    </row>
    <row r="139" spans="1:4" x14ac:dyDescent="0.25">
      <c r="A139" s="67">
        <v>10305</v>
      </c>
      <c r="B139" s="256">
        <v>4</v>
      </c>
      <c r="C139" s="67" t="s">
        <v>203</v>
      </c>
      <c r="D139" s="258">
        <v>76553569</v>
      </c>
    </row>
    <row r="140" spans="1:4" x14ac:dyDescent="0.25">
      <c r="A140" s="67">
        <v>12103</v>
      </c>
      <c r="B140" s="256">
        <v>5</v>
      </c>
      <c r="C140" s="67" t="s">
        <v>246</v>
      </c>
      <c r="D140" s="258">
        <v>84485705</v>
      </c>
    </row>
    <row r="141" spans="1:4" x14ac:dyDescent="0.25">
      <c r="A141" s="67">
        <v>7306</v>
      </c>
      <c r="B141" s="256">
        <v>4</v>
      </c>
      <c r="C141" s="67" t="s">
        <v>153</v>
      </c>
      <c r="D141" s="258">
        <v>87980071</v>
      </c>
    </row>
    <row r="142" spans="1:4" x14ac:dyDescent="0.25">
      <c r="A142" s="67">
        <v>7307</v>
      </c>
      <c r="B142" s="256">
        <v>5</v>
      </c>
      <c r="C142" s="67" t="s">
        <v>333</v>
      </c>
      <c r="D142" s="258">
        <v>90089036</v>
      </c>
    </row>
    <row r="143" spans="1:4" x14ac:dyDescent="0.25">
      <c r="A143" s="67">
        <v>5601</v>
      </c>
      <c r="B143" s="256">
        <v>2</v>
      </c>
      <c r="C143" s="67" t="s">
        <v>54</v>
      </c>
      <c r="D143" s="258">
        <v>118969561</v>
      </c>
    </row>
    <row r="144" spans="1:4" x14ac:dyDescent="0.25">
      <c r="A144" s="67">
        <v>16301</v>
      </c>
      <c r="B144" s="256">
        <v>3</v>
      </c>
      <c r="C144" s="67" t="s">
        <v>93</v>
      </c>
      <c r="D144" s="258">
        <v>113654908</v>
      </c>
    </row>
    <row r="145" spans="1:4" x14ac:dyDescent="0.25">
      <c r="A145" s="67">
        <v>7109</v>
      </c>
      <c r="B145" s="256">
        <v>5</v>
      </c>
      <c r="C145" s="67" t="s">
        <v>245</v>
      </c>
      <c r="D145" s="258">
        <v>83003341</v>
      </c>
    </row>
    <row r="146" spans="1:4" x14ac:dyDescent="0.25">
      <c r="A146" s="67">
        <v>16304</v>
      </c>
      <c r="B146" s="256">
        <v>5</v>
      </c>
      <c r="C146" s="67" t="s">
        <v>290</v>
      </c>
      <c r="D146" s="258">
        <v>79518053</v>
      </c>
    </row>
    <row r="147" spans="1:4" x14ac:dyDescent="0.25">
      <c r="A147" s="67">
        <v>7406</v>
      </c>
      <c r="B147" s="256">
        <v>3</v>
      </c>
      <c r="C147" s="67" t="s">
        <v>92</v>
      </c>
      <c r="D147" s="258">
        <v>109111867</v>
      </c>
    </row>
    <row r="148" spans="1:4" x14ac:dyDescent="0.25">
      <c r="A148" s="67">
        <v>13129</v>
      </c>
      <c r="B148" s="256">
        <v>1</v>
      </c>
      <c r="C148" s="67" t="s">
        <v>22</v>
      </c>
      <c r="D148" s="258">
        <v>63093804</v>
      </c>
    </row>
    <row r="149" spans="1:4" x14ac:dyDescent="0.25">
      <c r="A149" s="67">
        <v>13203</v>
      </c>
      <c r="B149" s="256">
        <v>4</v>
      </c>
      <c r="C149" s="67" t="s">
        <v>228</v>
      </c>
      <c r="D149" s="258">
        <v>79336671</v>
      </c>
    </row>
    <row r="150" spans="1:4" x14ac:dyDescent="0.25">
      <c r="A150" s="67">
        <v>16305</v>
      </c>
      <c r="B150" s="256">
        <v>5</v>
      </c>
      <c r="C150" s="67" t="s">
        <v>271</v>
      </c>
      <c r="D150" s="258">
        <v>93007493</v>
      </c>
    </row>
    <row r="151" spans="1:4" x14ac:dyDescent="0.25">
      <c r="A151" s="67">
        <v>13505</v>
      </c>
      <c r="B151" s="256">
        <v>5</v>
      </c>
      <c r="C151" s="67" t="s">
        <v>252</v>
      </c>
      <c r="D151" s="258">
        <v>79799744</v>
      </c>
    </row>
    <row r="152" spans="1:4" x14ac:dyDescent="0.25">
      <c r="A152" s="67">
        <v>2203</v>
      </c>
      <c r="B152" s="256">
        <v>4</v>
      </c>
      <c r="C152" s="67" t="s">
        <v>202</v>
      </c>
      <c r="D152" s="258">
        <v>87968952</v>
      </c>
    </row>
    <row r="153" spans="1:4" x14ac:dyDescent="0.25">
      <c r="A153" s="67">
        <v>7110</v>
      </c>
      <c r="B153" s="256">
        <v>5</v>
      </c>
      <c r="C153" s="67" t="s">
        <v>264</v>
      </c>
      <c r="D153" s="258">
        <v>81999377</v>
      </c>
    </row>
    <row r="154" spans="1:4" x14ac:dyDescent="0.25">
      <c r="A154" s="67">
        <v>8310</v>
      </c>
      <c r="B154" s="256">
        <v>3</v>
      </c>
      <c r="C154" s="67" t="s">
        <v>114</v>
      </c>
      <c r="D154" s="258">
        <v>105736458</v>
      </c>
    </row>
    <row r="155" spans="1:4" x14ac:dyDescent="0.25">
      <c r="A155" s="67">
        <v>8311</v>
      </c>
      <c r="B155" s="256">
        <v>3</v>
      </c>
      <c r="C155" s="67" t="s">
        <v>134</v>
      </c>
      <c r="D155" s="258">
        <v>105314123</v>
      </c>
    </row>
    <row r="156" spans="1:4" x14ac:dyDescent="0.25">
      <c r="A156" s="67">
        <v>8109</v>
      </c>
      <c r="B156" s="256">
        <v>5</v>
      </c>
      <c r="C156" s="67" t="s">
        <v>311</v>
      </c>
      <c r="D156" s="258">
        <v>85898512</v>
      </c>
    </row>
    <row r="157" spans="1:4" x14ac:dyDescent="0.25">
      <c r="A157" s="67">
        <v>5706</v>
      </c>
      <c r="B157" s="256">
        <v>4</v>
      </c>
      <c r="C157" s="67" t="s">
        <v>213</v>
      </c>
      <c r="D157" s="258">
        <v>78228610</v>
      </c>
    </row>
    <row r="158" spans="1:4" x14ac:dyDescent="0.25">
      <c r="A158" s="67">
        <v>13101</v>
      </c>
      <c r="B158" s="256">
        <v>1</v>
      </c>
      <c r="C158" s="67" t="s">
        <v>7</v>
      </c>
      <c r="D158" s="258">
        <v>60785002</v>
      </c>
    </row>
    <row r="159" spans="1:4" x14ac:dyDescent="0.25">
      <c r="A159" s="67">
        <v>5606</v>
      </c>
      <c r="B159" s="256">
        <v>2</v>
      </c>
      <c r="C159" s="67" t="s">
        <v>50</v>
      </c>
      <c r="D159" s="258">
        <v>144601677</v>
      </c>
    </row>
    <row r="160" spans="1:4" x14ac:dyDescent="0.25">
      <c r="A160" s="67">
        <v>7101</v>
      </c>
      <c r="B160" s="256">
        <v>1</v>
      </c>
      <c r="C160" s="67" t="s">
        <v>34</v>
      </c>
      <c r="D160" s="258">
        <v>64497941</v>
      </c>
    </row>
    <row r="161" spans="1:4" x14ac:dyDescent="0.25">
      <c r="A161" s="67">
        <v>8110</v>
      </c>
      <c r="B161" s="256">
        <v>1</v>
      </c>
      <c r="C161" s="67" t="s">
        <v>19</v>
      </c>
      <c r="D161" s="258">
        <v>64107637</v>
      </c>
    </row>
    <row r="162" spans="1:4" x14ac:dyDescent="0.25">
      <c r="A162" s="67">
        <v>9101</v>
      </c>
      <c r="B162" s="256">
        <v>1</v>
      </c>
      <c r="C162" s="67" t="s">
        <v>29</v>
      </c>
      <c r="D162" s="258">
        <v>61918689</v>
      </c>
    </row>
    <row r="163" spans="1:4" x14ac:dyDescent="0.25">
      <c r="A163" s="67">
        <v>7308</v>
      </c>
      <c r="B163" s="256">
        <v>4</v>
      </c>
      <c r="C163" s="67" t="s">
        <v>144</v>
      </c>
      <c r="D163" s="258">
        <v>80434548</v>
      </c>
    </row>
    <row r="164" spans="1:4" x14ac:dyDescent="0.25">
      <c r="A164" s="67">
        <v>3103</v>
      </c>
      <c r="B164" s="256">
        <v>4</v>
      </c>
      <c r="C164" s="67" t="s">
        <v>168</v>
      </c>
      <c r="D164" s="258">
        <v>84590019</v>
      </c>
    </row>
    <row r="165" spans="1:4" x14ac:dyDescent="0.25">
      <c r="A165" s="67">
        <v>12303</v>
      </c>
      <c r="B165" s="256">
        <v>5</v>
      </c>
      <c r="C165" s="67" t="s">
        <v>256</v>
      </c>
      <c r="D165" s="258">
        <v>82854572</v>
      </c>
    </row>
    <row r="166" spans="1:4" x14ac:dyDescent="0.25">
      <c r="A166" s="67">
        <v>12402</v>
      </c>
      <c r="B166" s="256">
        <v>5</v>
      </c>
      <c r="C166" s="67" t="s">
        <v>258</v>
      </c>
      <c r="D166" s="258">
        <v>84072425</v>
      </c>
    </row>
    <row r="167" spans="1:4" x14ac:dyDescent="0.25">
      <c r="A167" s="67">
        <v>11303</v>
      </c>
      <c r="B167" s="256">
        <v>5</v>
      </c>
      <c r="C167" s="67" t="s">
        <v>243</v>
      </c>
      <c r="D167" s="258">
        <v>82644924</v>
      </c>
    </row>
    <row r="168" spans="1:4" x14ac:dyDescent="0.25">
      <c r="A168" s="67">
        <v>9210</v>
      </c>
      <c r="B168" s="256">
        <v>3</v>
      </c>
      <c r="C168" s="67" t="s">
        <v>113</v>
      </c>
      <c r="D168" s="258">
        <v>105313094</v>
      </c>
    </row>
    <row r="169" spans="1:4" x14ac:dyDescent="0.25">
      <c r="A169" s="67">
        <v>8312</v>
      </c>
      <c r="B169" s="256">
        <v>5</v>
      </c>
      <c r="C169" s="67" t="s">
        <v>307</v>
      </c>
      <c r="D169" s="258">
        <v>85419340</v>
      </c>
    </row>
    <row r="170" spans="1:4" x14ac:dyDescent="0.25">
      <c r="A170" s="67">
        <v>14101</v>
      </c>
      <c r="B170" s="256">
        <v>2</v>
      </c>
      <c r="C170" s="67" t="s">
        <v>63</v>
      </c>
      <c r="D170" s="258">
        <v>112849530</v>
      </c>
    </row>
    <row r="171" spans="1:4" x14ac:dyDescent="0.25">
      <c r="A171" s="67">
        <v>3301</v>
      </c>
      <c r="B171" s="256">
        <v>3</v>
      </c>
      <c r="C171" s="67" t="s">
        <v>142</v>
      </c>
      <c r="D171" s="258">
        <v>110786713</v>
      </c>
    </row>
    <row r="172" spans="1:4" x14ac:dyDescent="0.25">
      <c r="A172" s="67">
        <v>7309</v>
      </c>
      <c r="B172" s="256">
        <v>4</v>
      </c>
      <c r="C172" s="67" t="s">
        <v>156</v>
      </c>
      <c r="D172" s="258">
        <v>74556554</v>
      </c>
    </row>
    <row r="173" spans="1:4" x14ac:dyDescent="0.25">
      <c r="A173" s="67">
        <v>9211</v>
      </c>
      <c r="B173" s="256">
        <v>3</v>
      </c>
      <c r="C173" s="67" t="s">
        <v>108</v>
      </c>
      <c r="D173" s="258">
        <v>112555597</v>
      </c>
    </row>
    <row r="174" spans="1:4" x14ac:dyDescent="0.25">
      <c r="A174" s="67">
        <v>13132</v>
      </c>
      <c r="B174" s="256">
        <v>1</v>
      </c>
      <c r="C174" s="67" t="s">
        <v>5</v>
      </c>
      <c r="D174" s="258">
        <v>69965709</v>
      </c>
    </row>
    <row r="175" spans="1:4" x14ac:dyDescent="0.25">
      <c r="A175" s="67">
        <v>8313</v>
      </c>
      <c r="B175" s="256">
        <v>5</v>
      </c>
      <c r="C175" s="67" t="s">
        <v>277</v>
      </c>
      <c r="D175" s="258">
        <v>80496539</v>
      </c>
    </row>
  </sheetData>
  <sheetProtection algorithmName="SHA-512" hashValue="8J9bfSmMGdNIqwTuA4i3p1IVEV0XuAgB7DZx2TIvdNGLwua2XT8LOPCbATpQIcp4w8TK4utU2ulYX9c/tBlXBQ==" saltValue="7Aw0Xg3SpPYWMquGh/pLqA==" spinCount="100000" sheet="1" objects="1" scenarios="1"/>
  <sortState ref="A2:D176">
    <sortCondition ref="C2:C176"/>
  </sortState>
  <pageMargins left="0.23622047244094491" right="0.23622047244094491" top="0.74803149606299213" bottom="0.74803149606299213" header="0.31496062992125984" footer="0.31496062992125984"/>
  <pageSetup paperSize="204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theme="9" tint="0.79998168889431442"/>
  </sheetPr>
  <dimension ref="A1:I349"/>
  <sheetViews>
    <sheetView zoomScale="96" zoomScaleNormal="96" workbookViewId="0">
      <selection activeCell="H4" sqref="H4"/>
    </sheetView>
  </sheetViews>
  <sheetFormatPr baseColWidth="10" defaultColWidth="11.5703125" defaultRowHeight="15" x14ac:dyDescent="0.25"/>
  <cols>
    <col min="1" max="1" width="7" style="32" customWidth="1"/>
    <col min="2" max="2" width="26" style="17" customWidth="1"/>
    <col min="3" max="3" width="15.42578125" style="17" bestFit="1" customWidth="1"/>
    <col min="4" max="5" width="15.7109375" style="17" bestFit="1" customWidth="1"/>
    <col min="6" max="6" width="13.85546875" style="62" customWidth="1"/>
    <col min="7" max="7" width="16.5703125" style="123" bestFit="1" customWidth="1"/>
    <col min="8" max="16384" width="11.5703125" style="123"/>
  </cols>
  <sheetData>
    <row r="1" spans="1:9" x14ac:dyDescent="0.25">
      <c r="A1" s="225" t="s">
        <v>431</v>
      </c>
      <c r="B1" s="52"/>
      <c r="C1" s="52"/>
      <c r="D1" s="52"/>
      <c r="E1" s="52"/>
    </row>
    <row r="2" spans="1:9" x14ac:dyDescent="0.25">
      <c r="A2" s="52"/>
      <c r="B2" s="52"/>
      <c r="C2" s="52"/>
      <c r="D2" s="52"/>
      <c r="E2" s="52"/>
    </row>
    <row r="3" spans="1:9" ht="45" x14ac:dyDescent="0.25">
      <c r="A3" s="195" t="s">
        <v>410</v>
      </c>
      <c r="B3" s="195" t="s">
        <v>352</v>
      </c>
      <c r="C3" s="195" t="s">
        <v>411</v>
      </c>
      <c r="D3" s="195" t="s">
        <v>412</v>
      </c>
      <c r="E3" s="195" t="s">
        <v>413</v>
      </c>
      <c r="F3" s="195" t="s">
        <v>373</v>
      </c>
      <c r="G3" s="208" t="s">
        <v>384</v>
      </c>
      <c r="H3" s="189" t="s">
        <v>1</v>
      </c>
    </row>
    <row r="4" spans="1:9" x14ac:dyDescent="0.25">
      <c r="A4" s="145">
        <v>11201</v>
      </c>
      <c r="B4" s="145" t="s">
        <v>430</v>
      </c>
      <c r="C4" s="166">
        <v>0</v>
      </c>
      <c r="D4" s="166">
        <v>0</v>
      </c>
      <c r="E4" s="166">
        <f>+C4+D4</f>
        <v>0</v>
      </c>
      <c r="F4" s="165" t="str">
        <f t="shared" ref="F4:F67" si="0">IF(E4&gt;0,"SI","NO")</f>
        <v>NO</v>
      </c>
      <c r="G4" s="165">
        <f t="shared" ref="G4:G67" si="1">IF(F4="NO",1,0)</f>
        <v>1</v>
      </c>
      <c r="H4" s="76">
        <v>4</v>
      </c>
    </row>
    <row r="5" spans="1:9" x14ac:dyDescent="0.25">
      <c r="A5" s="145">
        <v>5602</v>
      </c>
      <c r="B5" s="145" t="s">
        <v>194</v>
      </c>
      <c r="C5" s="166">
        <v>0</v>
      </c>
      <c r="D5" s="166">
        <v>0</v>
      </c>
      <c r="E5" s="166">
        <f t="shared" ref="E5:E68" si="2">+C5+D5</f>
        <v>0</v>
      </c>
      <c r="F5" s="165" t="str">
        <f t="shared" si="0"/>
        <v>NO</v>
      </c>
      <c r="G5" s="165">
        <f t="shared" si="1"/>
        <v>1</v>
      </c>
      <c r="H5" s="76">
        <v>4</v>
      </c>
    </row>
    <row r="6" spans="1:9" x14ac:dyDescent="0.25">
      <c r="A6" s="145">
        <v>13502</v>
      </c>
      <c r="B6" s="145" t="s">
        <v>218</v>
      </c>
      <c r="C6" s="166">
        <v>650633</v>
      </c>
      <c r="D6" s="166">
        <v>0</v>
      </c>
      <c r="E6" s="166">
        <f t="shared" si="2"/>
        <v>650633</v>
      </c>
      <c r="F6" s="165" t="str">
        <f t="shared" si="0"/>
        <v>SI</v>
      </c>
      <c r="G6" s="165">
        <f t="shared" si="1"/>
        <v>0</v>
      </c>
      <c r="H6" s="76">
        <v>4</v>
      </c>
    </row>
    <row r="7" spans="1:9" x14ac:dyDescent="0.25">
      <c r="A7" s="145">
        <v>8314</v>
      </c>
      <c r="B7" s="145" t="s">
        <v>251</v>
      </c>
      <c r="C7" s="166">
        <v>0</v>
      </c>
      <c r="D7" s="166">
        <v>0</v>
      </c>
      <c r="E7" s="166">
        <f t="shared" si="2"/>
        <v>0</v>
      </c>
      <c r="F7" s="165" t="str">
        <f t="shared" si="0"/>
        <v>NO</v>
      </c>
      <c r="G7" s="165">
        <f t="shared" si="1"/>
        <v>1</v>
      </c>
      <c r="H7" s="76">
        <v>5</v>
      </c>
      <c r="I7" s="67"/>
    </row>
    <row r="8" spans="1:9" x14ac:dyDescent="0.25">
      <c r="A8" s="145">
        <v>3302</v>
      </c>
      <c r="B8" s="145" t="s">
        <v>329</v>
      </c>
      <c r="C8" s="166">
        <v>0</v>
      </c>
      <c r="D8" s="166">
        <v>0</v>
      </c>
      <c r="E8" s="166">
        <f t="shared" si="2"/>
        <v>0</v>
      </c>
      <c r="F8" s="165" t="str">
        <f t="shared" si="0"/>
        <v>NO</v>
      </c>
      <c r="G8" s="165">
        <f t="shared" si="1"/>
        <v>1</v>
      </c>
      <c r="H8" s="76">
        <v>5</v>
      </c>
      <c r="I8" s="67"/>
    </row>
    <row r="9" spans="1:9" x14ac:dyDescent="0.25">
      <c r="A9" s="145">
        <v>1107</v>
      </c>
      <c r="B9" s="145" t="s">
        <v>70</v>
      </c>
      <c r="C9" s="166">
        <v>0</v>
      </c>
      <c r="D9" s="166">
        <v>0</v>
      </c>
      <c r="E9" s="166">
        <f t="shared" si="2"/>
        <v>0</v>
      </c>
      <c r="F9" s="165" t="str">
        <f t="shared" si="0"/>
        <v>NO</v>
      </c>
      <c r="G9" s="165">
        <f t="shared" si="1"/>
        <v>1</v>
      </c>
      <c r="H9" s="76">
        <v>2</v>
      </c>
    </row>
    <row r="10" spans="1:9" x14ac:dyDescent="0.25">
      <c r="A10" s="145">
        <v>10202</v>
      </c>
      <c r="B10" s="145" t="s">
        <v>104</v>
      </c>
      <c r="C10" s="166">
        <v>0</v>
      </c>
      <c r="D10" s="166">
        <v>1824192999</v>
      </c>
      <c r="E10" s="166">
        <f t="shared" si="2"/>
        <v>1824192999</v>
      </c>
      <c r="F10" s="165" t="str">
        <f t="shared" si="0"/>
        <v>SI</v>
      </c>
      <c r="G10" s="165">
        <f t="shared" si="1"/>
        <v>0</v>
      </c>
      <c r="H10" s="76">
        <v>3</v>
      </c>
    </row>
    <row r="11" spans="1:9" x14ac:dyDescent="0.25">
      <c r="A11" s="145">
        <v>4103</v>
      </c>
      <c r="B11" s="145" t="s">
        <v>89</v>
      </c>
      <c r="C11" s="166">
        <v>0</v>
      </c>
      <c r="D11" s="166">
        <v>0</v>
      </c>
      <c r="E11" s="166">
        <f t="shared" si="2"/>
        <v>0</v>
      </c>
      <c r="F11" s="165" t="str">
        <f t="shared" si="0"/>
        <v>NO</v>
      </c>
      <c r="G11" s="165">
        <f t="shared" si="1"/>
        <v>1</v>
      </c>
      <c r="H11" s="76">
        <v>3</v>
      </c>
    </row>
    <row r="12" spans="1:9" x14ac:dyDescent="0.25">
      <c r="A12" s="145">
        <v>9201</v>
      </c>
      <c r="B12" s="145" t="s">
        <v>138</v>
      </c>
      <c r="C12" s="166">
        <v>0</v>
      </c>
      <c r="D12" s="166">
        <v>0</v>
      </c>
      <c r="E12" s="166">
        <f t="shared" si="2"/>
        <v>0</v>
      </c>
      <c r="F12" s="165" t="str">
        <f t="shared" si="0"/>
        <v>NO</v>
      </c>
      <c r="G12" s="165">
        <f t="shared" si="1"/>
        <v>1</v>
      </c>
      <c r="H12" s="76">
        <v>3</v>
      </c>
    </row>
    <row r="13" spans="1:9" x14ac:dyDescent="0.25">
      <c r="A13" s="145">
        <v>2101</v>
      </c>
      <c r="B13" s="145" t="s">
        <v>28</v>
      </c>
      <c r="C13" s="166">
        <v>0</v>
      </c>
      <c r="D13" s="166">
        <v>0</v>
      </c>
      <c r="E13" s="166">
        <f t="shared" si="2"/>
        <v>0</v>
      </c>
      <c r="F13" s="165" t="str">
        <f t="shared" si="0"/>
        <v>NO</v>
      </c>
      <c r="G13" s="165">
        <f t="shared" si="1"/>
        <v>1</v>
      </c>
      <c r="H13" s="76">
        <v>1</v>
      </c>
    </row>
    <row r="14" spans="1:9" x14ac:dyDescent="0.25">
      <c r="A14" s="145">
        <v>8302</v>
      </c>
      <c r="B14" s="145" t="s">
        <v>304</v>
      </c>
      <c r="C14" s="166">
        <v>0</v>
      </c>
      <c r="D14" s="166">
        <v>0</v>
      </c>
      <c r="E14" s="166">
        <f t="shared" si="2"/>
        <v>0</v>
      </c>
      <c r="F14" s="165" t="str">
        <f t="shared" si="0"/>
        <v>NO</v>
      </c>
      <c r="G14" s="165">
        <f t="shared" si="1"/>
        <v>1</v>
      </c>
      <c r="H14" s="76">
        <v>5</v>
      </c>
    </row>
    <row r="15" spans="1:9" x14ac:dyDescent="0.25">
      <c r="A15" s="145">
        <v>8202</v>
      </c>
      <c r="B15" s="145" t="s">
        <v>197</v>
      </c>
      <c r="C15" s="166">
        <v>0</v>
      </c>
      <c r="D15" s="166">
        <v>0</v>
      </c>
      <c r="E15" s="166">
        <f t="shared" si="2"/>
        <v>0</v>
      </c>
      <c r="F15" s="165" t="str">
        <f t="shared" si="0"/>
        <v>NO</v>
      </c>
      <c r="G15" s="165">
        <f t="shared" si="1"/>
        <v>1</v>
      </c>
      <c r="H15" s="76">
        <v>4</v>
      </c>
    </row>
    <row r="16" spans="1:9" x14ac:dyDescent="0.25">
      <c r="A16" s="145">
        <v>15101</v>
      </c>
      <c r="B16" s="145" t="s">
        <v>59</v>
      </c>
      <c r="C16" s="166">
        <v>0</v>
      </c>
      <c r="D16" s="166">
        <v>0</v>
      </c>
      <c r="E16" s="166">
        <f t="shared" si="2"/>
        <v>0</v>
      </c>
      <c r="F16" s="165" t="str">
        <f t="shared" si="0"/>
        <v>NO</v>
      </c>
      <c r="G16" s="165">
        <f t="shared" si="1"/>
        <v>1</v>
      </c>
      <c r="H16" s="76">
        <v>2</v>
      </c>
      <c r="I16" s="67"/>
    </row>
    <row r="17" spans="1:9" x14ac:dyDescent="0.25">
      <c r="A17" s="145">
        <v>13402</v>
      </c>
      <c r="B17" s="145" t="s">
        <v>81</v>
      </c>
      <c r="C17" s="166">
        <v>0</v>
      </c>
      <c r="D17" s="166">
        <v>1011828782</v>
      </c>
      <c r="E17" s="166">
        <f t="shared" si="2"/>
        <v>1011828782</v>
      </c>
      <c r="F17" s="165" t="str">
        <f t="shared" si="0"/>
        <v>SI</v>
      </c>
      <c r="G17" s="165">
        <f t="shared" si="1"/>
        <v>0</v>
      </c>
      <c r="H17" s="76">
        <v>2</v>
      </c>
      <c r="I17" s="67"/>
    </row>
    <row r="18" spans="1:9" x14ac:dyDescent="0.25">
      <c r="A18" s="145">
        <v>16102</v>
      </c>
      <c r="B18" s="145" t="s">
        <v>221</v>
      </c>
      <c r="C18" s="166">
        <v>0</v>
      </c>
      <c r="D18" s="166">
        <v>0</v>
      </c>
      <c r="E18" s="166">
        <f t="shared" si="2"/>
        <v>0</v>
      </c>
      <c r="F18" s="165" t="str">
        <f t="shared" si="0"/>
        <v>NO</v>
      </c>
      <c r="G18" s="165">
        <f t="shared" si="1"/>
        <v>1</v>
      </c>
      <c r="H18" s="76">
        <v>4</v>
      </c>
    </row>
    <row r="19" spans="1:9" x14ac:dyDescent="0.25">
      <c r="A19" s="145">
        <v>5402</v>
      </c>
      <c r="B19" s="145" t="s">
        <v>192</v>
      </c>
      <c r="C19" s="166">
        <v>0</v>
      </c>
      <c r="D19" s="166">
        <v>0</v>
      </c>
      <c r="E19" s="166">
        <f t="shared" si="2"/>
        <v>0</v>
      </c>
      <c r="F19" s="165" t="str">
        <f t="shared" si="0"/>
        <v>NO</v>
      </c>
      <c r="G19" s="165">
        <f t="shared" si="1"/>
        <v>1</v>
      </c>
      <c r="H19" s="76">
        <v>4</v>
      </c>
    </row>
    <row r="20" spans="1:9" x14ac:dyDescent="0.25">
      <c r="A20" s="145">
        <v>12201</v>
      </c>
      <c r="B20" s="145" t="s">
        <v>223</v>
      </c>
      <c r="C20" s="166">
        <v>0</v>
      </c>
      <c r="D20" s="166">
        <v>0</v>
      </c>
      <c r="E20" s="166">
        <f t="shared" si="2"/>
        <v>0</v>
      </c>
      <c r="F20" s="165" t="str">
        <f t="shared" si="0"/>
        <v>NO</v>
      </c>
      <c r="G20" s="165">
        <f t="shared" si="1"/>
        <v>1</v>
      </c>
      <c r="H20" s="76">
        <v>4</v>
      </c>
    </row>
    <row r="21" spans="1:9" x14ac:dyDescent="0.25">
      <c r="A21" s="145">
        <v>8303</v>
      </c>
      <c r="B21" s="145" t="s">
        <v>111</v>
      </c>
      <c r="C21" s="166">
        <v>0</v>
      </c>
      <c r="D21" s="166">
        <v>0</v>
      </c>
      <c r="E21" s="166">
        <f t="shared" si="2"/>
        <v>0</v>
      </c>
      <c r="F21" s="165" t="str">
        <f t="shared" si="0"/>
        <v>NO</v>
      </c>
      <c r="G21" s="165">
        <f t="shared" si="1"/>
        <v>1</v>
      </c>
      <c r="H21" s="76">
        <v>3</v>
      </c>
    </row>
    <row r="22" spans="1:9" x14ac:dyDescent="0.25">
      <c r="A22" s="145">
        <v>2201</v>
      </c>
      <c r="B22" s="145" t="s">
        <v>74</v>
      </c>
      <c r="C22" s="166">
        <v>0</v>
      </c>
      <c r="D22" s="166">
        <v>0</v>
      </c>
      <c r="E22" s="166">
        <f t="shared" si="2"/>
        <v>0</v>
      </c>
      <c r="F22" s="165" t="str">
        <f t="shared" si="0"/>
        <v>NO</v>
      </c>
      <c r="G22" s="165">
        <f t="shared" si="1"/>
        <v>1</v>
      </c>
      <c r="H22" s="76">
        <v>2</v>
      </c>
    </row>
    <row r="23" spans="1:9" x14ac:dyDescent="0.25">
      <c r="A23" s="145">
        <v>10102</v>
      </c>
      <c r="B23" s="145" t="s">
        <v>172</v>
      </c>
      <c r="C23" s="166">
        <v>0</v>
      </c>
      <c r="D23" s="166">
        <v>0</v>
      </c>
      <c r="E23" s="166">
        <f t="shared" si="2"/>
        <v>0</v>
      </c>
      <c r="F23" s="165" t="str">
        <f t="shared" si="0"/>
        <v>NO</v>
      </c>
      <c r="G23" s="165">
        <f t="shared" si="1"/>
        <v>1</v>
      </c>
      <c r="H23" s="76">
        <v>4</v>
      </c>
    </row>
    <row r="24" spans="1:9" x14ac:dyDescent="0.25">
      <c r="A24" s="145">
        <v>3102</v>
      </c>
      <c r="B24" s="145" t="s">
        <v>87</v>
      </c>
      <c r="C24" s="166">
        <v>0</v>
      </c>
      <c r="D24" s="166">
        <v>0</v>
      </c>
      <c r="E24" s="166">
        <f t="shared" si="2"/>
        <v>0</v>
      </c>
      <c r="F24" s="165" t="str">
        <f t="shared" si="0"/>
        <v>NO</v>
      </c>
      <c r="G24" s="165">
        <f t="shared" si="1"/>
        <v>1</v>
      </c>
      <c r="H24" s="76">
        <v>3</v>
      </c>
    </row>
    <row r="25" spans="1:9" x14ac:dyDescent="0.25">
      <c r="A25" s="145">
        <v>5502</v>
      </c>
      <c r="B25" s="145" t="s">
        <v>370</v>
      </c>
      <c r="C25" s="166">
        <v>0</v>
      </c>
      <c r="D25" s="166">
        <v>0</v>
      </c>
      <c r="E25" s="166">
        <f t="shared" si="2"/>
        <v>0</v>
      </c>
      <c r="F25" s="165" t="str">
        <f t="shared" si="0"/>
        <v>NO</v>
      </c>
      <c r="G25" s="165">
        <f t="shared" si="1"/>
        <v>1</v>
      </c>
      <c r="H25" s="76">
        <v>2</v>
      </c>
    </row>
    <row r="26" spans="1:9" x14ac:dyDescent="0.25">
      <c r="A26" s="145">
        <v>13403</v>
      </c>
      <c r="B26" s="145" t="s">
        <v>232</v>
      </c>
      <c r="C26" s="166">
        <v>0</v>
      </c>
      <c r="D26" s="166">
        <v>0</v>
      </c>
      <c r="E26" s="166">
        <f t="shared" si="2"/>
        <v>0</v>
      </c>
      <c r="F26" s="165" t="str">
        <f t="shared" si="0"/>
        <v>NO</v>
      </c>
      <c r="G26" s="165">
        <f t="shared" si="1"/>
        <v>1</v>
      </c>
      <c r="H26" s="76">
        <v>4</v>
      </c>
    </row>
    <row r="27" spans="1:9" x14ac:dyDescent="0.25">
      <c r="A27" s="145">
        <v>5302</v>
      </c>
      <c r="B27" s="145" t="s">
        <v>155</v>
      </c>
      <c r="C27" s="166">
        <v>0</v>
      </c>
      <c r="D27" s="166">
        <v>0</v>
      </c>
      <c r="E27" s="166">
        <f t="shared" si="2"/>
        <v>0</v>
      </c>
      <c r="F27" s="165" t="str">
        <f t="shared" si="0"/>
        <v>NO</v>
      </c>
      <c r="G27" s="165">
        <f t="shared" si="1"/>
        <v>1</v>
      </c>
      <c r="H27" s="76">
        <v>4</v>
      </c>
    </row>
    <row r="28" spans="1:9" x14ac:dyDescent="0.25">
      <c r="A28" s="145">
        <v>15102</v>
      </c>
      <c r="B28" s="145" t="s">
        <v>310</v>
      </c>
      <c r="C28" s="166">
        <v>0</v>
      </c>
      <c r="D28" s="166">
        <v>0</v>
      </c>
      <c r="E28" s="166">
        <f t="shared" si="2"/>
        <v>0</v>
      </c>
      <c r="F28" s="165" t="str">
        <f t="shared" si="0"/>
        <v>NO</v>
      </c>
      <c r="G28" s="165">
        <f t="shared" si="1"/>
        <v>1</v>
      </c>
      <c r="H28" s="76">
        <v>5</v>
      </c>
    </row>
    <row r="29" spans="1:9" x14ac:dyDescent="0.25">
      <c r="A29" s="145">
        <v>1402</v>
      </c>
      <c r="B29" s="145" t="s">
        <v>261</v>
      </c>
      <c r="C29" s="166">
        <v>0</v>
      </c>
      <c r="D29" s="166">
        <v>0</v>
      </c>
      <c r="E29" s="166">
        <f t="shared" si="2"/>
        <v>0</v>
      </c>
      <c r="F29" s="165" t="str">
        <f t="shared" si="0"/>
        <v>NO</v>
      </c>
      <c r="G29" s="165">
        <f t="shared" si="1"/>
        <v>1</v>
      </c>
      <c r="H29" s="76">
        <v>5</v>
      </c>
    </row>
    <row r="30" spans="1:9" x14ac:dyDescent="0.25">
      <c r="A30" s="145">
        <v>4202</v>
      </c>
      <c r="B30" s="145" t="s">
        <v>248</v>
      </c>
      <c r="C30" s="166">
        <v>0</v>
      </c>
      <c r="D30" s="166">
        <v>0</v>
      </c>
      <c r="E30" s="166">
        <f t="shared" si="2"/>
        <v>0</v>
      </c>
      <c r="F30" s="165" t="str">
        <f t="shared" si="0"/>
        <v>NO</v>
      </c>
      <c r="G30" s="165">
        <f t="shared" si="1"/>
        <v>1</v>
      </c>
      <c r="H30" s="76">
        <v>5</v>
      </c>
    </row>
    <row r="31" spans="1:9" x14ac:dyDescent="0.25">
      <c r="A31" s="145">
        <v>8203</v>
      </c>
      <c r="B31" s="145" t="s">
        <v>115</v>
      </c>
      <c r="C31" s="166">
        <v>0</v>
      </c>
      <c r="D31" s="166">
        <v>0</v>
      </c>
      <c r="E31" s="166">
        <f t="shared" si="2"/>
        <v>0</v>
      </c>
      <c r="F31" s="165" t="str">
        <f t="shared" si="0"/>
        <v>NO</v>
      </c>
      <c r="G31" s="165">
        <f t="shared" si="1"/>
        <v>1</v>
      </c>
      <c r="H31" s="76">
        <v>3</v>
      </c>
    </row>
    <row r="32" spans="1:9" x14ac:dyDescent="0.25">
      <c r="A32" s="145">
        <v>9102</v>
      </c>
      <c r="B32" s="145" t="s">
        <v>331</v>
      </c>
      <c r="C32" s="166">
        <v>0</v>
      </c>
      <c r="D32" s="166">
        <v>0</v>
      </c>
      <c r="E32" s="166">
        <f t="shared" si="2"/>
        <v>0</v>
      </c>
      <c r="F32" s="165" t="str">
        <f t="shared" si="0"/>
        <v>NO</v>
      </c>
      <c r="G32" s="165">
        <f t="shared" si="1"/>
        <v>1</v>
      </c>
      <c r="H32" s="76">
        <v>5</v>
      </c>
    </row>
    <row r="33" spans="1:8" x14ac:dyDescent="0.25">
      <c r="A33" s="145">
        <v>5603</v>
      </c>
      <c r="B33" s="145" t="s">
        <v>82</v>
      </c>
      <c r="C33" s="166">
        <v>25363358</v>
      </c>
      <c r="D33" s="166">
        <v>0</v>
      </c>
      <c r="E33" s="166">
        <f t="shared" si="2"/>
        <v>25363358</v>
      </c>
      <c r="F33" s="165" t="str">
        <f t="shared" si="0"/>
        <v>SI</v>
      </c>
      <c r="G33" s="165">
        <f t="shared" si="1"/>
        <v>0</v>
      </c>
      <c r="H33" s="76">
        <v>2</v>
      </c>
    </row>
    <row r="34" spans="1:8" x14ac:dyDescent="0.25">
      <c r="A34" s="145">
        <v>5102</v>
      </c>
      <c r="B34" s="145" t="s">
        <v>152</v>
      </c>
      <c r="C34" s="166">
        <v>0</v>
      </c>
      <c r="D34" s="166">
        <v>0</v>
      </c>
      <c r="E34" s="166">
        <f t="shared" si="2"/>
        <v>0</v>
      </c>
      <c r="F34" s="165" t="str">
        <f t="shared" si="0"/>
        <v>NO</v>
      </c>
      <c r="G34" s="165">
        <f t="shared" si="1"/>
        <v>1</v>
      </c>
      <c r="H34" s="76">
        <v>4</v>
      </c>
    </row>
    <row r="35" spans="1:8" x14ac:dyDescent="0.25">
      <c r="A35" s="145">
        <v>10201</v>
      </c>
      <c r="B35" s="145" t="s">
        <v>122</v>
      </c>
      <c r="C35" s="166">
        <v>0</v>
      </c>
      <c r="D35" s="166">
        <v>0</v>
      </c>
      <c r="E35" s="166">
        <f t="shared" si="2"/>
        <v>0</v>
      </c>
      <c r="F35" s="165" t="str">
        <f t="shared" si="0"/>
        <v>NO</v>
      </c>
      <c r="G35" s="165">
        <f t="shared" si="1"/>
        <v>1</v>
      </c>
      <c r="H35" s="76">
        <v>3</v>
      </c>
    </row>
    <row r="36" spans="1:8" x14ac:dyDescent="0.25">
      <c r="A36" s="145">
        <v>5702</v>
      </c>
      <c r="B36" s="145" t="s">
        <v>160</v>
      </c>
      <c r="C36" s="166">
        <v>0</v>
      </c>
      <c r="D36" s="166">
        <v>0</v>
      </c>
      <c r="E36" s="166">
        <f t="shared" si="2"/>
        <v>0</v>
      </c>
      <c r="F36" s="165" t="str">
        <f t="shared" si="0"/>
        <v>NO</v>
      </c>
      <c r="G36" s="165">
        <f t="shared" si="1"/>
        <v>1</v>
      </c>
      <c r="H36" s="76">
        <v>4</v>
      </c>
    </row>
    <row r="37" spans="1:8" x14ac:dyDescent="0.25">
      <c r="A37" s="145">
        <v>7201</v>
      </c>
      <c r="B37" s="145" t="s">
        <v>102</v>
      </c>
      <c r="C37" s="166">
        <v>0</v>
      </c>
      <c r="D37" s="166">
        <v>0</v>
      </c>
      <c r="E37" s="166">
        <f t="shared" si="2"/>
        <v>0</v>
      </c>
      <c r="F37" s="165" t="str">
        <f t="shared" si="0"/>
        <v>NO</v>
      </c>
      <c r="G37" s="165">
        <f t="shared" si="1"/>
        <v>1</v>
      </c>
      <c r="H37" s="76">
        <v>3</v>
      </c>
    </row>
    <row r="38" spans="1:8" x14ac:dyDescent="0.25">
      <c r="A38" s="145">
        <v>13102</v>
      </c>
      <c r="B38" s="145" t="s">
        <v>21</v>
      </c>
      <c r="C38" s="166">
        <v>0</v>
      </c>
      <c r="D38" s="166">
        <v>0</v>
      </c>
      <c r="E38" s="166">
        <f t="shared" si="2"/>
        <v>0</v>
      </c>
      <c r="F38" s="165" t="str">
        <f t="shared" si="0"/>
        <v>NO</v>
      </c>
      <c r="G38" s="165">
        <f t="shared" si="1"/>
        <v>1</v>
      </c>
      <c r="H38" s="76">
        <v>1</v>
      </c>
    </row>
    <row r="39" spans="1:8" x14ac:dyDescent="0.25">
      <c r="A39" s="145">
        <v>13103</v>
      </c>
      <c r="B39" s="145" t="s">
        <v>46</v>
      </c>
      <c r="C39" s="166">
        <v>0</v>
      </c>
      <c r="D39" s="166">
        <v>3503823405</v>
      </c>
      <c r="E39" s="166">
        <f t="shared" si="2"/>
        <v>3503823405</v>
      </c>
      <c r="F39" s="165" t="str">
        <f t="shared" si="0"/>
        <v>SI</v>
      </c>
      <c r="G39" s="165">
        <f t="shared" si="1"/>
        <v>0</v>
      </c>
      <c r="H39" s="76">
        <v>1</v>
      </c>
    </row>
    <row r="40" spans="1:8" x14ac:dyDescent="0.25">
      <c r="A40" s="145">
        <v>10401</v>
      </c>
      <c r="B40" s="145" t="s">
        <v>210</v>
      </c>
      <c r="C40" s="166">
        <v>0</v>
      </c>
      <c r="D40" s="166">
        <v>0</v>
      </c>
      <c r="E40" s="166">
        <f t="shared" si="2"/>
        <v>0</v>
      </c>
      <c r="F40" s="165" t="str">
        <f t="shared" si="0"/>
        <v>NO</v>
      </c>
      <c r="G40" s="165">
        <f t="shared" si="1"/>
        <v>1</v>
      </c>
      <c r="H40" s="76">
        <v>4</v>
      </c>
    </row>
    <row r="41" spans="1:8" x14ac:dyDescent="0.25">
      <c r="A41" s="145">
        <v>7202</v>
      </c>
      <c r="B41" s="145" t="s">
        <v>259</v>
      </c>
      <c r="C41" s="166">
        <v>0</v>
      </c>
      <c r="D41" s="166">
        <v>0</v>
      </c>
      <c r="E41" s="166">
        <f t="shared" si="2"/>
        <v>0</v>
      </c>
      <c r="F41" s="165" t="str">
        <f t="shared" si="0"/>
        <v>NO</v>
      </c>
      <c r="G41" s="165">
        <f t="shared" si="1"/>
        <v>1</v>
      </c>
      <c r="H41" s="76">
        <v>5</v>
      </c>
    </row>
    <row r="42" spans="1:8" x14ac:dyDescent="0.25">
      <c r="A42" s="145">
        <v>3201</v>
      </c>
      <c r="B42" s="145" t="s">
        <v>133</v>
      </c>
      <c r="C42" s="166">
        <v>0</v>
      </c>
      <c r="D42" s="166">
        <v>0</v>
      </c>
      <c r="E42" s="166">
        <f t="shared" si="2"/>
        <v>0</v>
      </c>
      <c r="F42" s="165" t="str">
        <f t="shared" si="0"/>
        <v>NO</v>
      </c>
      <c r="G42" s="165">
        <f t="shared" si="1"/>
        <v>1</v>
      </c>
      <c r="H42" s="76">
        <v>3</v>
      </c>
    </row>
    <row r="43" spans="1:8" x14ac:dyDescent="0.25">
      <c r="A43" s="145">
        <v>6302</v>
      </c>
      <c r="B43" s="145" t="s">
        <v>316</v>
      </c>
      <c r="C43" s="166">
        <v>0</v>
      </c>
      <c r="D43" s="166">
        <v>0</v>
      </c>
      <c r="E43" s="166">
        <f t="shared" si="2"/>
        <v>0</v>
      </c>
      <c r="F43" s="165" t="str">
        <f t="shared" si="0"/>
        <v>NO</v>
      </c>
      <c r="G43" s="165">
        <f t="shared" si="1"/>
        <v>1</v>
      </c>
      <c r="H43" s="76">
        <v>5</v>
      </c>
    </row>
    <row r="44" spans="1:8" x14ac:dyDescent="0.25">
      <c r="A44" s="145">
        <v>8103</v>
      </c>
      <c r="B44" s="145" t="s">
        <v>39</v>
      </c>
      <c r="C44" s="166">
        <v>0</v>
      </c>
      <c r="D44" s="166">
        <v>0</v>
      </c>
      <c r="E44" s="166">
        <f t="shared" si="2"/>
        <v>0</v>
      </c>
      <c r="F44" s="165" t="str">
        <f t="shared" si="0"/>
        <v>NO</v>
      </c>
      <c r="G44" s="165">
        <f t="shared" si="1"/>
        <v>1</v>
      </c>
      <c r="H44" s="76">
        <v>1</v>
      </c>
    </row>
    <row r="45" spans="1:8" x14ac:dyDescent="0.25">
      <c r="A45" s="145">
        <v>11401</v>
      </c>
      <c r="B45" s="145" t="s">
        <v>161</v>
      </c>
      <c r="C45" s="166">
        <v>0</v>
      </c>
      <c r="D45" s="166">
        <v>0</v>
      </c>
      <c r="E45" s="166">
        <f t="shared" si="2"/>
        <v>0</v>
      </c>
      <c r="F45" s="165" t="str">
        <f t="shared" si="0"/>
        <v>NO</v>
      </c>
      <c r="G45" s="165">
        <f t="shared" si="1"/>
        <v>1</v>
      </c>
      <c r="H45" s="76">
        <v>4</v>
      </c>
    </row>
    <row r="46" spans="1:8" x14ac:dyDescent="0.25">
      <c r="A46" s="145">
        <v>16101</v>
      </c>
      <c r="B46" s="145" t="s">
        <v>71</v>
      </c>
      <c r="C46" s="166">
        <v>0</v>
      </c>
      <c r="D46" s="166">
        <v>0</v>
      </c>
      <c r="E46" s="166">
        <f t="shared" si="2"/>
        <v>0</v>
      </c>
      <c r="F46" s="165" t="str">
        <f t="shared" si="0"/>
        <v>NO</v>
      </c>
      <c r="G46" s="165">
        <f t="shared" si="1"/>
        <v>1</v>
      </c>
      <c r="H46" s="76">
        <v>2</v>
      </c>
    </row>
    <row r="47" spans="1:8" x14ac:dyDescent="0.25">
      <c r="A47" s="145">
        <v>16103</v>
      </c>
      <c r="B47" s="145" t="s">
        <v>73</v>
      </c>
      <c r="C47" s="166">
        <v>0</v>
      </c>
      <c r="D47" s="166">
        <v>0</v>
      </c>
      <c r="E47" s="166">
        <f t="shared" si="2"/>
        <v>0</v>
      </c>
      <c r="F47" s="165" t="str">
        <f t="shared" si="0"/>
        <v>NO</v>
      </c>
      <c r="G47" s="165">
        <f t="shared" si="1"/>
        <v>1</v>
      </c>
      <c r="H47" s="76">
        <v>2</v>
      </c>
    </row>
    <row r="48" spans="1:8" x14ac:dyDescent="0.25">
      <c r="A48" s="145">
        <v>6303</v>
      </c>
      <c r="B48" s="145" t="s">
        <v>237</v>
      </c>
      <c r="C48" s="166">
        <v>379527712</v>
      </c>
      <c r="D48" s="166">
        <v>0</v>
      </c>
      <c r="E48" s="166">
        <f t="shared" si="2"/>
        <v>379527712</v>
      </c>
      <c r="F48" s="165" t="str">
        <f t="shared" si="0"/>
        <v>SI</v>
      </c>
      <c r="G48" s="165">
        <f t="shared" si="1"/>
        <v>0</v>
      </c>
      <c r="H48" s="76">
        <v>4</v>
      </c>
    </row>
    <row r="49" spans="1:8" x14ac:dyDescent="0.25">
      <c r="A49" s="145">
        <v>9121</v>
      </c>
      <c r="B49" s="145" t="s">
        <v>312</v>
      </c>
      <c r="C49" s="166">
        <v>0</v>
      </c>
      <c r="D49" s="166">
        <v>0</v>
      </c>
      <c r="E49" s="166">
        <f t="shared" si="2"/>
        <v>0</v>
      </c>
      <c r="F49" s="165" t="str">
        <f t="shared" si="0"/>
        <v>NO</v>
      </c>
      <c r="G49" s="165">
        <f t="shared" si="1"/>
        <v>1</v>
      </c>
      <c r="H49" s="76">
        <v>5</v>
      </c>
    </row>
    <row r="50" spans="1:8" ht="15.75" thickBot="1" x14ac:dyDescent="0.3">
      <c r="A50" s="145">
        <v>10203</v>
      </c>
      <c r="B50" s="145" t="s">
        <v>162</v>
      </c>
      <c r="C50" s="166">
        <v>0</v>
      </c>
      <c r="D50" s="166">
        <v>0</v>
      </c>
      <c r="E50" s="166">
        <f t="shared" si="2"/>
        <v>0</v>
      </c>
      <c r="F50" s="165" t="str">
        <f t="shared" si="0"/>
        <v>NO</v>
      </c>
      <c r="G50" s="165">
        <f t="shared" si="1"/>
        <v>1</v>
      </c>
      <c r="H50" s="203">
        <v>4</v>
      </c>
    </row>
    <row r="51" spans="1:8" ht="15.75" thickTop="1" x14ac:dyDescent="0.25">
      <c r="A51" s="145">
        <v>11202</v>
      </c>
      <c r="B51" s="145" t="s">
        <v>211</v>
      </c>
      <c r="C51" s="166">
        <v>0</v>
      </c>
      <c r="D51" s="166">
        <v>0</v>
      </c>
      <c r="E51" s="166">
        <f t="shared" si="2"/>
        <v>0</v>
      </c>
      <c r="F51" s="165" t="str">
        <f t="shared" si="0"/>
        <v>NO</v>
      </c>
      <c r="G51" s="165">
        <f t="shared" si="1"/>
        <v>1</v>
      </c>
      <c r="H51" s="200">
        <v>4</v>
      </c>
    </row>
    <row r="52" spans="1:8" x14ac:dyDescent="0.25">
      <c r="A52" s="145">
        <v>16202</v>
      </c>
      <c r="B52" s="145" t="s">
        <v>346</v>
      </c>
      <c r="C52" s="166">
        <v>218669499</v>
      </c>
      <c r="D52" s="166">
        <v>0</v>
      </c>
      <c r="E52" s="166">
        <f t="shared" si="2"/>
        <v>218669499</v>
      </c>
      <c r="F52" s="165" t="str">
        <f t="shared" si="0"/>
        <v>SI</v>
      </c>
      <c r="G52" s="165">
        <f t="shared" si="1"/>
        <v>0</v>
      </c>
      <c r="H52" s="76">
        <v>5</v>
      </c>
    </row>
    <row r="53" spans="1:8" x14ac:dyDescent="0.25">
      <c r="A53" s="145">
        <v>10103</v>
      </c>
      <c r="B53" s="145" t="s">
        <v>231</v>
      </c>
      <c r="C53" s="166">
        <v>0</v>
      </c>
      <c r="D53" s="166">
        <v>0</v>
      </c>
      <c r="E53" s="166">
        <f t="shared" si="2"/>
        <v>0</v>
      </c>
      <c r="F53" s="165" t="str">
        <f t="shared" si="0"/>
        <v>NO</v>
      </c>
      <c r="G53" s="165">
        <f t="shared" si="1"/>
        <v>1</v>
      </c>
      <c r="H53" s="76">
        <v>4</v>
      </c>
    </row>
    <row r="54" spans="1:8" x14ac:dyDescent="0.25">
      <c r="A54" s="145">
        <v>11301</v>
      </c>
      <c r="B54" s="145" t="s">
        <v>222</v>
      </c>
      <c r="C54" s="166">
        <v>0</v>
      </c>
      <c r="D54" s="166">
        <v>0</v>
      </c>
      <c r="E54" s="166">
        <f t="shared" si="2"/>
        <v>0</v>
      </c>
      <c r="F54" s="165" t="str">
        <f t="shared" si="0"/>
        <v>NO</v>
      </c>
      <c r="G54" s="165">
        <f t="shared" si="1"/>
        <v>1</v>
      </c>
      <c r="H54" s="76">
        <v>4</v>
      </c>
    </row>
    <row r="55" spans="1:8" x14ac:dyDescent="0.25">
      <c r="A55" s="145">
        <v>6102</v>
      </c>
      <c r="B55" s="145" t="s">
        <v>150</v>
      </c>
      <c r="C55" s="166">
        <v>0</v>
      </c>
      <c r="D55" s="166">
        <v>0</v>
      </c>
      <c r="E55" s="166">
        <f t="shared" si="2"/>
        <v>0</v>
      </c>
      <c r="F55" s="165" t="str">
        <f t="shared" si="0"/>
        <v>NO</v>
      </c>
      <c r="G55" s="165">
        <f t="shared" si="1"/>
        <v>1</v>
      </c>
      <c r="H55" s="76">
        <v>4</v>
      </c>
    </row>
    <row r="56" spans="1:8" x14ac:dyDescent="0.25">
      <c r="A56" s="145">
        <v>16203</v>
      </c>
      <c r="B56" s="145" t="s">
        <v>345</v>
      </c>
      <c r="C56" s="166">
        <v>0</v>
      </c>
      <c r="D56" s="166">
        <v>0</v>
      </c>
      <c r="E56" s="166">
        <f t="shared" si="2"/>
        <v>0</v>
      </c>
      <c r="F56" s="165" t="str">
        <f t="shared" si="0"/>
        <v>NO</v>
      </c>
      <c r="G56" s="165">
        <f t="shared" si="1"/>
        <v>1</v>
      </c>
      <c r="H56" s="76">
        <v>5</v>
      </c>
    </row>
    <row r="57" spans="1:8" x14ac:dyDescent="0.25">
      <c r="A57" s="145">
        <v>11101</v>
      </c>
      <c r="B57" s="145" t="s">
        <v>350</v>
      </c>
      <c r="C57" s="166">
        <v>0</v>
      </c>
      <c r="D57" s="166">
        <v>0</v>
      </c>
      <c r="E57" s="166">
        <f t="shared" si="2"/>
        <v>0</v>
      </c>
      <c r="F57" s="165" t="str">
        <f t="shared" si="0"/>
        <v>NO</v>
      </c>
      <c r="G57" s="165">
        <f t="shared" si="1"/>
        <v>1</v>
      </c>
      <c r="H57" s="76">
        <v>2</v>
      </c>
    </row>
    <row r="58" spans="1:8" x14ac:dyDescent="0.25">
      <c r="A58" s="145">
        <v>16302</v>
      </c>
      <c r="B58" s="145" t="s">
        <v>293</v>
      </c>
      <c r="C58" s="166">
        <v>0</v>
      </c>
      <c r="D58" s="166">
        <v>0</v>
      </c>
      <c r="E58" s="166">
        <f t="shared" si="2"/>
        <v>0</v>
      </c>
      <c r="F58" s="165" t="str">
        <f t="shared" si="0"/>
        <v>NO</v>
      </c>
      <c r="G58" s="165">
        <f t="shared" si="1"/>
        <v>1</v>
      </c>
      <c r="H58" s="76">
        <v>5</v>
      </c>
    </row>
    <row r="59" spans="1:8" x14ac:dyDescent="0.25">
      <c r="A59" s="145">
        <v>6103</v>
      </c>
      <c r="B59" s="145" t="s">
        <v>177</v>
      </c>
      <c r="C59" s="166">
        <v>0</v>
      </c>
      <c r="D59" s="166">
        <v>0</v>
      </c>
      <c r="E59" s="166">
        <f t="shared" si="2"/>
        <v>0</v>
      </c>
      <c r="F59" s="165" t="str">
        <f t="shared" si="0"/>
        <v>NO</v>
      </c>
      <c r="G59" s="165">
        <f t="shared" si="1"/>
        <v>1</v>
      </c>
      <c r="H59" s="76">
        <v>4</v>
      </c>
    </row>
    <row r="60" spans="1:8" x14ac:dyDescent="0.25">
      <c r="A60" s="145">
        <v>7402</v>
      </c>
      <c r="B60" s="145" t="s">
        <v>340</v>
      </c>
      <c r="C60" s="166">
        <v>0</v>
      </c>
      <c r="D60" s="166">
        <v>217165185</v>
      </c>
      <c r="E60" s="166">
        <f t="shared" si="2"/>
        <v>217165185</v>
      </c>
      <c r="F60" s="165" t="str">
        <f t="shared" si="0"/>
        <v>SI</v>
      </c>
      <c r="G60" s="165">
        <f t="shared" si="1"/>
        <v>0</v>
      </c>
      <c r="H60" s="76">
        <v>5</v>
      </c>
    </row>
    <row r="61" spans="1:8" x14ac:dyDescent="0.25">
      <c r="A61" s="145">
        <v>1403</v>
      </c>
      <c r="B61" s="145" t="s">
        <v>334</v>
      </c>
      <c r="C61" s="166">
        <v>0</v>
      </c>
      <c r="D61" s="166">
        <v>0</v>
      </c>
      <c r="E61" s="166">
        <f t="shared" si="2"/>
        <v>0</v>
      </c>
      <c r="F61" s="165" t="str">
        <f t="shared" si="0"/>
        <v>NO</v>
      </c>
      <c r="G61" s="165">
        <f t="shared" si="1"/>
        <v>1</v>
      </c>
      <c r="H61" s="76">
        <v>5</v>
      </c>
    </row>
    <row r="62" spans="1:8" x14ac:dyDescent="0.25">
      <c r="A62" s="145">
        <v>13301</v>
      </c>
      <c r="B62" s="145" t="s">
        <v>57</v>
      </c>
      <c r="C62" s="166">
        <v>0</v>
      </c>
      <c r="D62" s="166">
        <v>0</v>
      </c>
      <c r="E62" s="166">
        <f t="shared" si="2"/>
        <v>0</v>
      </c>
      <c r="F62" s="165" t="str">
        <f t="shared" si="0"/>
        <v>NO</v>
      </c>
      <c r="G62" s="165">
        <f t="shared" si="1"/>
        <v>1</v>
      </c>
      <c r="H62" s="76">
        <v>2</v>
      </c>
    </row>
    <row r="63" spans="1:8" x14ac:dyDescent="0.25">
      <c r="A63" s="145">
        <v>9202</v>
      </c>
      <c r="B63" s="145" t="s">
        <v>88</v>
      </c>
      <c r="C63" s="166">
        <v>0</v>
      </c>
      <c r="D63" s="166">
        <v>0</v>
      </c>
      <c r="E63" s="166">
        <f t="shared" si="2"/>
        <v>0</v>
      </c>
      <c r="F63" s="165" t="str">
        <f t="shared" si="0"/>
        <v>NO</v>
      </c>
      <c r="G63" s="165">
        <f t="shared" si="1"/>
        <v>1</v>
      </c>
      <c r="H63" s="76">
        <v>3</v>
      </c>
    </row>
    <row r="64" spans="1:8" x14ac:dyDescent="0.25">
      <c r="A64" s="145">
        <v>6104</v>
      </c>
      <c r="B64" s="145" t="s">
        <v>196</v>
      </c>
      <c r="C64" s="166">
        <v>0</v>
      </c>
      <c r="D64" s="166">
        <v>0</v>
      </c>
      <c r="E64" s="166">
        <f t="shared" si="2"/>
        <v>0</v>
      </c>
      <c r="F64" s="165" t="str">
        <f t="shared" si="0"/>
        <v>NO</v>
      </c>
      <c r="G64" s="165">
        <f t="shared" si="1"/>
        <v>1</v>
      </c>
      <c r="H64" s="76">
        <v>4</v>
      </c>
    </row>
    <row r="65" spans="1:8" x14ac:dyDescent="0.25">
      <c r="A65" s="145">
        <v>4302</v>
      </c>
      <c r="B65" s="145" t="s">
        <v>314</v>
      </c>
      <c r="C65" s="166">
        <v>0</v>
      </c>
      <c r="D65" s="166">
        <v>0</v>
      </c>
      <c r="E65" s="166">
        <f t="shared" si="2"/>
        <v>0</v>
      </c>
      <c r="F65" s="165" t="str">
        <f t="shared" si="0"/>
        <v>NO</v>
      </c>
      <c r="G65" s="165">
        <f t="shared" si="1"/>
        <v>1</v>
      </c>
      <c r="H65" s="76">
        <v>5</v>
      </c>
    </row>
    <row r="66" spans="1:8" x14ac:dyDescent="0.25">
      <c r="A66" s="145">
        <v>8101</v>
      </c>
      <c r="B66" s="145" t="s">
        <v>32</v>
      </c>
      <c r="C66" s="166">
        <v>0</v>
      </c>
      <c r="D66" s="166">
        <v>0</v>
      </c>
      <c r="E66" s="166">
        <f t="shared" si="2"/>
        <v>0</v>
      </c>
      <c r="F66" s="165" t="str">
        <f t="shared" si="0"/>
        <v>NO</v>
      </c>
      <c r="G66" s="165">
        <f t="shared" si="1"/>
        <v>1</v>
      </c>
      <c r="H66" s="76">
        <v>1</v>
      </c>
    </row>
    <row r="67" spans="1:8" x14ac:dyDescent="0.25">
      <c r="A67" s="145">
        <v>13104</v>
      </c>
      <c r="B67" s="145" t="s">
        <v>43</v>
      </c>
      <c r="C67" s="166">
        <v>0</v>
      </c>
      <c r="D67" s="166">
        <v>0</v>
      </c>
      <c r="E67" s="166">
        <f t="shared" si="2"/>
        <v>0</v>
      </c>
      <c r="F67" s="165" t="str">
        <f t="shared" si="0"/>
        <v>NO</v>
      </c>
      <c r="G67" s="165">
        <f t="shared" si="1"/>
        <v>1</v>
      </c>
      <c r="H67" s="76">
        <v>1</v>
      </c>
    </row>
    <row r="68" spans="1:8" x14ac:dyDescent="0.25">
      <c r="A68" s="145">
        <v>5103</v>
      </c>
      <c r="B68" s="145" t="s">
        <v>58</v>
      </c>
      <c r="C68" s="166">
        <v>0</v>
      </c>
      <c r="D68" s="166">
        <v>0</v>
      </c>
      <c r="E68" s="166">
        <f t="shared" si="2"/>
        <v>0</v>
      </c>
      <c r="F68" s="165" t="str">
        <f t="shared" ref="F68:F131" si="3">IF(E68&gt;0,"SI","NO")</f>
        <v>NO</v>
      </c>
      <c r="G68" s="165">
        <f t="shared" ref="G68:G131" si="4">IF(F68="NO",1,0)</f>
        <v>1</v>
      </c>
      <c r="H68" s="76">
        <v>2</v>
      </c>
    </row>
    <row r="69" spans="1:8" x14ac:dyDescent="0.25">
      <c r="A69" s="145">
        <v>7102</v>
      </c>
      <c r="B69" s="145" t="s">
        <v>132</v>
      </c>
      <c r="C69" s="166">
        <v>94501294</v>
      </c>
      <c r="D69" s="166">
        <v>0</v>
      </c>
      <c r="E69" s="166">
        <f t="shared" ref="E69:E132" si="5">+C69+D69</f>
        <v>94501294</v>
      </c>
      <c r="F69" s="165" t="str">
        <f t="shared" si="3"/>
        <v>SI</v>
      </c>
      <c r="G69" s="165">
        <f t="shared" si="4"/>
        <v>0</v>
      </c>
      <c r="H69" s="76">
        <v>3</v>
      </c>
    </row>
    <row r="70" spans="1:8" x14ac:dyDescent="0.25">
      <c r="A70" s="145">
        <v>8204</v>
      </c>
      <c r="B70" s="145" t="s">
        <v>291</v>
      </c>
      <c r="C70" s="166">
        <v>0</v>
      </c>
      <c r="D70" s="166">
        <v>0</v>
      </c>
      <c r="E70" s="166">
        <f t="shared" si="5"/>
        <v>0</v>
      </c>
      <c r="F70" s="165" t="str">
        <f t="shared" si="3"/>
        <v>NO</v>
      </c>
      <c r="G70" s="165">
        <f t="shared" si="4"/>
        <v>1</v>
      </c>
      <c r="H70" s="76">
        <v>5</v>
      </c>
    </row>
    <row r="71" spans="1:8" x14ac:dyDescent="0.25">
      <c r="A71" s="145">
        <v>3101</v>
      </c>
      <c r="B71" s="145" t="s">
        <v>52</v>
      </c>
      <c r="C71" s="166">
        <v>0</v>
      </c>
      <c r="D71" s="166">
        <v>0</v>
      </c>
      <c r="E71" s="166">
        <f t="shared" si="5"/>
        <v>0</v>
      </c>
      <c r="F71" s="165" t="str">
        <f t="shared" si="3"/>
        <v>NO</v>
      </c>
      <c r="G71" s="165">
        <f t="shared" si="4"/>
        <v>1</v>
      </c>
      <c r="H71" s="76">
        <v>2</v>
      </c>
    </row>
    <row r="72" spans="1:8" x14ac:dyDescent="0.25">
      <c r="A72" s="145">
        <v>4102</v>
      </c>
      <c r="B72" s="145" t="s">
        <v>77</v>
      </c>
      <c r="C72" s="166">
        <v>0</v>
      </c>
      <c r="D72" s="166">
        <v>0</v>
      </c>
      <c r="E72" s="166">
        <f t="shared" si="5"/>
        <v>0</v>
      </c>
      <c r="F72" s="165" t="str">
        <f t="shared" si="3"/>
        <v>NO</v>
      </c>
      <c r="G72" s="165">
        <f t="shared" si="4"/>
        <v>1</v>
      </c>
      <c r="H72" s="76">
        <v>2</v>
      </c>
    </row>
    <row r="73" spans="1:8" x14ac:dyDescent="0.25">
      <c r="A73" s="145">
        <v>8102</v>
      </c>
      <c r="B73" s="145" t="s">
        <v>75</v>
      </c>
      <c r="C73" s="166">
        <v>627027</v>
      </c>
      <c r="D73" s="166">
        <v>0</v>
      </c>
      <c r="E73" s="166">
        <f t="shared" si="5"/>
        <v>627027</v>
      </c>
      <c r="F73" s="165" t="str">
        <f t="shared" si="3"/>
        <v>SI</v>
      </c>
      <c r="G73" s="165">
        <f t="shared" si="4"/>
        <v>0</v>
      </c>
      <c r="H73" s="76">
        <v>2</v>
      </c>
    </row>
    <row r="74" spans="1:8" x14ac:dyDescent="0.25">
      <c r="A74" s="145">
        <v>14102</v>
      </c>
      <c r="B74" s="145" t="s">
        <v>270</v>
      </c>
      <c r="C74" s="166">
        <v>0</v>
      </c>
      <c r="D74" s="166">
        <v>0</v>
      </c>
      <c r="E74" s="166">
        <f t="shared" si="5"/>
        <v>0</v>
      </c>
      <c r="F74" s="165" t="str">
        <f t="shared" si="3"/>
        <v>NO</v>
      </c>
      <c r="G74" s="165">
        <f t="shared" si="4"/>
        <v>1</v>
      </c>
      <c r="H74" s="76">
        <v>5</v>
      </c>
    </row>
    <row r="75" spans="1:8" x14ac:dyDescent="0.25">
      <c r="A75" s="145">
        <v>9103</v>
      </c>
      <c r="B75" s="145" t="s">
        <v>188</v>
      </c>
      <c r="C75" s="166">
        <v>0</v>
      </c>
      <c r="D75" s="166">
        <v>0</v>
      </c>
      <c r="E75" s="166">
        <f t="shared" si="5"/>
        <v>0</v>
      </c>
      <c r="F75" s="165" t="str">
        <f t="shared" si="3"/>
        <v>NO</v>
      </c>
      <c r="G75" s="165">
        <f t="shared" si="4"/>
        <v>1</v>
      </c>
      <c r="H75" s="76">
        <v>4</v>
      </c>
    </row>
    <row r="76" spans="1:8" x14ac:dyDescent="0.25">
      <c r="A76" s="145">
        <v>9203</v>
      </c>
      <c r="B76" s="145" t="s">
        <v>137</v>
      </c>
      <c r="C76" s="166">
        <v>0</v>
      </c>
      <c r="D76" s="166">
        <v>0</v>
      </c>
      <c r="E76" s="166">
        <f t="shared" si="5"/>
        <v>0</v>
      </c>
      <c r="F76" s="165" t="str">
        <f t="shared" si="3"/>
        <v>NO</v>
      </c>
      <c r="G76" s="165">
        <f t="shared" si="4"/>
        <v>1</v>
      </c>
      <c r="H76" s="76">
        <v>3</v>
      </c>
    </row>
    <row r="77" spans="1:8" x14ac:dyDescent="0.25">
      <c r="A77" s="145">
        <v>13503</v>
      </c>
      <c r="B77" s="145" t="s">
        <v>158</v>
      </c>
      <c r="C77" s="166">
        <v>0</v>
      </c>
      <c r="D77" s="166">
        <v>0</v>
      </c>
      <c r="E77" s="166">
        <f t="shared" si="5"/>
        <v>0</v>
      </c>
      <c r="F77" s="165" t="str">
        <f t="shared" si="3"/>
        <v>NO</v>
      </c>
      <c r="G77" s="165">
        <f t="shared" si="4"/>
        <v>1</v>
      </c>
      <c r="H77" s="76">
        <v>4</v>
      </c>
    </row>
    <row r="78" spans="1:8" x14ac:dyDescent="0.25">
      <c r="A78" s="145">
        <v>10204</v>
      </c>
      <c r="B78" s="145" t="s">
        <v>279</v>
      </c>
      <c r="C78" s="166">
        <v>0</v>
      </c>
      <c r="D78" s="166">
        <v>0</v>
      </c>
      <c r="E78" s="166">
        <f t="shared" si="5"/>
        <v>0</v>
      </c>
      <c r="F78" s="165" t="str">
        <f t="shared" si="3"/>
        <v>NO</v>
      </c>
      <c r="G78" s="165">
        <f t="shared" si="4"/>
        <v>1</v>
      </c>
      <c r="H78" s="159">
        <v>5</v>
      </c>
    </row>
    <row r="79" spans="1:8" x14ac:dyDescent="0.25">
      <c r="A79" s="145">
        <v>8205</v>
      </c>
      <c r="B79" s="145" t="s">
        <v>130</v>
      </c>
      <c r="C79" s="166">
        <v>0</v>
      </c>
      <c r="D79" s="166">
        <v>0</v>
      </c>
      <c r="E79" s="166">
        <f t="shared" si="5"/>
        <v>0</v>
      </c>
      <c r="F79" s="165" t="str">
        <f t="shared" si="3"/>
        <v>NO</v>
      </c>
      <c r="G79" s="165">
        <f t="shared" si="4"/>
        <v>1</v>
      </c>
      <c r="H79" s="76">
        <v>3</v>
      </c>
    </row>
    <row r="80" spans="1:8" x14ac:dyDescent="0.25">
      <c r="A80" s="145">
        <v>9104</v>
      </c>
      <c r="B80" s="145" t="s">
        <v>344</v>
      </c>
      <c r="C80" s="166">
        <v>654065836</v>
      </c>
      <c r="D80" s="166">
        <v>0</v>
      </c>
      <c r="E80" s="166">
        <f t="shared" si="5"/>
        <v>654065836</v>
      </c>
      <c r="F80" s="165" t="str">
        <f t="shared" si="3"/>
        <v>SI</v>
      </c>
      <c r="G80" s="165">
        <f t="shared" si="4"/>
        <v>0</v>
      </c>
      <c r="H80" s="76">
        <v>5</v>
      </c>
    </row>
    <row r="81" spans="1:8" x14ac:dyDescent="0.25">
      <c r="A81" s="145">
        <v>7103</v>
      </c>
      <c r="B81" s="145" t="s">
        <v>343</v>
      </c>
      <c r="C81" s="166">
        <v>0</v>
      </c>
      <c r="D81" s="166">
        <v>0</v>
      </c>
      <c r="E81" s="166">
        <f t="shared" si="5"/>
        <v>0</v>
      </c>
      <c r="F81" s="165" t="str">
        <f t="shared" si="3"/>
        <v>NO</v>
      </c>
      <c r="G81" s="165">
        <f t="shared" si="4"/>
        <v>1</v>
      </c>
      <c r="H81" s="76">
        <v>5</v>
      </c>
    </row>
    <row r="82" spans="1:8" x14ac:dyDescent="0.25">
      <c r="A82" s="145">
        <v>7301</v>
      </c>
      <c r="B82" s="145" t="s">
        <v>62</v>
      </c>
      <c r="C82" s="166">
        <v>0</v>
      </c>
      <c r="D82" s="166">
        <v>0</v>
      </c>
      <c r="E82" s="166">
        <f t="shared" si="5"/>
        <v>0</v>
      </c>
      <c r="F82" s="165" t="str">
        <f t="shared" si="3"/>
        <v>NO</v>
      </c>
      <c r="G82" s="165">
        <f t="shared" si="4"/>
        <v>1</v>
      </c>
      <c r="H82" s="76">
        <v>2</v>
      </c>
    </row>
    <row r="83" spans="1:8" x14ac:dyDescent="0.25">
      <c r="A83" s="145">
        <v>10205</v>
      </c>
      <c r="B83" s="145" t="s">
        <v>179</v>
      </c>
      <c r="C83" s="166">
        <v>0</v>
      </c>
      <c r="D83" s="166">
        <v>0</v>
      </c>
      <c r="E83" s="166">
        <f t="shared" si="5"/>
        <v>0</v>
      </c>
      <c r="F83" s="165" t="str">
        <f t="shared" si="3"/>
        <v>NO</v>
      </c>
      <c r="G83" s="165">
        <f t="shared" si="4"/>
        <v>1</v>
      </c>
      <c r="H83" s="76">
        <v>4</v>
      </c>
    </row>
    <row r="84" spans="1:8" x14ac:dyDescent="0.25">
      <c r="A84" s="145">
        <v>3202</v>
      </c>
      <c r="B84" s="145" t="s">
        <v>181</v>
      </c>
      <c r="C84" s="166">
        <v>0</v>
      </c>
      <c r="D84" s="166">
        <v>0</v>
      </c>
      <c r="E84" s="166">
        <f t="shared" si="5"/>
        <v>0</v>
      </c>
      <c r="F84" s="165" t="str">
        <f t="shared" si="3"/>
        <v>NO</v>
      </c>
      <c r="G84" s="165">
        <f t="shared" si="4"/>
        <v>1</v>
      </c>
      <c r="H84" s="76">
        <v>4</v>
      </c>
    </row>
    <row r="85" spans="1:8" x14ac:dyDescent="0.25">
      <c r="A85" s="145">
        <v>6105</v>
      </c>
      <c r="B85" s="145" t="s">
        <v>112</v>
      </c>
      <c r="C85" s="166">
        <v>0</v>
      </c>
      <c r="D85" s="166">
        <v>0</v>
      </c>
      <c r="E85" s="166">
        <f t="shared" si="5"/>
        <v>0</v>
      </c>
      <c r="F85" s="165" t="str">
        <f t="shared" si="3"/>
        <v>NO</v>
      </c>
      <c r="G85" s="165">
        <f t="shared" si="4"/>
        <v>1</v>
      </c>
      <c r="H85" s="76">
        <v>3</v>
      </c>
    </row>
    <row r="86" spans="1:8" x14ac:dyDescent="0.25">
      <c r="A86" s="145">
        <v>13105</v>
      </c>
      <c r="B86" s="145" t="s">
        <v>49</v>
      </c>
      <c r="C86" s="166">
        <v>0</v>
      </c>
      <c r="D86" s="166">
        <v>0</v>
      </c>
      <c r="E86" s="166">
        <f t="shared" si="5"/>
        <v>0</v>
      </c>
      <c r="F86" s="165" t="str">
        <f t="shared" si="3"/>
        <v>NO</v>
      </c>
      <c r="G86" s="165">
        <f t="shared" si="4"/>
        <v>1</v>
      </c>
      <c r="H86" s="76">
        <v>1</v>
      </c>
    </row>
    <row r="87" spans="1:8" ht="15.75" thickBot="1" x14ac:dyDescent="0.3">
      <c r="A87" s="145">
        <v>16104</v>
      </c>
      <c r="B87" s="145" t="s">
        <v>303</v>
      </c>
      <c r="C87" s="166">
        <v>0</v>
      </c>
      <c r="D87" s="166">
        <v>0</v>
      </c>
      <c r="E87" s="166">
        <f t="shared" si="5"/>
        <v>0</v>
      </c>
      <c r="F87" s="165" t="str">
        <f t="shared" si="3"/>
        <v>NO</v>
      </c>
      <c r="G87" s="165">
        <f t="shared" si="4"/>
        <v>1</v>
      </c>
      <c r="H87" s="203">
        <v>5</v>
      </c>
    </row>
    <row r="88" spans="1:8" ht="15.75" thickTop="1" x14ac:dyDescent="0.25">
      <c r="A88" s="145">
        <v>13602</v>
      </c>
      <c r="B88" s="145" t="s">
        <v>136</v>
      </c>
      <c r="C88" s="166">
        <v>0</v>
      </c>
      <c r="D88" s="166">
        <v>0</v>
      </c>
      <c r="E88" s="166">
        <f t="shared" si="5"/>
        <v>0</v>
      </c>
      <c r="F88" s="165" t="str">
        <f t="shared" si="3"/>
        <v>NO</v>
      </c>
      <c r="G88" s="165">
        <f t="shared" si="4"/>
        <v>1</v>
      </c>
      <c r="H88" s="200">
        <v>3</v>
      </c>
    </row>
    <row r="89" spans="1:8" x14ac:dyDescent="0.25">
      <c r="A89" s="145">
        <v>5604</v>
      </c>
      <c r="B89" s="145" t="s">
        <v>105</v>
      </c>
      <c r="C89" s="166">
        <v>0</v>
      </c>
      <c r="D89" s="166">
        <v>0</v>
      </c>
      <c r="E89" s="166">
        <f t="shared" si="5"/>
        <v>0</v>
      </c>
      <c r="F89" s="165" t="str">
        <f t="shared" si="3"/>
        <v>NO</v>
      </c>
      <c r="G89" s="165">
        <f t="shared" si="4"/>
        <v>1</v>
      </c>
      <c r="H89" s="76">
        <v>3</v>
      </c>
    </row>
    <row r="90" spans="1:8" x14ac:dyDescent="0.25">
      <c r="A90" s="145">
        <v>5605</v>
      </c>
      <c r="B90" s="145" t="s">
        <v>83</v>
      </c>
      <c r="C90" s="166">
        <v>199198</v>
      </c>
      <c r="D90" s="166">
        <v>0</v>
      </c>
      <c r="E90" s="166">
        <f t="shared" si="5"/>
        <v>199198</v>
      </c>
      <c r="F90" s="165" t="str">
        <f t="shared" si="3"/>
        <v>SI</v>
      </c>
      <c r="G90" s="165">
        <f t="shared" si="4"/>
        <v>0</v>
      </c>
      <c r="H90" s="76">
        <v>2</v>
      </c>
    </row>
    <row r="91" spans="1:8" x14ac:dyDescent="0.25">
      <c r="A91" s="145">
        <v>7104</v>
      </c>
      <c r="B91" s="145" t="s">
        <v>260</v>
      </c>
      <c r="C91" s="166">
        <v>0</v>
      </c>
      <c r="D91" s="166">
        <v>0</v>
      </c>
      <c r="E91" s="166">
        <f t="shared" si="5"/>
        <v>0</v>
      </c>
      <c r="F91" s="165" t="str">
        <f t="shared" si="3"/>
        <v>NO</v>
      </c>
      <c r="G91" s="165">
        <f t="shared" si="4"/>
        <v>1</v>
      </c>
      <c r="H91" s="76">
        <v>5</v>
      </c>
    </row>
    <row r="92" spans="1:8" x14ac:dyDescent="0.25">
      <c r="A92" s="145">
        <v>9204</v>
      </c>
      <c r="B92" s="145" t="s">
        <v>342</v>
      </c>
      <c r="C92" s="166">
        <v>23404558</v>
      </c>
      <c r="D92" s="166">
        <v>0</v>
      </c>
      <c r="E92" s="166">
        <f t="shared" si="5"/>
        <v>23404558</v>
      </c>
      <c r="F92" s="165" t="str">
        <f t="shared" si="3"/>
        <v>SI</v>
      </c>
      <c r="G92" s="165">
        <f t="shared" si="4"/>
        <v>0</v>
      </c>
      <c r="H92" s="76">
        <v>5</v>
      </c>
    </row>
    <row r="93" spans="1:8" x14ac:dyDescent="0.25">
      <c r="A93" s="145">
        <v>13106</v>
      </c>
      <c r="B93" s="145" t="s">
        <v>23</v>
      </c>
      <c r="C93" s="166">
        <v>0</v>
      </c>
      <c r="D93" s="166">
        <v>0</v>
      </c>
      <c r="E93" s="166">
        <f t="shared" si="5"/>
        <v>0</v>
      </c>
      <c r="F93" s="165" t="str">
        <f t="shared" si="3"/>
        <v>NO</v>
      </c>
      <c r="G93" s="165">
        <f t="shared" si="4"/>
        <v>1</v>
      </c>
      <c r="H93" s="76">
        <v>1</v>
      </c>
    </row>
    <row r="94" spans="1:8" x14ac:dyDescent="0.25">
      <c r="A94" s="145">
        <v>8104</v>
      </c>
      <c r="B94" s="145" t="s">
        <v>306</v>
      </c>
      <c r="C94" s="166">
        <v>0</v>
      </c>
      <c r="D94" s="166">
        <v>0</v>
      </c>
      <c r="E94" s="166">
        <f t="shared" si="5"/>
        <v>0</v>
      </c>
      <c r="F94" s="165" t="str">
        <f t="shared" si="3"/>
        <v>NO</v>
      </c>
      <c r="G94" s="165">
        <f t="shared" si="4"/>
        <v>1</v>
      </c>
      <c r="H94" s="76">
        <v>5</v>
      </c>
    </row>
    <row r="95" spans="1:8" x14ac:dyDescent="0.25">
      <c r="A95" s="145">
        <v>9105</v>
      </c>
      <c r="B95" s="145" t="s">
        <v>300</v>
      </c>
      <c r="C95" s="166">
        <v>0</v>
      </c>
      <c r="D95" s="166">
        <v>0</v>
      </c>
      <c r="E95" s="166">
        <f t="shared" si="5"/>
        <v>0</v>
      </c>
      <c r="F95" s="165" t="str">
        <f t="shared" si="3"/>
        <v>NO</v>
      </c>
      <c r="G95" s="165">
        <f t="shared" si="4"/>
        <v>1</v>
      </c>
      <c r="H95" s="76">
        <v>5</v>
      </c>
    </row>
    <row r="96" spans="1:8" x14ac:dyDescent="0.25">
      <c r="A96" s="145">
        <v>3303</v>
      </c>
      <c r="B96" s="145" t="s">
        <v>159</v>
      </c>
      <c r="C96" s="166">
        <v>0</v>
      </c>
      <c r="D96" s="166">
        <v>0</v>
      </c>
      <c r="E96" s="166">
        <f t="shared" si="5"/>
        <v>0</v>
      </c>
      <c r="F96" s="165" t="str">
        <f t="shared" si="3"/>
        <v>NO</v>
      </c>
      <c r="G96" s="165">
        <f t="shared" si="4"/>
        <v>1</v>
      </c>
      <c r="H96" s="76">
        <v>4</v>
      </c>
    </row>
    <row r="97" spans="1:8" x14ac:dyDescent="0.25">
      <c r="A97" s="145">
        <v>10104</v>
      </c>
      <c r="B97" s="145" t="s">
        <v>187</v>
      </c>
      <c r="C97" s="166">
        <v>0</v>
      </c>
      <c r="D97" s="166">
        <v>0</v>
      </c>
      <c r="E97" s="166">
        <f t="shared" si="5"/>
        <v>0</v>
      </c>
      <c r="F97" s="165" t="str">
        <f t="shared" si="3"/>
        <v>NO</v>
      </c>
      <c r="G97" s="165">
        <f t="shared" si="4"/>
        <v>1</v>
      </c>
      <c r="H97" s="76">
        <v>4</v>
      </c>
    </row>
    <row r="98" spans="1:8" x14ac:dyDescent="0.25">
      <c r="A98" s="145">
        <v>10105</v>
      </c>
      <c r="B98" s="145" t="s">
        <v>183</v>
      </c>
      <c r="C98" s="166">
        <v>0</v>
      </c>
      <c r="D98" s="166">
        <v>0</v>
      </c>
      <c r="E98" s="166">
        <f t="shared" si="5"/>
        <v>0</v>
      </c>
      <c r="F98" s="165" t="str">
        <f t="shared" si="3"/>
        <v>NO</v>
      </c>
      <c r="G98" s="165">
        <f t="shared" si="4"/>
        <v>1</v>
      </c>
      <c r="H98" s="76">
        <v>4</v>
      </c>
    </row>
    <row r="99" spans="1:8" x14ac:dyDescent="0.25">
      <c r="A99" s="145">
        <v>10402</v>
      </c>
      <c r="B99" s="145" t="s">
        <v>200</v>
      </c>
      <c r="C99" s="166">
        <v>0</v>
      </c>
      <c r="D99" s="166">
        <v>0</v>
      </c>
      <c r="E99" s="166">
        <f t="shared" si="5"/>
        <v>0</v>
      </c>
      <c r="F99" s="165" t="str">
        <f t="shared" si="3"/>
        <v>NO</v>
      </c>
      <c r="G99" s="165">
        <f t="shared" si="4"/>
        <v>1</v>
      </c>
      <c r="H99" s="159">
        <v>4</v>
      </c>
    </row>
    <row r="100" spans="1:8" x14ac:dyDescent="0.25">
      <c r="A100" s="145">
        <v>14202</v>
      </c>
      <c r="B100" s="145" t="s">
        <v>178</v>
      </c>
      <c r="C100" s="166">
        <v>0</v>
      </c>
      <c r="D100" s="166">
        <v>0</v>
      </c>
      <c r="E100" s="166">
        <f t="shared" si="5"/>
        <v>0</v>
      </c>
      <c r="F100" s="165" t="str">
        <f t="shared" si="3"/>
        <v>NO</v>
      </c>
      <c r="G100" s="165">
        <f t="shared" si="4"/>
        <v>1</v>
      </c>
      <c r="H100" s="76">
        <v>4</v>
      </c>
    </row>
    <row r="101" spans="1:8" x14ac:dyDescent="0.25">
      <c r="A101" s="145">
        <v>9106</v>
      </c>
      <c r="B101" s="145" t="s">
        <v>302</v>
      </c>
      <c r="C101" s="166">
        <v>0</v>
      </c>
      <c r="D101" s="166">
        <v>0</v>
      </c>
      <c r="E101" s="166">
        <f t="shared" si="5"/>
        <v>0</v>
      </c>
      <c r="F101" s="165" t="str">
        <f t="shared" si="3"/>
        <v>NO</v>
      </c>
      <c r="G101" s="165">
        <f t="shared" si="4"/>
        <v>1</v>
      </c>
      <c r="H101" s="76">
        <v>5</v>
      </c>
    </row>
    <row r="102" spans="1:8" x14ac:dyDescent="0.25">
      <c r="A102" s="145">
        <v>15202</v>
      </c>
      <c r="B102" s="145" t="s">
        <v>322</v>
      </c>
      <c r="C102" s="166">
        <v>0</v>
      </c>
      <c r="D102" s="166">
        <v>0</v>
      </c>
      <c r="E102" s="166">
        <f t="shared" si="5"/>
        <v>0</v>
      </c>
      <c r="F102" s="165" t="str">
        <f t="shared" si="3"/>
        <v>NO</v>
      </c>
      <c r="G102" s="165">
        <f t="shared" si="4"/>
        <v>1</v>
      </c>
      <c r="H102" s="76">
        <v>5</v>
      </c>
    </row>
    <row r="103" spans="1:8" x14ac:dyDescent="0.25">
      <c r="A103" s="145">
        <v>9107</v>
      </c>
      <c r="B103" s="145" t="s">
        <v>126</v>
      </c>
      <c r="C103" s="166">
        <v>0</v>
      </c>
      <c r="D103" s="166">
        <v>0</v>
      </c>
      <c r="E103" s="166">
        <f t="shared" si="5"/>
        <v>0</v>
      </c>
      <c r="F103" s="165" t="str">
        <f t="shared" si="3"/>
        <v>NO</v>
      </c>
      <c r="G103" s="165">
        <f t="shared" si="4"/>
        <v>1</v>
      </c>
      <c r="H103" s="76">
        <v>3</v>
      </c>
    </row>
    <row r="104" spans="1:8" x14ac:dyDescent="0.25">
      <c r="A104" s="145">
        <v>6106</v>
      </c>
      <c r="B104" s="145" t="s">
        <v>107</v>
      </c>
      <c r="C104" s="166">
        <v>0</v>
      </c>
      <c r="D104" s="166">
        <v>0</v>
      </c>
      <c r="E104" s="166">
        <f t="shared" si="5"/>
        <v>0</v>
      </c>
      <c r="F104" s="165" t="str">
        <f t="shared" si="3"/>
        <v>NO</v>
      </c>
      <c r="G104" s="165">
        <f t="shared" si="4"/>
        <v>1</v>
      </c>
      <c r="H104" s="76">
        <v>3</v>
      </c>
    </row>
    <row r="105" spans="1:8" x14ac:dyDescent="0.25">
      <c r="A105" s="145">
        <v>11203</v>
      </c>
      <c r="B105" s="145" t="s">
        <v>280</v>
      </c>
      <c r="C105" s="166">
        <v>0</v>
      </c>
      <c r="D105" s="166">
        <v>0</v>
      </c>
      <c r="E105" s="166">
        <f t="shared" si="5"/>
        <v>0</v>
      </c>
      <c r="F105" s="165" t="str">
        <f t="shared" si="3"/>
        <v>NO</v>
      </c>
      <c r="G105" s="165">
        <f t="shared" si="4"/>
        <v>1</v>
      </c>
      <c r="H105" s="76">
        <v>5</v>
      </c>
    </row>
    <row r="106" spans="1:8" x14ac:dyDescent="0.25">
      <c r="A106" s="145">
        <v>5503</v>
      </c>
      <c r="B106" s="145" t="s">
        <v>100</v>
      </c>
      <c r="C106" s="166">
        <v>0</v>
      </c>
      <c r="D106" s="166">
        <v>0</v>
      </c>
      <c r="E106" s="166">
        <f t="shared" si="5"/>
        <v>0</v>
      </c>
      <c r="F106" s="165" t="str">
        <f t="shared" si="3"/>
        <v>NO</v>
      </c>
      <c r="G106" s="165">
        <f t="shared" si="4"/>
        <v>1</v>
      </c>
      <c r="H106" s="76">
        <v>3</v>
      </c>
    </row>
    <row r="107" spans="1:8" x14ac:dyDescent="0.25">
      <c r="A107" s="145">
        <v>10403</v>
      </c>
      <c r="B107" s="145" t="s">
        <v>195</v>
      </c>
      <c r="C107" s="166">
        <v>0</v>
      </c>
      <c r="D107" s="166">
        <v>0</v>
      </c>
      <c r="E107" s="166">
        <f t="shared" si="5"/>
        <v>0</v>
      </c>
      <c r="F107" s="165" t="str">
        <f t="shared" si="3"/>
        <v>NO</v>
      </c>
      <c r="G107" s="165">
        <f t="shared" si="4"/>
        <v>1</v>
      </c>
      <c r="H107" s="76">
        <v>4</v>
      </c>
    </row>
    <row r="108" spans="1:8" x14ac:dyDescent="0.25">
      <c r="A108" s="145">
        <v>7302</v>
      </c>
      <c r="B108" s="145" t="s">
        <v>288</v>
      </c>
      <c r="C108" s="166">
        <v>0</v>
      </c>
      <c r="D108" s="166">
        <v>0</v>
      </c>
      <c r="E108" s="166">
        <f t="shared" si="5"/>
        <v>0</v>
      </c>
      <c r="F108" s="165" t="str">
        <f t="shared" si="3"/>
        <v>NO</v>
      </c>
      <c r="G108" s="165">
        <f t="shared" si="4"/>
        <v>1</v>
      </c>
      <c r="H108" s="76">
        <v>5</v>
      </c>
    </row>
    <row r="109" spans="1:8" x14ac:dyDescent="0.25">
      <c r="A109" s="145">
        <v>8112</v>
      </c>
      <c r="B109" s="145" t="s">
        <v>24</v>
      </c>
      <c r="C109" s="166">
        <v>0</v>
      </c>
      <c r="D109" s="166">
        <v>0</v>
      </c>
      <c r="E109" s="166">
        <f t="shared" si="5"/>
        <v>0</v>
      </c>
      <c r="F109" s="165" t="str">
        <f t="shared" si="3"/>
        <v>NO</v>
      </c>
      <c r="G109" s="165">
        <f t="shared" si="4"/>
        <v>1</v>
      </c>
      <c r="H109" s="76">
        <v>1</v>
      </c>
    </row>
    <row r="110" spans="1:8" x14ac:dyDescent="0.25">
      <c r="A110" s="145">
        <v>8105</v>
      </c>
      <c r="B110" s="145" t="s">
        <v>313</v>
      </c>
      <c r="C110" s="166">
        <v>0</v>
      </c>
      <c r="D110" s="166">
        <v>0</v>
      </c>
      <c r="E110" s="166">
        <f t="shared" si="5"/>
        <v>0</v>
      </c>
      <c r="F110" s="165" t="str">
        <f t="shared" si="3"/>
        <v>NO</v>
      </c>
      <c r="G110" s="165">
        <f t="shared" si="4"/>
        <v>1</v>
      </c>
      <c r="H110" s="76">
        <v>5</v>
      </c>
    </row>
    <row r="111" spans="1:8" x14ac:dyDescent="0.25">
      <c r="A111" s="145">
        <v>1404</v>
      </c>
      <c r="B111" s="145" t="s">
        <v>262</v>
      </c>
      <c r="C111" s="166">
        <v>0</v>
      </c>
      <c r="D111" s="166">
        <v>0</v>
      </c>
      <c r="E111" s="166">
        <f t="shared" si="5"/>
        <v>0</v>
      </c>
      <c r="F111" s="165" t="str">
        <f t="shared" si="3"/>
        <v>NO</v>
      </c>
      <c r="G111" s="165">
        <f t="shared" si="4"/>
        <v>1</v>
      </c>
      <c r="H111" s="76">
        <v>5</v>
      </c>
    </row>
    <row r="112" spans="1:8" x14ac:dyDescent="0.25">
      <c r="A112" s="145">
        <v>3304</v>
      </c>
      <c r="B112" s="145" t="s">
        <v>217</v>
      </c>
      <c r="C112" s="166">
        <v>0</v>
      </c>
      <c r="D112" s="166">
        <v>0</v>
      </c>
      <c r="E112" s="166">
        <f t="shared" si="5"/>
        <v>0</v>
      </c>
      <c r="F112" s="165" t="str">
        <f t="shared" si="3"/>
        <v>NO</v>
      </c>
      <c r="G112" s="165">
        <f t="shared" si="4"/>
        <v>1</v>
      </c>
      <c r="H112" s="76">
        <v>4</v>
      </c>
    </row>
    <row r="113" spans="1:8" x14ac:dyDescent="0.25">
      <c r="A113" s="145">
        <v>13107</v>
      </c>
      <c r="B113" s="145" t="s">
        <v>11</v>
      </c>
      <c r="C113" s="166">
        <v>0</v>
      </c>
      <c r="D113" s="166">
        <v>0</v>
      </c>
      <c r="E113" s="166">
        <f t="shared" si="5"/>
        <v>0</v>
      </c>
      <c r="F113" s="165" t="str">
        <f t="shared" si="3"/>
        <v>NO</v>
      </c>
      <c r="G113" s="165">
        <f t="shared" si="4"/>
        <v>1</v>
      </c>
      <c r="H113" s="76">
        <v>1</v>
      </c>
    </row>
    <row r="114" spans="1:8" x14ac:dyDescent="0.25">
      <c r="A114" s="145">
        <v>4201</v>
      </c>
      <c r="B114" s="145" t="s">
        <v>119</v>
      </c>
      <c r="C114" s="166">
        <v>6996033</v>
      </c>
      <c r="D114" s="166">
        <v>0</v>
      </c>
      <c r="E114" s="166">
        <f t="shared" si="5"/>
        <v>6996033</v>
      </c>
      <c r="F114" s="165" t="str">
        <f t="shared" si="3"/>
        <v>SI</v>
      </c>
      <c r="G114" s="165">
        <f t="shared" si="4"/>
        <v>0</v>
      </c>
      <c r="H114" s="76">
        <v>3</v>
      </c>
    </row>
    <row r="115" spans="1:8" x14ac:dyDescent="0.25">
      <c r="A115" s="145">
        <v>13108</v>
      </c>
      <c r="B115" s="145" t="s">
        <v>26</v>
      </c>
      <c r="C115" s="166">
        <v>0</v>
      </c>
      <c r="D115" s="166">
        <v>0</v>
      </c>
      <c r="E115" s="166">
        <f t="shared" si="5"/>
        <v>0</v>
      </c>
      <c r="F115" s="165" t="str">
        <f t="shared" si="3"/>
        <v>NO</v>
      </c>
      <c r="G115" s="165">
        <f t="shared" si="4"/>
        <v>1</v>
      </c>
      <c r="H115" s="76">
        <v>1</v>
      </c>
    </row>
    <row r="116" spans="1:8" x14ac:dyDescent="0.25">
      <c r="A116" s="145">
        <v>1101</v>
      </c>
      <c r="B116" s="145" t="s">
        <v>60</v>
      </c>
      <c r="C116" s="166">
        <v>0</v>
      </c>
      <c r="D116" s="166">
        <v>0</v>
      </c>
      <c r="E116" s="166">
        <f t="shared" si="5"/>
        <v>0</v>
      </c>
      <c r="F116" s="165" t="str">
        <f t="shared" si="3"/>
        <v>NO</v>
      </c>
      <c r="G116" s="165">
        <f t="shared" si="4"/>
        <v>1</v>
      </c>
      <c r="H116" s="76">
        <v>2</v>
      </c>
    </row>
    <row r="117" spans="1:8" x14ac:dyDescent="0.25">
      <c r="A117" s="145">
        <v>13603</v>
      </c>
      <c r="B117" s="145" t="s">
        <v>226</v>
      </c>
      <c r="C117" s="166">
        <v>0</v>
      </c>
      <c r="D117" s="166">
        <v>2235493</v>
      </c>
      <c r="E117" s="166">
        <f t="shared" si="5"/>
        <v>2235493</v>
      </c>
      <c r="F117" s="165" t="str">
        <f t="shared" si="3"/>
        <v>SI</v>
      </c>
      <c r="G117" s="165">
        <f t="shared" si="4"/>
        <v>0</v>
      </c>
      <c r="H117" s="76">
        <v>4</v>
      </c>
    </row>
    <row r="118" spans="1:8" x14ac:dyDescent="0.25">
      <c r="A118" s="145">
        <v>5201</v>
      </c>
      <c r="B118" s="145" t="s">
        <v>239</v>
      </c>
      <c r="C118" s="166">
        <v>0</v>
      </c>
      <c r="D118" s="166">
        <v>0</v>
      </c>
      <c r="E118" s="166">
        <f t="shared" si="5"/>
        <v>0</v>
      </c>
      <c r="F118" s="165" t="str">
        <f t="shared" si="3"/>
        <v>NO</v>
      </c>
      <c r="G118" s="165">
        <f t="shared" si="4"/>
        <v>1</v>
      </c>
      <c r="H118" s="76">
        <v>5</v>
      </c>
    </row>
    <row r="119" spans="1:8" x14ac:dyDescent="0.25">
      <c r="A119" s="145">
        <v>5104</v>
      </c>
      <c r="B119" s="145" t="s">
        <v>320</v>
      </c>
      <c r="C119" s="166">
        <v>0</v>
      </c>
      <c r="D119" s="166">
        <v>0</v>
      </c>
      <c r="E119" s="166">
        <f t="shared" si="5"/>
        <v>0</v>
      </c>
      <c r="F119" s="165" t="str">
        <f t="shared" si="3"/>
        <v>NO</v>
      </c>
      <c r="G119" s="165">
        <f t="shared" si="4"/>
        <v>1</v>
      </c>
      <c r="H119" s="76">
        <v>5</v>
      </c>
    </row>
    <row r="120" spans="1:8" x14ac:dyDescent="0.25">
      <c r="A120" s="145">
        <v>13109</v>
      </c>
      <c r="B120" s="145" t="s">
        <v>20</v>
      </c>
      <c r="C120" s="166">
        <v>0</v>
      </c>
      <c r="D120" s="166">
        <v>0</v>
      </c>
      <c r="E120" s="166">
        <f t="shared" si="5"/>
        <v>0</v>
      </c>
      <c r="F120" s="165" t="str">
        <f t="shared" si="3"/>
        <v>NO</v>
      </c>
      <c r="G120" s="165">
        <f t="shared" si="4"/>
        <v>1</v>
      </c>
      <c r="H120" s="76">
        <v>1</v>
      </c>
    </row>
    <row r="121" spans="1:8" x14ac:dyDescent="0.25">
      <c r="A121" s="145">
        <v>5504</v>
      </c>
      <c r="B121" s="145" t="s">
        <v>76</v>
      </c>
      <c r="C121" s="166">
        <v>0</v>
      </c>
      <c r="D121" s="166">
        <v>0</v>
      </c>
      <c r="E121" s="166">
        <f t="shared" si="5"/>
        <v>0</v>
      </c>
      <c r="F121" s="165" t="str">
        <f t="shared" si="3"/>
        <v>NO</v>
      </c>
      <c r="G121" s="165">
        <f t="shared" si="4"/>
        <v>1</v>
      </c>
      <c r="H121" s="76">
        <v>2</v>
      </c>
    </row>
    <row r="122" spans="1:8" x14ac:dyDescent="0.25">
      <c r="A122" s="145">
        <v>6202</v>
      </c>
      <c r="B122" s="145" t="s">
        <v>234</v>
      </c>
      <c r="C122" s="166">
        <v>7697660</v>
      </c>
      <c r="D122" s="166">
        <v>0</v>
      </c>
      <c r="E122" s="166">
        <f t="shared" si="5"/>
        <v>7697660</v>
      </c>
      <c r="F122" s="165" t="str">
        <f t="shared" si="3"/>
        <v>SI</v>
      </c>
      <c r="G122" s="165">
        <f t="shared" si="4"/>
        <v>0</v>
      </c>
      <c r="H122" s="76">
        <v>4</v>
      </c>
    </row>
    <row r="123" spans="1:8" x14ac:dyDescent="0.25">
      <c r="A123" s="145">
        <v>13110</v>
      </c>
      <c r="B123" s="145" t="s">
        <v>35</v>
      </c>
      <c r="C123" s="166">
        <v>0</v>
      </c>
      <c r="D123" s="166">
        <v>481327971</v>
      </c>
      <c r="E123" s="166">
        <f t="shared" si="5"/>
        <v>481327971</v>
      </c>
      <c r="F123" s="165" t="str">
        <f t="shared" si="3"/>
        <v>SI</v>
      </c>
      <c r="G123" s="165">
        <f t="shared" si="4"/>
        <v>0</v>
      </c>
      <c r="H123" s="76">
        <v>1</v>
      </c>
    </row>
    <row r="124" spans="1:8" x14ac:dyDescent="0.25">
      <c r="A124" s="145">
        <v>13111</v>
      </c>
      <c r="B124" s="145" t="s">
        <v>36</v>
      </c>
      <c r="C124" s="166">
        <v>0</v>
      </c>
      <c r="D124" s="166">
        <v>0</v>
      </c>
      <c r="E124" s="166">
        <f t="shared" si="5"/>
        <v>0</v>
      </c>
      <c r="F124" s="165" t="str">
        <f t="shared" si="3"/>
        <v>NO</v>
      </c>
      <c r="G124" s="165">
        <f t="shared" si="4"/>
        <v>1</v>
      </c>
      <c r="H124" s="76">
        <v>1</v>
      </c>
    </row>
    <row r="125" spans="1:8" x14ac:dyDescent="0.25">
      <c r="A125" s="145">
        <v>4104</v>
      </c>
      <c r="B125" s="145" t="s">
        <v>327</v>
      </c>
      <c r="C125" s="166">
        <v>3069576</v>
      </c>
      <c r="D125" s="166">
        <v>0</v>
      </c>
      <c r="E125" s="166">
        <f t="shared" si="5"/>
        <v>3069576</v>
      </c>
      <c r="F125" s="165" t="str">
        <f t="shared" si="3"/>
        <v>SI</v>
      </c>
      <c r="G125" s="165">
        <f t="shared" si="4"/>
        <v>0</v>
      </c>
      <c r="H125" s="76">
        <v>5</v>
      </c>
    </row>
    <row r="126" spans="1:8" x14ac:dyDescent="0.25">
      <c r="A126" s="145">
        <v>5401</v>
      </c>
      <c r="B126" s="145" t="s">
        <v>215</v>
      </c>
      <c r="C126" s="166">
        <v>0</v>
      </c>
      <c r="D126" s="166">
        <v>0</v>
      </c>
      <c r="E126" s="166">
        <f t="shared" si="5"/>
        <v>0</v>
      </c>
      <c r="F126" s="165" t="str">
        <f t="shared" si="3"/>
        <v>NO</v>
      </c>
      <c r="G126" s="165">
        <f t="shared" si="4"/>
        <v>1</v>
      </c>
      <c r="H126" s="76">
        <v>4</v>
      </c>
    </row>
    <row r="127" spans="1:8" x14ac:dyDescent="0.25">
      <c r="A127" s="145">
        <v>13112</v>
      </c>
      <c r="B127" s="145" t="s">
        <v>27</v>
      </c>
      <c r="C127" s="166">
        <v>0</v>
      </c>
      <c r="D127" s="166">
        <v>0</v>
      </c>
      <c r="E127" s="166">
        <f t="shared" si="5"/>
        <v>0</v>
      </c>
      <c r="F127" s="165" t="str">
        <f t="shared" si="3"/>
        <v>NO</v>
      </c>
      <c r="G127" s="165">
        <f t="shared" si="4"/>
        <v>1</v>
      </c>
      <c r="H127" s="76">
        <v>1</v>
      </c>
    </row>
    <row r="128" spans="1:8" x14ac:dyDescent="0.25">
      <c r="A128" s="145">
        <v>13113</v>
      </c>
      <c r="B128" s="145" t="s">
        <v>18</v>
      </c>
      <c r="C128" s="166">
        <v>0</v>
      </c>
      <c r="D128" s="166">
        <v>0</v>
      </c>
      <c r="E128" s="166">
        <f t="shared" si="5"/>
        <v>0</v>
      </c>
      <c r="F128" s="165" t="str">
        <f t="shared" si="3"/>
        <v>NO</v>
      </c>
      <c r="G128" s="165">
        <f t="shared" si="4"/>
        <v>1</v>
      </c>
      <c r="H128" s="76">
        <v>1</v>
      </c>
    </row>
    <row r="129" spans="1:8" x14ac:dyDescent="0.25">
      <c r="A129" s="145">
        <v>4101</v>
      </c>
      <c r="B129" s="145" t="s">
        <v>84</v>
      </c>
      <c r="C129" s="166">
        <v>0</v>
      </c>
      <c r="D129" s="166">
        <v>4317716319</v>
      </c>
      <c r="E129" s="166">
        <f t="shared" si="5"/>
        <v>4317716319</v>
      </c>
      <c r="F129" s="165" t="str">
        <f t="shared" si="3"/>
        <v>SI</v>
      </c>
      <c r="G129" s="165">
        <f t="shared" si="4"/>
        <v>0</v>
      </c>
      <c r="H129" s="76">
        <v>2</v>
      </c>
    </row>
    <row r="130" spans="1:8" x14ac:dyDescent="0.25">
      <c r="A130" s="145">
        <v>14201</v>
      </c>
      <c r="B130" s="145" t="s">
        <v>166</v>
      </c>
      <c r="C130" s="166">
        <v>0</v>
      </c>
      <c r="D130" s="166">
        <v>0</v>
      </c>
      <c r="E130" s="166">
        <f t="shared" si="5"/>
        <v>0</v>
      </c>
      <c r="F130" s="165" t="str">
        <f t="shared" si="3"/>
        <v>NO</v>
      </c>
      <c r="G130" s="165">
        <f t="shared" si="4"/>
        <v>1</v>
      </c>
      <c r="H130" s="76">
        <v>4</v>
      </c>
    </row>
    <row r="131" spans="1:8" x14ac:dyDescent="0.25">
      <c r="A131" s="145">
        <v>14203</v>
      </c>
      <c r="B131" s="145" t="s">
        <v>267</v>
      </c>
      <c r="C131" s="166">
        <v>0</v>
      </c>
      <c r="D131" s="166">
        <v>0</v>
      </c>
      <c r="E131" s="166">
        <f t="shared" si="5"/>
        <v>0</v>
      </c>
      <c r="F131" s="165" t="str">
        <f t="shared" si="3"/>
        <v>NO</v>
      </c>
      <c r="G131" s="165">
        <f t="shared" si="4"/>
        <v>1</v>
      </c>
      <c r="H131" s="76">
        <v>5</v>
      </c>
    </row>
    <row r="132" spans="1:8" x14ac:dyDescent="0.25">
      <c r="A132" s="145">
        <v>11102</v>
      </c>
      <c r="B132" s="145" t="s">
        <v>330</v>
      </c>
      <c r="C132" s="166">
        <v>3545471</v>
      </c>
      <c r="D132" s="166">
        <v>0</v>
      </c>
      <c r="E132" s="166">
        <f t="shared" si="5"/>
        <v>3545471</v>
      </c>
      <c r="F132" s="165" t="str">
        <f t="shared" ref="F132:F195" si="6">IF(E132&gt;0,"SI","NO")</f>
        <v>SI</v>
      </c>
      <c r="G132" s="165">
        <f t="shared" ref="G132:G195" si="7">IF(F132="NO",1,0)</f>
        <v>0</v>
      </c>
      <c r="H132" s="76">
        <v>5</v>
      </c>
    </row>
    <row r="133" spans="1:8" x14ac:dyDescent="0.25">
      <c r="A133" s="145">
        <v>12102</v>
      </c>
      <c r="B133" s="145" t="s">
        <v>250</v>
      </c>
      <c r="C133" s="166">
        <v>0</v>
      </c>
      <c r="D133" s="166">
        <v>0</v>
      </c>
      <c r="E133" s="166">
        <f t="shared" ref="E133:E196" si="8">+C133+D133</f>
        <v>0</v>
      </c>
      <c r="F133" s="165" t="str">
        <f t="shared" si="6"/>
        <v>NO</v>
      </c>
      <c r="G133" s="165">
        <f t="shared" si="7"/>
        <v>1</v>
      </c>
      <c r="H133" s="76">
        <v>5</v>
      </c>
    </row>
    <row r="134" spans="1:8" x14ac:dyDescent="0.25">
      <c r="A134" s="145">
        <v>8304</v>
      </c>
      <c r="B134" s="145" t="s">
        <v>176</v>
      </c>
      <c r="C134" s="166">
        <v>0</v>
      </c>
      <c r="D134" s="166">
        <v>0</v>
      </c>
      <c r="E134" s="166">
        <f t="shared" si="8"/>
        <v>0</v>
      </c>
      <c r="F134" s="165" t="str">
        <f t="shared" si="6"/>
        <v>NO</v>
      </c>
      <c r="G134" s="165">
        <f t="shared" si="7"/>
        <v>1</v>
      </c>
      <c r="H134" s="76">
        <v>4</v>
      </c>
    </row>
    <row r="135" spans="1:8" x14ac:dyDescent="0.25">
      <c r="A135" s="145">
        <v>13302</v>
      </c>
      <c r="B135" s="145" t="s">
        <v>79</v>
      </c>
      <c r="C135" s="166">
        <v>0</v>
      </c>
      <c r="D135" s="166">
        <v>3843974111</v>
      </c>
      <c r="E135" s="166">
        <f t="shared" si="8"/>
        <v>3843974111</v>
      </c>
      <c r="F135" s="165" t="str">
        <f t="shared" si="6"/>
        <v>SI</v>
      </c>
      <c r="G135" s="165">
        <f t="shared" si="7"/>
        <v>0</v>
      </c>
      <c r="H135" s="76">
        <v>2</v>
      </c>
    </row>
    <row r="136" spans="1:8" x14ac:dyDescent="0.25">
      <c r="A136" s="145">
        <v>14103</v>
      </c>
      <c r="B136" s="145" t="s">
        <v>110</v>
      </c>
      <c r="C136" s="166">
        <v>0</v>
      </c>
      <c r="D136" s="166">
        <v>0</v>
      </c>
      <c r="E136" s="166">
        <f t="shared" si="8"/>
        <v>0</v>
      </c>
      <c r="F136" s="165" t="str">
        <f t="shared" si="6"/>
        <v>NO</v>
      </c>
      <c r="G136" s="165">
        <f t="shared" si="7"/>
        <v>1</v>
      </c>
      <c r="H136" s="76">
        <v>3</v>
      </c>
    </row>
    <row r="137" spans="1:8" x14ac:dyDescent="0.25">
      <c r="A137" s="145">
        <v>6107</v>
      </c>
      <c r="B137" s="145" t="s">
        <v>184</v>
      </c>
      <c r="C137" s="166">
        <v>0</v>
      </c>
      <c r="D137" s="166">
        <v>0</v>
      </c>
      <c r="E137" s="166">
        <f t="shared" si="8"/>
        <v>0</v>
      </c>
      <c r="F137" s="165" t="str">
        <f t="shared" si="6"/>
        <v>NO</v>
      </c>
      <c r="G137" s="165">
        <f t="shared" si="7"/>
        <v>1</v>
      </c>
      <c r="H137" s="76">
        <v>4</v>
      </c>
    </row>
    <row r="138" spans="1:8" x14ac:dyDescent="0.25">
      <c r="A138" s="145">
        <v>13114</v>
      </c>
      <c r="B138" s="145" t="s">
        <v>3</v>
      </c>
      <c r="C138" s="166">
        <v>0</v>
      </c>
      <c r="D138" s="166">
        <v>0</v>
      </c>
      <c r="E138" s="166">
        <f t="shared" si="8"/>
        <v>0</v>
      </c>
      <c r="F138" s="165" t="str">
        <f t="shared" si="6"/>
        <v>NO</v>
      </c>
      <c r="G138" s="165">
        <f t="shared" si="7"/>
        <v>1</v>
      </c>
      <c r="H138" s="76">
        <v>1</v>
      </c>
    </row>
    <row r="139" spans="1:8" x14ac:dyDescent="0.25">
      <c r="A139" s="145">
        <v>9108</v>
      </c>
      <c r="B139" s="145" t="s">
        <v>109</v>
      </c>
      <c r="C139" s="166">
        <v>0</v>
      </c>
      <c r="D139" s="166">
        <v>0</v>
      </c>
      <c r="E139" s="166">
        <f t="shared" si="8"/>
        <v>0</v>
      </c>
      <c r="F139" s="165" t="str">
        <f t="shared" si="6"/>
        <v>NO</v>
      </c>
      <c r="G139" s="165">
        <f t="shared" si="7"/>
        <v>1</v>
      </c>
      <c r="H139" s="76">
        <v>3</v>
      </c>
    </row>
    <row r="140" spans="1:8" x14ac:dyDescent="0.25">
      <c r="A140" s="145">
        <v>8201</v>
      </c>
      <c r="B140" s="145" t="s">
        <v>127</v>
      </c>
      <c r="C140" s="166">
        <v>0</v>
      </c>
      <c r="D140" s="166">
        <v>0</v>
      </c>
      <c r="E140" s="166">
        <f t="shared" si="8"/>
        <v>0</v>
      </c>
      <c r="F140" s="165" t="str">
        <f t="shared" si="6"/>
        <v>NO</v>
      </c>
      <c r="G140" s="165">
        <f t="shared" si="7"/>
        <v>1</v>
      </c>
      <c r="H140" s="76">
        <v>3</v>
      </c>
    </row>
    <row r="141" spans="1:8" x14ac:dyDescent="0.25">
      <c r="A141" s="145">
        <v>7303</v>
      </c>
      <c r="B141" s="145" t="s">
        <v>244</v>
      </c>
      <c r="C141" s="166">
        <v>0</v>
      </c>
      <c r="D141" s="166">
        <v>0</v>
      </c>
      <c r="E141" s="166">
        <f t="shared" si="8"/>
        <v>0</v>
      </c>
      <c r="F141" s="165" t="str">
        <f t="shared" si="6"/>
        <v>NO</v>
      </c>
      <c r="G141" s="165">
        <f t="shared" si="7"/>
        <v>1</v>
      </c>
      <c r="H141" s="76">
        <v>5</v>
      </c>
    </row>
    <row r="142" spans="1:8" x14ac:dyDescent="0.25">
      <c r="A142" s="145">
        <v>5802</v>
      </c>
      <c r="B142" s="145" t="s">
        <v>90</v>
      </c>
      <c r="C142" s="166">
        <v>0</v>
      </c>
      <c r="D142" s="166">
        <v>0</v>
      </c>
      <c r="E142" s="166">
        <f t="shared" si="8"/>
        <v>0</v>
      </c>
      <c r="F142" s="165" t="str">
        <f t="shared" si="6"/>
        <v>NO</v>
      </c>
      <c r="G142" s="165">
        <f t="shared" si="7"/>
        <v>1</v>
      </c>
      <c r="H142" s="76">
        <v>3</v>
      </c>
    </row>
    <row r="143" spans="1:8" ht="15.75" thickBot="1" x14ac:dyDescent="0.3">
      <c r="A143" s="145">
        <v>7401</v>
      </c>
      <c r="B143" s="145" t="s">
        <v>96</v>
      </c>
      <c r="C143" s="166">
        <v>0</v>
      </c>
      <c r="D143" s="166">
        <v>0</v>
      </c>
      <c r="E143" s="166">
        <f t="shared" si="8"/>
        <v>0</v>
      </c>
      <c r="F143" s="165" t="str">
        <f t="shared" si="6"/>
        <v>NO</v>
      </c>
      <c r="G143" s="165">
        <f t="shared" si="7"/>
        <v>1</v>
      </c>
      <c r="H143" s="203">
        <v>3</v>
      </c>
    </row>
    <row r="144" spans="1:8" ht="15.75" thickTop="1" x14ac:dyDescent="0.25">
      <c r="A144" s="145">
        <v>6203</v>
      </c>
      <c r="B144" s="145" t="s">
        <v>287</v>
      </c>
      <c r="C144" s="166">
        <v>0</v>
      </c>
      <c r="D144" s="166">
        <v>0</v>
      </c>
      <c r="E144" s="166">
        <f t="shared" si="8"/>
        <v>0</v>
      </c>
      <c r="F144" s="165" t="str">
        <f t="shared" si="6"/>
        <v>NO</v>
      </c>
      <c r="G144" s="165">
        <f t="shared" si="7"/>
        <v>1</v>
      </c>
      <c r="H144" s="200">
        <v>5</v>
      </c>
    </row>
    <row r="145" spans="1:8" x14ac:dyDescent="0.25">
      <c r="A145" s="145">
        <v>5703</v>
      </c>
      <c r="B145" s="145" t="s">
        <v>170</v>
      </c>
      <c r="C145" s="166">
        <v>0</v>
      </c>
      <c r="D145" s="166">
        <v>0</v>
      </c>
      <c r="E145" s="166">
        <f t="shared" si="8"/>
        <v>0</v>
      </c>
      <c r="F145" s="165" t="str">
        <f t="shared" si="6"/>
        <v>NO</v>
      </c>
      <c r="G145" s="165">
        <f t="shared" si="7"/>
        <v>1</v>
      </c>
      <c r="H145" s="76">
        <v>4</v>
      </c>
    </row>
    <row r="146" spans="1:8" x14ac:dyDescent="0.25">
      <c r="A146" s="145">
        <v>10107</v>
      </c>
      <c r="B146" s="145" t="s">
        <v>198</v>
      </c>
      <c r="C146" s="166">
        <v>415647</v>
      </c>
      <c r="D146" s="166">
        <v>0</v>
      </c>
      <c r="E146" s="166">
        <f t="shared" si="8"/>
        <v>415647</v>
      </c>
      <c r="F146" s="165" t="str">
        <f t="shared" si="6"/>
        <v>SI</v>
      </c>
      <c r="G146" s="165">
        <f t="shared" si="7"/>
        <v>0</v>
      </c>
      <c r="H146" s="76">
        <v>4</v>
      </c>
    </row>
    <row r="147" spans="1:8" x14ac:dyDescent="0.25">
      <c r="A147" s="145">
        <v>13115</v>
      </c>
      <c r="B147" s="145" t="s">
        <v>9</v>
      </c>
      <c r="C147" s="166">
        <v>0</v>
      </c>
      <c r="D147" s="166">
        <v>0</v>
      </c>
      <c r="E147" s="166">
        <f t="shared" si="8"/>
        <v>0</v>
      </c>
      <c r="F147" s="165" t="str">
        <f t="shared" si="6"/>
        <v>NO</v>
      </c>
      <c r="G147" s="165">
        <f t="shared" si="7"/>
        <v>1</v>
      </c>
      <c r="H147" s="76">
        <v>1</v>
      </c>
    </row>
    <row r="148" spans="1:8" x14ac:dyDescent="0.25">
      <c r="A148" s="145">
        <v>13116</v>
      </c>
      <c r="B148" s="145" t="s">
        <v>33</v>
      </c>
      <c r="C148" s="166">
        <v>0</v>
      </c>
      <c r="D148" s="166">
        <v>0</v>
      </c>
      <c r="E148" s="166">
        <f t="shared" si="8"/>
        <v>0</v>
      </c>
      <c r="F148" s="165" t="str">
        <f t="shared" si="6"/>
        <v>NO</v>
      </c>
      <c r="G148" s="165">
        <f t="shared" si="7"/>
        <v>1</v>
      </c>
      <c r="H148" s="76">
        <v>1</v>
      </c>
    </row>
    <row r="149" spans="1:8" x14ac:dyDescent="0.25">
      <c r="A149" s="145">
        <v>13117</v>
      </c>
      <c r="B149" s="145" t="s">
        <v>44</v>
      </c>
      <c r="C149" s="166">
        <v>0</v>
      </c>
      <c r="D149" s="166">
        <v>269325016</v>
      </c>
      <c r="E149" s="166">
        <f t="shared" si="8"/>
        <v>269325016</v>
      </c>
      <c r="F149" s="165" t="str">
        <f t="shared" si="6"/>
        <v>SI</v>
      </c>
      <c r="G149" s="165">
        <f t="shared" si="7"/>
        <v>0</v>
      </c>
      <c r="H149" s="76">
        <v>1</v>
      </c>
    </row>
    <row r="150" spans="1:8" x14ac:dyDescent="0.25">
      <c r="A150" s="145">
        <v>6304</v>
      </c>
      <c r="B150" s="145" t="s">
        <v>273</v>
      </c>
      <c r="C150" s="166">
        <v>118718176</v>
      </c>
      <c r="D150" s="166">
        <v>0</v>
      </c>
      <c r="E150" s="166">
        <f t="shared" si="8"/>
        <v>118718176</v>
      </c>
      <c r="F150" s="165" t="str">
        <f t="shared" si="6"/>
        <v>SI</v>
      </c>
      <c r="G150" s="165">
        <f t="shared" si="7"/>
        <v>0</v>
      </c>
      <c r="H150" s="76">
        <v>5</v>
      </c>
    </row>
    <row r="151" spans="1:8" x14ac:dyDescent="0.25">
      <c r="A151" s="145">
        <v>9109</v>
      </c>
      <c r="B151" s="145" t="s">
        <v>103</v>
      </c>
      <c r="C151" s="166">
        <v>0</v>
      </c>
      <c r="D151" s="166">
        <v>0</v>
      </c>
      <c r="E151" s="166">
        <f t="shared" si="8"/>
        <v>0</v>
      </c>
      <c r="F151" s="165" t="str">
        <f t="shared" si="6"/>
        <v>NO</v>
      </c>
      <c r="G151" s="165">
        <f t="shared" si="7"/>
        <v>1</v>
      </c>
      <c r="H151" s="76">
        <v>3</v>
      </c>
    </row>
    <row r="152" spans="1:8" x14ac:dyDescent="0.25">
      <c r="A152" s="145">
        <v>7403</v>
      </c>
      <c r="B152" s="145" t="s">
        <v>296</v>
      </c>
      <c r="C152" s="166">
        <v>0</v>
      </c>
      <c r="D152" s="166">
        <v>0</v>
      </c>
      <c r="E152" s="166">
        <f t="shared" si="8"/>
        <v>0</v>
      </c>
      <c r="F152" s="165" t="str">
        <f t="shared" si="6"/>
        <v>NO</v>
      </c>
      <c r="G152" s="165">
        <f t="shared" si="7"/>
        <v>1</v>
      </c>
      <c r="H152" s="76">
        <v>5</v>
      </c>
    </row>
    <row r="153" spans="1:8" x14ac:dyDescent="0.25">
      <c r="A153" s="145">
        <v>9205</v>
      </c>
      <c r="B153" s="145" t="s">
        <v>297</v>
      </c>
      <c r="C153" s="166">
        <v>0</v>
      </c>
      <c r="D153" s="166">
        <v>0</v>
      </c>
      <c r="E153" s="166">
        <f t="shared" si="8"/>
        <v>0</v>
      </c>
      <c r="F153" s="165" t="str">
        <f t="shared" si="6"/>
        <v>NO</v>
      </c>
      <c r="G153" s="165">
        <f t="shared" si="7"/>
        <v>1</v>
      </c>
      <c r="H153" s="76">
        <v>5</v>
      </c>
    </row>
    <row r="154" spans="1:8" x14ac:dyDescent="0.25">
      <c r="A154" s="145">
        <v>8206</v>
      </c>
      <c r="B154" s="145" t="s">
        <v>131</v>
      </c>
      <c r="C154" s="166">
        <v>0</v>
      </c>
      <c r="D154" s="166">
        <v>0</v>
      </c>
      <c r="E154" s="166">
        <f t="shared" si="8"/>
        <v>0</v>
      </c>
      <c r="F154" s="165" t="str">
        <f t="shared" si="6"/>
        <v>NO</v>
      </c>
      <c r="G154" s="165">
        <f t="shared" si="7"/>
        <v>1</v>
      </c>
      <c r="H154" s="76">
        <v>3</v>
      </c>
    </row>
    <row r="155" spans="1:8" x14ac:dyDescent="0.25">
      <c r="A155" s="145">
        <v>5301</v>
      </c>
      <c r="B155" s="145" t="s">
        <v>139</v>
      </c>
      <c r="C155" s="166">
        <v>31771298</v>
      </c>
      <c r="D155" s="166">
        <v>0</v>
      </c>
      <c r="E155" s="166">
        <f t="shared" si="8"/>
        <v>31771298</v>
      </c>
      <c r="F155" s="165" t="str">
        <f t="shared" si="6"/>
        <v>SI</v>
      </c>
      <c r="G155" s="165">
        <f t="shared" si="7"/>
        <v>0</v>
      </c>
      <c r="H155" s="76">
        <v>3</v>
      </c>
    </row>
    <row r="156" spans="1:8" x14ac:dyDescent="0.25">
      <c r="A156" s="145">
        <v>8301</v>
      </c>
      <c r="B156" s="145" t="s">
        <v>65</v>
      </c>
      <c r="C156" s="166">
        <v>0</v>
      </c>
      <c r="D156" s="166">
        <v>0</v>
      </c>
      <c r="E156" s="166">
        <f t="shared" si="8"/>
        <v>0</v>
      </c>
      <c r="F156" s="165" t="str">
        <f t="shared" si="6"/>
        <v>NO</v>
      </c>
      <c r="G156" s="165">
        <f t="shared" si="7"/>
        <v>1</v>
      </c>
      <c r="H156" s="76">
        <v>2</v>
      </c>
    </row>
    <row r="157" spans="1:8" x14ac:dyDescent="0.25">
      <c r="A157" s="145">
        <v>14104</v>
      </c>
      <c r="B157" s="145" t="s">
        <v>186</v>
      </c>
      <c r="C157" s="166">
        <v>0</v>
      </c>
      <c r="D157" s="166">
        <v>0</v>
      </c>
      <c r="E157" s="166">
        <f t="shared" si="8"/>
        <v>0</v>
      </c>
      <c r="F157" s="165" t="str">
        <f t="shared" si="6"/>
        <v>NO</v>
      </c>
      <c r="G157" s="165">
        <f t="shared" si="7"/>
        <v>1</v>
      </c>
      <c r="H157" s="76">
        <v>4</v>
      </c>
    </row>
    <row r="158" spans="1:8" x14ac:dyDescent="0.25">
      <c r="A158" s="145">
        <v>10106</v>
      </c>
      <c r="B158" s="145" t="s">
        <v>163</v>
      </c>
      <c r="C158" s="166">
        <v>0</v>
      </c>
      <c r="D158" s="166">
        <v>0</v>
      </c>
      <c r="E158" s="166">
        <f t="shared" si="8"/>
        <v>0</v>
      </c>
      <c r="F158" s="165" t="str">
        <f t="shared" si="6"/>
        <v>NO</v>
      </c>
      <c r="G158" s="165">
        <f t="shared" si="7"/>
        <v>1</v>
      </c>
      <c r="H158" s="76">
        <v>4</v>
      </c>
    </row>
    <row r="159" spans="1:8" x14ac:dyDescent="0.25">
      <c r="A159" s="145">
        <v>9206</v>
      </c>
      <c r="B159" s="145" t="s">
        <v>321</v>
      </c>
      <c r="C159" s="166">
        <v>0</v>
      </c>
      <c r="D159" s="166">
        <v>0</v>
      </c>
      <c r="E159" s="166">
        <f t="shared" si="8"/>
        <v>0</v>
      </c>
      <c r="F159" s="165" t="str">
        <f t="shared" si="6"/>
        <v>NO</v>
      </c>
      <c r="G159" s="165">
        <f t="shared" si="7"/>
        <v>1</v>
      </c>
      <c r="H159" s="76">
        <v>5</v>
      </c>
    </row>
    <row r="160" spans="1:8" x14ac:dyDescent="0.25">
      <c r="A160" s="145">
        <v>4203</v>
      </c>
      <c r="B160" s="145" t="s">
        <v>171</v>
      </c>
      <c r="C160" s="166">
        <v>16775</v>
      </c>
      <c r="D160" s="166">
        <v>0</v>
      </c>
      <c r="E160" s="166">
        <f t="shared" si="8"/>
        <v>16775</v>
      </c>
      <c r="F160" s="165" t="str">
        <f t="shared" si="6"/>
        <v>SI</v>
      </c>
      <c r="G160" s="165">
        <f t="shared" si="7"/>
        <v>0</v>
      </c>
      <c r="H160" s="76">
        <v>4</v>
      </c>
    </row>
    <row r="161" spans="1:8" x14ac:dyDescent="0.25">
      <c r="A161" s="145">
        <v>8106</v>
      </c>
      <c r="B161" s="145" t="s">
        <v>85</v>
      </c>
      <c r="C161" s="166">
        <v>81219285</v>
      </c>
      <c r="D161" s="166">
        <v>0</v>
      </c>
      <c r="E161" s="166">
        <f t="shared" si="8"/>
        <v>81219285</v>
      </c>
      <c r="F161" s="165" t="str">
        <f t="shared" si="6"/>
        <v>SI</v>
      </c>
      <c r="G161" s="165">
        <f t="shared" si="7"/>
        <v>0</v>
      </c>
      <c r="H161" s="76">
        <v>2</v>
      </c>
    </row>
    <row r="162" spans="1:8" x14ac:dyDescent="0.25">
      <c r="A162" s="145">
        <v>9207</v>
      </c>
      <c r="B162" s="145" t="s">
        <v>347</v>
      </c>
      <c r="C162" s="166">
        <v>0</v>
      </c>
      <c r="D162" s="166">
        <v>0</v>
      </c>
      <c r="E162" s="166">
        <f t="shared" si="8"/>
        <v>0</v>
      </c>
      <c r="F162" s="165" t="str">
        <f t="shared" si="6"/>
        <v>NO</v>
      </c>
      <c r="G162" s="165">
        <f t="shared" si="7"/>
        <v>1</v>
      </c>
      <c r="H162" s="76">
        <v>5</v>
      </c>
    </row>
    <row r="163" spans="1:8" x14ac:dyDescent="0.25">
      <c r="A163" s="145">
        <v>6108</v>
      </c>
      <c r="B163" s="145" t="s">
        <v>69</v>
      </c>
      <c r="C163" s="166">
        <v>0</v>
      </c>
      <c r="D163" s="166">
        <v>0</v>
      </c>
      <c r="E163" s="166">
        <f t="shared" si="8"/>
        <v>0</v>
      </c>
      <c r="F163" s="165" t="str">
        <f t="shared" si="6"/>
        <v>NO</v>
      </c>
      <c r="G163" s="165">
        <f t="shared" si="7"/>
        <v>1</v>
      </c>
      <c r="H163" s="76">
        <v>2</v>
      </c>
    </row>
    <row r="164" spans="1:8" x14ac:dyDescent="0.25">
      <c r="A164" s="145">
        <v>13118</v>
      </c>
      <c r="B164" s="145" t="s">
        <v>16</v>
      </c>
      <c r="C164" s="166">
        <v>0</v>
      </c>
      <c r="D164" s="166">
        <v>0</v>
      </c>
      <c r="E164" s="166">
        <f t="shared" si="8"/>
        <v>0</v>
      </c>
      <c r="F164" s="165" t="str">
        <f t="shared" si="6"/>
        <v>NO</v>
      </c>
      <c r="G164" s="165">
        <f t="shared" si="7"/>
        <v>1</v>
      </c>
      <c r="H164" s="76">
        <v>1</v>
      </c>
    </row>
    <row r="165" spans="1:8" x14ac:dyDescent="0.25">
      <c r="A165" s="145">
        <v>14105</v>
      </c>
      <c r="B165" s="145" t="s">
        <v>236</v>
      </c>
      <c r="C165" s="166">
        <v>1062534171</v>
      </c>
      <c r="D165" s="166">
        <v>0</v>
      </c>
      <c r="E165" s="166">
        <f t="shared" si="8"/>
        <v>1062534171</v>
      </c>
      <c r="F165" s="165" t="str">
        <f t="shared" si="6"/>
        <v>SI</v>
      </c>
      <c r="G165" s="165">
        <f t="shared" si="7"/>
        <v>0</v>
      </c>
      <c r="H165" s="76">
        <v>4</v>
      </c>
    </row>
    <row r="166" spans="1:8" x14ac:dyDescent="0.25">
      <c r="A166" s="145">
        <v>13119</v>
      </c>
      <c r="B166" s="145" t="s">
        <v>8</v>
      </c>
      <c r="C166" s="166">
        <v>0</v>
      </c>
      <c r="D166" s="166">
        <v>0</v>
      </c>
      <c r="E166" s="166">
        <f t="shared" si="8"/>
        <v>0</v>
      </c>
      <c r="F166" s="165" t="str">
        <f t="shared" si="6"/>
        <v>NO</v>
      </c>
      <c r="G166" s="165">
        <f t="shared" si="7"/>
        <v>1</v>
      </c>
      <c r="H166" s="76">
        <v>1</v>
      </c>
    </row>
    <row r="167" spans="1:8" x14ac:dyDescent="0.25">
      <c r="A167" s="145">
        <v>6109</v>
      </c>
      <c r="B167" s="145" t="s">
        <v>285</v>
      </c>
      <c r="C167" s="166">
        <v>0</v>
      </c>
      <c r="D167" s="166">
        <v>0</v>
      </c>
      <c r="E167" s="166">
        <f t="shared" si="8"/>
        <v>0</v>
      </c>
      <c r="F167" s="165" t="str">
        <f t="shared" si="6"/>
        <v>NO</v>
      </c>
      <c r="G167" s="165">
        <f t="shared" si="7"/>
        <v>1</v>
      </c>
      <c r="H167" s="76">
        <v>5</v>
      </c>
    </row>
    <row r="168" spans="1:8" x14ac:dyDescent="0.25">
      <c r="A168" s="145">
        <v>6204</v>
      </c>
      <c r="B168" s="145" t="s">
        <v>324</v>
      </c>
      <c r="C168" s="166">
        <v>16648208</v>
      </c>
      <c r="D168" s="166">
        <v>0</v>
      </c>
      <c r="E168" s="166">
        <f t="shared" si="8"/>
        <v>16648208</v>
      </c>
      <c r="F168" s="165" t="str">
        <f t="shared" si="6"/>
        <v>SI</v>
      </c>
      <c r="G168" s="165">
        <f t="shared" si="7"/>
        <v>0</v>
      </c>
      <c r="H168" s="76">
        <v>5</v>
      </c>
    </row>
    <row r="169" spans="1:8" x14ac:dyDescent="0.25">
      <c r="A169" s="145">
        <v>2302</v>
      </c>
      <c r="B169" s="145" t="s">
        <v>145</v>
      </c>
      <c r="C169" s="166">
        <v>0</v>
      </c>
      <c r="D169" s="166">
        <v>0</v>
      </c>
      <c r="E169" s="166">
        <f t="shared" si="8"/>
        <v>0</v>
      </c>
      <c r="F169" s="165" t="str">
        <f t="shared" si="6"/>
        <v>NO</v>
      </c>
      <c r="G169" s="165">
        <f t="shared" si="7"/>
        <v>1</v>
      </c>
      <c r="H169" s="76">
        <v>4</v>
      </c>
    </row>
    <row r="170" spans="1:8" x14ac:dyDescent="0.25">
      <c r="A170" s="145">
        <v>13504</v>
      </c>
      <c r="B170" s="145" t="s">
        <v>242</v>
      </c>
      <c r="C170" s="166">
        <v>0</v>
      </c>
      <c r="D170" s="166">
        <v>0</v>
      </c>
      <c r="E170" s="166">
        <f t="shared" si="8"/>
        <v>0</v>
      </c>
      <c r="F170" s="165" t="str">
        <f t="shared" si="6"/>
        <v>NO</v>
      </c>
      <c r="G170" s="165">
        <f t="shared" si="7"/>
        <v>1</v>
      </c>
      <c r="H170" s="76">
        <v>5</v>
      </c>
    </row>
    <row r="171" spans="1:8" x14ac:dyDescent="0.25">
      <c r="A171" s="145">
        <v>14106</v>
      </c>
      <c r="B171" s="145" t="s">
        <v>235</v>
      </c>
      <c r="C171" s="166">
        <v>1331412</v>
      </c>
      <c r="D171" s="166">
        <v>0</v>
      </c>
      <c r="E171" s="166">
        <f t="shared" si="8"/>
        <v>1331412</v>
      </c>
      <c r="F171" s="165" t="str">
        <f t="shared" si="6"/>
        <v>SI</v>
      </c>
      <c r="G171" s="165">
        <f t="shared" si="7"/>
        <v>0</v>
      </c>
      <c r="H171" s="76">
        <v>4</v>
      </c>
    </row>
    <row r="172" spans="1:8" x14ac:dyDescent="0.25">
      <c r="A172" s="145">
        <v>7105</v>
      </c>
      <c r="B172" s="145" t="s">
        <v>269</v>
      </c>
      <c r="C172" s="166">
        <v>0</v>
      </c>
      <c r="D172" s="166">
        <v>0</v>
      </c>
      <c r="E172" s="166">
        <f t="shared" si="8"/>
        <v>0</v>
      </c>
      <c r="F172" s="165" t="str">
        <f t="shared" si="6"/>
        <v>NO</v>
      </c>
      <c r="G172" s="165">
        <f t="shared" si="7"/>
        <v>1</v>
      </c>
      <c r="H172" s="76">
        <v>5</v>
      </c>
    </row>
    <row r="173" spans="1:8" x14ac:dyDescent="0.25">
      <c r="A173" s="145">
        <v>10108</v>
      </c>
      <c r="B173" s="145" t="s">
        <v>212</v>
      </c>
      <c r="C173" s="166">
        <v>21976312</v>
      </c>
      <c r="D173" s="166">
        <v>0</v>
      </c>
      <c r="E173" s="166">
        <f t="shared" si="8"/>
        <v>21976312</v>
      </c>
      <c r="F173" s="165" t="str">
        <f t="shared" si="6"/>
        <v>SI</v>
      </c>
      <c r="G173" s="165">
        <f t="shared" si="7"/>
        <v>0</v>
      </c>
      <c r="H173" s="76">
        <v>4</v>
      </c>
    </row>
    <row r="174" spans="1:8" x14ac:dyDescent="0.25">
      <c r="A174" s="145">
        <v>2102</v>
      </c>
      <c r="B174" s="145" t="s">
        <v>143</v>
      </c>
      <c r="C174" s="166">
        <v>0</v>
      </c>
      <c r="D174" s="166">
        <v>0</v>
      </c>
      <c r="E174" s="166">
        <f t="shared" si="8"/>
        <v>0</v>
      </c>
      <c r="F174" s="165" t="str">
        <f t="shared" si="6"/>
        <v>NO</v>
      </c>
      <c r="G174" s="165">
        <f t="shared" si="7"/>
        <v>1</v>
      </c>
      <c r="H174" s="76">
        <v>4</v>
      </c>
    </row>
    <row r="175" spans="1:8" x14ac:dyDescent="0.25">
      <c r="A175" s="145">
        <v>9110</v>
      </c>
      <c r="B175" s="145" t="s">
        <v>268</v>
      </c>
      <c r="C175" s="166">
        <v>0</v>
      </c>
      <c r="D175" s="166">
        <v>0</v>
      </c>
      <c r="E175" s="166">
        <f t="shared" si="8"/>
        <v>0</v>
      </c>
      <c r="F175" s="165" t="str">
        <f t="shared" si="6"/>
        <v>NO</v>
      </c>
      <c r="G175" s="165">
        <f t="shared" si="7"/>
        <v>1</v>
      </c>
      <c r="H175" s="76">
        <v>5</v>
      </c>
    </row>
    <row r="176" spans="1:8" x14ac:dyDescent="0.25">
      <c r="A176" s="145">
        <v>13501</v>
      </c>
      <c r="B176" s="145" t="s">
        <v>149</v>
      </c>
      <c r="C176" s="166">
        <v>0</v>
      </c>
      <c r="D176" s="166">
        <v>0</v>
      </c>
      <c r="E176" s="166">
        <f t="shared" si="8"/>
        <v>0</v>
      </c>
      <c r="F176" s="165" t="str">
        <f t="shared" si="6"/>
        <v>NO</v>
      </c>
      <c r="G176" s="165">
        <f t="shared" si="7"/>
        <v>1</v>
      </c>
      <c r="H176" s="76">
        <v>4</v>
      </c>
    </row>
    <row r="177" spans="1:8" x14ac:dyDescent="0.25">
      <c r="A177" s="145">
        <v>7304</v>
      </c>
      <c r="B177" s="145" t="s">
        <v>97</v>
      </c>
      <c r="C177" s="166">
        <v>0</v>
      </c>
      <c r="D177" s="166">
        <v>0</v>
      </c>
      <c r="E177" s="166">
        <f t="shared" si="8"/>
        <v>0</v>
      </c>
      <c r="F177" s="165" t="str">
        <f t="shared" si="6"/>
        <v>NO</v>
      </c>
      <c r="G177" s="165">
        <f t="shared" si="7"/>
        <v>1</v>
      </c>
      <c r="H177" s="76">
        <v>3</v>
      </c>
    </row>
    <row r="178" spans="1:8" x14ac:dyDescent="0.25">
      <c r="A178" s="145">
        <v>4303</v>
      </c>
      <c r="B178" s="145" t="s">
        <v>253</v>
      </c>
      <c r="C178" s="166">
        <v>0</v>
      </c>
      <c r="D178" s="166">
        <v>0</v>
      </c>
      <c r="E178" s="166">
        <f t="shared" si="8"/>
        <v>0</v>
      </c>
      <c r="F178" s="165" t="str">
        <f t="shared" si="6"/>
        <v>NO</v>
      </c>
      <c r="G178" s="165">
        <f t="shared" si="7"/>
        <v>1</v>
      </c>
      <c r="H178" s="76">
        <v>5</v>
      </c>
    </row>
    <row r="179" spans="1:8" x14ac:dyDescent="0.25">
      <c r="A179" s="145">
        <v>6110</v>
      </c>
      <c r="B179" s="145" t="s">
        <v>121</v>
      </c>
      <c r="C179" s="166">
        <v>0</v>
      </c>
      <c r="D179" s="166">
        <v>0</v>
      </c>
      <c r="E179" s="166">
        <f t="shared" si="8"/>
        <v>0</v>
      </c>
      <c r="F179" s="165" t="str">
        <f t="shared" si="6"/>
        <v>NO</v>
      </c>
      <c r="G179" s="165">
        <f t="shared" si="7"/>
        <v>1</v>
      </c>
      <c r="H179" s="76">
        <v>3</v>
      </c>
    </row>
    <row r="180" spans="1:8" x14ac:dyDescent="0.25">
      <c r="A180" s="145">
        <v>8305</v>
      </c>
      <c r="B180" s="145" t="s">
        <v>128</v>
      </c>
      <c r="C180" s="166">
        <v>0</v>
      </c>
      <c r="D180" s="166">
        <v>0</v>
      </c>
      <c r="E180" s="166">
        <f t="shared" si="8"/>
        <v>0</v>
      </c>
      <c r="F180" s="165" t="str">
        <f t="shared" si="6"/>
        <v>NO</v>
      </c>
      <c r="G180" s="165">
        <f t="shared" si="7"/>
        <v>1</v>
      </c>
      <c r="H180" s="76">
        <v>3</v>
      </c>
    </row>
    <row r="181" spans="1:8" x14ac:dyDescent="0.25">
      <c r="A181" s="145">
        <v>8306</v>
      </c>
      <c r="B181" s="145" t="s">
        <v>116</v>
      </c>
      <c r="C181" s="166">
        <v>0</v>
      </c>
      <c r="D181" s="166">
        <v>0</v>
      </c>
      <c r="E181" s="166">
        <f t="shared" si="8"/>
        <v>0</v>
      </c>
      <c r="F181" s="165" t="str">
        <f t="shared" si="6"/>
        <v>NO</v>
      </c>
      <c r="G181" s="165">
        <f t="shared" si="7"/>
        <v>1</v>
      </c>
      <c r="H181" s="76">
        <v>3</v>
      </c>
    </row>
    <row r="182" spans="1:8" x14ac:dyDescent="0.25">
      <c r="A182" s="145">
        <v>6305</v>
      </c>
      <c r="B182" s="145" t="s">
        <v>180</v>
      </c>
      <c r="C182" s="166">
        <v>0</v>
      </c>
      <c r="D182" s="166">
        <v>0</v>
      </c>
      <c r="E182" s="166">
        <f t="shared" si="8"/>
        <v>0</v>
      </c>
      <c r="F182" s="165" t="str">
        <f t="shared" si="6"/>
        <v>NO</v>
      </c>
      <c r="G182" s="165">
        <f t="shared" si="7"/>
        <v>1</v>
      </c>
      <c r="H182" s="159">
        <v>4</v>
      </c>
    </row>
    <row r="183" spans="1:8" x14ac:dyDescent="0.25">
      <c r="A183" s="145">
        <v>12401</v>
      </c>
      <c r="B183" s="145" t="s">
        <v>91</v>
      </c>
      <c r="C183" s="166">
        <v>0</v>
      </c>
      <c r="D183" s="166">
        <v>0</v>
      </c>
      <c r="E183" s="166">
        <f t="shared" si="8"/>
        <v>0</v>
      </c>
      <c r="F183" s="165" t="str">
        <f t="shared" si="6"/>
        <v>NO</v>
      </c>
      <c r="G183" s="165">
        <f t="shared" si="7"/>
        <v>1</v>
      </c>
      <c r="H183" s="76">
        <v>3</v>
      </c>
    </row>
    <row r="184" spans="1:8" x14ac:dyDescent="0.25">
      <c r="A184" s="145">
        <v>6205</v>
      </c>
      <c r="B184" s="145" t="s">
        <v>325</v>
      </c>
      <c r="C184" s="166">
        <v>0</v>
      </c>
      <c r="D184" s="166">
        <v>0</v>
      </c>
      <c r="E184" s="166">
        <f t="shared" si="8"/>
        <v>0</v>
      </c>
      <c r="F184" s="165" t="str">
        <f t="shared" si="6"/>
        <v>NO</v>
      </c>
      <c r="G184" s="165">
        <f t="shared" si="7"/>
        <v>1</v>
      </c>
      <c r="H184" s="76">
        <v>5</v>
      </c>
    </row>
    <row r="185" spans="1:8" x14ac:dyDescent="0.25">
      <c r="A185" s="145">
        <v>8307</v>
      </c>
      <c r="B185" s="145" t="s">
        <v>292</v>
      </c>
      <c r="C185" s="166">
        <v>0</v>
      </c>
      <c r="D185" s="166">
        <v>0</v>
      </c>
      <c r="E185" s="166">
        <f t="shared" si="8"/>
        <v>0</v>
      </c>
      <c r="F185" s="165" t="str">
        <f t="shared" si="6"/>
        <v>NO</v>
      </c>
      <c r="G185" s="165">
        <f t="shared" si="7"/>
        <v>1</v>
      </c>
      <c r="H185" s="76">
        <v>5</v>
      </c>
    </row>
    <row r="186" spans="1:8" x14ac:dyDescent="0.25">
      <c r="A186" s="145">
        <v>16204</v>
      </c>
      <c r="B186" s="145" t="s">
        <v>332</v>
      </c>
      <c r="C186" s="166">
        <v>0</v>
      </c>
      <c r="D186" s="166">
        <v>0</v>
      </c>
      <c r="E186" s="166">
        <f t="shared" si="8"/>
        <v>0</v>
      </c>
      <c r="F186" s="165" t="str">
        <f t="shared" si="6"/>
        <v>NO</v>
      </c>
      <c r="G186" s="165">
        <f t="shared" si="7"/>
        <v>1</v>
      </c>
      <c r="H186" s="76">
        <v>5</v>
      </c>
    </row>
    <row r="187" spans="1:8" x14ac:dyDescent="0.25">
      <c r="A187" s="145">
        <v>5506</v>
      </c>
      <c r="B187" s="145" t="s">
        <v>238</v>
      </c>
      <c r="C187" s="166">
        <v>0</v>
      </c>
      <c r="D187" s="166">
        <v>0</v>
      </c>
      <c r="E187" s="166">
        <f t="shared" si="8"/>
        <v>0</v>
      </c>
      <c r="F187" s="165" t="str">
        <f t="shared" si="6"/>
        <v>NO</v>
      </c>
      <c r="G187" s="165">
        <f t="shared" si="7"/>
        <v>1</v>
      </c>
      <c r="H187" s="76">
        <v>4</v>
      </c>
    </row>
    <row r="188" spans="1:8" x14ac:dyDescent="0.25">
      <c r="A188" s="145">
        <v>9111</v>
      </c>
      <c r="B188" s="145" t="s">
        <v>309</v>
      </c>
      <c r="C188" s="166">
        <v>0</v>
      </c>
      <c r="D188" s="166">
        <v>0</v>
      </c>
      <c r="E188" s="166">
        <f t="shared" si="8"/>
        <v>0</v>
      </c>
      <c r="F188" s="165" t="str">
        <f t="shared" si="6"/>
        <v>NO</v>
      </c>
      <c r="G188" s="165">
        <f t="shared" si="7"/>
        <v>1</v>
      </c>
      <c r="H188" s="76">
        <v>5</v>
      </c>
    </row>
    <row r="189" spans="1:8" x14ac:dyDescent="0.25">
      <c r="A189" s="145">
        <v>16303</v>
      </c>
      <c r="B189" s="145" t="s">
        <v>318</v>
      </c>
      <c r="C189" s="166">
        <v>0</v>
      </c>
      <c r="D189" s="166">
        <v>0</v>
      </c>
      <c r="E189" s="166">
        <f t="shared" si="8"/>
        <v>0</v>
      </c>
      <c r="F189" s="165" t="str">
        <f t="shared" si="6"/>
        <v>NO</v>
      </c>
      <c r="G189" s="165">
        <f t="shared" si="7"/>
        <v>1</v>
      </c>
      <c r="H189" s="76">
        <v>5</v>
      </c>
    </row>
    <row r="190" spans="1:8" x14ac:dyDescent="0.25">
      <c r="A190" s="145">
        <v>13120</v>
      </c>
      <c r="B190" s="145" t="s">
        <v>31</v>
      </c>
      <c r="C190" s="166">
        <v>0</v>
      </c>
      <c r="D190" s="166">
        <v>0</v>
      </c>
      <c r="E190" s="166">
        <f t="shared" si="8"/>
        <v>0</v>
      </c>
      <c r="F190" s="165" t="str">
        <f t="shared" si="6"/>
        <v>NO</v>
      </c>
      <c r="G190" s="165">
        <f t="shared" si="7"/>
        <v>1</v>
      </c>
      <c r="H190" s="76">
        <v>1</v>
      </c>
    </row>
    <row r="191" spans="1:8" x14ac:dyDescent="0.25">
      <c r="A191" s="145">
        <v>11302</v>
      </c>
      <c r="B191" s="145" t="s">
        <v>368</v>
      </c>
      <c r="C191" s="166">
        <v>0</v>
      </c>
      <c r="D191" s="166">
        <v>0</v>
      </c>
      <c r="E191" s="166">
        <f t="shared" si="8"/>
        <v>0</v>
      </c>
      <c r="F191" s="165" t="str">
        <f t="shared" si="6"/>
        <v>NO</v>
      </c>
      <c r="G191" s="165">
        <f t="shared" si="7"/>
        <v>1</v>
      </c>
      <c r="H191" s="76">
        <v>5</v>
      </c>
    </row>
    <row r="192" spans="1:8" x14ac:dyDescent="0.25">
      <c r="A192" s="145">
        <v>6111</v>
      </c>
      <c r="B192" s="145" t="s">
        <v>174</v>
      </c>
      <c r="C192" s="166">
        <v>0</v>
      </c>
      <c r="D192" s="166">
        <v>0</v>
      </c>
      <c r="E192" s="166">
        <f t="shared" si="8"/>
        <v>0</v>
      </c>
      <c r="F192" s="165" t="str">
        <f t="shared" si="6"/>
        <v>NO</v>
      </c>
      <c r="G192" s="165">
        <f t="shared" si="7"/>
        <v>1</v>
      </c>
      <c r="H192" s="76">
        <v>4</v>
      </c>
    </row>
    <row r="193" spans="1:8" x14ac:dyDescent="0.25">
      <c r="A193" s="145">
        <v>2202</v>
      </c>
      <c r="B193" s="145" t="s">
        <v>326</v>
      </c>
      <c r="C193" s="166">
        <v>0</v>
      </c>
      <c r="D193" s="166">
        <v>0</v>
      </c>
      <c r="E193" s="166">
        <f t="shared" si="8"/>
        <v>0</v>
      </c>
      <c r="F193" s="165" t="str">
        <f t="shared" si="6"/>
        <v>NO</v>
      </c>
      <c r="G193" s="165">
        <f t="shared" si="7"/>
        <v>1</v>
      </c>
      <c r="H193" s="76">
        <v>5</v>
      </c>
    </row>
    <row r="194" spans="1:8" x14ac:dyDescent="0.25">
      <c r="A194" s="145">
        <v>5803</v>
      </c>
      <c r="B194" s="145" t="s">
        <v>95</v>
      </c>
      <c r="C194" s="166">
        <v>0</v>
      </c>
      <c r="D194" s="166">
        <v>0</v>
      </c>
      <c r="E194" s="166">
        <f t="shared" si="8"/>
        <v>0</v>
      </c>
      <c r="F194" s="165" t="str">
        <f t="shared" si="6"/>
        <v>NO</v>
      </c>
      <c r="G194" s="165">
        <f t="shared" si="7"/>
        <v>1</v>
      </c>
      <c r="H194" s="76">
        <v>3</v>
      </c>
    </row>
    <row r="195" spans="1:8" x14ac:dyDescent="0.25">
      <c r="A195" s="145">
        <v>10301</v>
      </c>
      <c r="B195" s="145" t="s">
        <v>68</v>
      </c>
      <c r="C195" s="166">
        <v>0</v>
      </c>
      <c r="D195" s="166">
        <v>0</v>
      </c>
      <c r="E195" s="166">
        <f t="shared" si="8"/>
        <v>0</v>
      </c>
      <c r="F195" s="165" t="str">
        <f t="shared" si="6"/>
        <v>NO</v>
      </c>
      <c r="G195" s="165">
        <f t="shared" si="7"/>
        <v>1</v>
      </c>
      <c r="H195" s="76">
        <v>2</v>
      </c>
    </row>
    <row r="196" spans="1:8" x14ac:dyDescent="0.25">
      <c r="A196" s="145">
        <v>4301</v>
      </c>
      <c r="B196" s="145" t="s">
        <v>124</v>
      </c>
      <c r="C196" s="166">
        <v>0</v>
      </c>
      <c r="D196" s="166">
        <v>0</v>
      </c>
      <c r="E196" s="166">
        <f t="shared" si="8"/>
        <v>0</v>
      </c>
      <c r="F196" s="165" t="str">
        <f t="shared" ref="F196:F259" si="9">IF(E196&gt;0,"SI","NO")</f>
        <v>NO</v>
      </c>
      <c r="G196" s="165">
        <f t="shared" ref="G196:G259" si="10">IF(F196="NO",1,0)</f>
        <v>1</v>
      </c>
      <c r="H196" s="76">
        <v>3</v>
      </c>
    </row>
    <row r="197" spans="1:8" x14ac:dyDescent="0.25">
      <c r="A197" s="145">
        <v>13604</v>
      </c>
      <c r="B197" s="145" t="s">
        <v>55</v>
      </c>
      <c r="C197" s="166">
        <v>0</v>
      </c>
      <c r="D197" s="166">
        <v>0</v>
      </c>
      <c r="E197" s="166">
        <f t="shared" ref="E197:E260" si="11">+C197+D197</f>
        <v>0</v>
      </c>
      <c r="F197" s="165" t="str">
        <f t="shared" si="9"/>
        <v>NO</v>
      </c>
      <c r="G197" s="165">
        <f t="shared" si="10"/>
        <v>1</v>
      </c>
      <c r="H197" s="76">
        <v>2</v>
      </c>
    </row>
    <row r="198" spans="1:8" x14ac:dyDescent="0.25">
      <c r="A198" s="145">
        <v>9112</v>
      </c>
      <c r="B198" s="145" t="s">
        <v>99</v>
      </c>
      <c r="C198" s="166">
        <v>0</v>
      </c>
      <c r="D198" s="166">
        <v>0</v>
      </c>
      <c r="E198" s="166">
        <f t="shared" si="11"/>
        <v>0</v>
      </c>
      <c r="F198" s="165" t="str">
        <f t="shared" si="9"/>
        <v>NO</v>
      </c>
      <c r="G198" s="165">
        <f t="shared" si="10"/>
        <v>1</v>
      </c>
      <c r="H198" s="76">
        <v>3</v>
      </c>
    </row>
    <row r="199" spans="1:8" x14ac:dyDescent="0.25">
      <c r="A199" s="145">
        <v>4105</v>
      </c>
      <c r="B199" s="145" t="s">
        <v>208</v>
      </c>
      <c r="C199" s="166">
        <v>0</v>
      </c>
      <c r="D199" s="166">
        <v>0</v>
      </c>
      <c r="E199" s="166">
        <f t="shared" si="11"/>
        <v>0</v>
      </c>
      <c r="F199" s="165" t="str">
        <f t="shared" si="9"/>
        <v>NO</v>
      </c>
      <c r="G199" s="165">
        <f t="shared" si="10"/>
        <v>1</v>
      </c>
      <c r="H199" s="76">
        <v>4</v>
      </c>
    </row>
    <row r="200" spans="1:8" x14ac:dyDescent="0.25">
      <c r="A200" s="145">
        <v>14107</v>
      </c>
      <c r="B200" s="145" t="s">
        <v>201</v>
      </c>
      <c r="C200" s="166">
        <v>0</v>
      </c>
      <c r="D200" s="166">
        <v>0</v>
      </c>
      <c r="E200" s="166">
        <f t="shared" si="11"/>
        <v>0</v>
      </c>
      <c r="F200" s="165" t="str">
        <f t="shared" si="9"/>
        <v>NO</v>
      </c>
      <c r="G200" s="165">
        <f t="shared" si="10"/>
        <v>1</v>
      </c>
      <c r="H200" s="76">
        <v>4</v>
      </c>
    </row>
    <row r="201" spans="1:8" x14ac:dyDescent="0.25">
      <c r="A201" s="145">
        <v>13404</v>
      </c>
      <c r="B201" s="145" t="s">
        <v>146</v>
      </c>
      <c r="C201" s="166">
        <v>0</v>
      </c>
      <c r="D201" s="166">
        <v>0</v>
      </c>
      <c r="E201" s="166">
        <f t="shared" si="11"/>
        <v>0</v>
      </c>
      <c r="F201" s="165" t="str">
        <f t="shared" si="9"/>
        <v>NO</v>
      </c>
      <c r="G201" s="165">
        <f t="shared" si="10"/>
        <v>1</v>
      </c>
      <c r="H201" s="76">
        <v>4</v>
      </c>
    </row>
    <row r="202" spans="1:8" x14ac:dyDescent="0.25">
      <c r="A202" s="145">
        <v>10404</v>
      </c>
      <c r="B202" s="145" t="s">
        <v>205</v>
      </c>
      <c r="C202" s="166">
        <v>0</v>
      </c>
      <c r="D202" s="166">
        <v>0</v>
      </c>
      <c r="E202" s="166">
        <f t="shared" si="11"/>
        <v>0</v>
      </c>
      <c r="F202" s="165" t="str">
        <f t="shared" si="9"/>
        <v>NO</v>
      </c>
      <c r="G202" s="165">
        <f t="shared" si="10"/>
        <v>1</v>
      </c>
      <c r="H202" s="76">
        <v>4</v>
      </c>
    </row>
    <row r="203" spans="1:8" x14ac:dyDescent="0.25">
      <c r="A203" s="145">
        <v>6306</v>
      </c>
      <c r="B203" s="145" t="s">
        <v>182</v>
      </c>
      <c r="C203" s="166">
        <v>0</v>
      </c>
      <c r="D203" s="166">
        <v>0</v>
      </c>
      <c r="E203" s="166">
        <f t="shared" si="11"/>
        <v>0</v>
      </c>
      <c r="F203" s="165" t="str">
        <f t="shared" si="9"/>
        <v>NO</v>
      </c>
      <c r="G203" s="165">
        <f t="shared" si="10"/>
        <v>1</v>
      </c>
      <c r="H203" s="76">
        <v>4</v>
      </c>
    </row>
    <row r="204" spans="1:8" x14ac:dyDescent="0.25">
      <c r="A204" s="145">
        <v>14108</v>
      </c>
      <c r="B204" s="145" t="s">
        <v>286</v>
      </c>
      <c r="C204" s="166">
        <v>0</v>
      </c>
      <c r="D204" s="166">
        <v>0</v>
      </c>
      <c r="E204" s="166">
        <f t="shared" si="11"/>
        <v>0</v>
      </c>
      <c r="F204" s="165" t="str">
        <f t="shared" si="9"/>
        <v>NO</v>
      </c>
      <c r="G204" s="165">
        <f t="shared" si="10"/>
        <v>1</v>
      </c>
      <c r="H204" s="76">
        <v>5</v>
      </c>
    </row>
    <row r="205" spans="1:8" x14ac:dyDescent="0.25">
      <c r="A205" s="145">
        <v>5704</v>
      </c>
      <c r="B205" s="145" t="s">
        <v>224</v>
      </c>
      <c r="C205" s="166">
        <v>0</v>
      </c>
      <c r="D205" s="166">
        <v>0</v>
      </c>
      <c r="E205" s="166">
        <f t="shared" si="11"/>
        <v>0</v>
      </c>
      <c r="F205" s="165" t="str">
        <f t="shared" si="9"/>
        <v>NO</v>
      </c>
      <c r="G205" s="165">
        <f t="shared" si="10"/>
        <v>1</v>
      </c>
      <c r="H205" s="76">
        <v>4</v>
      </c>
    </row>
    <row r="206" spans="1:8" x14ac:dyDescent="0.25">
      <c r="A206" s="145">
        <v>5403</v>
      </c>
      <c r="B206" s="145" t="s">
        <v>164</v>
      </c>
      <c r="C206" s="166">
        <v>852807</v>
      </c>
      <c r="D206" s="166">
        <v>0</v>
      </c>
      <c r="E206" s="166">
        <f t="shared" si="11"/>
        <v>852807</v>
      </c>
      <c r="F206" s="165" t="str">
        <f t="shared" si="9"/>
        <v>SI</v>
      </c>
      <c r="G206" s="165">
        <f t="shared" si="10"/>
        <v>0</v>
      </c>
      <c r="H206" s="76">
        <v>4</v>
      </c>
    </row>
    <row r="207" spans="1:8" x14ac:dyDescent="0.25">
      <c r="A207" s="145">
        <v>6206</v>
      </c>
      <c r="B207" s="145" t="s">
        <v>301</v>
      </c>
      <c r="C207" s="166">
        <v>0</v>
      </c>
      <c r="D207" s="166">
        <v>0</v>
      </c>
      <c r="E207" s="166">
        <f t="shared" si="11"/>
        <v>0</v>
      </c>
      <c r="F207" s="165" t="str">
        <f t="shared" si="9"/>
        <v>NO</v>
      </c>
      <c r="G207" s="165">
        <f t="shared" si="10"/>
        <v>1</v>
      </c>
      <c r="H207" s="76">
        <v>5</v>
      </c>
    </row>
    <row r="208" spans="1:8" x14ac:dyDescent="0.25">
      <c r="A208" s="145">
        <v>7404</v>
      </c>
      <c r="B208" s="145" t="s">
        <v>135</v>
      </c>
      <c r="C208" s="166">
        <v>0</v>
      </c>
      <c r="D208" s="166">
        <v>0</v>
      </c>
      <c r="E208" s="166">
        <f t="shared" si="11"/>
        <v>0</v>
      </c>
      <c r="F208" s="165" t="str">
        <f t="shared" si="9"/>
        <v>NO</v>
      </c>
      <c r="G208" s="165">
        <f t="shared" si="10"/>
        <v>1</v>
      </c>
      <c r="H208" s="76">
        <v>3</v>
      </c>
    </row>
    <row r="209" spans="1:8" x14ac:dyDescent="0.25">
      <c r="A209" s="145">
        <v>13121</v>
      </c>
      <c r="B209" s="145" t="s">
        <v>45</v>
      </c>
      <c r="C209" s="166">
        <v>88017090</v>
      </c>
      <c r="D209" s="166">
        <v>0</v>
      </c>
      <c r="E209" s="166">
        <f t="shared" si="11"/>
        <v>88017090</v>
      </c>
      <c r="F209" s="165" t="str">
        <f t="shared" si="9"/>
        <v>SI</v>
      </c>
      <c r="G209" s="165">
        <f t="shared" si="10"/>
        <v>0</v>
      </c>
      <c r="H209" s="76">
        <v>1</v>
      </c>
    </row>
    <row r="210" spans="1:8" x14ac:dyDescent="0.25">
      <c r="A210" s="145">
        <v>7106</v>
      </c>
      <c r="B210" s="145" t="s">
        <v>240</v>
      </c>
      <c r="C210" s="166">
        <v>0</v>
      </c>
      <c r="D210" s="166">
        <v>0</v>
      </c>
      <c r="E210" s="166">
        <f t="shared" si="11"/>
        <v>0</v>
      </c>
      <c r="F210" s="165" t="str">
        <f t="shared" si="9"/>
        <v>NO</v>
      </c>
      <c r="G210" s="165">
        <f t="shared" si="10"/>
        <v>1</v>
      </c>
      <c r="H210" s="76">
        <v>5</v>
      </c>
    </row>
    <row r="211" spans="1:8" x14ac:dyDescent="0.25">
      <c r="A211" s="145">
        <v>7203</v>
      </c>
      <c r="B211" s="145" t="s">
        <v>247</v>
      </c>
      <c r="C211" s="166">
        <v>0</v>
      </c>
      <c r="D211" s="166">
        <v>0</v>
      </c>
      <c r="E211" s="166">
        <f t="shared" si="11"/>
        <v>0</v>
      </c>
      <c r="F211" s="165" t="str">
        <f t="shared" si="9"/>
        <v>NO</v>
      </c>
      <c r="G211" s="165">
        <f t="shared" si="10"/>
        <v>1</v>
      </c>
      <c r="H211" s="76">
        <v>5</v>
      </c>
    </row>
    <row r="212" spans="1:8" x14ac:dyDescent="0.25">
      <c r="A212" s="145">
        <v>16105</v>
      </c>
      <c r="B212" s="145" t="s">
        <v>249</v>
      </c>
      <c r="C212" s="166">
        <v>0</v>
      </c>
      <c r="D212" s="166">
        <v>0</v>
      </c>
      <c r="E212" s="166">
        <f t="shared" si="11"/>
        <v>0</v>
      </c>
      <c r="F212" s="165" t="str">
        <f t="shared" si="9"/>
        <v>NO</v>
      </c>
      <c r="G212" s="165">
        <f t="shared" si="10"/>
        <v>1</v>
      </c>
      <c r="H212" s="76">
        <v>5</v>
      </c>
    </row>
    <row r="213" spans="1:8" x14ac:dyDescent="0.25">
      <c r="A213" s="145">
        <v>7107</v>
      </c>
      <c r="B213" s="145" t="s">
        <v>323</v>
      </c>
      <c r="C213" s="166">
        <v>0</v>
      </c>
      <c r="D213" s="166">
        <v>0</v>
      </c>
      <c r="E213" s="166">
        <f t="shared" si="11"/>
        <v>0</v>
      </c>
      <c r="F213" s="165" t="str">
        <f t="shared" si="9"/>
        <v>NO</v>
      </c>
      <c r="G213" s="165">
        <f t="shared" si="10"/>
        <v>1</v>
      </c>
      <c r="H213" s="76">
        <v>5</v>
      </c>
    </row>
    <row r="214" spans="1:8" x14ac:dyDescent="0.25">
      <c r="A214" s="145">
        <v>8107</v>
      </c>
      <c r="B214" s="145" t="s">
        <v>72</v>
      </c>
      <c r="C214" s="166">
        <v>0</v>
      </c>
      <c r="D214" s="166">
        <v>0</v>
      </c>
      <c r="E214" s="166">
        <f t="shared" si="11"/>
        <v>0</v>
      </c>
      <c r="F214" s="165" t="str">
        <f t="shared" si="9"/>
        <v>NO</v>
      </c>
      <c r="G214" s="165">
        <f t="shared" si="10"/>
        <v>1</v>
      </c>
      <c r="H214" s="76">
        <v>2</v>
      </c>
    </row>
    <row r="215" spans="1:8" x14ac:dyDescent="0.25">
      <c r="A215" s="145">
        <v>13605</v>
      </c>
      <c r="B215" s="145" t="s">
        <v>80</v>
      </c>
      <c r="C215" s="166">
        <v>74163837</v>
      </c>
      <c r="D215" s="166">
        <v>0</v>
      </c>
      <c r="E215" s="166">
        <f t="shared" si="11"/>
        <v>74163837</v>
      </c>
      <c r="F215" s="165" t="str">
        <f t="shared" si="9"/>
        <v>SI</v>
      </c>
      <c r="G215" s="165">
        <f t="shared" si="10"/>
        <v>0</v>
      </c>
      <c r="H215" s="76">
        <v>2</v>
      </c>
    </row>
    <row r="216" spans="1:8" x14ac:dyDescent="0.25">
      <c r="A216" s="145">
        <v>13122</v>
      </c>
      <c r="B216" s="145" t="s">
        <v>14</v>
      </c>
      <c r="C216" s="166">
        <v>0</v>
      </c>
      <c r="D216" s="166">
        <v>0</v>
      </c>
      <c r="E216" s="166">
        <f t="shared" si="11"/>
        <v>0</v>
      </c>
      <c r="F216" s="165" t="str">
        <f t="shared" si="9"/>
        <v>NO</v>
      </c>
      <c r="G216" s="165">
        <f t="shared" si="10"/>
        <v>1</v>
      </c>
      <c r="H216" s="76">
        <v>1</v>
      </c>
    </row>
    <row r="217" spans="1:8" x14ac:dyDescent="0.25">
      <c r="A217" s="145">
        <v>6307</v>
      </c>
      <c r="B217" s="145" t="s">
        <v>295</v>
      </c>
      <c r="C217" s="166">
        <v>0</v>
      </c>
      <c r="D217" s="166">
        <v>0</v>
      </c>
      <c r="E217" s="166">
        <f t="shared" si="11"/>
        <v>0</v>
      </c>
      <c r="F217" s="165" t="str">
        <f t="shared" si="9"/>
        <v>NO</v>
      </c>
      <c r="G217" s="165">
        <f t="shared" si="10"/>
        <v>1</v>
      </c>
      <c r="H217" s="76">
        <v>5</v>
      </c>
    </row>
    <row r="218" spans="1:8" x14ac:dyDescent="0.25">
      <c r="A218" s="145">
        <v>9113</v>
      </c>
      <c r="B218" s="145" t="s">
        <v>289</v>
      </c>
      <c r="C218" s="166">
        <v>0</v>
      </c>
      <c r="D218" s="166">
        <v>0</v>
      </c>
      <c r="E218" s="166">
        <f t="shared" si="11"/>
        <v>0</v>
      </c>
      <c r="F218" s="165" t="str">
        <f t="shared" si="9"/>
        <v>NO</v>
      </c>
      <c r="G218" s="165">
        <f t="shared" si="10"/>
        <v>1</v>
      </c>
      <c r="H218" s="76">
        <v>5</v>
      </c>
    </row>
    <row r="219" spans="1:8" x14ac:dyDescent="0.25">
      <c r="A219" s="145">
        <v>5404</v>
      </c>
      <c r="B219" s="145" t="s">
        <v>257</v>
      </c>
      <c r="C219" s="166">
        <v>0</v>
      </c>
      <c r="D219" s="166">
        <v>0</v>
      </c>
      <c r="E219" s="166">
        <f t="shared" si="11"/>
        <v>0</v>
      </c>
      <c r="F219" s="165" t="str">
        <f t="shared" si="9"/>
        <v>NO</v>
      </c>
      <c r="G219" s="165">
        <f t="shared" si="10"/>
        <v>1</v>
      </c>
      <c r="H219" s="76">
        <v>5</v>
      </c>
    </row>
    <row r="220" spans="1:8" x14ac:dyDescent="0.25">
      <c r="A220" s="145">
        <v>6112</v>
      </c>
      <c r="B220" s="145" t="s">
        <v>227</v>
      </c>
      <c r="C220" s="166">
        <v>0</v>
      </c>
      <c r="D220" s="166">
        <v>0</v>
      </c>
      <c r="E220" s="166">
        <f t="shared" si="11"/>
        <v>0</v>
      </c>
      <c r="F220" s="165" t="str">
        <f t="shared" si="9"/>
        <v>NO</v>
      </c>
      <c r="G220" s="165">
        <f t="shared" si="10"/>
        <v>1</v>
      </c>
      <c r="H220" s="76">
        <v>4</v>
      </c>
    </row>
    <row r="221" spans="1:8" x14ac:dyDescent="0.25">
      <c r="A221" s="145">
        <v>1405</v>
      </c>
      <c r="B221" s="145" t="s">
        <v>209</v>
      </c>
      <c r="C221" s="166">
        <v>0</v>
      </c>
      <c r="D221" s="166">
        <v>0</v>
      </c>
      <c r="E221" s="166">
        <f t="shared" si="11"/>
        <v>0</v>
      </c>
      <c r="F221" s="165" t="str">
        <f t="shared" si="9"/>
        <v>NO</v>
      </c>
      <c r="G221" s="165">
        <f t="shared" si="10"/>
        <v>1</v>
      </c>
      <c r="H221" s="76">
        <v>4</v>
      </c>
    </row>
    <row r="222" spans="1:8" x14ac:dyDescent="0.25">
      <c r="A222" s="145">
        <v>6113</v>
      </c>
      <c r="B222" s="145" t="s">
        <v>274</v>
      </c>
      <c r="C222" s="166">
        <v>0</v>
      </c>
      <c r="D222" s="166">
        <v>0</v>
      </c>
      <c r="E222" s="166">
        <f t="shared" si="11"/>
        <v>0</v>
      </c>
      <c r="F222" s="165" t="str">
        <f t="shared" si="9"/>
        <v>NO</v>
      </c>
      <c r="G222" s="165">
        <f t="shared" si="10"/>
        <v>1</v>
      </c>
      <c r="H222" s="76">
        <v>5</v>
      </c>
    </row>
    <row r="223" spans="1:8" x14ac:dyDescent="0.25">
      <c r="A223" s="145">
        <v>6201</v>
      </c>
      <c r="B223" s="145" t="s">
        <v>120</v>
      </c>
      <c r="C223" s="166">
        <v>0</v>
      </c>
      <c r="D223" s="166">
        <v>0</v>
      </c>
      <c r="E223" s="166">
        <f t="shared" si="11"/>
        <v>0</v>
      </c>
      <c r="F223" s="165" t="str">
        <f t="shared" si="9"/>
        <v>NO</v>
      </c>
      <c r="G223" s="165">
        <f t="shared" si="10"/>
        <v>1</v>
      </c>
      <c r="H223" s="76">
        <v>3</v>
      </c>
    </row>
    <row r="224" spans="1:8" x14ac:dyDescent="0.25">
      <c r="A224" s="145">
        <v>16106</v>
      </c>
      <c r="B224" s="145" t="s">
        <v>275</v>
      </c>
      <c r="C224" s="166">
        <v>0</v>
      </c>
      <c r="D224" s="166">
        <v>0</v>
      </c>
      <c r="E224" s="166">
        <f t="shared" si="11"/>
        <v>0</v>
      </c>
      <c r="F224" s="165" t="str">
        <f t="shared" si="9"/>
        <v>NO</v>
      </c>
      <c r="G224" s="165">
        <f t="shared" si="10"/>
        <v>1</v>
      </c>
      <c r="H224" s="76">
        <v>5</v>
      </c>
    </row>
    <row r="225" spans="1:8" x14ac:dyDescent="0.25">
      <c r="A225" s="145">
        <v>13202</v>
      </c>
      <c r="B225" s="145" t="s">
        <v>78</v>
      </c>
      <c r="C225" s="166">
        <v>0</v>
      </c>
      <c r="D225" s="166">
        <v>0</v>
      </c>
      <c r="E225" s="166">
        <f t="shared" si="11"/>
        <v>0</v>
      </c>
      <c r="F225" s="165" t="str">
        <f t="shared" si="9"/>
        <v>NO</v>
      </c>
      <c r="G225" s="165">
        <f t="shared" si="10"/>
        <v>1</v>
      </c>
      <c r="H225" s="76">
        <v>2</v>
      </c>
    </row>
    <row r="226" spans="1:8" x14ac:dyDescent="0.25">
      <c r="A226" s="145">
        <v>9114</v>
      </c>
      <c r="B226" s="145" t="s">
        <v>123</v>
      </c>
      <c r="C226" s="166">
        <v>4243811</v>
      </c>
      <c r="D226" s="166">
        <v>0</v>
      </c>
      <c r="E226" s="166">
        <f t="shared" si="11"/>
        <v>4243811</v>
      </c>
      <c r="F226" s="165" t="str">
        <f t="shared" si="9"/>
        <v>SI</v>
      </c>
      <c r="G226" s="165">
        <f t="shared" si="10"/>
        <v>0</v>
      </c>
      <c r="H226" s="76">
        <v>3</v>
      </c>
    </row>
    <row r="227" spans="1:8" x14ac:dyDescent="0.25">
      <c r="A227" s="145">
        <v>6308</v>
      </c>
      <c r="B227" s="145" t="s">
        <v>272</v>
      </c>
      <c r="C227" s="166">
        <v>0</v>
      </c>
      <c r="D227" s="166">
        <v>0</v>
      </c>
      <c r="E227" s="166">
        <f t="shared" si="11"/>
        <v>0</v>
      </c>
      <c r="F227" s="165" t="str">
        <f t="shared" si="9"/>
        <v>NO</v>
      </c>
      <c r="G227" s="165">
        <f t="shared" si="10"/>
        <v>1</v>
      </c>
      <c r="H227" s="76">
        <v>5</v>
      </c>
    </row>
    <row r="228" spans="1:8" x14ac:dyDescent="0.25">
      <c r="A228" s="145">
        <v>16205</v>
      </c>
      <c r="B228" s="145" t="s">
        <v>266</v>
      </c>
      <c r="C228" s="166">
        <v>0</v>
      </c>
      <c r="D228" s="166">
        <v>0</v>
      </c>
      <c r="E228" s="166">
        <f t="shared" si="11"/>
        <v>0</v>
      </c>
      <c r="F228" s="165" t="str">
        <f t="shared" si="9"/>
        <v>NO</v>
      </c>
      <c r="G228" s="165">
        <f t="shared" si="10"/>
        <v>1</v>
      </c>
      <c r="H228" s="76">
        <v>5</v>
      </c>
    </row>
    <row r="229" spans="1:8" x14ac:dyDescent="0.25">
      <c r="A229" s="145">
        <v>12301</v>
      </c>
      <c r="B229" s="145" t="s">
        <v>185</v>
      </c>
      <c r="C229" s="166">
        <v>0</v>
      </c>
      <c r="D229" s="166">
        <v>0</v>
      </c>
      <c r="E229" s="166">
        <f t="shared" si="11"/>
        <v>0</v>
      </c>
      <c r="F229" s="165" t="str">
        <f t="shared" si="9"/>
        <v>NO</v>
      </c>
      <c r="G229" s="165">
        <f t="shared" si="10"/>
        <v>1</v>
      </c>
      <c r="H229" s="76">
        <v>4</v>
      </c>
    </row>
    <row r="230" spans="1:8" x14ac:dyDescent="0.25">
      <c r="A230" s="145">
        <v>1401</v>
      </c>
      <c r="B230" s="145" t="s">
        <v>220</v>
      </c>
      <c r="C230" s="166">
        <v>313394</v>
      </c>
      <c r="D230" s="166">
        <v>0</v>
      </c>
      <c r="E230" s="166">
        <f t="shared" si="11"/>
        <v>313394</v>
      </c>
      <c r="F230" s="165" t="str">
        <f t="shared" si="9"/>
        <v>SI</v>
      </c>
      <c r="G230" s="165">
        <f t="shared" si="10"/>
        <v>0</v>
      </c>
      <c r="H230" s="76">
        <v>4</v>
      </c>
    </row>
    <row r="231" spans="1:8" x14ac:dyDescent="0.25">
      <c r="A231" s="145">
        <v>12302</v>
      </c>
      <c r="B231" s="145" t="s">
        <v>154</v>
      </c>
      <c r="C231" s="166">
        <v>0</v>
      </c>
      <c r="D231" s="166">
        <v>0</v>
      </c>
      <c r="E231" s="166">
        <f t="shared" si="11"/>
        <v>0</v>
      </c>
      <c r="F231" s="165" t="str">
        <f t="shared" si="9"/>
        <v>NO</v>
      </c>
      <c r="G231" s="165">
        <f t="shared" si="10"/>
        <v>1</v>
      </c>
      <c r="H231" s="76">
        <v>4</v>
      </c>
    </row>
    <row r="232" spans="1:8" x14ac:dyDescent="0.25">
      <c r="A232" s="145">
        <v>13123</v>
      </c>
      <c r="B232" s="145" t="s">
        <v>4</v>
      </c>
      <c r="C232" s="166">
        <v>0</v>
      </c>
      <c r="D232" s="166">
        <v>0</v>
      </c>
      <c r="E232" s="166">
        <f t="shared" si="11"/>
        <v>0</v>
      </c>
      <c r="F232" s="165" t="str">
        <f t="shared" si="9"/>
        <v>NO</v>
      </c>
      <c r="G232" s="165">
        <f t="shared" si="10"/>
        <v>1</v>
      </c>
      <c r="H232" s="76">
        <v>1</v>
      </c>
    </row>
    <row r="233" spans="1:8" x14ac:dyDescent="0.25">
      <c r="A233" s="145">
        <v>5105</v>
      </c>
      <c r="B233" s="145" t="s">
        <v>147</v>
      </c>
      <c r="C233" s="166">
        <v>0</v>
      </c>
      <c r="D233" s="166">
        <v>0</v>
      </c>
      <c r="E233" s="166">
        <f t="shared" si="11"/>
        <v>0</v>
      </c>
      <c r="F233" s="165" t="str">
        <f t="shared" si="9"/>
        <v>NO</v>
      </c>
      <c r="G233" s="165">
        <f t="shared" si="10"/>
        <v>1</v>
      </c>
      <c r="H233" s="76">
        <v>4</v>
      </c>
    </row>
    <row r="234" spans="1:8" x14ac:dyDescent="0.25">
      <c r="A234" s="145">
        <v>9115</v>
      </c>
      <c r="B234" s="145" t="s">
        <v>169</v>
      </c>
      <c r="C234" s="166">
        <v>0</v>
      </c>
      <c r="D234" s="166">
        <v>0</v>
      </c>
      <c r="E234" s="166">
        <f t="shared" si="11"/>
        <v>0</v>
      </c>
      <c r="F234" s="165" t="str">
        <f t="shared" si="9"/>
        <v>NO</v>
      </c>
      <c r="G234" s="165">
        <f t="shared" si="10"/>
        <v>1</v>
      </c>
      <c r="H234" s="76">
        <v>4</v>
      </c>
    </row>
    <row r="235" spans="1:8" x14ac:dyDescent="0.25">
      <c r="A235" s="145">
        <v>13124</v>
      </c>
      <c r="B235" s="145" t="s">
        <v>15</v>
      </c>
      <c r="C235" s="166">
        <v>0</v>
      </c>
      <c r="D235" s="166">
        <v>0</v>
      </c>
      <c r="E235" s="166">
        <f t="shared" si="11"/>
        <v>0</v>
      </c>
      <c r="F235" s="165" t="str">
        <f t="shared" si="9"/>
        <v>NO</v>
      </c>
      <c r="G235" s="165">
        <f t="shared" si="10"/>
        <v>1</v>
      </c>
      <c r="H235" s="76">
        <v>1</v>
      </c>
    </row>
    <row r="236" spans="1:8" x14ac:dyDescent="0.25">
      <c r="A236" s="145">
        <v>13201</v>
      </c>
      <c r="B236" s="145" t="s">
        <v>13</v>
      </c>
      <c r="C236" s="166">
        <v>0</v>
      </c>
      <c r="D236" s="166">
        <v>0</v>
      </c>
      <c r="E236" s="166">
        <f t="shared" si="11"/>
        <v>0</v>
      </c>
      <c r="F236" s="165" t="str">
        <f t="shared" si="9"/>
        <v>NO</v>
      </c>
      <c r="G236" s="165">
        <f t="shared" si="10"/>
        <v>1</v>
      </c>
      <c r="H236" s="76">
        <v>1</v>
      </c>
    </row>
    <row r="237" spans="1:8" x14ac:dyDescent="0.25">
      <c r="A237" s="145">
        <v>10101</v>
      </c>
      <c r="B237" s="145" t="s">
        <v>61</v>
      </c>
      <c r="C237" s="166">
        <v>0</v>
      </c>
      <c r="D237" s="166">
        <v>0</v>
      </c>
      <c r="E237" s="166">
        <f t="shared" si="11"/>
        <v>0</v>
      </c>
      <c r="F237" s="165" t="str">
        <f t="shared" si="9"/>
        <v>NO</v>
      </c>
      <c r="G237" s="165">
        <f t="shared" si="10"/>
        <v>1</v>
      </c>
      <c r="H237" s="76">
        <v>2</v>
      </c>
    </row>
    <row r="238" spans="1:8" x14ac:dyDescent="0.25">
      <c r="A238" s="145">
        <v>10302</v>
      </c>
      <c r="B238" s="145" t="s">
        <v>190</v>
      </c>
      <c r="C238" s="166">
        <v>0</v>
      </c>
      <c r="D238" s="166">
        <v>0</v>
      </c>
      <c r="E238" s="166">
        <f t="shared" si="11"/>
        <v>0</v>
      </c>
      <c r="F238" s="165" t="str">
        <f t="shared" si="9"/>
        <v>NO</v>
      </c>
      <c r="G238" s="165">
        <f t="shared" si="10"/>
        <v>1</v>
      </c>
      <c r="H238" s="76">
        <v>4</v>
      </c>
    </row>
    <row r="239" spans="1:8" ht="15.75" thickBot="1" x14ac:dyDescent="0.3">
      <c r="A239" s="145">
        <v>10109</v>
      </c>
      <c r="B239" s="145" t="s">
        <v>56</v>
      </c>
      <c r="C239" s="166">
        <v>0</v>
      </c>
      <c r="D239" s="166">
        <v>0</v>
      </c>
      <c r="E239" s="166">
        <f t="shared" si="11"/>
        <v>0</v>
      </c>
      <c r="F239" s="165" t="str">
        <f t="shared" si="9"/>
        <v>NO</v>
      </c>
      <c r="G239" s="165">
        <f t="shared" si="10"/>
        <v>1</v>
      </c>
      <c r="H239" s="203">
        <v>2</v>
      </c>
    </row>
    <row r="240" spans="1:8" ht="15.75" thickTop="1" x14ac:dyDescent="0.25">
      <c r="A240" s="145">
        <v>6309</v>
      </c>
      <c r="B240" s="145" t="s">
        <v>265</v>
      </c>
      <c r="C240" s="166">
        <v>0</v>
      </c>
      <c r="D240" s="166">
        <v>0</v>
      </c>
      <c r="E240" s="166">
        <f t="shared" si="11"/>
        <v>0</v>
      </c>
      <c r="F240" s="165" t="str">
        <f t="shared" si="9"/>
        <v>NO</v>
      </c>
      <c r="G240" s="165">
        <f t="shared" si="10"/>
        <v>1</v>
      </c>
      <c r="H240" s="200">
        <v>5</v>
      </c>
    </row>
    <row r="241" spans="1:8" x14ac:dyDescent="0.25">
      <c r="A241" s="145">
        <v>4304</v>
      </c>
      <c r="B241" s="145" t="s">
        <v>299</v>
      </c>
      <c r="C241" s="166">
        <v>0</v>
      </c>
      <c r="D241" s="166">
        <v>0</v>
      </c>
      <c r="E241" s="166">
        <f t="shared" si="11"/>
        <v>0</v>
      </c>
      <c r="F241" s="165" t="str">
        <f t="shared" si="9"/>
        <v>NO</v>
      </c>
      <c r="G241" s="165">
        <f t="shared" si="10"/>
        <v>1</v>
      </c>
      <c r="H241" s="76">
        <v>5</v>
      </c>
    </row>
    <row r="242" spans="1:8" x14ac:dyDescent="0.25">
      <c r="A242" s="145">
        <v>12101</v>
      </c>
      <c r="B242" s="145" t="s">
        <v>51</v>
      </c>
      <c r="C242" s="166">
        <v>0</v>
      </c>
      <c r="D242" s="166">
        <v>78618470</v>
      </c>
      <c r="E242" s="166">
        <f t="shared" si="11"/>
        <v>78618470</v>
      </c>
      <c r="F242" s="165" t="str">
        <f t="shared" si="9"/>
        <v>SI</v>
      </c>
      <c r="G242" s="165">
        <f t="shared" si="10"/>
        <v>0</v>
      </c>
      <c r="H242" s="76">
        <v>2</v>
      </c>
    </row>
    <row r="243" spans="1:8" x14ac:dyDescent="0.25">
      <c r="A243" s="145">
        <v>10206</v>
      </c>
      <c r="B243" s="145" t="s">
        <v>281</v>
      </c>
      <c r="C243" s="166">
        <v>0</v>
      </c>
      <c r="D243" s="166">
        <v>0</v>
      </c>
      <c r="E243" s="166">
        <f t="shared" si="11"/>
        <v>0</v>
      </c>
      <c r="F243" s="165" t="str">
        <f t="shared" si="9"/>
        <v>NO</v>
      </c>
      <c r="G243" s="165">
        <f t="shared" si="10"/>
        <v>1</v>
      </c>
      <c r="H243" s="76">
        <v>5</v>
      </c>
    </row>
    <row r="244" spans="1:8" x14ac:dyDescent="0.25">
      <c r="A244" s="145">
        <v>9208</v>
      </c>
      <c r="B244" s="145" t="s">
        <v>283</v>
      </c>
      <c r="C244" s="166">
        <v>0</v>
      </c>
      <c r="D244" s="166">
        <v>0</v>
      </c>
      <c r="E244" s="166">
        <f t="shared" si="11"/>
        <v>0</v>
      </c>
      <c r="F244" s="165" t="str">
        <f t="shared" si="9"/>
        <v>NO</v>
      </c>
      <c r="G244" s="165">
        <f t="shared" si="10"/>
        <v>1</v>
      </c>
      <c r="H244" s="76">
        <v>5</v>
      </c>
    </row>
    <row r="245" spans="1:8" x14ac:dyDescent="0.25">
      <c r="A245" s="145">
        <v>10303</v>
      </c>
      <c r="B245" s="145" t="s">
        <v>175</v>
      </c>
      <c r="C245" s="166">
        <v>0</v>
      </c>
      <c r="D245" s="166">
        <v>0</v>
      </c>
      <c r="E245" s="166">
        <f t="shared" si="11"/>
        <v>0</v>
      </c>
      <c r="F245" s="165" t="str">
        <f t="shared" si="9"/>
        <v>NO</v>
      </c>
      <c r="G245" s="165">
        <f t="shared" si="10"/>
        <v>1</v>
      </c>
      <c r="H245" s="76">
        <v>4</v>
      </c>
    </row>
    <row r="246" spans="1:8" x14ac:dyDescent="0.25">
      <c r="A246" s="145">
        <v>5705</v>
      </c>
      <c r="B246" s="145" t="s">
        <v>278</v>
      </c>
      <c r="C246" s="166">
        <v>0</v>
      </c>
      <c r="D246" s="166">
        <v>0</v>
      </c>
      <c r="E246" s="166">
        <f t="shared" si="11"/>
        <v>0</v>
      </c>
      <c r="F246" s="165" t="str">
        <f t="shared" si="9"/>
        <v>NO</v>
      </c>
      <c r="G246" s="165">
        <f t="shared" si="10"/>
        <v>1</v>
      </c>
      <c r="H246" s="76">
        <v>5</v>
      </c>
    </row>
    <row r="247" spans="1:8" x14ac:dyDescent="0.25">
      <c r="A247" s="145">
        <v>15201</v>
      </c>
      <c r="B247" s="145" t="s">
        <v>294</v>
      </c>
      <c r="C247" s="166">
        <v>0</v>
      </c>
      <c r="D247" s="166">
        <v>0</v>
      </c>
      <c r="E247" s="166">
        <f t="shared" si="11"/>
        <v>0</v>
      </c>
      <c r="F247" s="165" t="str">
        <f t="shared" si="9"/>
        <v>NO</v>
      </c>
      <c r="G247" s="165">
        <f t="shared" si="10"/>
        <v>1</v>
      </c>
      <c r="H247" s="76">
        <v>5</v>
      </c>
    </row>
    <row r="248" spans="1:8" x14ac:dyDescent="0.25">
      <c r="A248" s="145">
        <v>10304</v>
      </c>
      <c r="B248" s="145" t="s">
        <v>207</v>
      </c>
      <c r="C248" s="166">
        <v>0</v>
      </c>
      <c r="D248" s="166">
        <v>0</v>
      </c>
      <c r="E248" s="166">
        <f t="shared" si="11"/>
        <v>0</v>
      </c>
      <c r="F248" s="165" t="str">
        <f t="shared" si="9"/>
        <v>NO</v>
      </c>
      <c r="G248" s="165">
        <f t="shared" si="10"/>
        <v>1</v>
      </c>
      <c r="H248" s="76">
        <v>4</v>
      </c>
    </row>
    <row r="249" spans="1:8" x14ac:dyDescent="0.25">
      <c r="A249" s="145">
        <v>10207</v>
      </c>
      <c r="B249" s="145" t="s">
        <v>305</v>
      </c>
      <c r="C249" s="166">
        <v>0</v>
      </c>
      <c r="D249" s="166">
        <v>0</v>
      </c>
      <c r="E249" s="166">
        <f t="shared" si="11"/>
        <v>0</v>
      </c>
      <c r="F249" s="165" t="str">
        <f t="shared" si="9"/>
        <v>NO</v>
      </c>
      <c r="G249" s="165">
        <f t="shared" si="10"/>
        <v>1</v>
      </c>
      <c r="H249" s="76">
        <v>5</v>
      </c>
    </row>
    <row r="250" spans="1:8" x14ac:dyDescent="0.25">
      <c r="A250" s="145">
        <v>10208</v>
      </c>
      <c r="B250" s="145" t="s">
        <v>167</v>
      </c>
      <c r="C250" s="166">
        <v>0</v>
      </c>
      <c r="D250" s="166">
        <v>0</v>
      </c>
      <c r="E250" s="166">
        <f t="shared" si="11"/>
        <v>0</v>
      </c>
      <c r="F250" s="165" t="str">
        <f t="shared" si="9"/>
        <v>NO</v>
      </c>
      <c r="G250" s="165">
        <f t="shared" si="10"/>
        <v>1</v>
      </c>
      <c r="H250" s="76">
        <v>4</v>
      </c>
    </row>
    <row r="251" spans="1:8" x14ac:dyDescent="0.25">
      <c r="A251" s="145">
        <v>10209</v>
      </c>
      <c r="B251" s="145" t="s">
        <v>319</v>
      </c>
      <c r="C251" s="166">
        <v>0</v>
      </c>
      <c r="D251" s="166">
        <v>0</v>
      </c>
      <c r="E251" s="166">
        <f t="shared" si="11"/>
        <v>0</v>
      </c>
      <c r="F251" s="165" t="str">
        <f t="shared" si="9"/>
        <v>NO</v>
      </c>
      <c r="G251" s="165">
        <f t="shared" si="10"/>
        <v>1</v>
      </c>
      <c r="H251" s="76">
        <v>5</v>
      </c>
    </row>
    <row r="252" spans="1:8" x14ac:dyDescent="0.25">
      <c r="A252" s="145">
        <v>8308</v>
      </c>
      <c r="B252" s="145" t="s">
        <v>317</v>
      </c>
      <c r="C252" s="166">
        <v>0</v>
      </c>
      <c r="D252" s="166">
        <v>0</v>
      </c>
      <c r="E252" s="166">
        <f t="shared" si="11"/>
        <v>0</v>
      </c>
      <c r="F252" s="165" t="str">
        <f t="shared" si="9"/>
        <v>NO</v>
      </c>
      <c r="G252" s="165">
        <f t="shared" si="10"/>
        <v>1</v>
      </c>
      <c r="H252" s="76">
        <v>5</v>
      </c>
    </row>
    <row r="253" spans="1:8" x14ac:dyDescent="0.25">
      <c r="A253" s="145">
        <v>13125</v>
      </c>
      <c r="B253" s="145" t="s">
        <v>12</v>
      </c>
      <c r="C253" s="166">
        <v>0</v>
      </c>
      <c r="D253" s="166">
        <v>0</v>
      </c>
      <c r="E253" s="166">
        <f t="shared" si="11"/>
        <v>0</v>
      </c>
      <c r="F253" s="165" t="str">
        <f t="shared" si="9"/>
        <v>NO</v>
      </c>
      <c r="G253" s="165">
        <f t="shared" si="10"/>
        <v>1</v>
      </c>
      <c r="H253" s="76">
        <v>1</v>
      </c>
    </row>
    <row r="254" spans="1:8" x14ac:dyDescent="0.25">
      <c r="A254" s="145">
        <v>8309</v>
      </c>
      <c r="B254" s="145" t="s">
        <v>254</v>
      </c>
      <c r="C254" s="166">
        <v>0</v>
      </c>
      <c r="D254" s="166">
        <v>0</v>
      </c>
      <c r="E254" s="166">
        <f t="shared" si="11"/>
        <v>0</v>
      </c>
      <c r="F254" s="165" t="str">
        <f t="shared" si="9"/>
        <v>NO</v>
      </c>
      <c r="G254" s="165">
        <f t="shared" si="10"/>
        <v>1</v>
      </c>
      <c r="H254" s="76">
        <v>5</v>
      </c>
    </row>
    <row r="255" spans="1:8" x14ac:dyDescent="0.25">
      <c r="A255" s="145">
        <v>16107</v>
      </c>
      <c r="B255" s="145" t="s">
        <v>341</v>
      </c>
      <c r="C255" s="166">
        <v>0</v>
      </c>
      <c r="D255" s="166">
        <v>0</v>
      </c>
      <c r="E255" s="166">
        <f t="shared" si="11"/>
        <v>0</v>
      </c>
      <c r="F255" s="165" t="str">
        <f t="shared" si="9"/>
        <v>NO</v>
      </c>
      <c r="G255" s="165">
        <f t="shared" si="10"/>
        <v>1</v>
      </c>
      <c r="H255" s="76">
        <v>5</v>
      </c>
    </row>
    <row r="256" spans="1:8" x14ac:dyDescent="0.25">
      <c r="A256" s="145">
        <v>5501</v>
      </c>
      <c r="B256" s="145" t="s">
        <v>67</v>
      </c>
      <c r="C256" s="166">
        <v>0</v>
      </c>
      <c r="D256" s="166">
        <v>0</v>
      </c>
      <c r="E256" s="166">
        <f t="shared" si="11"/>
        <v>0</v>
      </c>
      <c r="F256" s="165" t="str">
        <f t="shared" si="9"/>
        <v>NO</v>
      </c>
      <c r="G256" s="165">
        <f t="shared" si="10"/>
        <v>1</v>
      </c>
      <c r="H256" s="159">
        <v>2</v>
      </c>
    </row>
    <row r="257" spans="1:8" x14ac:dyDescent="0.25">
      <c r="A257" s="145">
        <v>5801</v>
      </c>
      <c r="B257" s="145" t="s">
        <v>48</v>
      </c>
      <c r="C257" s="166">
        <v>0</v>
      </c>
      <c r="D257" s="166">
        <v>1543021856</v>
      </c>
      <c r="E257" s="166">
        <f t="shared" si="11"/>
        <v>1543021856</v>
      </c>
      <c r="F257" s="165" t="str">
        <f t="shared" si="9"/>
        <v>SI</v>
      </c>
      <c r="G257" s="165">
        <f t="shared" si="10"/>
        <v>0</v>
      </c>
      <c r="H257" s="76">
        <v>1</v>
      </c>
    </row>
    <row r="258" spans="1:8" x14ac:dyDescent="0.25">
      <c r="A258" s="145">
        <v>10210</v>
      </c>
      <c r="B258" s="145" t="s">
        <v>191</v>
      </c>
      <c r="C258" s="166">
        <v>0</v>
      </c>
      <c r="D258" s="166">
        <v>0</v>
      </c>
      <c r="E258" s="166">
        <f t="shared" si="11"/>
        <v>0</v>
      </c>
      <c r="F258" s="165" t="str">
        <f t="shared" si="9"/>
        <v>NO</v>
      </c>
      <c r="G258" s="165">
        <f t="shared" si="10"/>
        <v>1</v>
      </c>
      <c r="H258" s="76">
        <v>4</v>
      </c>
    </row>
    <row r="259" spans="1:8" x14ac:dyDescent="0.25">
      <c r="A259" s="145">
        <v>6114</v>
      </c>
      <c r="B259" s="145" t="s">
        <v>214</v>
      </c>
      <c r="C259" s="166">
        <v>0</v>
      </c>
      <c r="D259" s="166">
        <v>0</v>
      </c>
      <c r="E259" s="166">
        <f t="shared" si="11"/>
        <v>0</v>
      </c>
      <c r="F259" s="165" t="str">
        <f t="shared" si="9"/>
        <v>NO</v>
      </c>
      <c r="G259" s="165">
        <f t="shared" si="10"/>
        <v>1</v>
      </c>
      <c r="H259" s="76">
        <v>4</v>
      </c>
    </row>
    <row r="260" spans="1:8" x14ac:dyDescent="0.25">
      <c r="A260" s="145">
        <v>13126</v>
      </c>
      <c r="B260" s="145" t="s">
        <v>40</v>
      </c>
      <c r="C260" s="166">
        <v>0</v>
      </c>
      <c r="D260" s="166">
        <v>1560245170</v>
      </c>
      <c r="E260" s="166">
        <f t="shared" si="11"/>
        <v>1560245170</v>
      </c>
      <c r="F260" s="165" t="str">
        <f t="shared" ref="F260:F323" si="12">IF(E260&gt;0,"SI","NO")</f>
        <v>SI</v>
      </c>
      <c r="G260" s="165">
        <f t="shared" ref="G260:G323" si="13">IF(F260="NO",1,0)</f>
        <v>0</v>
      </c>
      <c r="H260" s="76">
        <v>1</v>
      </c>
    </row>
    <row r="261" spans="1:8" x14ac:dyDescent="0.25">
      <c r="A261" s="145">
        <v>5107</v>
      </c>
      <c r="B261" s="145" t="s">
        <v>94</v>
      </c>
      <c r="C261" s="166">
        <v>0</v>
      </c>
      <c r="D261" s="166">
        <v>0</v>
      </c>
      <c r="E261" s="166">
        <f t="shared" ref="E261:E324" si="14">+C261+D261</f>
        <v>0</v>
      </c>
      <c r="F261" s="165" t="str">
        <f t="shared" si="12"/>
        <v>NO</v>
      </c>
      <c r="G261" s="165">
        <f t="shared" si="13"/>
        <v>1</v>
      </c>
      <c r="H261" s="76">
        <v>3</v>
      </c>
    </row>
    <row r="262" spans="1:8" x14ac:dyDescent="0.25">
      <c r="A262" s="145">
        <v>16201</v>
      </c>
      <c r="B262" s="145" t="s">
        <v>141</v>
      </c>
      <c r="C262" s="166">
        <v>8008472</v>
      </c>
      <c r="D262" s="166">
        <v>0</v>
      </c>
      <c r="E262" s="166">
        <f t="shared" si="14"/>
        <v>8008472</v>
      </c>
      <c r="F262" s="165" t="str">
        <f t="shared" si="12"/>
        <v>SI</v>
      </c>
      <c r="G262" s="165">
        <f t="shared" si="13"/>
        <v>0</v>
      </c>
      <c r="H262" s="76">
        <v>3</v>
      </c>
    </row>
    <row r="263" spans="1:8" x14ac:dyDescent="0.25">
      <c r="A263" s="145">
        <v>6101</v>
      </c>
      <c r="B263" s="145" t="s">
        <v>25</v>
      </c>
      <c r="C263" s="166">
        <v>0</v>
      </c>
      <c r="D263" s="166">
        <v>0</v>
      </c>
      <c r="E263" s="166">
        <f t="shared" si="14"/>
        <v>0</v>
      </c>
      <c r="F263" s="165" t="str">
        <f t="shared" si="12"/>
        <v>NO</v>
      </c>
      <c r="G263" s="165">
        <f t="shared" si="13"/>
        <v>1</v>
      </c>
      <c r="H263" s="76">
        <v>1</v>
      </c>
    </row>
    <row r="264" spans="1:8" x14ac:dyDescent="0.25">
      <c r="A264" s="145">
        <v>16206</v>
      </c>
      <c r="B264" s="145" t="s">
        <v>193</v>
      </c>
      <c r="C264" s="166">
        <v>0</v>
      </c>
      <c r="D264" s="166">
        <v>0</v>
      </c>
      <c r="E264" s="166">
        <f t="shared" si="14"/>
        <v>0</v>
      </c>
      <c r="F264" s="165" t="str">
        <f t="shared" si="12"/>
        <v>NO</v>
      </c>
      <c r="G264" s="165">
        <f t="shared" si="13"/>
        <v>1</v>
      </c>
      <c r="H264" s="76">
        <v>4</v>
      </c>
    </row>
    <row r="265" spans="1:8" x14ac:dyDescent="0.25">
      <c r="A265" s="145">
        <v>7305</v>
      </c>
      <c r="B265" s="145" t="s">
        <v>255</v>
      </c>
      <c r="C265" s="166">
        <v>0</v>
      </c>
      <c r="D265" s="166">
        <v>0</v>
      </c>
      <c r="E265" s="166">
        <f t="shared" si="14"/>
        <v>0</v>
      </c>
      <c r="F265" s="165" t="str">
        <f t="shared" si="12"/>
        <v>NO</v>
      </c>
      <c r="G265" s="165">
        <f t="shared" si="13"/>
        <v>1</v>
      </c>
      <c r="H265" s="76">
        <v>5</v>
      </c>
    </row>
    <row r="266" spans="1:8" x14ac:dyDescent="0.25">
      <c r="A266" s="145">
        <v>13127</v>
      </c>
      <c r="B266" s="145" t="s">
        <v>6</v>
      </c>
      <c r="C266" s="166">
        <v>0</v>
      </c>
      <c r="D266" s="166">
        <v>0</v>
      </c>
      <c r="E266" s="166">
        <f t="shared" si="14"/>
        <v>0</v>
      </c>
      <c r="F266" s="165" t="str">
        <f t="shared" si="12"/>
        <v>NO</v>
      </c>
      <c r="G266" s="165">
        <f t="shared" si="13"/>
        <v>1</v>
      </c>
      <c r="H266" s="76">
        <v>1</v>
      </c>
    </row>
    <row r="267" spans="1:8" x14ac:dyDescent="0.25">
      <c r="A267" s="145">
        <v>9209</v>
      </c>
      <c r="B267" s="145" t="s">
        <v>106</v>
      </c>
      <c r="C267" s="166">
        <v>0</v>
      </c>
      <c r="D267" s="166">
        <v>0</v>
      </c>
      <c r="E267" s="166">
        <f t="shared" si="14"/>
        <v>0</v>
      </c>
      <c r="F267" s="165" t="str">
        <f t="shared" si="12"/>
        <v>NO</v>
      </c>
      <c r="G267" s="165">
        <f t="shared" si="13"/>
        <v>1</v>
      </c>
      <c r="H267" s="76">
        <v>3</v>
      </c>
    </row>
    <row r="268" spans="1:8" x14ac:dyDescent="0.25">
      <c r="A268" s="145">
        <v>13128</v>
      </c>
      <c r="B268" s="145" t="s">
        <v>10</v>
      </c>
      <c r="C268" s="166">
        <v>0</v>
      </c>
      <c r="D268" s="166">
        <v>0</v>
      </c>
      <c r="E268" s="166">
        <f t="shared" si="14"/>
        <v>0</v>
      </c>
      <c r="F268" s="165" t="str">
        <f t="shared" si="12"/>
        <v>NO</v>
      </c>
      <c r="G268" s="165">
        <f t="shared" si="13"/>
        <v>1</v>
      </c>
      <c r="H268" s="76">
        <v>1</v>
      </c>
    </row>
    <row r="269" spans="1:8" x14ac:dyDescent="0.25">
      <c r="A269" s="145">
        <v>6115</v>
      </c>
      <c r="B269" s="145" t="s">
        <v>199</v>
      </c>
      <c r="C269" s="166">
        <v>0</v>
      </c>
      <c r="D269" s="166">
        <v>0</v>
      </c>
      <c r="E269" s="166">
        <f t="shared" si="14"/>
        <v>0</v>
      </c>
      <c r="F269" s="165" t="str">
        <f t="shared" si="12"/>
        <v>NO</v>
      </c>
      <c r="G269" s="165">
        <f t="shared" si="13"/>
        <v>1</v>
      </c>
      <c r="H269" s="76">
        <v>4</v>
      </c>
    </row>
    <row r="270" spans="1:8" x14ac:dyDescent="0.25">
      <c r="A270" s="145">
        <v>6116</v>
      </c>
      <c r="B270" s="145" t="s">
        <v>369</v>
      </c>
      <c r="C270" s="166">
        <v>0</v>
      </c>
      <c r="D270" s="166">
        <v>0</v>
      </c>
      <c r="E270" s="166">
        <f t="shared" si="14"/>
        <v>0</v>
      </c>
      <c r="F270" s="165" t="str">
        <f t="shared" si="12"/>
        <v>NO</v>
      </c>
      <c r="G270" s="165">
        <f t="shared" si="13"/>
        <v>1</v>
      </c>
      <c r="H270" s="76">
        <v>4</v>
      </c>
    </row>
    <row r="271" spans="1:8" x14ac:dyDescent="0.25">
      <c r="A271" s="145">
        <v>7405</v>
      </c>
      <c r="B271" s="145" t="s">
        <v>263</v>
      </c>
      <c r="C271" s="166">
        <v>0</v>
      </c>
      <c r="D271" s="166">
        <v>0</v>
      </c>
      <c r="E271" s="166">
        <f t="shared" si="14"/>
        <v>0</v>
      </c>
      <c r="F271" s="165" t="str">
        <f t="shared" si="12"/>
        <v>NO</v>
      </c>
      <c r="G271" s="165">
        <f t="shared" si="13"/>
        <v>1</v>
      </c>
      <c r="H271" s="76">
        <v>5</v>
      </c>
    </row>
    <row r="272" spans="1:8" x14ac:dyDescent="0.25">
      <c r="A272" s="145">
        <v>5303</v>
      </c>
      <c r="B272" s="145" t="s">
        <v>98</v>
      </c>
      <c r="C272" s="166">
        <v>0</v>
      </c>
      <c r="D272" s="166">
        <v>0</v>
      </c>
      <c r="E272" s="166">
        <f t="shared" si="14"/>
        <v>0</v>
      </c>
      <c r="F272" s="165" t="str">
        <f t="shared" si="12"/>
        <v>NO</v>
      </c>
      <c r="G272" s="165">
        <f t="shared" si="13"/>
        <v>1</v>
      </c>
      <c r="H272" s="76">
        <v>3</v>
      </c>
    </row>
    <row r="273" spans="1:8" x14ac:dyDescent="0.25">
      <c r="A273" s="145">
        <v>14204</v>
      </c>
      <c r="B273" s="145" t="s">
        <v>101</v>
      </c>
      <c r="C273" s="166">
        <v>0</v>
      </c>
      <c r="D273" s="166">
        <v>0</v>
      </c>
      <c r="E273" s="166">
        <f t="shared" si="14"/>
        <v>0</v>
      </c>
      <c r="F273" s="165" t="str">
        <f t="shared" si="12"/>
        <v>NO</v>
      </c>
      <c r="G273" s="165">
        <f t="shared" si="13"/>
        <v>1</v>
      </c>
      <c r="H273" s="76">
        <v>3</v>
      </c>
    </row>
    <row r="274" spans="1:8" x14ac:dyDescent="0.25">
      <c r="A274" s="145">
        <v>7108</v>
      </c>
      <c r="B274" s="145" t="s">
        <v>241</v>
      </c>
      <c r="C274" s="166">
        <v>0</v>
      </c>
      <c r="D274" s="166">
        <v>0</v>
      </c>
      <c r="E274" s="166">
        <f t="shared" si="14"/>
        <v>0</v>
      </c>
      <c r="F274" s="165" t="str">
        <f t="shared" si="12"/>
        <v>NO</v>
      </c>
      <c r="G274" s="165">
        <f t="shared" si="13"/>
        <v>1</v>
      </c>
      <c r="H274" s="76">
        <v>5</v>
      </c>
    </row>
    <row r="275" spans="1:8" x14ac:dyDescent="0.25">
      <c r="A275" s="145">
        <v>4305</v>
      </c>
      <c r="B275" s="145" t="s">
        <v>282</v>
      </c>
      <c r="C275" s="166">
        <v>0</v>
      </c>
      <c r="D275" s="166">
        <v>0</v>
      </c>
      <c r="E275" s="166">
        <f t="shared" si="14"/>
        <v>0</v>
      </c>
      <c r="F275" s="165" t="str">
        <f t="shared" si="12"/>
        <v>NO</v>
      </c>
      <c r="G275" s="165">
        <f t="shared" si="13"/>
        <v>1</v>
      </c>
      <c r="H275" s="76">
        <v>5</v>
      </c>
    </row>
    <row r="276" spans="1:8" x14ac:dyDescent="0.25">
      <c r="A276" s="145">
        <v>11402</v>
      </c>
      <c r="B276" s="145" t="s">
        <v>173</v>
      </c>
      <c r="C276" s="166">
        <v>0</v>
      </c>
      <c r="D276" s="166">
        <v>0</v>
      </c>
      <c r="E276" s="166">
        <f t="shared" si="14"/>
        <v>0</v>
      </c>
      <c r="F276" s="165" t="str">
        <f t="shared" si="12"/>
        <v>NO</v>
      </c>
      <c r="G276" s="165">
        <f t="shared" si="13"/>
        <v>1</v>
      </c>
      <c r="H276" s="76">
        <v>4</v>
      </c>
    </row>
    <row r="277" spans="1:8" x14ac:dyDescent="0.25">
      <c r="A277" s="145">
        <v>10305</v>
      </c>
      <c r="B277" s="145" t="s">
        <v>203</v>
      </c>
      <c r="C277" s="166">
        <v>0</v>
      </c>
      <c r="D277" s="166">
        <v>0</v>
      </c>
      <c r="E277" s="166">
        <f t="shared" si="14"/>
        <v>0</v>
      </c>
      <c r="F277" s="165" t="str">
        <f t="shared" si="12"/>
        <v>NO</v>
      </c>
      <c r="G277" s="165">
        <f t="shared" si="13"/>
        <v>1</v>
      </c>
      <c r="H277" s="76">
        <v>4</v>
      </c>
    </row>
    <row r="278" spans="1:8" x14ac:dyDescent="0.25">
      <c r="A278" s="145">
        <v>12103</v>
      </c>
      <c r="B278" s="145" t="s">
        <v>246</v>
      </c>
      <c r="C278" s="166">
        <v>0</v>
      </c>
      <c r="D278" s="166">
        <v>0</v>
      </c>
      <c r="E278" s="166">
        <f t="shared" si="14"/>
        <v>0</v>
      </c>
      <c r="F278" s="165" t="str">
        <f t="shared" si="12"/>
        <v>NO</v>
      </c>
      <c r="G278" s="165">
        <f t="shared" si="13"/>
        <v>1</v>
      </c>
      <c r="H278" s="76">
        <v>5</v>
      </c>
    </row>
    <row r="279" spans="1:8" x14ac:dyDescent="0.25">
      <c r="A279" s="145">
        <v>7306</v>
      </c>
      <c r="B279" s="145" t="s">
        <v>153</v>
      </c>
      <c r="C279" s="166">
        <v>0</v>
      </c>
      <c r="D279" s="166">
        <v>0</v>
      </c>
      <c r="E279" s="166">
        <f t="shared" si="14"/>
        <v>0</v>
      </c>
      <c r="F279" s="165" t="str">
        <f t="shared" si="12"/>
        <v>NO</v>
      </c>
      <c r="G279" s="165">
        <f t="shared" si="13"/>
        <v>1</v>
      </c>
      <c r="H279" s="76">
        <v>4</v>
      </c>
    </row>
    <row r="280" spans="1:8" x14ac:dyDescent="0.25">
      <c r="A280" s="145">
        <v>9116</v>
      </c>
      <c r="B280" s="145" t="s">
        <v>276</v>
      </c>
      <c r="C280" s="166">
        <v>0</v>
      </c>
      <c r="D280" s="166">
        <v>0</v>
      </c>
      <c r="E280" s="166">
        <f t="shared" si="14"/>
        <v>0</v>
      </c>
      <c r="F280" s="165" t="str">
        <f t="shared" si="12"/>
        <v>NO</v>
      </c>
      <c r="G280" s="165">
        <f t="shared" si="13"/>
        <v>1</v>
      </c>
      <c r="H280" s="76">
        <v>5</v>
      </c>
    </row>
    <row r="281" spans="1:8" x14ac:dyDescent="0.25">
      <c r="A281" s="145">
        <v>7307</v>
      </c>
      <c r="B281" s="145" t="s">
        <v>333</v>
      </c>
      <c r="C281" s="166">
        <v>0</v>
      </c>
      <c r="D281" s="166">
        <v>0</v>
      </c>
      <c r="E281" s="166">
        <f t="shared" si="14"/>
        <v>0</v>
      </c>
      <c r="F281" s="165" t="str">
        <f t="shared" si="12"/>
        <v>NO</v>
      </c>
      <c r="G281" s="165">
        <f t="shared" si="13"/>
        <v>1</v>
      </c>
      <c r="H281" s="76">
        <v>5</v>
      </c>
    </row>
    <row r="282" spans="1:8" x14ac:dyDescent="0.25">
      <c r="A282" s="145">
        <v>4204</v>
      </c>
      <c r="B282" s="145" t="s">
        <v>308</v>
      </c>
      <c r="C282" s="166">
        <v>34624478</v>
      </c>
      <c r="D282" s="166">
        <v>0</v>
      </c>
      <c r="E282" s="166">
        <f t="shared" si="14"/>
        <v>34624478</v>
      </c>
      <c r="F282" s="165" t="str">
        <f t="shared" si="12"/>
        <v>SI</v>
      </c>
      <c r="G282" s="165">
        <f t="shared" si="13"/>
        <v>0</v>
      </c>
      <c r="H282" s="76">
        <v>5</v>
      </c>
    </row>
    <row r="283" spans="1:8" x14ac:dyDescent="0.25">
      <c r="A283" s="145">
        <v>5601</v>
      </c>
      <c r="B283" s="145" t="s">
        <v>54</v>
      </c>
      <c r="C283" s="166">
        <v>0</v>
      </c>
      <c r="D283" s="166">
        <v>0</v>
      </c>
      <c r="E283" s="166">
        <f t="shared" si="14"/>
        <v>0</v>
      </c>
      <c r="F283" s="165" t="str">
        <f t="shared" si="12"/>
        <v>NO</v>
      </c>
      <c r="G283" s="165">
        <f t="shared" si="13"/>
        <v>1</v>
      </c>
      <c r="H283" s="76">
        <v>2</v>
      </c>
    </row>
    <row r="284" spans="1:8" x14ac:dyDescent="0.25">
      <c r="A284" s="145">
        <v>13401</v>
      </c>
      <c r="B284" s="145" t="s">
        <v>42</v>
      </c>
      <c r="C284" s="166">
        <v>0</v>
      </c>
      <c r="D284" s="166">
        <v>33102060</v>
      </c>
      <c r="E284" s="166">
        <f t="shared" si="14"/>
        <v>33102060</v>
      </c>
      <c r="F284" s="165" t="str">
        <f t="shared" si="12"/>
        <v>SI</v>
      </c>
      <c r="G284" s="165">
        <f t="shared" si="13"/>
        <v>0</v>
      </c>
      <c r="H284" s="76">
        <v>1</v>
      </c>
    </row>
    <row r="285" spans="1:8" x14ac:dyDescent="0.25">
      <c r="A285" s="145">
        <v>16301</v>
      </c>
      <c r="B285" s="145" t="s">
        <v>93</v>
      </c>
      <c r="C285" s="166">
        <v>0</v>
      </c>
      <c r="D285" s="166">
        <v>0</v>
      </c>
      <c r="E285" s="166">
        <f t="shared" si="14"/>
        <v>0</v>
      </c>
      <c r="F285" s="165" t="str">
        <f t="shared" si="12"/>
        <v>NO</v>
      </c>
      <c r="G285" s="165">
        <f t="shared" si="13"/>
        <v>1</v>
      </c>
      <c r="H285" s="76">
        <v>3</v>
      </c>
    </row>
    <row r="286" spans="1:8" x14ac:dyDescent="0.25">
      <c r="A286" s="145">
        <v>7109</v>
      </c>
      <c r="B286" s="145" t="s">
        <v>245</v>
      </c>
      <c r="C286" s="166">
        <v>0</v>
      </c>
      <c r="D286" s="166">
        <v>0</v>
      </c>
      <c r="E286" s="166">
        <f t="shared" si="14"/>
        <v>0</v>
      </c>
      <c r="F286" s="165" t="str">
        <f t="shared" si="12"/>
        <v>NO</v>
      </c>
      <c r="G286" s="165">
        <f t="shared" si="13"/>
        <v>1</v>
      </c>
      <c r="H286" s="76">
        <v>5</v>
      </c>
    </row>
    <row r="287" spans="1:8" x14ac:dyDescent="0.25">
      <c r="A287" s="145">
        <v>5304</v>
      </c>
      <c r="B287" s="145" t="s">
        <v>233</v>
      </c>
      <c r="C287" s="166">
        <v>762736</v>
      </c>
      <c r="D287" s="166">
        <v>0</v>
      </c>
      <c r="E287" s="166">
        <f t="shared" si="14"/>
        <v>762736</v>
      </c>
      <c r="F287" s="165" t="str">
        <f t="shared" si="12"/>
        <v>SI</v>
      </c>
      <c r="G287" s="165">
        <f t="shared" si="13"/>
        <v>0</v>
      </c>
      <c r="H287" s="76">
        <v>4</v>
      </c>
    </row>
    <row r="288" spans="1:8" x14ac:dyDescent="0.25">
      <c r="A288" s="145">
        <v>16304</v>
      </c>
      <c r="B288" s="145" t="s">
        <v>290</v>
      </c>
      <c r="C288" s="166">
        <v>0</v>
      </c>
      <c r="D288" s="166">
        <v>0</v>
      </c>
      <c r="E288" s="166">
        <f t="shared" si="14"/>
        <v>0</v>
      </c>
      <c r="F288" s="165" t="str">
        <f t="shared" si="12"/>
        <v>NO</v>
      </c>
      <c r="G288" s="165">
        <f t="shared" si="13"/>
        <v>1</v>
      </c>
      <c r="H288" s="76">
        <v>5</v>
      </c>
    </row>
    <row r="289" spans="1:8" x14ac:dyDescent="0.25">
      <c r="A289" s="145">
        <v>5701</v>
      </c>
      <c r="B289" s="145" t="s">
        <v>118</v>
      </c>
      <c r="C289" s="166">
        <v>0</v>
      </c>
      <c r="D289" s="166">
        <v>0</v>
      </c>
      <c r="E289" s="166">
        <f t="shared" si="14"/>
        <v>0</v>
      </c>
      <c r="F289" s="165" t="str">
        <f t="shared" si="12"/>
        <v>NO</v>
      </c>
      <c r="G289" s="165">
        <f t="shared" si="13"/>
        <v>1</v>
      </c>
      <c r="H289" s="76">
        <v>3</v>
      </c>
    </row>
    <row r="290" spans="1:8" x14ac:dyDescent="0.25">
      <c r="A290" s="145">
        <v>6301</v>
      </c>
      <c r="B290" s="145" t="s">
        <v>216</v>
      </c>
      <c r="C290" s="166">
        <v>389702</v>
      </c>
      <c r="D290" s="166">
        <v>1768918578</v>
      </c>
      <c r="E290" s="166">
        <f t="shared" si="14"/>
        <v>1769308280</v>
      </c>
      <c r="F290" s="165" t="str">
        <f t="shared" si="12"/>
        <v>SI</v>
      </c>
      <c r="G290" s="165">
        <f t="shared" si="13"/>
        <v>0</v>
      </c>
      <c r="H290" s="76">
        <v>4</v>
      </c>
    </row>
    <row r="291" spans="1:8" x14ac:dyDescent="0.25">
      <c r="A291" s="145">
        <v>12104</v>
      </c>
      <c r="B291" s="145" t="s">
        <v>151</v>
      </c>
      <c r="C291" s="166">
        <v>0</v>
      </c>
      <c r="D291" s="166">
        <v>0</v>
      </c>
      <c r="E291" s="166">
        <f t="shared" si="14"/>
        <v>0</v>
      </c>
      <c r="F291" s="165" t="str">
        <f t="shared" si="12"/>
        <v>NO</v>
      </c>
      <c r="G291" s="165">
        <f t="shared" si="13"/>
        <v>1</v>
      </c>
      <c r="H291" s="76">
        <v>4</v>
      </c>
    </row>
    <row r="292" spans="1:8" x14ac:dyDescent="0.25">
      <c r="A292" s="145">
        <v>16108</v>
      </c>
      <c r="B292" s="145" t="s">
        <v>337</v>
      </c>
      <c r="C292" s="166">
        <v>181116663</v>
      </c>
      <c r="D292" s="166">
        <v>0</v>
      </c>
      <c r="E292" s="166">
        <f t="shared" si="14"/>
        <v>181116663</v>
      </c>
      <c r="F292" s="165" t="str">
        <f t="shared" si="12"/>
        <v>SI</v>
      </c>
      <c r="G292" s="165">
        <f t="shared" si="13"/>
        <v>0</v>
      </c>
      <c r="H292" s="76">
        <v>5</v>
      </c>
    </row>
    <row r="293" spans="1:8" x14ac:dyDescent="0.25">
      <c r="A293" s="145">
        <v>7406</v>
      </c>
      <c r="B293" s="145" t="s">
        <v>92</v>
      </c>
      <c r="C293" s="166">
        <v>0</v>
      </c>
      <c r="D293" s="166">
        <v>0</v>
      </c>
      <c r="E293" s="166">
        <f t="shared" si="14"/>
        <v>0</v>
      </c>
      <c r="F293" s="165" t="str">
        <f t="shared" si="12"/>
        <v>NO</v>
      </c>
      <c r="G293" s="165">
        <f t="shared" si="13"/>
        <v>1</v>
      </c>
      <c r="H293" s="76">
        <v>3</v>
      </c>
    </row>
    <row r="294" spans="1:8" x14ac:dyDescent="0.25">
      <c r="A294" s="145">
        <v>13129</v>
      </c>
      <c r="B294" s="145" t="s">
        <v>22</v>
      </c>
      <c r="C294" s="166">
        <v>0</v>
      </c>
      <c r="D294" s="166">
        <v>0</v>
      </c>
      <c r="E294" s="166">
        <f t="shared" si="14"/>
        <v>0</v>
      </c>
      <c r="F294" s="165" t="str">
        <f t="shared" si="12"/>
        <v>NO</v>
      </c>
      <c r="G294" s="165">
        <f t="shared" si="13"/>
        <v>1</v>
      </c>
      <c r="H294" s="76">
        <v>1</v>
      </c>
    </row>
    <row r="295" spans="1:8" x14ac:dyDescent="0.25">
      <c r="A295" s="145">
        <v>13203</v>
      </c>
      <c r="B295" s="145" t="s">
        <v>228</v>
      </c>
      <c r="C295" s="166">
        <v>0</v>
      </c>
      <c r="D295" s="166">
        <v>0</v>
      </c>
      <c r="E295" s="166">
        <f t="shared" si="14"/>
        <v>0</v>
      </c>
      <c r="F295" s="165" t="str">
        <f t="shared" si="12"/>
        <v>NO</v>
      </c>
      <c r="G295" s="165">
        <f t="shared" si="13"/>
        <v>1</v>
      </c>
      <c r="H295" s="76">
        <v>4</v>
      </c>
    </row>
    <row r="296" spans="1:8" x14ac:dyDescent="0.25">
      <c r="A296" s="145">
        <v>10306</v>
      </c>
      <c r="B296" s="145" t="s">
        <v>336</v>
      </c>
      <c r="C296" s="166">
        <v>441315356</v>
      </c>
      <c r="D296" s="166">
        <v>0</v>
      </c>
      <c r="E296" s="166">
        <f t="shared" si="14"/>
        <v>441315356</v>
      </c>
      <c r="F296" s="165" t="str">
        <f t="shared" si="12"/>
        <v>SI</v>
      </c>
      <c r="G296" s="165">
        <f t="shared" si="13"/>
        <v>0</v>
      </c>
      <c r="H296" s="76">
        <v>5</v>
      </c>
    </row>
    <row r="297" spans="1:8" x14ac:dyDescent="0.25">
      <c r="A297" s="145">
        <v>13130</v>
      </c>
      <c r="B297" s="145" t="s">
        <v>41</v>
      </c>
      <c r="C297" s="166">
        <v>0</v>
      </c>
      <c r="D297" s="166">
        <v>5357331395</v>
      </c>
      <c r="E297" s="166">
        <f t="shared" si="14"/>
        <v>5357331395</v>
      </c>
      <c r="F297" s="165" t="str">
        <f t="shared" si="12"/>
        <v>SI</v>
      </c>
      <c r="G297" s="165">
        <f t="shared" si="13"/>
        <v>0</v>
      </c>
      <c r="H297" s="76">
        <v>1</v>
      </c>
    </row>
    <row r="298" spans="1:8" x14ac:dyDescent="0.25">
      <c r="A298" s="145">
        <v>16305</v>
      </c>
      <c r="B298" s="145" t="s">
        <v>271</v>
      </c>
      <c r="C298" s="166">
        <v>0</v>
      </c>
      <c r="D298" s="166">
        <v>0</v>
      </c>
      <c r="E298" s="166">
        <f t="shared" si="14"/>
        <v>0</v>
      </c>
      <c r="F298" s="165" t="str">
        <f t="shared" si="12"/>
        <v>NO</v>
      </c>
      <c r="G298" s="165">
        <f t="shared" si="13"/>
        <v>1</v>
      </c>
      <c r="H298" s="76">
        <v>5</v>
      </c>
    </row>
    <row r="299" spans="1:8" x14ac:dyDescent="0.25">
      <c r="A299" s="145">
        <v>10307</v>
      </c>
      <c r="B299" s="145" t="s">
        <v>229</v>
      </c>
      <c r="C299" s="166">
        <v>82915899</v>
      </c>
      <c r="D299" s="166">
        <v>0</v>
      </c>
      <c r="E299" s="166">
        <f t="shared" si="14"/>
        <v>82915899</v>
      </c>
      <c r="F299" s="165" t="str">
        <f t="shared" si="12"/>
        <v>SI</v>
      </c>
      <c r="G299" s="165">
        <f t="shared" si="13"/>
        <v>0</v>
      </c>
      <c r="H299" s="76">
        <v>4</v>
      </c>
    </row>
    <row r="300" spans="1:8" x14ac:dyDescent="0.25">
      <c r="A300" s="145">
        <v>13505</v>
      </c>
      <c r="B300" s="145" t="s">
        <v>252</v>
      </c>
      <c r="C300" s="166">
        <v>0</v>
      </c>
      <c r="D300" s="166">
        <v>0</v>
      </c>
      <c r="E300" s="166">
        <f t="shared" si="14"/>
        <v>0</v>
      </c>
      <c r="F300" s="165" t="str">
        <f t="shared" si="12"/>
        <v>NO</v>
      </c>
      <c r="G300" s="165">
        <f t="shared" si="13"/>
        <v>1</v>
      </c>
      <c r="H300" s="76">
        <v>5</v>
      </c>
    </row>
    <row r="301" spans="1:8" x14ac:dyDescent="0.25">
      <c r="A301" s="145">
        <v>2203</v>
      </c>
      <c r="B301" s="145" t="s">
        <v>202</v>
      </c>
      <c r="C301" s="166">
        <v>0</v>
      </c>
      <c r="D301" s="166">
        <v>0</v>
      </c>
      <c r="E301" s="166">
        <f t="shared" si="14"/>
        <v>0</v>
      </c>
      <c r="F301" s="165" t="str">
        <f t="shared" si="12"/>
        <v>NO</v>
      </c>
      <c r="G301" s="165">
        <f t="shared" si="13"/>
        <v>1</v>
      </c>
      <c r="H301" s="76">
        <v>4</v>
      </c>
    </row>
    <row r="302" spans="1:8" x14ac:dyDescent="0.25">
      <c r="A302" s="145">
        <v>8108</v>
      </c>
      <c r="B302" s="145" t="s">
        <v>37</v>
      </c>
      <c r="C302" s="166">
        <v>0</v>
      </c>
      <c r="D302" s="166">
        <v>0</v>
      </c>
      <c r="E302" s="166">
        <f t="shared" si="14"/>
        <v>0</v>
      </c>
      <c r="F302" s="165" t="str">
        <f t="shared" si="12"/>
        <v>NO</v>
      </c>
      <c r="G302" s="165">
        <f t="shared" si="13"/>
        <v>1</v>
      </c>
      <c r="H302" s="159">
        <v>1</v>
      </c>
    </row>
    <row r="303" spans="1:8" x14ac:dyDescent="0.25">
      <c r="A303" s="145">
        <v>7110</v>
      </c>
      <c r="B303" s="145" t="s">
        <v>264</v>
      </c>
      <c r="C303" s="166">
        <v>0</v>
      </c>
      <c r="D303" s="166">
        <v>0</v>
      </c>
      <c r="E303" s="166">
        <f t="shared" si="14"/>
        <v>0</v>
      </c>
      <c r="F303" s="165" t="str">
        <f t="shared" si="12"/>
        <v>NO</v>
      </c>
      <c r="G303" s="165">
        <f t="shared" si="13"/>
        <v>1</v>
      </c>
      <c r="H303" s="76">
        <v>5</v>
      </c>
    </row>
    <row r="304" spans="1:8" x14ac:dyDescent="0.25">
      <c r="A304" s="145">
        <v>13131</v>
      </c>
      <c r="B304" s="145" t="s">
        <v>38</v>
      </c>
      <c r="C304" s="166">
        <v>0</v>
      </c>
      <c r="D304" s="166">
        <v>0</v>
      </c>
      <c r="E304" s="166">
        <f t="shared" si="14"/>
        <v>0</v>
      </c>
      <c r="F304" s="165" t="str">
        <f t="shared" si="12"/>
        <v>NO</v>
      </c>
      <c r="G304" s="165">
        <f t="shared" si="13"/>
        <v>1</v>
      </c>
      <c r="H304" s="76">
        <v>1</v>
      </c>
    </row>
    <row r="305" spans="1:8" x14ac:dyDescent="0.25">
      <c r="A305" s="145">
        <v>8310</v>
      </c>
      <c r="B305" s="145" t="s">
        <v>114</v>
      </c>
      <c r="C305" s="166">
        <v>0</v>
      </c>
      <c r="D305" s="166">
        <v>0</v>
      </c>
      <c r="E305" s="166">
        <f t="shared" si="14"/>
        <v>0</v>
      </c>
      <c r="F305" s="165" t="str">
        <f t="shared" si="12"/>
        <v>NO</v>
      </c>
      <c r="G305" s="165">
        <f t="shared" si="13"/>
        <v>1</v>
      </c>
      <c r="H305" s="76">
        <v>3</v>
      </c>
    </row>
    <row r="306" spans="1:8" x14ac:dyDescent="0.25">
      <c r="A306" s="145">
        <v>6117</v>
      </c>
      <c r="B306" s="145" t="s">
        <v>165</v>
      </c>
      <c r="C306" s="166">
        <v>0</v>
      </c>
      <c r="D306" s="166">
        <v>454409748</v>
      </c>
      <c r="E306" s="166">
        <f t="shared" si="14"/>
        <v>454409748</v>
      </c>
      <c r="F306" s="165" t="str">
        <f t="shared" si="12"/>
        <v>SI</v>
      </c>
      <c r="G306" s="165">
        <f t="shared" si="13"/>
        <v>0</v>
      </c>
      <c r="H306" s="76">
        <v>4</v>
      </c>
    </row>
    <row r="307" spans="1:8" x14ac:dyDescent="0.25">
      <c r="A307" s="145">
        <v>8311</v>
      </c>
      <c r="B307" s="145" t="s">
        <v>134</v>
      </c>
      <c r="C307" s="166">
        <v>0</v>
      </c>
      <c r="D307" s="166">
        <v>0</v>
      </c>
      <c r="E307" s="166">
        <f t="shared" si="14"/>
        <v>0</v>
      </c>
      <c r="F307" s="165" t="str">
        <f t="shared" si="12"/>
        <v>NO</v>
      </c>
      <c r="G307" s="165">
        <f t="shared" si="13"/>
        <v>1</v>
      </c>
      <c r="H307" s="159">
        <v>3</v>
      </c>
    </row>
    <row r="308" spans="1:8" x14ac:dyDescent="0.25">
      <c r="A308" s="145">
        <v>6310</v>
      </c>
      <c r="B308" s="145" t="s">
        <v>189</v>
      </c>
      <c r="C308" s="166">
        <v>0</v>
      </c>
      <c r="D308" s="166">
        <v>0</v>
      </c>
      <c r="E308" s="166">
        <f t="shared" si="14"/>
        <v>0</v>
      </c>
      <c r="F308" s="165" t="str">
        <f t="shared" si="12"/>
        <v>NO</v>
      </c>
      <c r="G308" s="165">
        <f t="shared" si="13"/>
        <v>1</v>
      </c>
      <c r="H308" s="76">
        <v>4</v>
      </c>
    </row>
    <row r="309" spans="1:8" x14ac:dyDescent="0.25">
      <c r="A309" s="145">
        <v>8109</v>
      </c>
      <c r="B309" s="145" t="s">
        <v>311</v>
      </c>
      <c r="C309" s="166">
        <v>0</v>
      </c>
      <c r="D309" s="166">
        <v>0</v>
      </c>
      <c r="E309" s="166">
        <f t="shared" si="14"/>
        <v>0</v>
      </c>
      <c r="F309" s="165" t="str">
        <f t="shared" si="12"/>
        <v>NO</v>
      </c>
      <c r="G309" s="165">
        <f t="shared" si="13"/>
        <v>1</v>
      </c>
      <c r="H309" s="76">
        <v>5</v>
      </c>
    </row>
    <row r="310" spans="1:8" x14ac:dyDescent="0.25">
      <c r="A310" s="145">
        <v>5706</v>
      </c>
      <c r="B310" s="145" t="s">
        <v>213</v>
      </c>
      <c r="C310" s="166">
        <v>0</v>
      </c>
      <c r="D310" s="166">
        <v>0</v>
      </c>
      <c r="E310" s="166">
        <f t="shared" si="14"/>
        <v>0</v>
      </c>
      <c r="F310" s="165" t="str">
        <f t="shared" si="12"/>
        <v>NO</v>
      </c>
      <c r="G310" s="165">
        <f t="shared" si="13"/>
        <v>1</v>
      </c>
      <c r="H310" s="76">
        <v>4</v>
      </c>
    </row>
    <row r="311" spans="1:8" x14ac:dyDescent="0.25">
      <c r="A311" s="145">
        <v>13101</v>
      </c>
      <c r="B311" s="145" t="s">
        <v>7</v>
      </c>
      <c r="C311" s="166">
        <v>0</v>
      </c>
      <c r="D311" s="166">
        <v>0</v>
      </c>
      <c r="E311" s="166">
        <f t="shared" si="14"/>
        <v>0</v>
      </c>
      <c r="F311" s="165" t="str">
        <f t="shared" si="12"/>
        <v>NO</v>
      </c>
      <c r="G311" s="165">
        <f t="shared" si="13"/>
        <v>1</v>
      </c>
      <c r="H311" s="76">
        <v>1</v>
      </c>
    </row>
    <row r="312" spans="1:8" x14ac:dyDescent="0.25">
      <c r="A312" s="145">
        <v>5606</v>
      </c>
      <c r="B312" s="145" t="s">
        <v>50</v>
      </c>
      <c r="C312" s="166">
        <v>0</v>
      </c>
      <c r="D312" s="166">
        <v>0</v>
      </c>
      <c r="E312" s="166">
        <f t="shared" si="14"/>
        <v>0</v>
      </c>
      <c r="F312" s="165" t="str">
        <f t="shared" si="12"/>
        <v>NO</v>
      </c>
      <c r="G312" s="165">
        <f t="shared" si="13"/>
        <v>1</v>
      </c>
      <c r="H312" s="76">
        <v>2</v>
      </c>
    </row>
    <row r="313" spans="1:8" x14ac:dyDescent="0.25">
      <c r="A313" s="145">
        <v>2103</v>
      </c>
      <c r="B313" s="145" t="s">
        <v>206</v>
      </c>
      <c r="C313" s="166">
        <v>1132213</v>
      </c>
      <c r="D313" s="166">
        <v>0</v>
      </c>
      <c r="E313" s="166">
        <f t="shared" si="14"/>
        <v>1132213</v>
      </c>
      <c r="F313" s="165" t="str">
        <f t="shared" si="12"/>
        <v>SI</v>
      </c>
      <c r="G313" s="165">
        <f t="shared" si="13"/>
        <v>0</v>
      </c>
      <c r="H313" s="76">
        <v>4</v>
      </c>
    </row>
    <row r="314" spans="1:8" x14ac:dyDescent="0.25">
      <c r="A314" s="145">
        <v>13601</v>
      </c>
      <c r="B314" s="145" t="s">
        <v>64</v>
      </c>
      <c r="C314" s="166">
        <v>0</v>
      </c>
      <c r="D314" s="166">
        <v>0</v>
      </c>
      <c r="E314" s="166">
        <f t="shared" si="14"/>
        <v>0</v>
      </c>
      <c r="F314" s="165" t="str">
        <f t="shared" si="12"/>
        <v>NO</v>
      </c>
      <c r="G314" s="165">
        <f t="shared" si="13"/>
        <v>1</v>
      </c>
      <c r="H314" s="76">
        <v>2</v>
      </c>
    </row>
    <row r="315" spans="1:8" x14ac:dyDescent="0.25">
      <c r="A315" s="145">
        <v>7101</v>
      </c>
      <c r="B315" s="145" t="s">
        <v>34</v>
      </c>
      <c r="C315" s="166">
        <v>0</v>
      </c>
      <c r="D315" s="166">
        <v>0</v>
      </c>
      <c r="E315" s="166">
        <f t="shared" si="14"/>
        <v>0</v>
      </c>
      <c r="F315" s="165" t="str">
        <f t="shared" si="12"/>
        <v>NO</v>
      </c>
      <c r="G315" s="165">
        <f t="shared" si="13"/>
        <v>1</v>
      </c>
      <c r="H315" s="76">
        <v>1</v>
      </c>
    </row>
    <row r="316" spans="1:8" x14ac:dyDescent="0.25">
      <c r="A316" s="145">
        <v>8110</v>
      </c>
      <c r="B316" s="145" t="s">
        <v>19</v>
      </c>
      <c r="C316" s="166">
        <v>0</v>
      </c>
      <c r="D316" s="166">
        <v>0</v>
      </c>
      <c r="E316" s="166">
        <f t="shared" si="14"/>
        <v>0</v>
      </c>
      <c r="F316" s="165" t="str">
        <f t="shared" si="12"/>
        <v>NO</v>
      </c>
      <c r="G316" s="165">
        <f t="shared" si="13"/>
        <v>1</v>
      </c>
      <c r="H316" s="76">
        <v>1</v>
      </c>
    </row>
    <row r="317" spans="1:8" x14ac:dyDescent="0.25">
      <c r="A317" s="145">
        <v>2104</v>
      </c>
      <c r="B317" s="145" t="s">
        <v>129</v>
      </c>
      <c r="C317" s="166">
        <v>0</v>
      </c>
      <c r="D317" s="166">
        <v>0</v>
      </c>
      <c r="E317" s="166">
        <f t="shared" si="14"/>
        <v>0</v>
      </c>
      <c r="F317" s="165" t="str">
        <f t="shared" si="12"/>
        <v>NO</v>
      </c>
      <c r="G317" s="165">
        <f t="shared" si="13"/>
        <v>1</v>
      </c>
      <c r="H317" s="76">
        <v>3</v>
      </c>
    </row>
    <row r="318" spans="1:8" x14ac:dyDescent="0.25">
      <c r="A318" s="145">
        <v>9101</v>
      </c>
      <c r="B318" s="145" t="s">
        <v>29</v>
      </c>
      <c r="C318" s="166">
        <v>0</v>
      </c>
      <c r="D318" s="166">
        <v>0</v>
      </c>
      <c r="E318" s="166">
        <f t="shared" si="14"/>
        <v>0</v>
      </c>
      <c r="F318" s="165" t="str">
        <f t="shared" si="12"/>
        <v>NO</v>
      </c>
      <c r="G318" s="165">
        <f t="shared" si="13"/>
        <v>1</v>
      </c>
      <c r="H318" s="76">
        <v>1</v>
      </c>
    </row>
    <row r="319" spans="1:8" x14ac:dyDescent="0.25">
      <c r="A319" s="145">
        <v>7308</v>
      </c>
      <c r="B319" s="145" t="s">
        <v>144</v>
      </c>
      <c r="C319" s="166">
        <v>0</v>
      </c>
      <c r="D319" s="166">
        <v>0</v>
      </c>
      <c r="E319" s="166">
        <f t="shared" si="14"/>
        <v>0</v>
      </c>
      <c r="F319" s="165" t="str">
        <f t="shared" si="12"/>
        <v>NO</v>
      </c>
      <c r="G319" s="165">
        <f t="shared" si="13"/>
        <v>1</v>
      </c>
      <c r="H319" s="76">
        <v>4</v>
      </c>
    </row>
    <row r="320" spans="1:8" x14ac:dyDescent="0.25">
      <c r="A320" s="145">
        <v>9117</v>
      </c>
      <c r="B320" s="145" t="s">
        <v>298</v>
      </c>
      <c r="C320" s="166">
        <v>0</v>
      </c>
      <c r="D320" s="166">
        <v>0</v>
      </c>
      <c r="E320" s="166">
        <f t="shared" si="14"/>
        <v>0</v>
      </c>
      <c r="F320" s="165" t="str">
        <f t="shared" si="12"/>
        <v>NO</v>
      </c>
      <c r="G320" s="165">
        <f t="shared" si="13"/>
        <v>1</v>
      </c>
      <c r="H320" s="76">
        <v>5</v>
      </c>
    </row>
    <row r="321" spans="1:8" x14ac:dyDescent="0.25">
      <c r="A321" s="145">
        <v>3103</v>
      </c>
      <c r="B321" s="145" t="s">
        <v>168</v>
      </c>
      <c r="C321" s="166">
        <v>0</v>
      </c>
      <c r="D321" s="166">
        <v>0</v>
      </c>
      <c r="E321" s="166">
        <f t="shared" si="14"/>
        <v>0</v>
      </c>
      <c r="F321" s="165" t="str">
        <f t="shared" si="12"/>
        <v>NO</v>
      </c>
      <c r="G321" s="165">
        <f t="shared" si="13"/>
        <v>1</v>
      </c>
      <c r="H321" s="76">
        <v>4</v>
      </c>
    </row>
    <row r="322" spans="1:8" x14ac:dyDescent="0.25">
      <c r="A322" s="145">
        <v>13303</v>
      </c>
      <c r="B322" s="145" t="s">
        <v>219</v>
      </c>
      <c r="C322" s="166">
        <v>0</v>
      </c>
      <c r="D322" s="166">
        <v>1073749824</v>
      </c>
      <c r="E322" s="166">
        <f t="shared" si="14"/>
        <v>1073749824</v>
      </c>
      <c r="F322" s="165" t="str">
        <f t="shared" si="12"/>
        <v>SI</v>
      </c>
      <c r="G322" s="165">
        <f t="shared" si="13"/>
        <v>0</v>
      </c>
      <c r="H322" s="76">
        <v>4</v>
      </c>
    </row>
    <row r="323" spans="1:8" x14ac:dyDescent="0.25">
      <c r="A323" s="145">
        <v>12303</v>
      </c>
      <c r="B323" s="145" t="s">
        <v>256</v>
      </c>
      <c r="C323" s="166">
        <v>0</v>
      </c>
      <c r="D323" s="166">
        <v>0</v>
      </c>
      <c r="E323" s="166">
        <f t="shared" si="14"/>
        <v>0</v>
      </c>
      <c r="F323" s="165" t="str">
        <f t="shared" si="12"/>
        <v>NO</v>
      </c>
      <c r="G323" s="165">
        <f t="shared" si="13"/>
        <v>1</v>
      </c>
      <c r="H323" s="76">
        <v>5</v>
      </c>
    </row>
    <row r="324" spans="1:8" x14ac:dyDescent="0.25">
      <c r="A324" s="145">
        <v>8207</v>
      </c>
      <c r="B324" s="145" t="s">
        <v>338</v>
      </c>
      <c r="C324" s="166">
        <v>41637277</v>
      </c>
      <c r="D324" s="166">
        <v>0</v>
      </c>
      <c r="E324" s="166">
        <f t="shared" si="14"/>
        <v>41637277</v>
      </c>
      <c r="F324" s="165" t="str">
        <f t="shared" ref="F324:F348" si="15">IF(E324&gt;0,"SI","NO")</f>
        <v>SI</v>
      </c>
      <c r="G324" s="165">
        <f t="shared" ref="G324:G348" si="16">IF(F324="NO",1,0)</f>
        <v>0</v>
      </c>
      <c r="H324" s="76">
        <v>5</v>
      </c>
    </row>
    <row r="325" spans="1:8" x14ac:dyDescent="0.25">
      <c r="A325" s="145">
        <v>2301</v>
      </c>
      <c r="B325" s="145" t="s">
        <v>125</v>
      </c>
      <c r="C325" s="166">
        <v>0</v>
      </c>
      <c r="D325" s="166">
        <v>0</v>
      </c>
      <c r="E325" s="166">
        <f t="shared" ref="E325:E348" si="17">+C325+D325</f>
        <v>0</v>
      </c>
      <c r="F325" s="165" t="str">
        <f t="shared" si="15"/>
        <v>NO</v>
      </c>
      <c r="G325" s="165">
        <f t="shared" si="16"/>
        <v>1</v>
      </c>
      <c r="H325" s="76">
        <v>3</v>
      </c>
    </row>
    <row r="326" spans="1:8" x14ac:dyDescent="0.25">
      <c r="A326" s="145">
        <v>9118</v>
      </c>
      <c r="B326" s="145" t="s">
        <v>284</v>
      </c>
      <c r="C326" s="166">
        <v>0</v>
      </c>
      <c r="D326" s="166">
        <v>0</v>
      </c>
      <c r="E326" s="166">
        <f t="shared" si="17"/>
        <v>0</v>
      </c>
      <c r="F326" s="165" t="str">
        <f t="shared" si="15"/>
        <v>NO</v>
      </c>
      <c r="G326" s="165">
        <f t="shared" si="16"/>
        <v>1</v>
      </c>
      <c r="H326" s="76">
        <v>5</v>
      </c>
    </row>
    <row r="327" spans="1:8" x14ac:dyDescent="0.25">
      <c r="A327" s="145">
        <v>8111</v>
      </c>
      <c r="B327" s="145" t="s">
        <v>86</v>
      </c>
      <c r="C327" s="166">
        <v>99029956</v>
      </c>
      <c r="D327" s="166">
        <v>0</v>
      </c>
      <c r="E327" s="166">
        <f t="shared" si="17"/>
        <v>99029956</v>
      </c>
      <c r="F327" s="165" t="str">
        <f t="shared" si="15"/>
        <v>SI</v>
      </c>
      <c r="G327" s="165">
        <f t="shared" si="16"/>
        <v>0</v>
      </c>
      <c r="H327" s="76">
        <v>2</v>
      </c>
    </row>
    <row r="328" spans="1:8" x14ac:dyDescent="0.25">
      <c r="A328" s="145">
        <v>12402</v>
      </c>
      <c r="B328" s="145" t="s">
        <v>258</v>
      </c>
      <c r="C328" s="166">
        <v>0</v>
      </c>
      <c r="D328" s="166">
        <v>0</v>
      </c>
      <c r="E328" s="166">
        <f t="shared" si="17"/>
        <v>0</v>
      </c>
      <c r="F328" s="165" t="str">
        <f t="shared" si="15"/>
        <v>NO</v>
      </c>
      <c r="G328" s="165">
        <f t="shared" si="16"/>
        <v>1</v>
      </c>
      <c r="H328" s="76">
        <v>5</v>
      </c>
    </row>
    <row r="329" spans="1:8" x14ac:dyDescent="0.25">
      <c r="A329" s="145">
        <v>11303</v>
      </c>
      <c r="B329" s="145" t="s">
        <v>243</v>
      </c>
      <c r="C329" s="166">
        <v>0</v>
      </c>
      <c r="D329" s="166">
        <v>0</v>
      </c>
      <c r="E329" s="166">
        <f t="shared" si="17"/>
        <v>0</v>
      </c>
      <c r="F329" s="165" t="str">
        <f t="shared" si="15"/>
        <v>NO</v>
      </c>
      <c r="G329" s="165">
        <f t="shared" si="16"/>
        <v>1</v>
      </c>
      <c r="H329" s="76">
        <v>5</v>
      </c>
    </row>
    <row r="330" spans="1:8" x14ac:dyDescent="0.25">
      <c r="A330" s="145">
        <v>9210</v>
      </c>
      <c r="B330" s="145" t="s">
        <v>113</v>
      </c>
      <c r="C330" s="166">
        <v>0</v>
      </c>
      <c r="D330" s="166">
        <v>0</v>
      </c>
      <c r="E330" s="166">
        <f t="shared" si="17"/>
        <v>0</v>
      </c>
      <c r="F330" s="165" t="str">
        <f t="shared" si="15"/>
        <v>NO</v>
      </c>
      <c r="G330" s="165">
        <f t="shared" si="16"/>
        <v>1</v>
      </c>
      <c r="H330" s="76">
        <v>3</v>
      </c>
    </row>
    <row r="331" spans="1:8" x14ac:dyDescent="0.25">
      <c r="A331" s="145">
        <v>16207</v>
      </c>
      <c r="B331" s="145" t="s">
        <v>315</v>
      </c>
      <c r="C331" s="166">
        <v>0</v>
      </c>
      <c r="D331" s="166">
        <v>0</v>
      </c>
      <c r="E331" s="166">
        <f t="shared" si="17"/>
        <v>0</v>
      </c>
      <c r="F331" s="165" t="str">
        <f t="shared" si="15"/>
        <v>NO</v>
      </c>
      <c r="G331" s="165">
        <f t="shared" si="16"/>
        <v>1</v>
      </c>
      <c r="H331" s="76">
        <v>5</v>
      </c>
    </row>
    <row r="332" spans="1:8" x14ac:dyDescent="0.25">
      <c r="A332" s="145">
        <v>8312</v>
      </c>
      <c r="B332" s="145" t="s">
        <v>307</v>
      </c>
      <c r="C332" s="166">
        <v>0</v>
      </c>
      <c r="D332" s="166">
        <v>0</v>
      </c>
      <c r="E332" s="166">
        <f t="shared" si="17"/>
        <v>0</v>
      </c>
      <c r="F332" s="165" t="str">
        <f t="shared" si="15"/>
        <v>NO</v>
      </c>
      <c r="G332" s="165">
        <f t="shared" si="16"/>
        <v>1</v>
      </c>
      <c r="H332" s="76">
        <v>5</v>
      </c>
    </row>
    <row r="333" spans="1:8" x14ac:dyDescent="0.25">
      <c r="A333" s="145">
        <v>14101</v>
      </c>
      <c r="B333" s="145" t="s">
        <v>63</v>
      </c>
      <c r="C333" s="166">
        <v>0</v>
      </c>
      <c r="D333" s="166">
        <v>0</v>
      </c>
      <c r="E333" s="166">
        <f t="shared" si="17"/>
        <v>0</v>
      </c>
      <c r="F333" s="165" t="str">
        <f t="shared" si="15"/>
        <v>NO</v>
      </c>
      <c r="G333" s="165">
        <f t="shared" si="16"/>
        <v>1</v>
      </c>
      <c r="H333" s="76">
        <v>2</v>
      </c>
    </row>
    <row r="334" spans="1:8" x14ac:dyDescent="0.25">
      <c r="A334" s="145">
        <v>3301</v>
      </c>
      <c r="B334" s="145" t="s">
        <v>142</v>
      </c>
      <c r="C334" s="166">
        <v>0</v>
      </c>
      <c r="D334" s="166">
        <v>0</v>
      </c>
      <c r="E334" s="166">
        <f t="shared" si="17"/>
        <v>0</v>
      </c>
      <c r="F334" s="165" t="str">
        <f t="shared" si="15"/>
        <v>NO</v>
      </c>
      <c r="G334" s="165">
        <f t="shared" si="16"/>
        <v>1</v>
      </c>
      <c r="H334" s="76">
        <v>3</v>
      </c>
    </row>
    <row r="335" spans="1:8" x14ac:dyDescent="0.25">
      <c r="A335" s="145">
        <v>5101</v>
      </c>
      <c r="B335" s="145" t="s">
        <v>47</v>
      </c>
      <c r="C335" s="166">
        <v>0</v>
      </c>
      <c r="D335" s="166">
        <v>1862570296</v>
      </c>
      <c r="E335" s="166">
        <f t="shared" si="17"/>
        <v>1862570296</v>
      </c>
      <c r="F335" s="165" t="str">
        <f t="shared" si="15"/>
        <v>SI</v>
      </c>
      <c r="G335" s="165">
        <f t="shared" si="16"/>
        <v>0</v>
      </c>
      <c r="H335" s="76">
        <v>1</v>
      </c>
    </row>
    <row r="336" spans="1:8" x14ac:dyDescent="0.25">
      <c r="A336" s="145">
        <v>7309</v>
      </c>
      <c r="B336" s="145" t="s">
        <v>156</v>
      </c>
      <c r="C336" s="166">
        <v>0</v>
      </c>
      <c r="D336" s="166">
        <v>0</v>
      </c>
      <c r="E336" s="166">
        <f t="shared" si="17"/>
        <v>0</v>
      </c>
      <c r="F336" s="165" t="str">
        <f t="shared" si="15"/>
        <v>NO</v>
      </c>
      <c r="G336" s="165">
        <f t="shared" si="16"/>
        <v>1</v>
      </c>
      <c r="H336" s="76">
        <v>4</v>
      </c>
    </row>
    <row r="337" spans="1:8" x14ac:dyDescent="0.25">
      <c r="A337" s="145">
        <v>9211</v>
      </c>
      <c r="B337" s="145" t="s">
        <v>108</v>
      </c>
      <c r="C337" s="166">
        <v>0</v>
      </c>
      <c r="D337" s="166">
        <v>0</v>
      </c>
      <c r="E337" s="166">
        <f t="shared" si="17"/>
        <v>0</v>
      </c>
      <c r="F337" s="165" t="str">
        <f t="shared" si="15"/>
        <v>NO</v>
      </c>
      <c r="G337" s="165">
        <f t="shared" si="16"/>
        <v>1</v>
      </c>
      <c r="H337" s="76">
        <v>3</v>
      </c>
    </row>
    <row r="338" spans="1:8" x14ac:dyDescent="0.25">
      <c r="A338" s="145">
        <v>4106</v>
      </c>
      <c r="B338" s="145" t="s">
        <v>230</v>
      </c>
      <c r="C338" s="166">
        <v>31204743</v>
      </c>
      <c r="D338" s="166">
        <v>0</v>
      </c>
      <c r="E338" s="166">
        <f t="shared" si="17"/>
        <v>31204743</v>
      </c>
      <c r="F338" s="165" t="str">
        <f t="shared" si="15"/>
        <v>SI</v>
      </c>
      <c r="G338" s="165">
        <f t="shared" si="16"/>
        <v>0</v>
      </c>
      <c r="H338" s="76">
        <v>4</v>
      </c>
    </row>
    <row r="339" spans="1:8" x14ac:dyDescent="0.25">
      <c r="A339" s="145">
        <v>9119</v>
      </c>
      <c r="B339" s="145" t="s">
        <v>204</v>
      </c>
      <c r="C339" s="166">
        <v>0</v>
      </c>
      <c r="D339" s="166">
        <v>0</v>
      </c>
      <c r="E339" s="166">
        <f t="shared" si="17"/>
        <v>0</v>
      </c>
      <c r="F339" s="165" t="str">
        <f t="shared" si="15"/>
        <v>NO</v>
      </c>
      <c r="G339" s="165">
        <f t="shared" si="16"/>
        <v>1</v>
      </c>
      <c r="H339" s="76">
        <v>4</v>
      </c>
    </row>
    <row r="340" spans="1:8" x14ac:dyDescent="0.25">
      <c r="A340" s="145">
        <v>7407</v>
      </c>
      <c r="B340" s="145" t="s">
        <v>339</v>
      </c>
      <c r="C340" s="166">
        <v>2074407692</v>
      </c>
      <c r="D340" s="166">
        <v>0</v>
      </c>
      <c r="E340" s="166">
        <f t="shared" si="17"/>
        <v>2074407692</v>
      </c>
      <c r="F340" s="165" t="str">
        <f t="shared" si="15"/>
        <v>SI</v>
      </c>
      <c r="G340" s="165">
        <f t="shared" si="16"/>
        <v>0</v>
      </c>
      <c r="H340" s="76">
        <v>5</v>
      </c>
    </row>
    <row r="341" spans="1:8" x14ac:dyDescent="0.25">
      <c r="A341" s="145">
        <v>5804</v>
      </c>
      <c r="B341" s="145" t="s">
        <v>30</v>
      </c>
      <c r="C341" s="166">
        <v>0</v>
      </c>
      <c r="D341" s="166">
        <v>0</v>
      </c>
      <c r="E341" s="166">
        <f t="shared" si="17"/>
        <v>0</v>
      </c>
      <c r="F341" s="165" t="str">
        <f t="shared" si="15"/>
        <v>NO</v>
      </c>
      <c r="G341" s="165">
        <f t="shared" si="16"/>
        <v>1</v>
      </c>
      <c r="H341" s="76">
        <v>1</v>
      </c>
    </row>
    <row r="342" spans="1:8" x14ac:dyDescent="0.25">
      <c r="A342" s="145">
        <v>9120</v>
      </c>
      <c r="B342" s="145" t="s">
        <v>140</v>
      </c>
      <c r="C342" s="166">
        <v>0</v>
      </c>
      <c r="D342" s="166">
        <v>0</v>
      </c>
      <c r="E342" s="166">
        <f t="shared" si="17"/>
        <v>0</v>
      </c>
      <c r="F342" s="165" t="str">
        <f t="shared" si="15"/>
        <v>NO</v>
      </c>
      <c r="G342" s="165">
        <f t="shared" si="16"/>
        <v>1</v>
      </c>
      <c r="H342" s="76">
        <v>3</v>
      </c>
    </row>
    <row r="343" spans="1:8" x14ac:dyDescent="0.25">
      <c r="A343" s="145">
        <v>5109</v>
      </c>
      <c r="B343" s="145" t="s">
        <v>17</v>
      </c>
      <c r="C343" s="166">
        <v>0</v>
      </c>
      <c r="D343" s="166">
        <v>36829727</v>
      </c>
      <c r="E343" s="166">
        <f t="shared" si="17"/>
        <v>36829727</v>
      </c>
      <c r="F343" s="165" t="str">
        <f t="shared" si="15"/>
        <v>SI</v>
      </c>
      <c r="G343" s="165">
        <f t="shared" si="16"/>
        <v>0</v>
      </c>
      <c r="H343" s="76">
        <v>1</v>
      </c>
    </row>
    <row r="344" spans="1:8" x14ac:dyDescent="0.25">
      <c r="A344" s="145">
        <v>13132</v>
      </c>
      <c r="B344" s="145" t="s">
        <v>5</v>
      </c>
      <c r="C344" s="166">
        <v>0</v>
      </c>
      <c r="D344" s="166">
        <v>0</v>
      </c>
      <c r="E344" s="166">
        <f t="shared" si="17"/>
        <v>0</v>
      </c>
      <c r="F344" s="165" t="str">
        <f t="shared" si="15"/>
        <v>NO</v>
      </c>
      <c r="G344" s="165">
        <f t="shared" si="16"/>
        <v>1</v>
      </c>
      <c r="H344" s="76">
        <v>1</v>
      </c>
    </row>
    <row r="345" spans="1:8" x14ac:dyDescent="0.25">
      <c r="A345" s="145">
        <v>7408</v>
      </c>
      <c r="B345" s="145" t="s">
        <v>328</v>
      </c>
      <c r="C345" s="166">
        <v>399754</v>
      </c>
      <c r="D345" s="166">
        <v>0</v>
      </c>
      <c r="E345" s="166">
        <f t="shared" si="17"/>
        <v>399754</v>
      </c>
      <c r="F345" s="165" t="str">
        <f t="shared" si="15"/>
        <v>SI</v>
      </c>
      <c r="G345" s="165">
        <f t="shared" si="16"/>
        <v>0</v>
      </c>
      <c r="H345" s="76">
        <v>5</v>
      </c>
    </row>
    <row r="346" spans="1:8" x14ac:dyDescent="0.25">
      <c r="A346" s="145">
        <v>8313</v>
      </c>
      <c r="B346" s="145" t="s">
        <v>277</v>
      </c>
      <c r="C346" s="166">
        <v>0</v>
      </c>
      <c r="D346" s="166">
        <v>0</v>
      </c>
      <c r="E346" s="166">
        <f t="shared" si="17"/>
        <v>0</v>
      </c>
      <c r="F346" s="165" t="str">
        <f t="shared" si="15"/>
        <v>NO</v>
      </c>
      <c r="G346" s="165">
        <f t="shared" si="16"/>
        <v>1</v>
      </c>
      <c r="H346" s="76">
        <v>5</v>
      </c>
    </row>
    <row r="347" spans="1:8" x14ac:dyDescent="0.25">
      <c r="A347" s="145">
        <v>16109</v>
      </c>
      <c r="B347" s="145" t="s">
        <v>117</v>
      </c>
      <c r="C347" s="166">
        <v>0</v>
      </c>
      <c r="D347" s="166">
        <v>0</v>
      </c>
      <c r="E347" s="166">
        <f t="shared" si="17"/>
        <v>0</v>
      </c>
      <c r="F347" s="165" t="str">
        <f t="shared" si="15"/>
        <v>NO</v>
      </c>
      <c r="G347" s="165">
        <f t="shared" si="16"/>
        <v>1</v>
      </c>
      <c r="H347" s="76">
        <v>3</v>
      </c>
    </row>
    <row r="348" spans="1:8" x14ac:dyDescent="0.25">
      <c r="A348" s="167">
        <v>5405</v>
      </c>
      <c r="B348" s="167" t="s">
        <v>225</v>
      </c>
      <c r="C348" s="166">
        <v>0</v>
      </c>
      <c r="D348" s="166">
        <v>0</v>
      </c>
      <c r="E348" s="166">
        <f t="shared" si="17"/>
        <v>0</v>
      </c>
      <c r="F348" s="165" t="str">
        <f t="shared" si="15"/>
        <v>NO</v>
      </c>
      <c r="G348" s="165">
        <f t="shared" si="16"/>
        <v>1</v>
      </c>
      <c r="H348" s="76">
        <v>4</v>
      </c>
    </row>
    <row r="349" spans="1:8" x14ac:dyDescent="0.25">
      <c r="C349" s="17">
        <f>SUM(C4:C348)</f>
        <v>5917485019</v>
      </c>
      <c r="D349" s="223">
        <f>SUM(D4:D348)</f>
        <v>29240386405</v>
      </c>
      <c r="E349" s="223">
        <f>SUM(E4:E348)</f>
        <v>35157871424</v>
      </c>
    </row>
  </sheetData>
  <sheetProtection algorithmName="SHA-512" hashValue="8KpTuVr9AEW3uRfVBubQtnLZR9IQ1KkgTeqxgzocXaGfYQcsl2vMxtB+gWsaWSmxUGfO7SwR9IwbF8tQhjIDRg==" saltValue="4ODqp74YEUYL4CSmfGwC3w==" spinCount="100000" sheet="1" objects="1" scenarios="1"/>
  <phoneticPr fontId="7" type="noConversion"/>
  <conditionalFormatting sqref="H4:H316 H318:H348">
    <cfRule type="colorScale" priority="2">
      <colorScale>
        <cfvo type="min"/>
        <cfvo type="percentile" val="50"/>
        <cfvo type="max"/>
        <color theme="4" tint="0.79998168889431442"/>
        <color theme="4" tint="0.39997558519241921"/>
        <color theme="4" tint="-0.499984740745262"/>
      </colorScale>
    </cfRule>
  </conditionalFormatting>
  <conditionalFormatting sqref="H317">
    <cfRule type="colorScale" priority="1">
      <colorScale>
        <cfvo type="min"/>
        <cfvo type="percentile" val="50"/>
        <cfvo type="max"/>
        <color theme="4" tint="0.79998168889431442"/>
        <color theme="4" tint="0.39997558519241921"/>
        <color theme="4" tint="-0.499984740745262"/>
      </colorScale>
    </cfRule>
  </conditionalFormatting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theme="9" tint="0.79998168889431442"/>
  </sheetPr>
  <dimension ref="A1:G353"/>
  <sheetViews>
    <sheetView zoomScale="97" zoomScaleNormal="97" workbookViewId="0">
      <pane xSplit="2" ySplit="5" topLeftCell="C6" activePane="bottomRight" state="frozenSplit"/>
      <selection pane="topRight" activeCell="G1" sqref="G1"/>
      <selection pane="bottomLeft" activeCell="A233" sqref="A233:IV233"/>
      <selection pane="bottomRight" activeCell="F357" sqref="F357"/>
    </sheetView>
  </sheetViews>
  <sheetFormatPr baseColWidth="10" defaultColWidth="11.5703125" defaultRowHeight="15" x14ac:dyDescent="0.25"/>
  <cols>
    <col min="1" max="1" width="9.5703125" style="41" customWidth="1"/>
    <col min="2" max="2" width="23.5703125" style="41" bestFit="1" customWidth="1"/>
    <col min="3" max="5" width="11.85546875" style="41" customWidth="1"/>
    <col min="6" max="6" width="11.85546875" style="98" customWidth="1"/>
    <col min="7" max="7" width="11.85546875" style="217" customWidth="1"/>
    <col min="8" max="16384" width="11.5703125" style="41"/>
  </cols>
  <sheetData>
    <row r="1" spans="1:7" x14ac:dyDescent="0.25">
      <c r="A1" s="227"/>
    </row>
    <row r="4" spans="1:7" s="61" customFormat="1" x14ac:dyDescent="0.25">
      <c r="A4" s="133"/>
      <c r="B4" s="133"/>
      <c r="C4" s="260" t="s">
        <v>432</v>
      </c>
      <c r="D4" s="260"/>
      <c r="E4" s="260"/>
      <c r="F4" s="260"/>
      <c r="G4" s="254"/>
    </row>
    <row r="5" spans="1:7" ht="45" x14ac:dyDescent="0.25">
      <c r="A5" s="209" t="s">
        <v>0</v>
      </c>
      <c r="B5" s="209" t="s">
        <v>2</v>
      </c>
      <c r="C5" s="210" t="s">
        <v>415</v>
      </c>
      <c r="D5" s="169" t="s">
        <v>416</v>
      </c>
      <c r="E5" s="169" t="s">
        <v>417</v>
      </c>
      <c r="F5" s="168" t="s">
        <v>418</v>
      </c>
      <c r="G5" s="255"/>
    </row>
    <row r="6" spans="1:7" x14ac:dyDescent="0.25">
      <c r="A6" s="146">
        <v>1101</v>
      </c>
      <c r="B6" s="146" t="s">
        <v>60</v>
      </c>
      <c r="C6" s="147">
        <v>18355</v>
      </c>
      <c r="D6" s="147">
        <v>10221</v>
      </c>
      <c r="E6" s="147">
        <v>28576</v>
      </c>
      <c r="F6" s="253">
        <f>IFERROR(C6/E6,0)</f>
        <v>0.64232222844344899</v>
      </c>
    </row>
    <row r="7" spans="1:7" x14ac:dyDescent="0.25">
      <c r="A7" s="146">
        <v>1107</v>
      </c>
      <c r="B7" s="146" t="s">
        <v>70</v>
      </c>
      <c r="C7" s="147">
        <v>2727</v>
      </c>
      <c r="D7" s="147">
        <v>118</v>
      </c>
      <c r="E7" s="147">
        <v>2845</v>
      </c>
      <c r="F7" s="253">
        <f t="shared" ref="F7:F70" si="0">IFERROR(C7/E7,0)</f>
        <v>0.95852372583479795</v>
      </c>
    </row>
    <row r="8" spans="1:7" x14ac:dyDescent="0.25">
      <c r="A8" s="146">
        <v>1401</v>
      </c>
      <c r="B8" s="146" t="s">
        <v>220</v>
      </c>
      <c r="C8" s="147">
        <v>521</v>
      </c>
      <c r="D8" s="147">
        <v>213</v>
      </c>
      <c r="E8" s="147">
        <v>734</v>
      </c>
      <c r="F8" s="253">
        <f t="shared" si="0"/>
        <v>0.7098092643051771</v>
      </c>
    </row>
    <row r="9" spans="1:7" x14ac:dyDescent="0.25">
      <c r="A9" s="146">
        <v>1402</v>
      </c>
      <c r="B9" s="146" t="s">
        <v>261</v>
      </c>
      <c r="C9" s="147">
        <v>28</v>
      </c>
      <c r="D9" s="147">
        <v>12</v>
      </c>
      <c r="E9" s="147">
        <v>40</v>
      </c>
      <c r="F9" s="253">
        <f t="shared" si="0"/>
        <v>0.7</v>
      </c>
    </row>
    <row r="10" spans="1:7" x14ac:dyDescent="0.25">
      <c r="A10" s="146">
        <v>1403</v>
      </c>
      <c r="B10" s="146" t="s">
        <v>334</v>
      </c>
      <c r="C10" s="147">
        <v>1543</v>
      </c>
      <c r="D10" s="147">
        <v>0</v>
      </c>
      <c r="E10" s="147">
        <v>1543</v>
      </c>
      <c r="F10" s="253">
        <f t="shared" si="0"/>
        <v>1</v>
      </c>
    </row>
    <row r="11" spans="1:7" x14ac:dyDescent="0.25">
      <c r="A11" s="146">
        <v>1404</v>
      </c>
      <c r="B11" s="146" t="s">
        <v>262</v>
      </c>
      <c r="C11" s="147">
        <v>93</v>
      </c>
      <c r="D11" s="147">
        <v>0</v>
      </c>
      <c r="E11" s="147">
        <v>93</v>
      </c>
      <c r="F11" s="253">
        <f t="shared" si="0"/>
        <v>1</v>
      </c>
    </row>
    <row r="12" spans="1:7" x14ac:dyDescent="0.25">
      <c r="A12" s="146">
        <v>1405</v>
      </c>
      <c r="B12" s="146" t="s">
        <v>209</v>
      </c>
      <c r="C12" s="147">
        <v>298</v>
      </c>
      <c r="D12" s="147">
        <v>35</v>
      </c>
      <c r="E12" s="147">
        <v>333</v>
      </c>
      <c r="F12" s="253">
        <f t="shared" si="0"/>
        <v>0.89489489489489493</v>
      </c>
    </row>
    <row r="13" spans="1:7" x14ac:dyDescent="0.25">
      <c r="A13" s="146">
        <v>2101</v>
      </c>
      <c r="B13" s="146" t="s">
        <v>28</v>
      </c>
      <c r="C13" s="147">
        <v>22191</v>
      </c>
      <c r="D13" s="147">
        <v>8705</v>
      </c>
      <c r="E13" s="147">
        <v>30896</v>
      </c>
      <c r="F13" s="253">
        <f t="shared" si="0"/>
        <v>0.71824831693423097</v>
      </c>
    </row>
    <row r="14" spans="1:7" x14ac:dyDescent="0.25">
      <c r="A14" s="146">
        <v>2102</v>
      </c>
      <c r="B14" s="146" t="s">
        <v>143</v>
      </c>
      <c r="C14" s="147">
        <v>505</v>
      </c>
      <c r="D14" s="147">
        <v>34</v>
      </c>
      <c r="E14" s="147">
        <v>539</v>
      </c>
      <c r="F14" s="253">
        <f t="shared" si="0"/>
        <v>0.93692022263450836</v>
      </c>
    </row>
    <row r="15" spans="1:7" x14ac:dyDescent="0.25">
      <c r="A15" s="146">
        <v>2103</v>
      </c>
      <c r="B15" s="146" t="s">
        <v>206</v>
      </c>
      <c r="C15" s="147">
        <v>340</v>
      </c>
      <c r="D15" s="147">
        <v>16</v>
      </c>
      <c r="E15" s="147">
        <v>356</v>
      </c>
      <c r="F15" s="253">
        <f t="shared" si="0"/>
        <v>0.9550561797752809</v>
      </c>
    </row>
    <row r="16" spans="1:7" x14ac:dyDescent="0.25">
      <c r="A16" s="146">
        <v>2104</v>
      </c>
      <c r="B16" s="146" t="s">
        <v>129</v>
      </c>
      <c r="C16" s="147">
        <v>0</v>
      </c>
      <c r="D16" s="147">
        <v>0</v>
      </c>
      <c r="E16" s="147">
        <v>0</v>
      </c>
      <c r="F16" s="253">
        <f t="shared" si="0"/>
        <v>0</v>
      </c>
    </row>
    <row r="17" spans="1:6" x14ac:dyDescent="0.25">
      <c r="A17" s="146">
        <v>2201</v>
      </c>
      <c r="B17" s="146" t="s">
        <v>74</v>
      </c>
      <c r="C17" s="147">
        <v>11023</v>
      </c>
      <c r="D17" s="147">
        <v>1362</v>
      </c>
      <c r="E17" s="147">
        <v>12385</v>
      </c>
      <c r="F17" s="253">
        <f t="shared" si="0"/>
        <v>0.8900282599919257</v>
      </c>
    </row>
    <row r="18" spans="1:6" x14ac:dyDescent="0.25">
      <c r="A18" s="146">
        <v>2202</v>
      </c>
      <c r="B18" s="146" t="s">
        <v>326</v>
      </c>
      <c r="C18" s="147">
        <v>17</v>
      </c>
      <c r="D18" s="147">
        <v>0</v>
      </c>
      <c r="E18" s="147">
        <v>17</v>
      </c>
      <c r="F18" s="253">
        <f t="shared" si="0"/>
        <v>1</v>
      </c>
    </row>
    <row r="19" spans="1:6" x14ac:dyDescent="0.25">
      <c r="A19" s="146">
        <v>2203</v>
      </c>
      <c r="B19" s="146" t="s">
        <v>202</v>
      </c>
      <c r="C19" s="147">
        <v>945</v>
      </c>
      <c r="D19" s="147">
        <v>1</v>
      </c>
      <c r="E19" s="147">
        <v>946</v>
      </c>
      <c r="F19" s="253">
        <f t="shared" si="0"/>
        <v>0.9989429175475687</v>
      </c>
    </row>
    <row r="20" spans="1:6" x14ac:dyDescent="0.25">
      <c r="A20" s="146">
        <v>2301</v>
      </c>
      <c r="B20" s="146" t="s">
        <v>125</v>
      </c>
      <c r="C20" s="147">
        <v>864</v>
      </c>
      <c r="D20" s="147">
        <v>193</v>
      </c>
      <c r="E20" s="147">
        <v>1057</v>
      </c>
      <c r="F20" s="253">
        <f t="shared" si="0"/>
        <v>0.81740775780510877</v>
      </c>
    </row>
    <row r="21" spans="1:6" x14ac:dyDescent="0.25">
      <c r="A21" s="146">
        <v>2302</v>
      </c>
      <c r="B21" s="146" t="s">
        <v>145</v>
      </c>
      <c r="C21" s="147">
        <v>0</v>
      </c>
      <c r="D21" s="147">
        <v>0</v>
      </c>
      <c r="E21" s="147">
        <v>0</v>
      </c>
      <c r="F21" s="253">
        <f t="shared" si="0"/>
        <v>0</v>
      </c>
    </row>
    <row r="22" spans="1:6" x14ac:dyDescent="0.25">
      <c r="A22" s="146">
        <v>3101</v>
      </c>
      <c r="B22" s="146" t="s">
        <v>52</v>
      </c>
      <c r="C22" s="147">
        <v>7853</v>
      </c>
      <c r="D22" s="147">
        <v>2143</v>
      </c>
      <c r="E22" s="147">
        <v>9996</v>
      </c>
      <c r="F22" s="253">
        <f t="shared" si="0"/>
        <v>0.78561424569827931</v>
      </c>
    </row>
    <row r="23" spans="1:6" x14ac:dyDescent="0.25">
      <c r="A23" s="146">
        <v>3102</v>
      </c>
      <c r="B23" s="146" t="s">
        <v>87</v>
      </c>
      <c r="C23" s="147">
        <v>1006</v>
      </c>
      <c r="D23" s="147">
        <v>142</v>
      </c>
      <c r="E23" s="147">
        <v>1148</v>
      </c>
      <c r="F23" s="253">
        <f t="shared" si="0"/>
        <v>0.87630662020905925</v>
      </c>
    </row>
    <row r="24" spans="1:6" x14ac:dyDescent="0.25">
      <c r="A24" s="146">
        <v>3103</v>
      </c>
      <c r="B24" s="146" t="s">
        <v>168</v>
      </c>
      <c r="C24" s="147">
        <v>919</v>
      </c>
      <c r="D24" s="147">
        <v>77</v>
      </c>
      <c r="E24" s="147">
        <v>996</v>
      </c>
      <c r="F24" s="253">
        <f t="shared" si="0"/>
        <v>0.92269076305220887</v>
      </c>
    </row>
    <row r="25" spans="1:6" x14ac:dyDescent="0.25">
      <c r="A25" s="146">
        <v>3201</v>
      </c>
      <c r="B25" s="146" t="s">
        <v>133</v>
      </c>
      <c r="C25" s="147">
        <v>1171</v>
      </c>
      <c r="D25" s="147">
        <v>48</v>
      </c>
      <c r="E25" s="147">
        <v>1219</v>
      </c>
      <c r="F25" s="253">
        <f t="shared" si="0"/>
        <v>0.96062346185397862</v>
      </c>
    </row>
    <row r="26" spans="1:6" x14ac:dyDescent="0.25">
      <c r="A26" s="146">
        <v>3202</v>
      </c>
      <c r="B26" s="146" t="s">
        <v>181</v>
      </c>
      <c r="C26" s="147">
        <v>1490</v>
      </c>
      <c r="D26" s="147">
        <v>96</v>
      </c>
      <c r="E26" s="147">
        <v>1586</v>
      </c>
      <c r="F26" s="253">
        <f t="shared" si="0"/>
        <v>0.93947036569987386</v>
      </c>
    </row>
    <row r="27" spans="1:6" x14ac:dyDescent="0.25">
      <c r="A27" s="146">
        <v>3301</v>
      </c>
      <c r="B27" s="146" t="s">
        <v>142</v>
      </c>
      <c r="C27" s="147">
        <v>3418</v>
      </c>
      <c r="D27" s="147">
        <v>226</v>
      </c>
      <c r="E27" s="147">
        <v>3644</v>
      </c>
      <c r="F27" s="253">
        <f t="shared" si="0"/>
        <v>0.93798024149286496</v>
      </c>
    </row>
    <row r="28" spans="1:6" x14ac:dyDescent="0.25">
      <c r="A28" s="146">
        <v>3302</v>
      </c>
      <c r="B28" s="146" t="s">
        <v>329</v>
      </c>
      <c r="C28" s="147">
        <v>172</v>
      </c>
      <c r="D28" s="147">
        <v>60</v>
      </c>
      <c r="E28" s="147">
        <v>232</v>
      </c>
      <c r="F28" s="253">
        <f t="shared" si="0"/>
        <v>0.74137931034482762</v>
      </c>
    </row>
    <row r="29" spans="1:6" x14ac:dyDescent="0.25">
      <c r="A29" s="146">
        <v>3303</v>
      </c>
      <c r="B29" s="146" t="s">
        <v>159</v>
      </c>
      <c r="C29" s="147">
        <v>364</v>
      </c>
      <c r="D29" s="147">
        <v>128</v>
      </c>
      <c r="E29" s="147">
        <v>492</v>
      </c>
      <c r="F29" s="253">
        <f t="shared" si="0"/>
        <v>0.73983739837398377</v>
      </c>
    </row>
    <row r="30" spans="1:6" x14ac:dyDescent="0.25">
      <c r="A30" s="146">
        <v>3304</v>
      </c>
      <c r="B30" s="146" t="s">
        <v>217</v>
      </c>
      <c r="C30" s="147">
        <v>482</v>
      </c>
      <c r="D30" s="147">
        <v>144</v>
      </c>
      <c r="E30" s="147">
        <v>626</v>
      </c>
      <c r="F30" s="253">
        <f t="shared" si="0"/>
        <v>0.76996805111821087</v>
      </c>
    </row>
    <row r="31" spans="1:6" x14ac:dyDescent="0.25">
      <c r="A31" s="146">
        <v>4101</v>
      </c>
      <c r="B31" s="146" t="s">
        <v>84</v>
      </c>
      <c r="C31" s="147">
        <v>8896</v>
      </c>
      <c r="D31" s="147">
        <v>3065</v>
      </c>
      <c r="E31" s="147">
        <v>11961</v>
      </c>
      <c r="F31" s="253">
        <f t="shared" si="0"/>
        <v>0.74375052253156093</v>
      </c>
    </row>
    <row r="32" spans="1:6" x14ac:dyDescent="0.25">
      <c r="A32" s="146">
        <v>4102</v>
      </c>
      <c r="B32" s="146" t="s">
        <v>77</v>
      </c>
      <c r="C32" s="147">
        <v>7090</v>
      </c>
      <c r="D32" s="147">
        <v>1448</v>
      </c>
      <c r="E32" s="147">
        <v>8538</v>
      </c>
      <c r="F32" s="253">
        <f t="shared" si="0"/>
        <v>0.83040524713047548</v>
      </c>
    </row>
    <row r="33" spans="1:6" x14ac:dyDescent="0.25">
      <c r="A33" s="146">
        <v>4103</v>
      </c>
      <c r="B33" s="146" t="s">
        <v>89</v>
      </c>
      <c r="C33" s="147">
        <v>352</v>
      </c>
      <c r="D33" s="147">
        <v>131</v>
      </c>
      <c r="E33" s="147">
        <v>483</v>
      </c>
      <c r="F33" s="253">
        <f t="shared" si="0"/>
        <v>0.72877846790890266</v>
      </c>
    </row>
    <row r="34" spans="1:6" x14ac:dyDescent="0.25">
      <c r="A34" s="146">
        <v>4104</v>
      </c>
      <c r="B34" s="146" t="s">
        <v>327</v>
      </c>
      <c r="C34" s="147">
        <v>148</v>
      </c>
      <c r="D34" s="147">
        <v>11</v>
      </c>
      <c r="E34" s="147">
        <v>159</v>
      </c>
      <c r="F34" s="253">
        <f t="shared" si="0"/>
        <v>0.9308176100628931</v>
      </c>
    </row>
    <row r="35" spans="1:6" x14ac:dyDescent="0.25">
      <c r="A35" s="146">
        <v>4105</v>
      </c>
      <c r="B35" s="146" t="s">
        <v>208</v>
      </c>
      <c r="C35" s="147">
        <v>255</v>
      </c>
      <c r="D35" s="147">
        <v>143</v>
      </c>
      <c r="E35" s="147">
        <v>398</v>
      </c>
      <c r="F35" s="253">
        <f t="shared" si="0"/>
        <v>0.64070351758793975</v>
      </c>
    </row>
    <row r="36" spans="1:6" x14ac:dyDescent="0.25">
      <c r="A36" s="146">
        <v>4106</v>
      </c>
      <c r="B36" s="146" t="s">
        <v>230</v>
      </c>
      <c r="C36" s="147">
        <v>776</v>
      </c>
      <c r="D36" s="147">
        <v>83</v>
      </c>
      <c r="E36" s="147">
        <v>859</v>
      </c>
      <c r="F36" s="253">
        <f t="shared" si="0"/>
        <v>0.90337601862630967</v>
      </c>
    </row>
    <row r="37" spans="1:6" x14ac:dyDescent="0.25">
      <c r="A37" s="146">
        <v>4201</v>
      </c>
      <c r="B37" s="146" t="s">
        <v>119</v>
      </c>
      <c r="C37" s="147">
        <v>1057</v>
      </c>
      <c r="D37" s="147">
        <v>171</v>
      </c>
      <c r="E37" s="147">
        <v>1228</v>
      </c>
      <c r="F37" s="253">
        <f t="shared" si="0"/>
        <v>0.86074918566775249</v>
      </c>
    </row>
    <row r="38" spans="1:6" x14ac:dyDescent="0.25">
      <c r="A38" s="146">
        <v>4202</v>
      </c>
      <c r="B38" s="146" t="s">
        <v>248</v>
      </c>
      <c r="C38" s="147">
        <v>618</v>
      </c>
      <c r="D38" s="147">
        <v>42</v>
      </c>
      <c r="E38" s="147">
        <v>660</v>
      </c>
      <c r="F38" s="253">
        <f t="shared" si="0"/>
        <v>0.9363636363636364</v>
      </c>
    </row>
    <row r="39" spans="1:6" x14ac:dyDescent="0.25">
      <c r="A39" s="146">
        <v>4203</v>
      </c>
      <c r="B39" s="146" t="s">
        <v>171</v>
      </c>
      <c r="C39" s="147">
        <v>1159</v>
      </c>
      <c r="D39" s="147">
        <v>298</v>
      </c>
      <c r="E39" s="147">
        <v>1457</v>
      </c>
      <c r="F39" s="253">
        <f t="shared" si="0"/>
        <v>0.79547014413177763</v>
      </c>
    </row>
    <row r="40" spans="1:6" x14ac:dyDescent="0.25">
      <c r="A40" s="146">
        <v>4204</v>
      </c>
      <c r="B40" s="146" t="s">
        <v>308</v>
      </c>
      <c r="C40" s="147">
        <v>857</v>
      </c>
      <c r="D40" s="147">
        <v>346</v>
      </c>
      <c r="E40" s="147">
        <v>1203</v>
      </c>
      <c r="F40" s="253">
        <f t="shared" si="0"/>
        <v>0.71238570241064003</v>
      </c>
    </row>
    <row r="41" spans="1:6" x14ac:dyDescent="0.25">
      <c r="A41" s="146">
        <v>4301</v>
      </c>
      <c r="B41" s="146" t="s">
        <v>124</v>
      </c>
      <c r="C41" s="147">
        <v>6027</v>
      </c>
      <c r="D41" s="147">
        <v>1201</v>
      </c>
      <c r="E41" s="147">
        <v>7228</v>
      </c>
      <c r="F41" s="253">
        <f t="shared" si="0"/>
        <v>0.83384061981184288</v>
      </c>
    </row>
    <row r="42" spans="1:6" x14ac:dyDescent="0.25">
      <c r="A42" s="146">
        <v>4302</v>
      </c>
      <c r="B42" s="146" t="s">
        <v>314</v>
      </c>
      <c r="C42" s="147">
        <v>680</v>
      </c>
      <c r="D42" s="147">
        <v>3</v>
      </c>
      <c r="E42" s="147">
        <v>683</v>
      </c>
      <c r="F42" s="253">
        <f t="shared" si="0"/>
        <v>0.99560761346998539</v>
      </c>
    </row>
    <row r="43" spans="1:6" x14ac:dyDescent="0.25">
      <c r="A43" s="146">
        <v>4303</v>
      </c>
      <c r="B43" s="146" t="s">
        <v>253</v>
      </c>
      <c r="C43" s="147">
        <v>1076</v>
      </c>
      <c r="D43" s="147">
        <v>448</v>
      </c>
      <c r="E43" s="147">
        <v>1524</v>
      </c>
      <c r="F43" s="253">
        <f t="shared" si="0"/>
        <v>0.70603674540682415</v>
      </c>
    </row>
    <row r="44" spans="1:6" x14ac:dyDescent="0.25">
      <c r="A44" s="146">
        <v>4304</v>
      </c>
      <c r="B44" s="146" t="s">
        <v>299</v>
      </c>
      <c r="C44" s="147">
        <v>235</v>
      </c>
      <c r="D44" s="147">
        <v>22</v>
      </c>
      <c r="E44" s="147">
        <v>257</v>
      </c>
      <c r="F44" s="253">
        <f t="shared" si="0"/>
        <v>0.91439688715953304</v>
      </c>
    </row>
    <row r="45" spans="1:6" x14ac:dyDescent="0.25">
      <c r="A45" s="146">
        <v>4305</v>
      </c>
      <c r="B45" s="146" t="s">
        <v>282</v>
      </c>
      <c r="C45" s="147">
        <v>130</v>
      </c>
      <c r="D45" s="147">
        <v>25</v>
      </c>
      <c r="E45" s="147">
        <v>155</v>
      </c>
      <c r="F45" s="253">
        <f t="shared" si="0"/>
        <v>0.83870967741935487</v>
      </c>
    </row>
    <row r="46" spans="1:6" x14ac:dyDescent="0.25">
      <c r="A46" s="146">
        <v>5101</v>
      </c>
      <c r="B46" s="146" t="s">
        <v>47</v>
      </c>
      <c r="C46" s="147">
        <v>18833</v>
      </c>
      <c r="D46" s="147">
        <v>471</v>
      </c>
      <c r="E46" s="147">
        <v>19304</v>
      </c>
      <c r="F46" s="253">
        <f t="shared" si="0"/>
        <v>0.97560091172813923</v>
      </c>
    </row>
    <row r="47" spans="1:6" x14ac:dyDescent="0.25">
      <c r="A47" s="146">
        <v>5102</v>
      </c>
      <c r="B47" s="146" t="s">
        <v>152</v>
      </c>
      <c r="C47" s="147">
        <v>2097</v>
      </c>
      <c r="D47" s="147">
        <v>511</v>
      </c>
      <c r="E47" s="147">
        <v>2608</v>
      </c>
      <c r="F47" s="253">
        <f t="shared" si="0"/>
        <v>0.8040644171779141</v>
      </c>
    </row>
    <row r="48" spans="1:6" x14ac:dyDescent="0.25">
      <c r="A48" s="146">
        <v>5103</v>
      </c>
      <c r="B48" s="146" t="s">
        <v>58</v>
      </c>
      <c r="C48" s="147">
        <v>2449</v>
      </c>
      <c r="D48" s="147">
        <v>501</v>
      </c>
      <c r="E48" s="147">
        <v>2950</v>
      </c>
      <c r="F48" s="253">
        <f t="shared" si="0"/>
        <v>0.83016949152542374</v>
      </c>
    </row>
    <row r="49" spans="1:7" x14ac:dyDescent="0.25">
      <c r="A49" s="146">
        <v>5104</v>
      </c>
      <c r="B49" s="146" t="s">
        <v>320</v>
      </c>
      <c r="C49" s="147">
        <v>167</v>
      </c>
      <c r="D49" s="147">
        <v>18</v>
      </c>
      <c r="E49" s="147">
        <v>185</v>
      </c>
      <c r="F49" s="253">
        <f t="shared" si="0"/>
        <v>0.9027027027027027</v>
      </c>
    </row>
    <row r="50" spans="1:7" x14ac:dyDescent="0.25">
      <c r="A50" s="146">
        <v>5105</v>
      </c>
      <c r="B50" s="146" t="s">
        <v>147</v>
      </c>
      <c r="C50" s="147">
        <v>2109</v>
      </c>
      <c r="D50" s="147">
        <v>179</v>
      </c>
      <c r="E50" s="147">
        <v>2288</v>
      </c>
      <c r="F50" s="253">
        <f t="shared" si="0"/>
        <v>0.92176573426573427</v>
      </c>
    </row>
    <row r="51" spans="1:7" x14ac:dyDescent="0.25">
      <c r="A51" s="146">
        <v>5107</v>
      </c>
      <c r="B51" s="146" t="s">
        <v>94</v>
      </c>
      <c r="C51" s="147">
        <v>1226</v>
      </c>
      <c r="D51" s="147">
        <v>179</v>
      </c>
      <c r="E51" s="147">
        <v>1405</v>
      </c>
      <c r="F51" s="253">
        <f t="shared" si="0"/>
        <v>0.87259786476868328</v>
      </c>
    </row>
    <row r="52" spans="1:7" x14ac:dyDescent="0.25">
      <c r="A52" s="146">
        <v>5109</v>
      </c>
      <c r="B52" s="146" t="s">
        <v>17</v>
      </c>
      <c r="C52" s="147">
        <v>17105</v>
      </c>
      <c r="D52" s="147">
        <v>6139</v>
      </c>
      <c r="E52" s="147">
        <v>23244</v>
      </c>
      <c r="F52" s="253">
        <f t="shared" si="0"/>
        <v>0.73588883152641538</v>
      </c>
    </row>
    <row r="53" spans="1:7" x14ac:dyDescent="0.25">
      <c r="A53" s="146">
        <v>5201</v>
      </c>
      <c r="B53" s="146" t="s">
        <v>239</v>
      </c>
      <c r="C53" s="147">
        <v>0</v>
      </c>
      <c r="D53" s="147">
        <v>0</v>
      </c>
      <c r="E53" s="147">
        <v>0</v>
      </c>
      <c r="F53" s="253">
        <f t="shared" si="0"/>
        <v>0</v>
      </c>
    </row>
    <row r="54" spans="1:7" x14ac:dyDescent="0.25">
      <c r="A54" s="146">
        <v>5301</v>
      </c>
      <c r="B54" s="146" t="s">
        <v>139</v>
      </c>
      <c r="C54" s="147">
        <v>2401</v>
      </c>
      <c r="D54" s="147">
        <v>575</v>
      </c>
      <c r="E54" s="147">
        <v>2976</v>
      </c>
      <c r="F54" s="253">
        <f t="shared" si="0"/>
        <v>0.80678763440860213</v>
      </c>
    </row>
    <row r="55" spans="1:7" x14ac:dyDescent="0.25">
      <c r="A55" s="146">
        <v>5302</v>
      </c>
      <c r="B55" s="146" t="s">
        <v>155</v>
      </c>
      <c r="C55" s="147">
        <v>173</v>
      </c>
      <c r="D55" s="147">
        <v>32</v>
      </c>
      <c r="E55" s="147">
        <v>205</v>
      </c>
      <c r="F55" s="253">
        <f t="shared" si="0"/>
        <v>0.84390243902439022</v>
      </c>
    </row>
    <row r="56" spans="1:7" x14ac:dyDescent="0.25">
      <c r="A56" s="146">
        <v>5303</v>
      </c>
      <c r="B56" s="146" t="s">
        <v>98</v>
      </c>
      <c r="C56" s="147">
        <v>174</v>
      </c>
      <c r="D56" s="147">
        <v>23</v>
      </c>
      <c r="E56" s="147">
        <v>197</v>
      </c>
      <c r="F56" s="253">
        <f t="shared" si="0"/>
        <v>0.88324873096446699</v>
      </c>
    </row>
    <row r="57" spans="1:7" x14ac:dyDescent="0.25">
      <c r="A57" s="146">
        <v>5304</v>
      </c>
      <c r="B57" s="146" t="s">
        <v>233</v>
      </c>
      <c r="C57" s="147">
        <v>290</v>
      </c>
      <c r="D57" s="147">
        <v>47</v>
      </c>
      <c r="E57" s="147">
        <v>337</v>
      </c>
      <c r="F57" s="253">
        <f t="shared" si="0"/>
        <v>0.86053412462908008</v>
      </c>
    </row>
    <row r="58" spans="1:7" x14ac:dyDescent="0.25">
      <c r="A58" s="146">
        <v>5401</v>
      </c>
      <c r="B58" s="146" t="s">
        <v>215</v>
      </c>
      <c r="C58" s="147">
        <v>1610</v>
      </c>
      <c r="D58" s="147">
        <v>629</v>
      </c>
      <c r="E58" s="147">
        <v>2239</v>
      </c>
      <c r="F58" s="253">
        <f t="shared" si="0"/>
        <v>0.71907101384546668</v>
      </c>
    </row>
    <row r="59" spans="1:7" x14ac:dyDescent="0.25">
      <c r="A59" s="146">
        <v>5402</v>
      </c>
      <c r="B59" s="146" t="s">
        <v>192</v>
      </c>
      <c r="C59" s="147">
        <v>1212</v>
      </c>
      <c r="D59" s="147">
        <v>660</v>
      </c>
      <c r="E59" s="147">
        <v>1872</v>
      </c>
      <c r="F59" s="253">
        <f t="shared" si="0"/>
        <v>0.64743589743589747</v>
      </c>
    </row>
    <row r="60" spans="1:7" x14ac:dyDescent="0.25">
      <c r="A60" s="146">
        <v>5403</v>
      </c>
      <c r="B60" s="146" t="s">
        <v>164</v>
      </c>
      <c r="C60" s="147">
        <v>397</v>
      </c>
      <c r="D60" s="147">
        <v>6</v>
      </c>
      <c r="E60" s="147">
        <v>403</v>
      </c>
      <c r="F60" s="253">
        <f t="shared" si="0"/>
        <v>0.98511166253101734</v>
      </c>
    </row>
    <row r="61" spans="1:7" x14ac:dyDescent="0.25">
      <c r="A61" s="146">
        <v>5404</v>
      </c>
      <c r="B61" s="146" t="s">
        <v>257</v>
      </c>
      <c r="C61" s="147">
        <v>331</v>
      </c>
      <c r="D61" s="147">
        <v>85</v>
      </c>
      <c r="E61" s="147">
        <v>416</v>
      </c>
      <c r="F61" s="253">
        <f t="shared" si="0"/>
        <v>0.79567307692307687</v>
      </c>
    </row>
    <row r="62" spans="1:7" x14ac:dyDescent="0.25">
      <c r="A62" s="146">
        <v>5405</v>
      </c>
      <c r="B62" s="146" t="s">
        <v>443</v>
      </c>
      <c r="C62" s="147">
        <v>0</v>
      </c>
      <c r="D62" s="147">
        <v>0</v>
      </c>
      <c r="E62" s="147">
        <v>0</v>
      </c>
      <c r="F62" s="253">
        <f t="shared" si="0"/>
        <v>0</v>
      </c>
      <c r="G62" s="67"/>
    </row>
    <row r="63" spans="1:7" x14ac:dyDescent="0.25">
      <c r="A63" s="146">
        <v>5501</v>
      </c>
      <c r="B63" s="146" t="s">
        <v>67</v>
      </c>
      <c r="C63" s="147">
        <v>2644</v>
      </c>
      <c r="D63" s="147">
        <v>1323</v>
      </c>
      <c r="E63" s="147">
        <v>3967</v>
      </c>
      <c r="F63" s="253">
        <f t="shared" si="0"/>
        <v>0.66649861356188556</v>
      </c>
    </row>
    <row r="64" spans="1:7" x14ac:dyDescent="0.25">
      <c r="A64" s="146">
        <v>5502</v>
      </c>
      <c r="B64" s="146" t="s">
        <v>370</v>
      </c>
      <c r="C64" s="147">
        <v>1925</v>
      </c>
      <c r="D64" s="147">
        <v>231</v>
      </c>
      <c r="E64" s="147">
        <v>2156</v>
      </c>
      <c r="F64" s="253">
        <f t="shared" si="0"/>
        <v>0.8928571428571429</v>
      </c>
    </row>
    <row r="65" spans="1:6" x14ac:dyDescent="0.25">
      <c r="A65" s="146">
        <v>5503</v>
      </c>
      <c r="B65" s="146" t="s">
        <v>100</v>
      </c>
      <c r="C65" s="147">
        <v>361</v>
      </c>
      <c r="D65" s="147">
        <v>44</v>
      </c>
      <c r="E65" s="147">
        <v>405</v>
      </c>
      <c r="F65" s="253">
        <f t="shared" si="0"/>
        <v>0.89135802469135805</v>
      </c>
    </row>
    <row r="66" spans="1:6" x14ac:dyDescent="0.25">
      <c r="A66" s="146">
        <v>5504</v>
      </c>
      <c r="B66" s="146" t="s">
        <v>76</v>
      </c>
      <c r="C66" s="147">
        <v>373</v>
      </c>
      <c r="D66" s="147">
        <v>69</v>
      </c>
      <c r="E66" s="147">
        <v>442</v>
      </c>
      <c r="F66" s="253">
        <f t="shared" si="0"/>
        <v>0.84389140271493213</v>
      </c>
    </row>
    <row r="67" spans="1:6" x14ac:dyDescent="0.25">
      <c r="A67" s="146">
        <v>5506</v>
      </c>
      <c r="B67" s="146" t="s">
        <v>238</v>
      </c>
      <c r="C67" s="147">
        <v>681</v>
      </c>
      <c r="D67" s="147">
        <v>147</v>
      </c>
      <c r="E67" s="147">
        <v>828</v>
      </c>
      <c r="F67" s="253">
        <f t="shared" si="0"/>
        <v>0.82246376811594202</v>
      </c>
    </row>
    <row r="68" spans="1:6" x14ac:dyDescent="0.25">
      <c r="A68" s="146">
        <v>5601</v>
      </c>
      <c r="B68" s="146" t="s">
        <v>54</v>
      </c>
      <c r="C68" s="147">
        <v>3709</v>
      </c>
      <c r="D68" s="147">
        <v>430</v>
      </c>
      <c r="E68" s="147">
        <v>4139</v>
      </c>
      <c r="F68" s="253">
        <f t="shared" si="0"/>
        <v>0.89611017153901906</v>
      </c>
    </row>
    <row r="69" spans="1:6" x14ac:dyDescent="0.25">
      <c r="A69" s="146">
        <v>5602</v>
      </c>
      <c r="B69" s="146" t="s">
        <v>194</v>
      </c>
      <c r="C69" s="147">
        <v>2023</v>
      </c>
      <c r="D69" s="147">
        <v>334</v>
      </c>
      <c r="E69" s="147">
        <v>2357</v>
      </c>
      <c r="F69" s="253">
        <f t="shared" si="0"/>
        <v>0.85829444208739925</v>
      </c>
    </row>
    <row r="70" spans="1:6" x14ac:dyDescent="0.25">
      <c r="A70" s="146">
        <v>5603</v>
      </c>
      <c r="B70" s="146" t="s">
        <v>82</v>
      </c>
      <c r="C70" s="147">
        <v>1543</v>
      </c>
      <c r="D70" s="147">
        <v>157</v>
      </c>
      <c r="E70" s="147">
        <v>1700</v>
      </c>
      <c r="F70" s="253">
        <f t="shared" si="0"/>
        <v>0.90764705882352936</v>
      </c>
    </row>
    <row r="71" spans="1:6" x14ac:dyDescent="0.25">
      <c r="A71" s="146">
        <v>5604</v>
      </c>
      <c r="B71" s="146" t="s">
        <v>105</v>
      </c>
      <c r="C71" s="147">
        <v>1171</v>
      </c>
      <c r="D71" s="147">
        <v>24</v>
      </c>
      <c r="E71" s="147">
        <v>1195</v>
      </c>
      <c r="F71" s="253">
        <f t="shared" ref="F71:F134" si="1">IFERROR(C71/E71,0)</f>
        <v>0.97991631799163181</v>
      </c>
    </row>
    <row r="72" spans="1:6" x14ac:dyDescent="0.25">
      <c r="A72" s="146">
        <v>5605</v>
      </c>
      <c r="B72" s="146" t="s">
        <v>83</v>
      </c>
      <c r="C72" s="147">
        <v>527</v>
      </c>
      <c r="D72" s="147">
        <v>436</v>
      </c>
      <c r="E72" s="147">
        <v>963</v>
      </c>
      <c r="F72" s="253">
        <f t="shared" si="1"/>
        <v>0.54724818276220144</v>
      </c>
    </row>
    <row r="73" spans="1:6" x14ac:dyDescent="0.25">
      <c r="A73" s="146">
        <v>5606</v>
      </c>
      <c r="B73" s="146" t="s">
        <v>50</v>
      </c>
      <c r="C73" s="147">
        <v>1182</v>
      </c>
      <c r="D73" s="147">
        <v>12</v>
      </c>
      <c r="E73" s="147">
        <v>1194</v>
      </c>
      <c r="F73" s="253">
        <f t="shared" si="1"/>
        <v>0.98994974874371855</v>
      </c>
    </row>
    <row r="74" spans="1:6" x14ac:dyDescent="0.25">
      <c r="A74" s="146">
        <v>5701</v>
      </c>
      <c r="B74" s="146" t="s">
        <v>118</v>
      </c>
      <c r="C74" s="147">
        <v>6103</v>
      </c>
      <c r="D74" s="147">
        <v>1420</v>
      </c>
      <c r="E74" s="147">
        <v>7523</v>
      </c>
      <c r="F74" s="253">
        <f t="shared" si="1"/>
        <v>0.8112455137578094</v>
      </c>
    </row>
    <row r="75" spans="1:6" x14ac:dyDescent="0.25">
      <c r="A75" s="146">
        <v>5702</v>
      </c>
      <c r="B75" s="146" t="s">
        <v>160</v>
      </c>
      <c r="C75" s="147">
        <v>297</v>
      </c>
      <c r="D75" s="147">
        <v>139</v>
      </c>
      <c r="E75" s="147">
        <v>436</v>
      </c>
      <c r="F75" s="253">
        <f t="shared" si="1"/>
        <v>0.68119266055045868</v>
      </c>
    </row>
    <row r="76" spans="1:6" x14ac:dyDescent="0.25">
      <c r="A76" s="146">
        <v>5703</v>
      </c>
      <c r="B76" s="146" t="s">
        <v>170</v>
      </c>
      <c r="C76" s="147">
        <v>615</v>
      </c>
      <c r="D76" s="147">
        <v>102</v>
      </c>
      <c r="E76" s="147">
        <v>717</v>
      </c>
      <c r="F76" s="253">
        <f t="shared" si="1"/>
        <v>0.85774058577405854</v>
      </c>
    </row>
    <row r="77" spans="1:6" x14ac:dyDescent="0.25">
      <c r="A77" s="146">
        <v>5704</v>
      </c>
      <c r="B77" s="146" t="s">
        <v>224</v>
      </c>
      <c r="C77" s="147">
        <v>186</v>
      </c>
      <c r="D77" s="147">
        <v>18</v>
      </c>
      <c r="E77" s="147">
        <v>204</v>
      </c>
      <c r="F77" s="253">
        <f t="shared" si="1"/>
        <v>0.91176470588235292</v>
      </c>
    </row>
    <row r="78" spans="1:6" x14ac:dyDescent="0.25">
      <c r="A78" s="146">
        <v>5705</v>
      </c>
      <c r="B78" s="146" t="s">
        <v>278</v>
      </c>
      <c r="C78" s="147">
        <v>438</v>
      </c>
      <c r="D78" s="147">
        <v>18</v>
      </c>
      <c r="E78" s="147">
        <v>456</v>
      </c>
      <c r="F78" s="253">
        <f t="shared" si="1"/>
        <v>0.96052631578947367</v>
      </c>
    </row>
    <row r="79" spans="1:6" x14ac:dyDescent="0.25">
      <c r="A79" s="146">
        <v>5706</v>
      </c>
      <c r="B79" s="146" t="s">
        <v>213</v>
      </c>
      <c r="C79" s="147">
        <v>213</v>
      </c>
      <c r="D79" s="147">
        <v>30</v>
      </c>
      <c r="E79" s="147">
        <v>243</v>
      </c>
      <c r="F79" s="253">
        <f t="shared" si="1"/>
        <v>0.87654320987654322</v>
      </c>
    </row>
    <row r="80" spans="1:6" x14ac:dyDescent="0.25">
      <c r="A80" s="146">
        <v>5801</v>
      </c>
      <c r="B80" s="146" t="s">
        <v>48</v>
      </c>
      <c r="C80" s="147">
        <v>4228</v>
      </c>
      <c r="D80" s="147">
        <v>3013</v>
      </c>
      <c r="E80" s="147">
        <v>7241</v>
      </c>
      <c r="F80" s="253">
        <f t="shared" si="1"/>
        <v>0.58389725176080653</v>
      </c>
    </row>
    <row r="81" spans="1:7" x14ac:dyDescent="0.25">
      <c r="A81" s="146">
        <v>5802</v>
      </c>
      <c r="B81" s="146" t="s">
        <v>90</v>
      </c>
      <c r="C81" s="147">
        <v>1171</v>
      </c>
      <c r="D81" s="147">
        <v>288</v>
      </c>
      <c r="E81" s="147">
        <v>1459</v>
      </c>
      <c r="F81" s="253">
        <f t="shared" si="1"/>
        <v>0.80260452364633306</v>
      </c>
    </row>
    <row r="82" spans="1:7" x14ac:dyDescent="0.25">
      <c r="A82" s="146">
        <v>5803</v>
      </c>
      <c r="B82" s="146" t="s">
        <v>95</v>
      </c>
      <c r="C82" s="147">
        <v>376</v>
      </c>
      <c r="D82" s="147">
        <v>40</v>
      </c>
      <c r="E82" s="147">
        <v>416</v>
      </c>
      <c r="F82" s="253">
        <f t="shared" si="1"/>
        <v>0.90384615384615385</v>
      </c>
    </row>
    <row r="83" spans="1:7" x14ac:dyDescent="0.25">
      <c r="A83" s="146">
        <v>5804</v>
      </c>
      <c r="B83" s="146" t="s">
        <v>30</v>
      </c>
      <c r="C83" s="147">
        <v>2371</v>
      </c>
      <c r="D83" s="147">
        <v>926</v>
      </c>
      <c r="E83" s="147">
        <v>3297</v>
      </c>
      <c r="F83" s="253">
        <f t="shared" si="1"/>
        <v>0.71913861085835606</v>
      </c>
    </row>
    <row r="84" spans="1:7" x14ac:dyDescent="0.25">
      <c r="A84" s="146">
        <v>6101</v>
      </c>
      <c r="B84" s="146" t="s">
        <v>444</v>
      </c>
      <c r="C84" s="147">
        <v>0</v>
      </c>
      <c r="D84" s="147">
        <v>0</v>
      </c>
      <c r="E84" s="147">
        <v>0</v>
      </c>
      <c r="F84" s="253">
        <f t="shared" si="1"/>
        <v>0</v>
      </c>
      <c r="G84" s="67"/>
    </row>
    <row r="85" spans="1:7" x14ac:dyDescent="0.25">
      <c r="A85" s="146">
        <v>6102</v>
      </c>
      <c r="B85" s="146" t="s">
        <v>150</v>
      </c>
      <c r="C85" s="147">
        <v>199</v>
      </c>
      <c r="D85" s="147">
        <v>30</v>
      </c>
      <c r="E85" s="147">
        <v>229</v>
      </c>
      <c r="F85" s="253">
        <f t="shared" si="1"/>
        <v>0.86899563318777295</v>
      </c>
    </row>
    <row r="86" spans="1:7" x14ac:dyDescent="0.25">
      <c r="A86" s="146">
        <v>6103</v>
      </c>
      <c r="B86" s="146" t="s">
        <v>177</v>
      </c>
      <c r="C86" s="147">
        <v>263</v>
      </c>
      <c r="D86" s="147">
        <v>24</v>
      </c>
      <c r="E86" s="147">
        <v>287</v>
      </c>
      <c r="F86" s="253">
        <f t="shared" si="1"/>
        <v>0.91637630662020908</v>
      </c>
    </row>
    <row r="87" spans="1:7" x14ac:dyDescent="0.25">
      <c r="A87" s="146">
        <v>6104</v>
      </c>
      <c r="B87" s="146" t="s">
        <v>196</v>
      </c>
      <c r="C87" s="147">
        <v>686</v>
      </c>
      <c r="D87" s="147">
        <v>30</v>
      </c>
      <c r="E87" s="147">
        <v>716</v>
      </c>
      <c r="F87" s="253">
        <f t="shared" si="1"/>
        <v>0.95810055865921784</v>
      </c>
    </row>
    <row r="88" spans="1:7" x14ac:dyDescent="0.25">
      <c r="A88" s="146">
        <v>6105</v>
      </c>
      <c r="B88" s="146" t="s">
        <v>112</v>
      </c>
      <c r="C88" s="147">
        <v>430</v>
      </c>
      <c r="D88" s="147">
        <v>51</v>
      </c>
      <c r="E88" s="147">
        <v>481</v>
      </c>
      <c r="F88" s="253">
        <f t="shared" si="1"/>
        <v>0.89397089397089402</v>
      </c>
    </row>
    <row r="89" spans="1:7" x14ac:dyDescent="0.25">
      <c r="A89" s="146">
        <v>6106</v>
      </c>
      <c r="B89" s="146" t="s">
        <v>107</v>
      </c>
      <c r="C89" s="147">
        <v>1205</v>
      </c>
      <c r="D89" s="147">
        <v>156</v>
      </c>
      <c r="E89" s="147">
        <v>1361</v>
      </c>
      <c r="F89" s="253">
        <f t="shared" si="1"/>
        <v>0.8853783982365907</v>
      </c>
    </row>
    <row r="90" spans="1:7" x14ac:dyDescent="0.25">
      <c r="A90" s="146">
        <v>6107</v>
      </c>
      <c r="B90" s="146" t="s">
        <v>184</v>
      </c>
      <c r="C90" s="147">
        <v>1996</v>
      </c>
      <c r="D90" s="147">
        <v>71</v>
      </c>
      <c r="E90" s="147">
        <v>2067</v>
      </c>
      <c r="F90" s="253">
        <f t="shared" si="1"/>
        <v>0.96565070149975807</v>
      </c>
    </row>
    <row r="91" spans="1:7" x14ac:dyDescent="0.25">
      <c r="A91" s="146">
        <v>6108</v>
      </c>
      <c r="B91" s="146" t="s">
        <v>69</v>
      </c>
      <c r="C91" s="147">
        <v>2469</v>
      </c>
      <c r="D91" s="147">
        <v>1261</v>
      </c>
      <c r="E91" s="147">
        <v>3730</v>
      </c>
      <c r="F91" s="253">
        <f t="shared" si="1"/>
        <v>0.66193029490616617</v>
      </c>
    </row>
    <row r="92" spans="1:7" x14ac:dyDescent="0.25">
      <c r="A92" s="146">
        <v>6109</v>
      </c>
      <c r="B92" s="146" t="s">
        <v>285</v>
      </c>
      <c r="C92" s="147">
        <v>479</v>
      </c>
      <c r="D92" s="147">
        <v>77</v>
      </c>
      <c r="E92" s="147">
        <v>556</v>
      </c>
      <c r="F92" s="253">
        <f t="shared" si="1"/>
        <v>0.86151079136690645</v>
      </c>
    </row>
    <row r="93" spans="1:7" x14ac:dyDescent="0.25">
      <c r="A93" s="146">
        <v>6110</v>
      </c>
      <c r="B93" s="146" t="s">
        <v>121</v>
      </c>
      <c r="C93" s="147">
        <v>421</v>
      </c>
      <c r="D93" s="147">
        <v>172</v>
      </c>
      <c r="E93" s="147">
        <v>593</v>
      </c>
      <c r="F93" s="253">
        <f t="shared" si="1"/>
        <v>0.7099494097807757</v>
      </c>
    </row>
    <row r="94" spans="1:7" x14ac:dyDescent="0.25">
      <c r="A94" s="146">
        <v>6111</v>
      </c>
      <c r="B94" s="146" t="s">
        <v>174</v>
      </c>
      <c r="C94" s="147">
        <v>1564</v>
      </c>
      <c r="D94" s="147">
        <v>691</v>
      </c>
      <c r="E94" s="147">
        <v>2255</v>
      </c>
      <c r="F94" s="253">
        <f t="shared" si="1"/>
        <v>0.69356984478935702</v>
      </c>
    </row>
    <row r="95" spans="1:7" x14ac:dyDescent="0.25">
      <c r="A95" s="146">
        <v>6112</v>
      </c>
      <c r="B95" s="146" t="s">
        <v>227</v>
      </c>
      <c r="C95" s="147">
        <v>813</v>
      </c>
      <c r="D95" s="147">
        <v>88</v>
      </c>
      <c r="E95" s="147">
        <v>901</v>
      </c>
      <c r="F95" s="253">
        <f t="shared" si="1"/>
        <v>0.90233074361820198</v>
      </c>
    </row>
    <row r="96" spans="1:7" x14ac:dyDescent="0.25">
      <c r="A96" s="146">
        <v>6113</v>
      </c>
      <c r="B96" s="146" t="s">
        <v>274</v>
      </c>
      <c r="C96" s="147">
        <v>514</v>
      </c>
      <c r="D96" s="147">
        <v>97</v>
      </c>
      <c r="E96" s="147">
        <v>611</v>
      </c>
      <c r="F96" s="253">
        <f t="shared" si="1"/>
        <v>0.84124386252045824</v>
      </c>
    </row>
    <row r="97" spans="1:7" x14ac:dyDescent="0.25">
      <c r="A97" s="146">
        <v>6114</v>
      </c>
      <c r="B97" s="146" t="s">
        <v>214</v>
      </c>
      <c r="C97" s="147">
        <v>571</v>
      </c>
      <c r="D97" s="147">
        <v>54</v>
      </c>
      <c r="E97" s="147">
        <v>625</v>
      </c>
      <c r="F97" s="253">
        <f t="shared" si="1"/>
        <v>0.91359999999999997</v>
      </c>
    </row>
    <row r="98" spans="1:7" x14ac:dyDescent="0.25">
      <c r="A98" s="146">
        <v>6115</v>
      </c>
      <c r="B98" s="146" t="s">
        <v>199</v>
      </c>
      <c r="C98" s="147">
        <v>3342</v>
      </c>
      <c r="D98" s="147">
        <v>1466</v>
      </c>
      <c r="E98" s="147">
        <v>4808</v>
      </c>
      <c r="F98" s="253">
        <f t="shared" si="1"/>
        <v>0.69509151414309489</v>
      </c>
    </row>
    <row r="99" spans="1:7" x14ac:dyDescent="0.25">
      <c r="A99" s="146">
        <v>6116</v>
      </c>
      <c r="B99" s="146" t="s">
        <v>369</v>
      </c>
      <c r="C99" s="147">
        <v>1160</v>
      </c>
      <c r="D99" s="147">
        <v>23</v>
      </c>
      <c r="E99" s="147">
        <v>1183</v>
      </c>
      <c r="F99" s="253">
        <f t="shared" si="1"/>
        <v>0.98055790363482676</v>
      </c>
    </row>
    <row r="100" spans="1:7" x14ac:dyDescent="0.25">
      <c r="A100" s="146">
        <v>6117</v>
      </c>
      <c r="B100" s="146" t="s">
        <v>165</v>
      </c>
      <c r="C100" s="147">
        <v>3135</v>
      </c>
      <c r="D100" s="147">
        <v>469</v>
      </c>
      <c r="E100" s="147">
        <v>3604</v>
      </c>
      <c r="F100" s="253">
        <f t="shared" si="1"/>
        <v>0.86986681465038851</v>
      </c>
    </row>
    <row r="101" spans="1:7" x14ac:dyDescent="0.25">
      <c r="A101" s="146">
        <v>6201</v>
      </c>
      <c r="B101" s="146" t="s">
        <v>120</v>
      </c>
      <c r="C101" s="147">
        <v>2509</v>
      </c>
      <c r="D101" s="147">
        <v>313</v>
      </c>
      <c r="E101" s="147">
        <v>2822</v>
      </c>
      <c r="F101" s="253">
        <f t="shared" si="1"/>
        <v>0.88908575478384122</v>
      </c>
    </row>
    <row r="102" spans="1:7" x14ac:dyDescent="0.25">
      <c r="A102" s="146">
        <v>6202</v>
      </c>
      <c r="B102" s="146" t="s">
        <v>234</v>
      </c>
      <c r="C102" s="147">
        <v>41</v>
      </c>
      <c r="D102" s="147">
        <v>16</v>
      </c>
      <c r="E102" s="147">
        <v>57</v>
      </c>
      <c r="F102" s="253">
        <f t="shared" si="1"/>
        <v>0.7192982456140351</v>
      </c>
    </row>
    <row r="103" spans="1:7" x14ac:dyDescent="0.25">
      <c r="A103" s="146">
        <v>6203</v>
      </c>
      <c r="B103" s="146" t="s">
        <v>287</v>
      </c>
      <c r="C103" s="147">
        <v>222</v>
      </c>
      <c r="D103" s="147">
        <v>30</v>
      </c>
      <c r="E103" s="147">
        <v>252</v>
      </c>
      <c r="F103" s="253">
        <f t="shared" si="1"/>
        <v>0.88095238095238093</v>
      </c>
    </row>
    <row r="104" spans="1:7" x14ac:dyDescent="0.25">
      <c r="A104" s="146">
        <v>6204</v>
      </c>
      <c r="B104" s="146" t="s">
        <v>324</v>
      </c>
      <c r="C104" s="147">
        <v>576</v>
      </c>
      <c r="D104" s="147">
        <v>3</v>
      </c>
      <c r="E104" s="147">
        <v>579</v>
      </c>
      <c r="F104" s="253">
        <f t="shared" si="1"/>
        <v>0.99481865284974091</v>
      </c>
    </row>
    <row r="105" spans="1:7" x14ac:dyDescent="0.25">
      <c r="A105" s="146">
        <v>6205</v>
      </c>
      <c r="B105" s="146" t="s">
        <v>445</v>
      </c>
      <c r="C105" s="147">
        <v>0</v>
      </c>
      <c r="D105" s="147">
        <v>0</v>
      </c>
      <c r="E105" s="147">
        <v>0</v>
      </c>
      <c r="F105" s="253">
        <f t="shared" si="1"/>
        <v>0</v>
      </c>
      <c r="G105" s="67"/>
    </row>
    <row r="106" spans="1:7" x14ac:dyDescent="0.25">
      <c r="A106" s="146">
        <v>6206</v>
      </c>
      <c r="B106" s="146" t="s">
        <v>301</v>
      </c>
      <c r="C106" s="147">
        <v>501</v>
      </c>
      <c r="D106" s="147">
        <v>56</v>
      </c>
      <c r="E106" s="147">
        <v>557</v>
      </c>
      <c r="F106" s="253">
        <f t="shared" si="1"/>
        <v>0.89946140035906641</v>
      </c>
    </row>
    <row r="107" spans="1:7" x14ac:dyDescent="0.25">
      <c r="A107" s="146">
        <v>6301</v>
      </c>
      <c r="B107" s="146" t="s">
        <v>216</v>
      </c>
      <c r="C107" s="147">
        <v>2645</v>
      </c>
      <c r="D107" s="147">
        <v>881</v>
      </c>
      <c r="E107" s="147">
        <v>3526</v>
      </c>
      <c r="F107" s="253">
        <f t="shared" si="1"/>
        <v>0.75014180374361883</v>
      </c>
    </row>
    <row r="108" spans="1:7" x14ac:dyDescent="0.25">
      <c r="A108" s="146">
        <v>6302</v>
      </c>
      <c r="B108" s="146" t="s">
        <v>316</v>
      </c>
      <c r="C108" s="147">
        <v>394</v>
      </c>
      <c r="D108" s="147">
        <v>12</v>
      </c>
      <c r="E108" s="147">
        <v>406</v>
      </c>
      <c r="F108" s="253">
        <f t="shared" si="1"/>
        <v>0.97044334975369462</v>
      </c>
    </row>
    <row r="109" spans="1:7" x14ac:dyDescent="0.25">
      <c r="A109" s="146">
        <v>6303</v>
      </c>
      <c r="B109" s="146" t="s">
        <v>237</v>
      </c>
      <c r="C109" s="147">
        <v>894</v>
      </c>
      <c r="D109" s="147">
        <v>243</v>
      </c>
      <c r="E109" s="147">
        <v>1137</v>
      </c>
      <c r="F109" s="253">
        <f t="shared" si="1"/>
        <v>0.78627968337730869</v>
      </c>
    </row>
    <row r="110" spans="1:7" x14ac:dyDescent="0.25">
      <c r="A110" s="146">
        <v>6304</v>
      </c>
      <c r="B110" s="146" t="s">
        <v>273</v>
      </c>
      <c r="C110" s="147">
        <v>530</v>
      </c>
      <c r="D110" s="147">
        <v>176</v>
      </c>
      <c r="E110" s="147">
        <v>706</v>
      </c>
      <c r="F110" s="253">
        <f t="shared" si="1"/>
        <v>0.75070821529745047</v>
      </c>
    </row>
    <row r="111" spans="1:7" x14ac:dyDescent="0.25">
      <c r="A111" s="146">
        <v>6305</v>
      </c>
      <c r="B111" s="146" t="s">
        <v>180</v>
      </c>
      <c r="C111" s="147">
        <v>780</v>
      </c>
      <c r="D111" s="147">
        <v>280</v>
      </c>
      <c r="E111" s="147">
        <v>1060</v>
      </c>
      <c r="F111" s="253">
        <f t="shared" si="1"/>
        <v>0.73584905660377353</v>
      </c>
    </row>
    <row r="112" spans="1:7" x14ac:dyDescent="0.25">
      <c r="A112" s="146">
        <v>6306</v>
      </c>
      <c r="B112" s="146" t="s">
        <v>182</v>
      </c>
      <c r="C112" s="147">
        <v>290</v>
      </c>
      <c r="D112" s="147">
        <v>20</v>
      </c>
      <c r="E112" s="147">
        <v>310</v>
      </c>
      <c r="F112" s="253">
        <f t="shared" si="1"/>
        <v>0.93548387096774188</v>
      </c>
    </row>
    <row r="113" spans="1:6" x14ac:dyDescent="0.25">
      <c r="A113" s="146">
        <v>6307</v>
      </c>
      <c r="B113" s="146" t="s">
        <v>295</v>
      </c>
      <c r="C113" s="147">
        <v>481</v>
      </c>
      <c r="D113" s="147">
        <v>63</v>
      </c>
      <c r="E113" s="147">
        <v>544</v>
      </c>
      <c r="F113" s="253">
        <f t="shared" si="1"/>
        <v>0.8841911764705882</v>
      </c>
    </row>
    <row r="114" spans="1:6" x14ac:dyDescent="0.25">
      <c r="A114" s="146">
        <v>6308</v>
      </c>
      <c r="B114" s="146" t="s">
        <v>272</v>
      </c>
      <c r="C114" s="147">
        <v>284</v>
      </c>
      <c r="D114" s="147">
        <v>17</v>
      </c>
      <c r="E114" s="147">
        <v>301</v>
      </c>
      <c r="F114" s="253">
        <f t="shared" si="1"/>
        <v>0.94352159468438535</v>
      </c>
    </row>
    <row r="115" spans="1:6" x14ac:dyDescent="0.25">
      <c r="A115" s="146">
        <v>6309</v>
      </c>
      <c r="B115" s="146" t="s">
        <v>265</v>
      </c>
      <c r="C115" s="147">
        <v>114</v>
      </c>
      <c r="D115" s="147">
        <v>0</v>
      </c>
      <c r="E115" s="147">
        <v>114</v>
      </c>
      <c r="F115" s="253">
        <f t="shared" si="1"/>
        <v>1</v>
      </c>
    </row>
    <row r="116" spans="1:6" x14ac:dyDescent="0.25">
      <c r="A116" s="146">
        <v>6310</v>
      </c>
      <c r="B116" s="146" t="s">
        <v>189</v>
      </c>
      <c r="C116" s="147">
        <v>3491</v>
      </c>
      <c r="D116" s="147">
        <v>2111</v>
      </c>
      <c r="E116" s="147">
        <v>5602</v>
      </c>
      <c r="F116" s="253">
        <f t="shared" si="1"/>
        <v>0.6231702963227419</v>
      </c>
    </row>
    <row r="117" spans="1:6" x14ac:dyDescent="0.25">
      <c r="A117" s="146">
        <v>7101</v>
      </c>
      <c r="B117" s="146" t="s">
        <v>34</v>
      </c>
      <c r="C117" s="147">
        <v>7524</v>
      </c>
      <c r="D117" s="147">
        <v>1004</v>
      </c>
      <c r="E117" s="147">
        <v>8528</v>
      </c>
      <c r="F117" s="253">
        <f t="shared" si="1"/>
        <v>0.88227016885553466</v>
      </c>
    </row>
    <row r="118" spans="1:6" x14ac:dyDescent="0.25">
      <c r="A118" s="146">
        <v>7102</v>
      </c>
      <c r="B118" s="146" t="s">
        <v>132</v>
      </c>
      <c r="C118" s="147">
        <v>2221</v>
      </c>
      <c r="D118" s="147">
        <v>470</v>
      </c>
      <c r="E118" s="147">
        <v>2691</v>
      </c>
      <c r="F118" s="253">
        <f t="shared" si="1"/>
        <v>0.82534373838721664</v>
      </c>
    </row>
    <row r="119" spans="1:6" x14ac:dyDescent="0.25">
      <c r="A119" s="146">
        <v>7103</v>
      </c>
      <c r="B119" s="146" t="s">
        <v>343</v>
      </c>
      <c r="C119" s="147">
        <v>232</v>
      </c>
      <c r="D119" s="147">
        <v>27</v>
      </c>
      <c r="E119" s="147">
        <v>259</v>
      </c>
      <c r="F119" s="253">
        <f t="shared" si="1"/>
        <v>0.89575289575289574</v>
      </c>
    </row>
    <row r="120" spans="1:6" x14ac:dyDescent="0.25">
      <c r="A120" s="146">
        <v>7104</v>
      </c>
      <c r="B120" s="146" t="s">
        <v>260</v>
      </c>
      <c r="C120" s="147">
        <v>86</v>
      </c>
      <c r="D120" s="147">
        <v>26</v>
      </c>
      <c r="E120" s="147">
        <v>112</v>
      </c>
      <c r="F120" s="253">
        <f t="shared" si="1"/>
        <v>0.7678571428571429</v>
      </c>
    </row>
    <row r="121" spans="1:6" x14ac:dyDescent="0.25">
      <c r="A121" s="146">
        <v>7105</v>
      </c>
      <c r="B121" s="146" t="s">
        <v>269</v>
      </c>
      <c r="C121" s="147">
        <v>708</v>
      </c>
      <c r="D121" s="147">
        <v>65</v>
      </c>
      <c r="E121" s="147">
        <v>773</v>
      </c>
      <c r="F121" s="253">
        <f t="shared" si="1"/>
        <v>0.91591203104786545</v>
      </c>
    </row>
    <row r="122" spans="1:6" x14ac:dyDescent="0.25">
      <c r="A122" s="146">
        <v>7106</v>
      </c>
      <c r="B122" s="146" t="s">
        <v>240</v>
      </c>
      <c r="C122" s="147">
        <v>203</v>
      </c>
      <c r="D122" s="147">
        <v>80</v>
      </c>
      <c r="E122" s="147">
        <v>283</v>
      </c>
      <c r="F122" s="253">
        <f t="shared" si="1"/>
        <v>0.71731448763250882</v>
      </c>
    </row>
    <row r="123" spans="1:6" x14ac:dyDescent="0.25">
      <c r="A123" s="146">
        <v>7107</v>
      </c>
      <c r="B123" s="146" t="s">
        <v>323</v>
      </c>
      <c r="C123" s="147">
        <v>222</v>
      </c>
      <c r="D123" s="147">
        <v>33</v>
      </c>
      <c r="E123" s="147">
        <v>255</v>
      </c>
      <c r="F123" s="253">
        <f t="shared" si="1"/>
        <v>0.87058823529411766</v>
      </c>
    </row>
    <row r="124" spans="1:6" x14ac:dyDescent="0.25">
      <c r="A124" s="146">
        <v>7108</v>
      </c>
      <c r="B124" s="146" t="s">
        <v>241</v>
      </c>
      <c r="C124" s="147">
        <v>317</v>
      </c>
      <c r="D124" s="147">
        <v>157</v>
      </c>
      <c r="E124" s="147">
        <v>474</v>
      </c>
      <c r="F124" s="253">
        <f t="shared" si="1"/>
        <v>0.66877637130801693</v>
      </c>
    </row>
    <row r="125" spans="1:6" x14ac:dyDescent="0.25">
      <c r="A125" s="146">
        <v>7109</v>
      </c>
      <c r="B125" s="146" t="s">
        <v>245</v>
      </c>
      <c r="C125" s="147">
        <v>922</v>
      </c>
      <c r="D125" s="147">
        <v>105</v>
      </c>
      <c r="E125" s="147">
        <v>1027</v>
      </c>
      <c r="F125" s="253">
        <f t="shared" si="1"/>
        <v>0.89776046738072057</v>
      </c>
    </row>
    <row r="126" spans="1:6" x14ac:dyDescent="0.25">
      <c r="A126" s="146">
        <v>7110</v>
      </c>
      <c r="B126" s="146" t="s">
        <v>264</v>
      </c>
      <c r="C126" s="147">
        <v>232</v>
      </c>
      <c r="D126" s="147">
        <v>25</v>
      </c>
      <c r="E126" s="147">
        <v>257</v>
      </c>
      <c r="F126" s="253">
        <f t="shared" si="1"/>
        <v>0.90272373540856032</v>
      </c>
    </row>
    <row r="127" spans="1:6" x14ac:dyDescent="0.25">
      <c r="A127" s="146">
        <v>7201</v>
      </c>
      <c r="B127" s="146" t="s">
        <v>102</v>
      </c>
      <c r="C127" s="147">
        <v>1044</v>
      </c>
      <c r="D127" s="147">
        <v>686</v>
      </c>
      <c r="E127" s="147">
        <v>1730</v>
      </c>
      <c r="F127" s="253">
        <f t="shared" si="1"/>
        <v>0.60346820809248558</v>
      </c>
    </row>
    <row r="128" spans="1:6" x14ac:dyDescent="0.25">
      <c r="A128" s="146">
        <v>7202</v>
      </c>
      <c r="B128" s="146" t="s">
        <v>259</v>
      </c>
      <c r="C128" s="147">
        <v>212</v>
      </c>
      <c r="D128" s="147">
        <v>57</v>
      </c>
      <c r="E128" s="147">
        <v>269</v>
      </c>
      <c r="F128" s="253">
        <f t="shared" si="1"/>
        <v>0.78810408921933084</v>
      </c>
    </row>
    <row r="129" spans="1:6" x14ac:dyDescent="0.25">
      <c r="A129" s="146">
        <v>7203</v>
      </c>
      <c r="B129" s="146" t="s">
        <v>247</v>
      </c>
      <c r="C129" s="147">
        <v>414</v>
      </c>
      <c r="D129" s="147">
        <v>82</v>
      </c>
      <c r="E129" s="147">
        <v>496</v>
      </c>
      <c r="F129" s="253">
        <f t="shared" si="1"/>
        <v>0.83467741935483875</v>
      </c>
    </row>
    <row r="130" spans="1:6" x14ac:dyDescent="0.25">
      <c r="A130" s="146">
        <v>7301</v>
      </c>
      <c r="B130" s="146" t="s">
        <v>62</v>
      </c>
      <c r="C130" s="147">
        <v>7418</v>
      </c>
      <c r="D130" s="147">
        <v>1682</v>
      </c>
      <c r="E130" s="147">
        <v>9100</v>
      </c>
      <c r="F130" s="253">
        <f t="shared" si="1"/>
        <v>0.81516483516483518</v>
      </c>
    </row>
    <row r="131" spans="1:6" x14ac:dyDescent="0.25">
      <c r="A131" s="146">
        <v>7302</v>
      </c>
      <c r="B131" s="146" t="s">
        <v>288</v>
      </c>
      <c r="C131" s="147">
        <v>524</v>
      </c>
      <c r="D131" s="147">
        <v>98</v>
      </c>
      <c r="E131" s="147">
        <v>622</v>
      </c>
      <c r="F131" s="253">
        <f t="shared" si="1"/>
        <v>0.842443729903537</v>
      </c>
    </row>
    <row r="132" spans="1:6" x14ac:dyDescent="0.25">
      <c r="A132" s="146">
        <v>7303</v>
      </c>
      <c r="B132" s="146" t="s">
        <v>244</v>
      </c>
      <c r="C132" s="147">
        <v>1197</v>
      </c>
      <c r="D132" s="147">
        <v>43</v>
      </c>
      <c r="E132" s="147">
        <v>1240</v>
      </c>
      <c r="F132" s="253">
        <f t="shared" si="1"/>
        <v>0.9653225806451613</v>
      </c>
    </row>
    <row r="133" spans="1:6" x14ac:dyDescent="0.25">
      <c r="A133" s="146">
        <v>7304</v>
      </c>
      <c r="B133" s="146" t="s">
        <v>97</v>
      </c>
      <c r="C133" s="147">
        <v>1672</v>
      </c>
      <c r="D133" s="147">
        <v>339</v>
      </c>
      <c r="E133" s="147">
        <v>2011</v>
      </c>
      <c r="F133" s="253">
        <f t="shared" si="1"/>
        <v>0.83142715067130779</v>
      </c>
    </row>
    <row r="134" spans="1:6" x14ac:dyDescent="0.25">
      <c r="A134" s="146">
        <v>7305</v>
      </c>
      <c r="B134" s="146" t="s">
        <v>255</v>
      </c>
      <c r="C134" s="147">
        <v>174</v>
      </c>
      <c r="D134" s="147">
        <v>49</v>
      </c>
      <c r="E134" s="147">
        <v>223</v>
      </c>
      <c r="F134" s="253">
        <f t="shared" si="1"/>
        <v>0.78026905829596416</v>
      </c>
    </row>
    <row r="135" spans="1:6" x14ac:dyDescent="0.25">
      <c r="A135" s="146">
        <v>7306</v>
      </c>
      <c r="B135" s="146" t="s">
        <v>153</v>
      </c>
      <c r="C135" s="147">
        <v>464</v>
      </c>
      <c r="D135" s="147">
        <v>8</v>
      </c>
      <c r="E135" s="147">
        <v>472</v>
      </c>
      <c r="F135" s="253">
        <f t="shared" ref="F135:F198" si="2">IFERROR(C135/E135,0)</f>
        <v>0.98305084745762716</v>
      </c>
    </row>
    <row r="136" spans="1:6" x14ac:dyDescent="0.25">
      <c r="A136" s="146">
        <v>7307</v>
      </c>
      <c r="B136" s="146" t="s">
        <v>333</v>
      </c>
      <c r="C136" s="147">
        <v>615</v>
      </c>
      <c r="D136" s="147">
        <v>36</v>
      </c>
      <c r="E136" s="147">
        <v>651</v>
      </c>
      <c r="F136" s="253">
        <f t="shared" si="2"/>
        <v>0.9447004608294931</v>
      </c>
    </row>
    <row r="137" spans="1:6" x14ac:dyDescent="0.25">
      <c r="A137" s="146">
        <v>7308</v>
      </c>
      <c r="B137" s="146" t="s">
        <v>144</v>
      </c>
      <c r="C137" s="147">
        <v>1327</v>
      </c>
      <c r="D137" s="147">
        <v>106</v>
      </c>
      <c r="E137" s="147">
        <v>1433</v>
      </c>
      <c r="F137" s="253">
        <f t="shared" si="2"/>
        <v>0.92602930914166082</v>
      </c>
    </row>
    <row r="138" spans="1:6" x14ac:dyDescent="0.25">
      <c r="A138" s="146">
        <v>7309</v>
      </c>
      <c r="B138" s="146" t="s">
        <v>156</v>
      </c>
      <c r="C138" s="147">
        <v>234</v>
      </c>
      <c r="D138" s="147">
        <v>71</v>
      </c>
      <c r="E138" s="147">
        <v>305</v>
      </c>
      <c r="F138" s="253">
        <f t="shared" si="2"/>
        <v>0.76721311475409837</v>
      </c>
    </row>
    <row r="139" spans="1:6" x14ac:dyDescent="0.25">
      <c r="A139" s="146">
        <v>7401</v>
      </c>
      <c r="B139" s="146" t="s">
        <v>96</v>
      </c>
      <c r="C139" s="147">
        <v>6737</v>
      </c>
      <c r="D139" s="147">
        <v>2556</v>
      </c>
      <c r="E139" s="147">
        <v>9293</v>
      </c>
      <c r="F139" s="253">
        <f t="shared" si="2"/>
        <v>0.72495426665231899</v>
      </c>
    </row>
    <row r="140" spans="1:6" x14ac:dyDescent="0.25">
      <c r="A140" s="146">
        <v>7402</v>
      </c>
      <c r="B140" s="146" t="s">
        <v>340</v>
      </c>
      <c r="C140" s="147">
        <v>530</v>
      </c>
      <c r="D140" s="147">
        <v>146</v>
      </c>
      <c r="E140" s="147">
        <v>676</v>
      </c>
      <c r="F140" s="253">
        <f t="shared" si="2"/>
        <v>0.78402366863905326</v>
      </c>
    </row>
    <row r="141" spans="1:6" x14ac:dyDescent="0.25">
      <c r="A141" s="146">
        <v>7403</v>
      </c>
      <c r="B141" s="146" t="s">
        <v>296</v>
      </c>
      <c r="C141" s="147">
        <v>647</v>
      </c>
      <c r="D141" s="147">
        <v>2</v>
      </c>
      <c r="E141" s="147">
        <v>649</v>
      </c>
      <c r="F141" s="253">
        <f t="shared" si="2"/>
        <v>0.99691833590138679</v>
      </c>
    </row>
    <row r="142" spans="1:6" x14ac:dyDescent="0.25">
      <c r="A142" s="146">
        <v>7404</v>
      </c>
      <c r="B142" s="146" t="s">
        <v>135</v>
      </c>
      <c r="C142" s="147">
        <v>2811</v>
      </c>
      <c r="D142" s="147">
        <v>112</v>
      </c>
      <c r="E142" s="147">
        <v>2923</v>
      </c>
      <c r="F142" s="253">
        <f t="shared" si="2"/>
        <v>0.96168320218953129</v>
      </c>
    </row>
    <row r="143" spans="1:6" x14ac:dyDescent="0.25">
      <c r="A143" s="146">
        <v>7405</v>
      </c>
      <c r="B143" s="146" t="s">
        <v>263</v>
      </c>
      <c r="C143" s="147">
        <v>328</v>
      </c>
      <c r="D143" s="147">
        <v>89</v>
      </c>
      <c r="E143" s="147">
        <v>417</v>
      </c>
      <c r="F143" s="253">
        <f t="shared" si="2"/>
        <v>0.78657074340527577</v>
      </c>
    </row>
    <row r="144" spans="1:6" x14ac:dyDescent="0.25">
      <c r="A144" s="146">
        <v>7406</v>
      </c>
      <c r="B144" s="146" t="s">
        <v>92</v>
      </c>
      <c r="C144" s="147">
        <v>1157</v>
      </c>
      <c r="D144" s="147">
        <v>163</v>
      </c>
      <c r="E144" s="147">
        <v>1320</v>
      </c>
      <c r="F144" s="253">
        <f t="shared" si="2"/>
        <v>0.87651515151515147</v>
      </c>
    </row>
    <row r="145" spans="1:6" x14ac:dyDescent="0.25">
      <c r="A145" s="146">
        <v>7407</v>
      </c>
      <c r="B145" s="146" t="s">
        <v>339</v>
      </c>
      <c r="C145" s="147">
        <v>250</v>
      </c>
      <c r="D145" s="147">
        <v>90</v>
      </c>
      <c r="E145" s="147">
        <v>340</v>
      </c>
      <c r="F145" s="253">
        <f t="shared" si="2"/>
        <v>0.73529411764705888</v>
      </c>
    </row>
    <row r="146" spans="1:6" x14ac:dyDescent="0.25">
      <c r="A146" s="146">
        <v>7408</v>
      </c>
      <c r="B146" s="146" t="s">
        <v>328</v>
      </c>
      <c r="C146" s="147">
        <v>666</v>
      </c>
      <c r="D146" s="147">
        <v>225</v>
      </c>
      <c r="E146" s="147">
        <v>891</v>
      </c>
      <c r="F146" s="253">
        <f t="shared" si="2"/>
        <v>0.74747474747474751</v>
      </c>
    </row>
    <row r="147" spans="1:6" x14ac:dyDescent="0.25">
      <c r="A147" s="146">
        <v>8101</v>
      </c>
      <c r="B147" s="146" t="s">
        <v>32</v>
      </c>
      <c r="C147" s="147">
        <v>12509</v>
      </c>
      <c r="D147" s="147">
        <v>3357</v>
      </c>
      <c r="E147" s="147">
        <v>15866</v>
      </c>
      <c r="F147" s="253">
        <f t="shared" si="2"/>
        <v>0.78841547964200176</v>
      </c>
    </row>
    <row r="148" spans="1:6" x14ac:dyDescent="0.25">
      <c r="A148" s="146">
        <v>8102</v>
      </c>
      <c r="B148" s="146" t="s">
        <v>75</v>
      </c>
      <c r="C148" s="147">
        <v>2019</v>
      </c>
      <c r="D148" s="147">
        <v>661</v>
      </c>
      <c r="E148" s="147">
        <v>2680</v>
      </c>
      <c r="F148" s="253">
        <f t="shared" si="2"/>
        <v>0.75335820895522387</v>
      </c>
    </row>
    <row r="149" spans="1:6" x14ac:dyDescent="0.25">
      <c r="A149" s="146">
        <v>8103</v>
      </c>
      <c r="B149" s="146" t="s">
        <v>39</v>
      </c>
      <c r="C149" s="147">
        <v>1295</v>
      </c>
      <c r="D149" s="147">
        <v>1074</v>
      </c>
      <c r="E149" s="147">
        <v>2369</v>
      </c>
      <c r="F149" s="253">
        <f t="shared" si="2"/>
        <v>0.54664415365132968</v>
      </c>
    </row>
    <row r="150" spans="1:6" x14ac:dyDescent="0.25">
      <c r="A150" s="146">
        <v>8104</v>
      </c>
      <c r="B150" s="146" t="s">
        <v>306</v>
      </c>
      <c r="C150" s="147">
        <v>211</v>
      </c>
      <c r="D150" s="147">
        <v>3</v>
      </c>
      <c r="E150" s="147">
        <v>214</v>
      </c>
      <c r="F150" s="253">
        <f t="shared" si="2"/>
        <v>0.98598130841121501</v>
      </c>
    </row>
    <row r="151" spans="1:6" x14ac:dyDescent="0.25">
      <c r="A151" s="146">
        <v>8105</v>
      </c>
      <c r="B151" s="146" t="s">
        <v>313</v>
      </c>
      <c r="C151" s="147">
        <v>394</v>
      </c>
      <c r="D151" s="147">
        <v>259</v>
      </c>
      <c r="E151" s="147">
        <v>653</v>
      </c>
      <c r="F151" s="253">
        <f t="shared" si="2"/>
        <v>0.60336906584992345</v>
      </c>
    </row>
    <row r="152" spans="1:6" x14ac:dyDescent="0.25">
      <c r="A152" s="146">
        <v>8106</v>
      </c>
      <c r="B152" s="146" t="s">
        <v>85</v>
      </c>
      <c r="C152" s="147">
        <v>1083</v>
      </c>
      <c r="D152" s="147">
        <v>90</v>
      </c>
      <c r="E152" s="147">
        <v>1173</v>
      </c>
      <c r="F152" s="253">
        <f t="shared" si="2"/>
        <v>0.92327365728900257</v>
      </c>
    </row>
    <row r="153" spans="1:6" x14ac:dyDescent="0.25">
      <c r="A153" s="146">
        <v>8107</v>
      </c>
      <c r="B153" s="146" t="s">
        <v>72</v>
      </c>
      <c r="C153" s="147">
        <v>1211</v>
      </c>
      <c r="D153" s="147">
        <v>254</v>
      </c>
      <c r="E153" s="147">
        <v>1465</v>
      </c>
      <c r="F153" s="253">
        <f t="shared" si="2"/>
        <v>0.82662116040955635</v>
      </c>
    </row>
    <row r="154" spans="1:6" x14ac:dyDescent="0.25">
      <c r="A154" s="146">
        <v>8108</v>
      </c>
      <c r="B154" s="146" t="s">
        <v>37</v>
      </c>
      <c r="C154" s="147">
        <v>2184</v>
      </c>
      <c r="D154" s="147">
        <v>853</v>
      </c>
      <c r="E154" s="147">
        <v>3037</v>
      </c>
      <c r="F154" s="253">
        <f t="shared" si="2"/>
        <v>0.71913072110635501</v>
      </c>
    </row>
    <row r="155" spans="1:6" x14ac:dyDescent="0.25">
      <c r="A155" s="146">
        <v>8109</v>
      </c>
      <c r="B155" s="146" t="s">
        <v>311</v>
      </c>
      <c r="C155" s="147">
        <v>265</v>
      </c>
      <c r="D155" s="147">
        <v>0</v>
      </c>
      <c r="E155" s="147">
        <v>265</v>
      </c>
      <c r="F155" s="253">
        <f t="shared" si="2"/>
        <v>1</v>
      </c>
    </row>
    <row r="156" spans="1:6" x14ac:dyDescent="0.25">
      <c r="A156" s="146">
        <v>8110</v>
      </c>
      <c r="B156" s="146" t="s">
        <v>19</v>
      </c>
      <c r="C156" s="147">
        <v>3948</v>
      </c>
      <c r="D156" s="147">
        <v>131</v>
      </c>
      <c r="E156" s="147">
        <v>4079</v>
      </c>
      <c r="F156" s="253">
        <f t="shared" si="2"/>
        <v>0.96788428536405979</v>
      </c>
    </row>
    <row r="157" spans="1:6" x14ac:dyDescent="0.25">
      <c r="A157" s="146">
        <v>8111</v>
      </c>
      <c r="B157" s="146" t="s">
        <v>86</v>
      </c>
      <c r="C157" s="147">
        <v>1503</v>
      </c>
      <c r="D157" s="147">
        <v>224</v>
      </c>
      <c r="E157" s="147">
        <v>1727</v>
      </c>
      <c r="F157" s="253">
        <f t="shared" si="2"/>
        <v>0.87029530978575564</v>
      </c>
    </row>
    <row r="158" spans="1:6" x14ac:dyDescent="0.25">
      <c r="A158" s="146">
        <v>8112</v>
      </c>
      <c r="B158" s="146" t="s">
        <v>24</v>
      </c>
      <c r="C158" s="147">
        <v>1120</v>
      </c>
      <c r="D158" s="147">
        <v>126</v>
      </c>
      <c r="E158" s="147">
        <v>1246</v>
      </c>
      <c r="F158" s="253">
        <f t="shared" si="2"/>
        <v>0.898876404494382</v>
      </c>
    </row>
    <row r="159" spans="1:6" x14ac:dyDescent="0.25">
      <c r="A159" s="146">
        <v>8201</v>
      </c>
      <c r="B159" s="146" t="s">
        <v>127</v>
      </c>
      <c r="C159" s="147">
        <v>660</v>
      </c>
      <c r="D159" s="147">
        <v>46</v>
      </c>
      <c r="E159" s="147">
        <v>706</v>
      </c>
      <c r="F159" s="253">
        <f t="shared" si="2"/>
        <v>0.93484419263456087</v>
      </c>
    </row>
    <row r="160" spans="1:6" x14ac:dyDescent="0.25">
      <c r="A160" s="146">
        <v>8202</v>
      </c>
      <c r="B160" s="146" t="s">
        <v>197</v>
      </c>
      <c r="C160" s="147">
        <v>1542</v>
      </c>
      <c r="D160" s="147">
        <v>245</v>
      </c>
      <c r="E160" s="147">
        <v>1787</v>
      </c>
      <c r="F160" s="253">
        <f t="shared" si="2"/>
        <v>0.86289871292669273</v>
      </c>
    </row>
    <row r="161" spans="1:6" x14ac:dyDescent="0.25">
      <c r="A161" s="146">
        <v>8203</v>
      </c>
      <c r="B161" s="146" t="s">
        <v>115</v>
      </c>
      <c r="C161" s="147">
        <v>589</v>
      </c>
      <c r="D161" s="147">
        <v>648</v>
      </c>
      <c r="E161" s="147">
        <v>1237</v>
      </c>
      <c r="F161" s="253">
        <f t="shared" si="2"/>
        <v>0.4761519805982215</v>
      </c>
    </row>
    <row r="162" spans="1:6" x14ac:dyDescent="0.25">
      <c r="A162" s="146">
        <v>8204</v>
      </c>
      <c r="B162" s="146" t="s">
        <v>291</v>
      </c>
      <c r="C162" s="147">
        <v>182</v>
      </c>
      <c r="D162" s="147">
        <v>13</v>
      </c>
      <c r="E162" s="147">
        <v>195</v>
      </c>
      <c r="F162" s="253">
        <f t="shared" si="2"/>
        <v>0.93333333333333335</v>
      </c>
    </row>
    <row r="163" spans="1:6" x14ac:dyDescent="0.25">
      <c r="A163" s="146">
        <v>8205</v>
      </c>
      <c r="B163" s="146" t="s">
        <v>130</v>
      </c>
      <c r="C163" s="147">
        <v>779</v>
      </c>
      <c r="D163" s="147">
        <v>58</v>
      </c>
      <c r="E163" s="147">
        <v>837</v>
      </c>
      <c r="F163" s="253">
        <f t="shared" si="2"/>
        <v>0.93070489844683391</v>
      </c>
    </row>
    <row r="164" spans="1:6" x14ac:dyDescent="0.25">
      <c r="A164" s="146">
        <v>8206</v>
      </c>
      <c r="B164" s="146" t="s">
        <v>131</v>
      </c>
      <c r="C164" s="147">
        <v>679</v>
      </c>
      <c r="D164" s="147">
        <v>88</v>
      </c>
      <c r="E164" s="147">
        <v>767</v>
      </c>
      <c r="F164" s="253">
        <f t="shared" si="2"/>
        <v>0.88526727509778358</v>
      </c>
    </row>
    <row r="165" spans="1:6" x14ac:dyDescent="0.25">
      <c r="A165" s="146">
        <v>8207</v>
      </c>
      <c r="B165" s="146" t="s">
        <v>338</v>
      </c>
      <c r="C165" s="147">
        <v>308</v>
      </c>
      <c r="D165" s="147">
        <v>33</v>
      </c>
      <c r="E165" s="147">
        <v>341</v>
      </c>
      <c r="F165" s="253">
        <f t="shared" si="2"/>
        <v>0.90322580645161288</v>
      </c>
    </row>
    <row r="166" spans="1:6" x14ac:dyDescent="0.25">
      <c r="A166" s="146">
        <v>8301</v>
      </c>
      <c r="B166" s="146" t="s">
        <v>65</v>
      </c>
      <c r="C166" s="147">
        <v>6112</v>
      </c>
      <c r="D166" s="147">
        <v>1779</v>
      </c>
      <c r="E166" s="147">
        <v>7891</v>
      </c>
      <c r="F166" s="253">
        <f t="shared" si="2"/>
        <v>0.77455328855658345</v>
      </c>
    </row>
    <row r="167" spans="1:6" x14ac:dyDescent="0.25">
      <c r="A167" s="146">
        <v>8302</v>
      </c>
      <c r="B167" s="146" t="s">
        <v>304</v>
      </c>
      <c r="C167" s="147">
        <v>144</v>
      </c>
      <c r="D167" s="147">
        <v>13</v>
      </c>
      <c r="E167" s="147">
        <v>157</v>
      </c>
      <c r="F167" s="253">
        <f t="shared" si="2"/>
        <v>0.91719745222929938</v>
      </c>
    </row>
    <row r="168" spans="1:6" x14ac:dyDescent="0.25">
      <c r="A168" s="146">
        <v>8303</v>
      </c>
      <c r="B168" s="146" t="s">
        <v>111</v>
      </c>
      <c r="C168" s="147">
        <v>1961</v>
      </c>
      <c r="D168" s="147">
        <v>208</v>
      </c>
      <c r="E168" s="147">
        <v>2169</v>
      </c>
      <c r="F168" s="253">
        <f t="shared" si="2"/>
        <v>0.90410327339787921</v>
      </c>
    </row>
    <row r="169" spans="1:6" x14ac:dyDescent="0.25">
      <c r="A169" s="146">
        <v>8304</v>
      </c>
      <c r="B169" s="146" t="s">
        <v>176</v>
      </c>
      <c r="C169" s="147">
        <v>577</v>
      </c>
      <c r="D169" s="147">
        <v>20</v>
      </c>
      <c r="E169" s="147">
        <v>597</v>
      </c>
      <c r="F169" s="253">
        <f t="shared" si="2"/>
        <v>0.96649916247906198</v>
      </c>
    </row>
    <row r="170" spans="1:6" x14ac:dyDescent="0.25">
      <c r="A170" s="146">
        <v>8305</v>
      </c>
      <c r="B170" s="146" t="s">
        <v>128</v>
      </c>
      <c r="C170" s="147">
        <v>1615</v>
      </c>
      <c r="D170" s="147">
        <v>71</v>
      </c>
      <c r="E170" s="147">
        <v>1686</v>
      </c>
      <c r="F170" s="253">
        <f t="shared" si="2"/>
        <v>0.95788849347568206</v>
      </c>
    </row>
    <row r="171" spans="1:6" x14ac:dyDescent="0.25">
      <c r="A171" s="146">
        <v>8306</v>
      </c>
      <c r="B171" s="146" t="s">
        <v>116</v>
      </c>
      <c r="C171" s="147">
        <v>660</v>
      </c>
      <c r="D171" s="147">
        <v>38</v>
      </c>
      <c r="E171" s="147">
        <v>698</v>
      </c>
      <c r="F171" s="253">
        <f t="shared" si="2"/>
        <v>0.94555873925501432</v>
      </c>
    </row>
    <row r="172" spans="1:6" x14ac:dyDescent="0.25">
      <c r="A172" s="146">
        <v>8307</v>
      </c>
      <c r="B172" s="146" t="s">
        <v>292</v>
      </c>
      <c r="C172" s="147">
        <v>262</v>
      </c>
      <c r="D172" s="147">
        <v>47</v>
      </c>
      <c r="E172" s="147">
        <v>309</v>
      </c>
      <c r="F172" s="253">
        <f t="shared" si="2"/>
        <v>0.84789644012944987</v>
      </c>
    </row>
    <row r="173" spans="1:6" x14ac:dyDescent="0.25">
      <c r="A173" s="146">
        <v>8308</v>
      </c>
      <c r="B173" s="146" t="s">
        <v>317</v>
      </c>
      <c r="C173" s="147">
        <v>97</v>
      </c>
      <c r="D173" s="147">
        <v>6</v>
      </c>
      <c r="E173" s="147">
        <v>103</v>
      </c>
      <c r="F173" s="253">
        <f t="shared" si="2"/>
        <v>0.94174757281553401</v>
      </c>
    </row>
    <row r="174" spans="1:6" x14ac:dyDescent="0.25">
      <c r="A174" s="146">
        <v>8309</v>
      </c>
      <c r="B174" s="146" t="s">
        <v>254</v>
      </c>
      <c r="C174" s="147">
        <v>238</v>
      </c>
      <c r="D174" s="147">
        <v>11</v>
      </c>
      <c r="E174" s="147">
        <v>249</v>
      </c>
      <c r="F174" s="253">
        <f t="shared" si="2"/>
        <v>0.95582329317269077</v>
      </c>
    </row>
    <row r="175" spans="1:6" x14ac:dyDescent="0.25">
      <c r="A175" s="146">
        <v>8310</v>
      </c>
      <c r="B175" s="146" t="s">
        <v>114</v>
      </c>
      <c r="C175" s="147">
        <v>85</v>
      </c>
      <c r="D175" s="147">
        <v>5</v>
      </c>
      <c r="E175" s="147">
        <v>90</v>
      </c>
      <c r="F175" s="253">
        <f t="shared" si="2"/>
        <v>0.94444444444444442</v>
      </c>
    </row>
    <row r="176" spans="1:6" x14ac:dyDescent="0.25">
      <c r="A176" s="146">
        <v>8311</v>
      </c>
      <c r="B176" s="146" t="s">
        <v>134</v>
      </c>
      <c r="C176" s="147">
        <v>399</v>
      </c>
      <c r="D176" s="147">
        <v>55</v>
      </c>
      <c r="E176" s="147">
        <v>454</v>
      </c>
      <c r="F176" s="253">
        <f t="shared" si="2"/>
        <v>0.87885462555066074</v>
      </c>
    </row>
    <row r="177" spans="1:6" x14ac:dyDescent="0.25">
      <c r="A177" s="146">
        <v>8312</v>
      </c>
      <c r="B177" s="146" t="s">
        <v>307</v>
      </c>
      <c r="C177" s="147">
        <v>348</v>
      </c>
      <c r="D177" s="147">
        <v>4</v>
      </c>
      <c r="E177" s="147">
        <v>352</v>
      </c>
      <c r="F177" s="253">
        <f t="shared" si="2"/>
        <v>0.98863636363636365</v>
      </c>
    </row>
    <row r="178" spans="1:6" x14ac:dyDescent="0.25">
      <c r="A178" s="146">
        <v>8313</v>
      </c>
      <c r="B178" s="146" t="s">
        <v>277</v>
      </c>
      <c r="C178" s="147">
        <v>528</v>
      </c>
      <c r="D178" s="147">
        <v>87</v>
      </c>
      <c r="E178" s="147">
        <v>615</v>
      </c>
      <c r="F178" s="253">
        <f t="shared" si="2"/>
        <v>0.85853658536585364</v>
      </c>
    </row>
    <row r="179" spans="1:6" x14ac:dyDescent="0.25">
      <c r="A179" s="146">
        <v>8314</v>
      </c>
      <c r="B179" s="146" t="s">
        <v>251</v>
      </c>
      <c r="C179" s="147">
        <v>65</v>
      </c>
      <c r="D179" s="147">
        <v>1</v>
      </c>
      <c r="E179" s="147">
        <v>66</v>
      </c>
      <c r="F179" s="253">
        <f t="shared" si="2"/>
        <v>0.98484848484848486</v>
      </c>
    </row>
    <row r="180" spans="1:6" x14ac:dyDescent="0.25">
      <c r="A180" s="146">
        <v>16101</v>
      </c>
      <c r="B180" s="146" t="s">
        <v>71</v>
      </c>
      <c r="C180" s="147">
        <v>14984</v>
      </c>
      <c r="D180" s="147">
        <v>1374</v>
      </c>
      <c r="E180" s="147">
        <v>16358</v>
      </c>
      <c r="F180" s="253">
        <f t="shared" si="2"/>
        <v>0.91600440151607776</v>
      </c>
    </row>
    <row r="181" spans="1:6" x14ac:dyDescent="0.25">
      <c r="A181" s="146">
        <v>16102</v>
      </c>
      <c r="B181" s="146" t="s">
        <v>221</v>
      </c>
      <c r="C181" s="147">
        <v>79</v>
      </c>
      <c r="D181" s="147">
        <v>2</v>
      </c>
      <c r="E181" s="147">
        <v>81</v>
      </c>
      <c r="F181" s="253">
        <f t="shared" si="2"/>
        <v>0.97530864197530864</v>
      </c>
    </row>
    <row r="182" spans="1:6" x14ac:dyDescent="0.25">
      <c r="A182" s="146">
        <v>16202</v>
      </c>
      <c r="B182" s="146" t="s">
        <v>346</v>
      </c>
      <c r="C182" s="147">
        <v>342</v>
      </c>
      <c r="D182" s="147">
        <v>8</v>
      </c>
      <c r="E182" s="147">
        <v>350</v>
      </c>
      <c r="F182" s="253">
        <f t="shared" si="2"/>
        <v>0.97714285714285709</v>
      </c>
    </row>
    <row r="183" spans="1:6" x14ac:dyDescent="0.25">
      <c r="A183" s="146">
        <v>16203</v>
      </c>
      <c r="B183" s="146" t="s">
        <v>345</v>
      </c>
      <c r="C183" s="147">
        <v>618</v>
      </c>
      <c r="D183" s="147">
        <v>162</v>
      </c>
      <c r="E183" s="147">
        <v>780</v>
      </c>
      <c r="F183" s="253">
        <f t="shared" si="2"/>
        <v>0.79230769230769227</v>
      </c>
    </row>
    <row r="184" spans="1:6" x14ac:dyDescent="0.25">
      <c r="A184" s="146">
        <v>16302</v>
      </c>
      <c r="B184" s="146" t="s">
        <v>293</v>
      </c>
      <c r="C184" s="147">
        <v>341</v>
      </c>
      <c r="D184" s="147">
        <v>119</v>
      </c>
      <c r="E184" s="147">
        <v>460</v>
      </c>
      <c r="F184" s="253">
        <f t="shared" si="2"/>
        <v>0.74130434782608701</v>
      </c>
    </row>
    <row r="185" spans="1:6" x14ac:dyDescent="0.25">
      <c r="A185" s="146">
        <v>16103</v>
      </c>
      <c r="B185" s="146" t="s">
        <v>73</v>
      </c>
      <c r="C185" s="147">
        <v>574</v>
      </c>
      <c r="D185" s="147">
        <v>301</v>
      </c>
      <c r="E185" s="147">
        <v>875</v>
      </c>
      <c r="F185" s="253">
        <f t="shared" si="2"/>
        <v>0.65600000000000003</v>
      </c>
    </row>
    <row r="186" spans="1:6" x14ac:dyDescent="0.25">
      <c r="A186" s="146">
        <v>16104</v>
      </c>
      <c r="B186" s="146" t="s">
        <v>303</v>
      </c>
      <c r="C186" s="147">
        <v>278</v>
      </c>
      <c r="D186" s="147">
        <v>12</v>
      </c>
      <c r="E186" s="147">
        <v>290</v>
      </c>
      <c r="F186" s="253">
        <f t="shared" si="2"/>
        <v>0.95862068965517244</v>
      </c>
    </row>
    <row r="187" spans="1:6" x14ac:dyDescent="0.25">
      <c r="A187" s="146">
        <v>16204</v>
      </c>
      <c r="B187" s="146" t="s">
        <v>332</v>
      </c>
      <c r="C187" s="147">
        <v>74</v>
      </c>
      <c r="D187" s="147">
        <v>4</v>
      </c>
      <c r="E187" s="147">
        <v>78</v>
      </c>
      <c r="F187" s="253">
        <f t="shared" si="2"/>
        <v>0.94871794871794868</v>
      </c>
    </row>
    <row r="188" spans="1:6" x14ac:dyDescent="0.25">
      <c r="A188" s="146">
        <v>16303</v>
      </c>
      <c r="B188" s="146" t="s">
        <v>318</v>
      </c>
      <c r="C188" s="147">
        <v>190</v>
      </c>
      <c r="D188" s="147">
        <v>49</v>
      </c>
      <c r="E188" s="147">
        <v>239</v>
      </c>
      <c r="F188" s="253">
        <f t="shared" si="2"/>
        <v>0.79497907949790791</v>
      </c>
    </row>
    <row r="189" spans="1:6" x14ac:dyDescent="0.25">
      <c r="A189" s="146">
        <v>16105</v>
      </c>
      <c r="B189" s="146" t="s">
        <v>249</v>
      </c>
      <c r="C189" s="147">
        <v>210</v>
      </c>
      <c r="D189" s="147">
        <v>28</v>
      </c>
      <c r="E189" s="147">
        <v>238</v>
      </c>
      <c r="F189" s="253">
        <f t="shared" si="2"/>
        <v>0.88235294117647056</v>
      </c>
    </row>
    <row r="190" spans="1:6" x14ac:dyDescent="0.25">
      <c r="A190" s="146">
        <v>16106</v>
      </c>
      <c r="B190" s="146" t="s">
        <v>275</v>
      </c>
      <c r="C190" s="147">
        <v>460</v>
      </c>
      <c r="D190" s="147">
        <v>41</v>
      </c>
      <c r="E190" s="147">
        <v>501</v>
      </c>
      <c r="F190" s="253">
        <f t="shared" si="2"/>
        <v>0.91816367265469057</v>
      </c>
    </row>
    <row r="191" spans="1:6" x14ac:dyDescent="0.25">
      <c r="A191" s="146">
        <v>16205</v>
      </c>
      <c r="B191" s="146" t="s">
        <v>266</v>
      </c>
      <c r="C191" s="147">
        <v>112</v>
      </c>
      <c r="D191" s="147">
        <v>11</v>
      </c>
      <c r="E191" s="147">
        <v>123</v>
      </c>
      <c r="F191" s="253">
        <f t="shared" si="2"/>
        <v>0.91056910569105687</v>
      </c>
    </row>
    <row r="192" spans="1:6" x14ac:dyDescent="0.25">
      <c r="A192" s="146">
        <v>16107</v>
      </c>
      <c r="B192" s="146" t="s">
        <v>341</v>
      </c>
      <c r="C192" s="147">
        <v>673</v>
      </c>
      <c r="D192" s="147">
        <v>262</v>
      </c>
      <c r="E192" s="147">
        <v>935</v>
      </c>
      <c r="F192" s="253">
        <f t="shared" si="2"/>
        <v>0.71978609625668444</v>
      </c>
    </row>
    <row r="193" spans="1:6" x14ac:dyDescent="0.25">
      <c r="A193" s="146">
        <v>16201</v>
      </c>
      <c r="B193" s="146" t="s">
        <v>141</v>
      </c>
      <c r="C193" s="147">
        <v>317</v>
      </c>
      <c r="D193" s="147">
        <v>35</v>
      </c>
      <c r="E193" s="147">
        <v>352</v>
      </c>
      <c r="F193" s="253">
        <f t="shared" si="2"/>
        <v>0.90056818181818177</v>
      </c>
    </row>
    <row r="194" spans="1:6" x14ac:dyDescent="0.25">
      <c r="A194" s="146">
        <v>16206</v>
      </c>
      <c r="B194" s="146" t="s">
        <v>193</v>
      </c>
      <c r="C194" s="147">
        <v>194</v>
      </c>
      <c r="D194" s="147">
        <v>8</v>
      </c>
      <c r="E194" s="147">
        <v>202</v>
      </c>
      <c r="F194" s="253">
        <f t="shared" si="2"/>
        <v>0.96039603960396036</v>
      </c>
    </row>
    <row r="195" spans="1:6" x14ac:dyDescent="0.25">
      <c r="A195" s="146">
        <v>16301</v>
      </c>
      <c r="B195" s="146" t="s">
        <v>93</v>
      </c>
      <c r="C195" s="147">
        <v>1887</v>
      </c>
      <c r="D195" s="147">
        <v>0</v>
      </c>
      <c r="E195" s="147">
        <v>1887</v>
      </c>
      <c r="F195" s="253">
        <f t="shared" si="2"/>
        <v>1</v>
      </c>
    </row>
    <row r="196" spans="1:6" x14ac:dyDescent="0.25">
      <c r="A196" s="146">
        <v>16304</v>
      </c>
      <c r="B196" s="146" t="s">
        <v>290</v>
      </c>
      <c r="C196" s="147">
        <v>212</v>
      </c>
      <c r="D196" s="147">
        <v>24</v>
      </c>
      <c r="E196" s="147">
        <v>236</v>
      </c>
      <c r="F196" s="253">
        <f t="shared" si="2"/>
        <v>0.89830508474576276</v>
      </c>
    </row>
    <row r="197" spans="1:6" x14ac:dyDescent="0.25">
      <c r="A197" s="146">
        <v>16108</v>
      </c>
      <c r="B197" s="146" t="s">
        <v>337</v>
      </c>
      <c r="C197" s="147">
        <v>386</v>
      </c>
      <c r="D197" s="147">
        <v>0</v>
      </c>
      <c r="E197" s="147">
        <v>386</v>
      </c>
      <c r="F197" s="253">
        <f t="shared" si="2"/>
        <v>1</v>
      </c>
    </row>
    <row r="198" spans="1:6" x14ac:dyDescent="0.25">
      <c r="A198" s="146">
        <v>16305</v>
      </c>
      <c r="B198" s="146" t="s">
        <v>271</v>
      </c>
      <c r="C198" s="147">
        <v>251</v>
      </c>
      <c r="D198" s="147">
        <v>0</v>
      </c>
      <c r="E198" s="147">
        <v>251</v>
      </c>
      <c r="F198" s="253">
        <f t="shared" si="2"/>
        <v>1</v>
      </c>
    </row>
    <row r="199" spans="1:6" x14ac:dyDescent="0.25">
      <c r="A199" s="146">
        <v>16207</v>
      </c>
      <c r="B199" s="146" t="s">
        <v>315</v>
      </c>
      <c r="C199" s="147">
        <v>81</v>
      </c>
      <c r="D199" s="147">
        <v>25</v>
      </c>
      <c r="E199" s="147">
        <v>106</v>
      </c>
      <c r="F199" s="253">
        <f t="shared" ref="F199:F262" si="3">IFERROR(C199/E199,0)</f>
        <v>0.76415094339622647</v>
      </c>
    </row>
    <row r="200" spans="1:6" x14ac:dyDescent="0.25">
      <c r="A200" s="146">
        <v>16109</v>
      </c>
      <c r="B200" s="146" t="s">
        <v>117</v>
      </c>
      <c r="C200" s="147">
        <v>561</v>
      </c>
      <c r="D200" s="147">
        <v>96</v>
      </c>
      <c r="E200" s="147">
        <v>657</v>
      </c>
      <c r="F200" s="253">
        <f t="shared" si="3"/>
        <v>0.85388127853881279</v>
      </c>
    </row>
    <row r="201" spans="1:6" x14ac:dyDescent="0.25">
      <c r="A201" s="146">
        <v>9101</v>
      </c>
      <c r="B201" s="146" t="s">
        <v>29</v>
      </c>
      <c r="C201" s="147">
        <v>6473</v>
      </c>
      <c r="D201" s="147">
        <v>995</v>
      </c>
      <c r="E201" s="147">
        <v>7468</v>
      </c>
      <c r="F201" s="253">
        <f t="shared" si="3"/>
        <v>0.8667648634172469</v>
      </c>
    </row>
    <row r="202" spans="1:6" x14ac:dyDescent="0.25">
      <c r="A202" s="146">
        <v>9102</v>
      </c>
      <c r="B202" s="146" t="s">
        <v>331</v>
      </c>
      <c r="C202" s="147">
        <v>594</v>
      </c>
      <c r="D202" s="147">
        <v>99</v>
      </c>
      <c r="E202" s="147">
        <v>693</v>
      </c>
      <c r="F202" s="253">
        <f t="shared" si="3"/>
        <v>0.8571428571428571</v>
      </c>
    </row>
    <row r="203" spans="1:6" x14ac:dyDescent="0.25">
      <c r="A203" s="146">
        <v>9103</v>
      </c>
      <c r="B203" s="146" t="s">
        <v>188</v>
      </c>
      <c r="C203" s="147">
        <v>370</v>
      </c>
      <c r="D203" s="147">
        <v>26</v>
      </c>
      <c r="E203" s="147">
        <v>396</v>
      </c>
      <c r="F203" s="253">
        <f t="shared" si="3"/>
        <v>0.93434343434343436</v>
      </c>
    </row>
    <row r="204" spans="1:6" x14ac:dyDescent="0.25">
      <c r="A204" s="146">
        <v>9104</v>
      </c>
      <c r="B204" s="146" t="s">
        <v>344</v>
      </c>
      <c r="C204" s="147">
        <v>166</v>
      </c>
      <c r="D204" s="147">
        <v>45</v>
      </c>
      <c r="E204" s="147">
        <v>211</v>
      </c>
      <c r="F204" s="253">
        <f t="shared" si="3"/>
        <v>0.78672985781990523</v>
      </c>
    </row>
    <row r="205" spans="1:6" x14ac:dyDescent="0.25">
      <c r="A205" s="146">
        <v>9105</v>
      </c>
      <c r="B205" s="146" t="s">
        <v>300</v>
      </c>
      <c r="C205" s="147">
        <v>319</v>
      </c>
      <c r="D205" s="147">
        <v>185</v>
      </c>
      <c r="E205" s="147">
        <v>504</v>
      </c>
      <c r="F205" s="253">
        <f t="shared" si="3"/>
        <v>0.63293650793650791</v>
      </c>
    </row>
    <row r="206" spans="1:6" x14ac:dyDescent="0.25">
      <c r="A206" s="146">
        <v>9106</v>
      </c>
      <c r="B206" s="146" t="s">
        <v>302</v>
      </c>
      <c r="C206" s="147">
        <v>126</v>
      </c>
      <c r="D206" s="147">
        <v>19</v>
      </c>
      <c r="E206" s="147">
        <v>145</v>
      </c>
      <c r="F206" s="253">
        <f t="shared" si="3"/>
        <v>0.86896551724137927</v>
      </c>
    </row>
    <row r="207" spans="1:6" x14ac:dyDescent="0.25">
      <c r="A207" s="146">
        <v>9107</v>
      </c>
      <c r="B207" s="146" t="s">
        <v>126</v>
      </c>
      <c r="C207" s="147">
        <v>745</v>
      </c>
      <c r="D207" s="147">
        <v>210</v>
      </c>
      <c r="E207" s="147">
        <v>955</v>
      </c>
      <c r="F207" s="253">
        <f t="shared" si="3"/>
        <v>0.78010471204188481</v>
      </c>
    </row>
    <row r="208" spans="1:6" x14ac:dyDescent="0.25">
      <c r="A208" s="146">
        <v>9108</v>
      </c>
      <c r="B208" s="146" t="s">
        <v>109</v>
      </c>
      <c r="C208" s="147">
        <v>950</v>
      </c>
      <c r="D208" s="147">
        <v>448</v>
      </c>
      <c r="E208" s="147">
        <v>1398</v>
      </c>
      <c r="F208" s="253">
        <f t="shared" si="3"/>
        <v>0.67954220314735336</v>
      </c>
    </row>
    <row r="209" spans="1:6" x14ac:dyDescent="0.25">
      <c r="A209" s="146">
        <v>9109</v>
      </c>
      <c r="B209" s="146" t="s">
        <v>103</v>
      </c>
      <c r="C209" s="147">
        <v>1122</v>
      </c>
      <c r="D209" s="147">
        <v>150</v>
      </c>
      <c r="E209" s="147">
        <v>1272</v>
      </c>
      <c r="F209" s="253">
        <f t="shared" si="3"/>
        <v>0.88207547169811318</v>
      </c>
    </row>
    <row r="210" spans="1:6" x14ac:dyDescent="0.25">
      <c r="A210" s="146">
        <v>9110</v>
      </c>
      <c r="B210" s="146" t="s">
        <v>268</v>
      </c>
      <c r="C210" s="147">
        <v>151</v>
      </c>
      <c r="D210" s="147">
        <v>10</v>
      </c>
      <c r="E210" s="147">
        <v>161</v>
      </c>
      <c r="F210" s="253">
        <f t="shared" si="3"/>
        <v>0.93788819875776397</v>
      </c>
    </row>
    <row r="211" spans="1:6" x14ac:dyDescent="0.25">
      <c r="A211" s="146">
        <v>9111</v>
      </c>
      <c r="B211" s="146" t="s">
        <v>309</v>
      </c>
      <c r="C211" s="147">
        <v>656</v>
      </c>
      <c r="D211" s="147">
        <v>108</v>
      </c>
      <c r="E211" s="147">
        <v>764</v>
      </c>
      <c r="F211" s="253">
        <f t="shared" si="3"/>
        <v>0.8586387434554974</v>
      </c>
    </row>
    <row r="212" spans="1:6" x14ac:dyDescent="0.25">
      <c r="A212" s="146">
        <v>9112</v>
      </c>
      <c r="B212" s="146" t="s">
        <v>99</v>
      </c>
      <c r="C212" s="147">
        <v>994</v>
      </c>
      <c r="D212" s="147">
        <v>31</v>
      </c>
      <c r="E212" s="147">
        <v>1025</v>
      </c>
      <c r="F212" s="253">
        <f t="shared" si="3"/>
        <v>0.96975609756097558</v>
      </c>
    </row>
    <row r="213" spans="1:6" x14ac:dyDescent="0.25">
      <c r="A213" s="146">
        <v>9113</v>
      </c>
      <c r="B213" s="146" t="s">
        <v>289</v>
      </c>
      <c r="C213" s="147">
        <v>107</v>
      </c>
      <c r="D213" s="147">
        <v>0</v>
      </c>
      <c r="E213" s="147">
        <v>107</v>
      </c>
      <c r="F213" s="253">
        <f t="shared" si="3"/>
        <v>1</v>
      </c>
    </row>
    <row r="214" spans="1:6" x14ac:dyDescent="0.25">
      <c r="A214" s="146">
        <v>9114</v>
      </c>
      <c r="B214" s="146" t="s">
        <v>123</v>
      </c>
      <c r="C214" s="147">
        <v>617</v>
      </c>
      <c r="D214" s="147">
        <v>106</v>
      </c>
      <c r="E214" s="147">
        <v>723</v>
      </c>
      <c r="F214" s="253">
        <f t="shared" si="3"/>
        <v>0.85338865836791145</v>
      </c>
    </row>
    <row r="215" spans="1:6" x14ac:dyDescent="0.25">
      <c r="A215" s="146">
        <v>9115</v>
      </c>
      <c r="B215" s="146" t="s">
        <v>169</v>
      </c>
      <c r="C215" s="147">
        <v>3206</v>
      </c>
      <c r="D215" s="147">
        <v>3062</v>
      </c>
      <c r="E215" s="147">
        <v>6268</v>
      </c>
      <c r="F215" s="253">
        <f t="shared" si="3"/>
        <v>0.51148691767708998</v>
      </c>
    </row>
    <row r="216" spans="1:6" x14ac:dyDescent="0.25">
      <c r="A216" s="146">
        <v>9116</v>
      </c>
      <c r="B216" s="146" t="s">
        <v>276</v>
      </c>
      <c r="C216" s="147">
        <v>359</v>
      </c>
      <c r="D216" s="147">
        <v>59</v>
      </c>
      <c r="E216" s="147">
        <v>418</v>
      </c>
      <c r="F216" s="253">
        <f t="shared" si="3"/>
        <v>0.85885167464114831</v>
      </c>
    </row>
    <row r="217" spans="1:6" x14ac:dyDescent="0.25">
      <c r="A217" s="146">
        <v>9117</v>
      </c>
      <c r="B217" s="146" t="s">
        <v>298</v>
      </c>
      <c r="C217" s="147">
        <v>228</v>
      </c>
      <c r="D217" s="147">
        <v>31</v>
      </c>
      <c r="E217" s="147">
        <v>259</v>
      </c>
      <c r="F217" s="253">
        <f t="shared" si="3"/>
        <v>0.88030888030888033</v>
      </c>
    </row>
    <row r="218" spans="1:6" x14ac:dyDescent="0.25">
      <c r="A218" s="146">
        <v>9118</v>
      </c>
      <c r="B218" s="146" t="s">
        <v>284</v>
      </c>
      <c r="C218" s="147">
        <v>187</v>
      </c>
      <c r="D218" s="147">
        <v>30</v>
      </c>
      <c r="E218" s="147">
        <v>217</v>
      </c>
      <c r="F218" s="253">
        <f t="shared" si="3"/>
        <v>0.86175115207373276</v>
      </c>
    </row>
    <row r="219" spans="1:6" x14ac:dyDescent="0.25">
      <c r="A219" s="146">
        <v>9119</v>
      </c>
      <c r="B219" s="146" t="s">
        <v>204</v>
      </c>
      <c r="C219" s="147">
        <v>332</v>
      </c>
      <c r="D219" s="147">
        <v>85</v>
      </c>
      <c r="E219" s="147">
        <v>417</v>
      </c>
      <c r="F219" s="253">
        <f t="shared" si="3"/>
        <v>0.79616306954436455</v>
      </c>
    </row>
    <row r="220" spans="1:6" x14ac:dyDescent="0.25">
      <c r="A220" s="146">
        <v>9120</v>
      </c>
      <c r="B220" s="146" t="s">
        <v>140</v>
      </c>
      <c r="C220" s="147">
        <v>1626</v>
      </c>
      <c r="D220" s="147">
        <v>1989</v>
      </c>
      <c r="E220" s="147">
        <v>3615</v>
      </c>
      <c r="F220" s="253">
        <f t="shared" si="3"/>
        <v>0.44979253112033196</v>
      </c>
    </row>
    <row r="221" spans="1:6" x14ac:dyDescent="0.25">
      <c r="A221" s="146">
        <v>9121</v>
      </c>
      <c r="B221" s="146" t="s">
        <v>312</v>
      </c>
      <c r="C221" s="147">
        <v>148</v>
      </c>
      <c r="D221" s="147">
        <v>21</v>
      </c>
      <c r="E221" s="147">
        <v>169</v>
      </c>
      <c r="F221" s="253">
        <f t="shared" si="3"/>
        <v>0.87573964497041423</v>
      </c>
    </row>
    <row r="222" spans="1:6" x14ac:dyDescent="0.25">
      <c r="A222" s="146">
        <v>9201</v>
      </c>
      <c r="B222" s="146" t="s">
        <v>138</v>
      </c>
      <c r="C222" s="147">
        <v>2612</v>
      </c>
      <c r="D222" s="147">
        <v>1573</v>
      </c>
      <c r="E222" s="147">
        <v>4185</v>
      </c>
      <c r="F222" s="253">
        <f t="shared" si="3"/>
        <v>0.62413381123058542</v>
      </c>
    </row>
    <row r="223" spans="1:6" x14ac:dyDescent="0.25">
      <c r="A223" s="146">
        <v>9202</v>
      </c>
      <c r="B223" s="146" t="s">
        <v>88</v>
      </c>
      <c r="C223" s="147">
        <v>752</v>
      </c>
      <c r="D223" s="147">
        <v>3</v>
      </c>
      <c r="E223" s="147">
        <v>755</v>
      </c>
      <c r="F223" s="253">
        <f t="shared" si="3"/>
        <v>0.99602649006622512</v>
      </c>
    </row>
    <row r="224" spans="1:6" x14ac:dyDescent="0.25">
      <c r="A224" s="146">
        <v>9203</v>
      </c>
      <c r="B224" s="146" t="s">
        <v>137</v>
      </c>
      <c r="C224" s="147">
        <v>640</v>
      </c>
      <c r="D224" s="147">
        <v>22</v>
      </c>
      <c r="E224" s="147">
        <v>662</v>
      </c>
      <c r="F224" s="253">
        <f t="shared" si="3"/>
        <v>0.96676737160120851</v>
      </c>
    </row>
    <row r="225" spans="1:6" x14ac:dyDescent="0.25">
      <c r="A225" s="146">
        <v>9204</v>
      </c>
      <c r="B225" s="146" t="s">
        <v>342</v>
      </c>
      <c r="C225" s="147">
        <v>97</v>
      </c>
      <c r="D225" s="147">
        <v>21</v>
      </c>
      <c r="E225" s="147">
        <v>118</v>
      </c>
      <c r="F225" s="253">
        <f t="shared" si="3"/>
        <v>0.82203389830508478</v>
      </c>
    </row>
    <row r="226" spans="1:6" x14ac:dyDescent="0.25">
      <c r="A226" s="146">
        <v>9205</v>
      </c>
      <c r="B226" s="146" t="s">
        <v>297</v>
      </c>
      <c r="C226" s="147">
        <v>270</v>
      </c>
      <c r="D226" s="147">
        <v>63</v>
      </c>
      <c r="E226" s="147">
        <v>333</v>
      </c>
      <c r="F226" s="253">
        <f t="shared" si="3"/>
        <v>0.81081081081081086</v>
      </c>
    </row>
    <row r="227" spans="1:6" x14ac:dyDescent="0.25">
      <c r="A227" s="146">
        <v>9206</v>
      </c>
      <c r="B227" s="146" t="s">
        <v>321</v>
      </c>
      <c r="C227" s="147">
        <v>450</v>
      </c>
      <c r="D227" s="147">
        <v>12</v>
      </c>
      <c r="E227" s="147">
        <v>462</v>
      </c>
      <c r="F227" s="253">
        <f t="shared" si="3"/>
        <v>0.97402597402597402</v>
      </c>
    </row>
    <row r="228" spans="1:6" x14ac:dyDescent="0.25">
      <c r="A228" s="146">
        <v>9207</v>
      </c>
      <c r="B228" s="146" t="s">
        <v>347</v>
      </c>
      <c r="C228" s="147">
        <v>170</v>
      </c>
      <c r="D228" s="147">
        <v>53</v>
      </c>
      <c r="E228" s="147">
        <v>223</v>
      </c>
      <c r="F228" s="253">
        <f t="shared" si="3"/>
        <v>0.7623318385650224</v>
      </c>
    </row>
    <row r="229" spans="1:6" x14ac:dyDescent="0.25">
      <c r="A229" s="146">
        <v>9208</v>
      </c>
      <c r="B229" s="146" t="s">
        <v>283</v>
      </c>
      <c r="C229" s="147">
        <v>313</v>
      </c>
      <c r="D229" s="147">
        <v>9</v>
      </c>
      <c r="E229" s="147">
        <v>322</v>
      </c>
      <c r="F229" s="253">
        <f t="shared" si="3"/>
        <v>0.97204968944099379</v>
      </c>
    </row>
    <row r="230" spans="1:6" x14ac:dyDescent="0.25">
      <c r="A230" s="146">
        <v>9209</v>
      </c>
      <c r="B230" s="146" t="s">
        <v>106</v>
      </c>
      <c r="C230" s="147">
        <v>220</v>
      </c>
      <c r="D230" s="147">
        <v>61</v>
      </c>
      <c r="E230" s="147">
        <v>281</v>
      </c>
      <c r="F230" s="253">
        <f t="shared" si="3"/>
        <v>0.7829181494661922</v>
      </c>
    </row>
    <row r="231" spans="1:6" x14ac:dyDescent="0.25">
      <c r="A231" s="146">
        <v>9210</v>
      </c>
      <c r="B231" s="146" t="s">
        <v>113</v>
      </c>
      <c r="C231" s="147">
        <v>1009</v>
      </c>
      <c r="D231" s="147">
        <v>98</v>
      </c>
      <c r="E231" s="147">
        <v>1107</v>
      </c>
      <c r="F231" s="253">
        <f t="shared" si="3"/>
        <v>0.91147244805781391</v>
      </c>
    </row>
    <row r="232" spans="1:6" x14ac:dyDescent="0.25">
      <c r="A232" s="146">
        <v>9211</v>
      </c>
      <c r="B232" s="146" t="s">
        <v>108</v>
      </c>
      <c r="C232" s="147">
        <v>2189</v>
      </c>
      <c r="D232" s="147">
        <v>38</v>
      </c>
      <c r="E232" s="147">
        <v>2227</v>
      </c>
      <c r="F232" s="253">
        <f t="shared" si="3"/>
        <v>0.98293668612483165</v>
      </c>
    </row>
    <row r="233" spans="1:6" x14ac:dyDescent="0.25">
      <c r="A233" s="146">
        <v>10101</v>
      </c>
      <c r="B233" s="146" t="s">
        <v>61</v>
      </c>
      <c r="C233" s="147">
        <v>32349</v>
      </c>
      <c r="D233" s="147">
        <v>9803</v>
      </c>
      <c r="E233" s="147">
        <v>42152</v>
      </c>
      <c r="F233" s="253">
        <f t="shared" si="3"/>
        <v>0.76743689504649837</v>
      </c>
    </row>
    <row r="234" spans="1:6" x14ac:dyDescent="0.25">
      <c r="A234" s="146">
        <v>10102</v>
      </c>
      <c r="B234" s="146" t="s">
        <v>172</v>
      </c>
      <c r="C234" s="147">
        <v>2037</v>
      </c>
      <c r="D234" s="147">
        <v>451</v>
      </c>
      <c r="E234" s="147">
        <v>2488</v>
      </c>
      <c r="F234" s="253">
        <f t="shared" si="3"/>
        <v>0.8187299035369775</v>
      </c>
    </row>
    <row r="235" spans="1:6" x14ac:dyDescent="0.25">
      <c r="A235" s="146">
        <v>10103</v>
      </c>
      <c r="B235" s="146" t="s">
        <v>231</v>
      </c>
      <c r="C235" s="147">
        <v>170</v>
      </c>
      <c r="D235" s="147">
        <v>27</v>
      </c>
      <c r="E235" s="147">
        <v>197</v>
      </c>
      <c r="F235" s="253">
        <f t="shared" si="3"/>
        <v>0.86294416243654826</v>
      </c>
    </row>
    <row r="236" spans="1:6" x14ac:dyDescent="0.25">
      <c r="A236" s="146">
        <v>10104</v>
      </c>
      <c r="B236" s="146" t="s">
        <v>187</v>
      </c>
      <c r="C236" s="147">
        <v>667</v>
      </c>
      <c r="D236" s="147">
        <v>27</v>
      </c>
      <c r="E236" s="147">
        <v>694</v>
      </c>
      <c r="F236" s="253">
        <f t="shared" si="3"/>
        <v>0.9610951008645533</v>
      </c>
    </row>
    <row r="237" spans="1:6" x14ac:dyDescent="0.25">
      <c r="A237" s="146">
        <v>10105</v>
      </c>
      <c r="B237" s="146" t="s">
        <v>183</v>
      </c>
      <c r="C237" s="147">
        <v>604</v>
      </c>
      <c r="D237" s="147">
        <v>31</v>
      </c>
      <c r="E237" s="147">
        <v>635</v>
      </c>
      <c r="F237" s="253">
        <f t="shared" si="3"/>
        <v>0.95118110236220477</v>
      </c>
    </row>
    <row r="238" spans="1:6" x14ac:dyDescent="0.25">
      <c r="A238" s="146">
        <v>10106</v>
      </c>
      <c r="B238" s="146" t="s">
        <v>163</v>
      </c>
      <c r="C238" s="147">
        <v>385</v>
      </c>
      <c r="D238" s="147">
        <v>17</v>
      </c>
      <c r="E238" s="147">
        <v>402</v>
      </c>
      <c r="F238" s="253">
        <f t="shared" si="3"/>
        <v>0.95771144278606968</v>
      </c>
    </row>
    <row r="239" spans="1:6" x14ac:dyDescent="0.25">
      <c r="A239" s="146">
        <v>10107</v>
      </c>
      <c r="B239" s="146" t="s">
        <v>198</v>
      </c>
      <c r="C239" s="147">
        <v>878</v>
      </c>
      <c r="D239" s="147">
        <v>101</v>
      </c>
      <c r="E239" s="147">
        <v>979</v>
      </c>
      <c r="F239" s="253">
        <f t="shared" si="3"/>
        <v>0.89683350357507663</v>
      </c>
    </row>
    <row r="240" spans="1:6" x14ac:dyDescent="0.25">
      <c r="A240" s="146">
        <v>10108</v>
      </c>
      <c r="B240" s="146" t="s">
        <v>212</v>
      </c>
      <c r="C240" s="147">
        <v>428</v>
      </c>
      <c r="D240" s="147">
        <v>56</v>
      </c>
      <c r="E240" s="147">
        <v>484</v>
      </c>
      <c r="F240" s="253">
        <f t="shared" si="3"/>
        <v>0.88429752066115708</v>
      </c>
    </row>
    <row r="241" spans="1:6" x14ac:dyDescent="0.25">
      <c r="A241" s="146">
        <v>10109</v>
      </c>
      <c r="B241" s="146" t="s">
        <v>56</v>
      </c>
      <c r="C241" s="147">
        <v>5226</v>
      </c>
      <c r="D241" s="147">
        <v>153</v>
      </c>
      <c r="E241" s="147">
        <v>5379</v>
      </c>
      <c r="F241" s="253">
        <f t="shared" si="3"/>
        <v>0.97155605131065259</v>
      </c>
    </row>
    <row r="242" spans="1:6" x14ac:dyDescent="0.25">
      <c r="A242" s="146">
        <v>10201</v>
      </c>
      <c r="B242" s="146" t="s">
        <v>122</v>
      </c>
      <c r="C242" s="147">
        <v>1874</v>
      </c>
      <c r="D242" s="147">
        <v>284</v>
      </c>
      <c r="E242" s="147">
        <v>2158</v>
      </c>
      <c r="F242" s="253">
        <f t="shared" si="3"/>
        <v>0.86839666357738643</v>
      </c>
    </row>
    <row r="243" spans="1:6" x14ac:dyDescent="0.25">
      <c r="A243" s="146">
        <v>10202</v>
      </c>
      <c r="B243" s="146" t="s">
        <v>104</v>
      </c>
      <c r="C243" s="147">
        <v>858</v>
      </c>
      <c r="D243" s="147">
        <v>1580</v>
      </c>
      <c r="E243" s="147">
        <v>2438</v>
      </c>
      <c r="F243" s="253">
        <f t="shared" si="3"/>
        <v>0.35192780968006565</v>
      </c>
    </row>
    <row r="244" spans="1:6" x14ac:dyDescent="0.25">
      <c r="A244" s="146">
        <v>10203</v>
      </c>
      <c r="B244" s="146" t="s">
        <v>162</v>
      </c>
      <c r="C244" s="147">
        <v>432</v>
      </c>
      <c r="D244" s="147">
        <v>97</v>
      </c>
      <c r="E244" s="147">
        <v>529</v>
      </c>
      <c r="F244" s="253">
        <f t="shared" si="3"/>
        <v>0.81663516068052933</v>
      </c>
    </row>
    <row r="245" spans="1:6" x14ac:dyDescent="0.25">
      <c r="A245" s="146">
        <v>10204</v>
      </c>
      <c r="B245" s="146" t="s">
        <v>279</v>
      </c>
      <c r="C245" s="147">
        <v>93</v>
      </c>
      <c r="D245" s="147">
        <v>0</v>
      </c>
      <c r="E245" s="147">
        <v>93</v>
      </c>
      <c r="F245" s="253">
        <f t="shared" si="3"/>
        <v>1</v>
      </c>
    </row>
    <row r="246" spans="1:6" x14ac:dyDescent="0.25">
      <c r="A246" s="146">
        <v>10205</v>
      </c>
      <c r="B246" s="146" t="s">
        <v>179</v>
      </c>
      <c r="C246" s="147">
        <v>548</v>
      </c>
      <c r="D246" s="147">
        <v>38</v>
      </c>
      <c r="E246" s="147">
        <v>586</v>
      </c>
      <c r="F246" s="253">
        <f t="shared" si="3"/>
        <v>0.93515358361774747</v>
      </c>
    </row>
    <row r="247" spans="1:6" x14ac:dyDescent="0.25">
      <c r="A247" s="146">
        <v>10206</v>
      </c>
      <c r="B247" s="146" t="s">
        <v>281</v>
      </c>
      <c r="C247" s="147">
        <v>241</v>
      </c>
      <c r="D247" s="147">
        <v>0</v>
      </c>
      <c r="E247" s="147">
        <v>241</v>
      </c>
      <c r="F247" s="253">
        <f t="shared" si="3"/>
        <v>1</v>
      </c>
    </row>
    <row r="248" spans="1:6" x14ac:dyDescent="0.25">
      <c r="A248" s="146">
        <v>10207</v>
      </c>
      <c r="B248" s="146" t="s">
        <v>305</v>
      </c>
      <c r="C248" s="147">
        <v>149</v>
      </c>
      <c r="D248" s="147">
        <v>9</v>
      </c>
      <c r="E248" s="147">
        <v>158</v>
      </c>
      <c r="F248" s="253">
        <f t="shared" si="3"/>
        <v>0.94303797468354433</v>
      </c>
    </row>
    <row r="249" spans="1:6" x14ac:dyDescent="0.25">
      <c r="A249" s="146">
        <v>10208</v>
      </c>
      <c r="B249" s="146" t="s">
        <v>167</v>
      </c>
      <c r="C249" s="147">
        <v>2302</v>
      </c>
      <c r="D249" s="147">
        <v>34</v>
      </c>
      <c r="E249" s="147">
        <v>2336</v>
      </c>
      <c r="F249" s="253">
        <f t="shared" si="3"/>
        <v>0.98544520547945202</v>
      </c>
    </row>
    <row r="250" spans="1:6" x14ac:dyDescent="0.25">
      <c r="A250" s="146">
        <v>10209</v>
      </c>
      <c r="B250" s="146" t="s">
        <v>319</v>
      </c>
      <c r="C250" s="147">
        <v>317</v>
      </c>
      <c r="D250" s="147">
        <v>64</v>
      </c>
      <c r="E250" s="147">
        <v>381</v>
      </c>
      <c r="F250" s="253">
        <f t="shared" si="3"/>
        <v>0.83202099737532809</v>
      </c>
    </row>
    <row r="251" spans="1:6" x14ac:dyDescent="0.25">
      <c r="A251" s="146">
        <v>10210</v>
      </c>
      <c r="B251" s="146" t="s">
        <v>191</v>
      </c>
      <c r="C251" s="147">
        <v>316</v>
      </c>
      <c r="D251" s="147">
        <v>25</v>
      </c>
      <c r="E251" s="147">
        <v>341</v>
      </c>
      <c r="F251" s="253">
        <f t="shared" si="3"/>
        <v>0.92668621700879761</v>
      </c>
    </row>
    <row r="252" spans="1:6" x14ac:dyDescent="0.25">
      <c r="A252" s="146">
        <v>10301</v>
      </c>
      <c r="B252" s="146" t="s">
        <v>68</v>
      </c>
      <c r="C252" s="147">
        <v>10804</v>
      </c>
      <c r="D252" s="147">
        <v>918</v>
      </c>
      <c r="E252" s="147">
        <v>11722</v>
      </c>
      <c r="F252" s="253">
        <f t="shared" si="3"/>
        <v>0.92168571916055275</v>
      </c>
    </row>
    <row r="253" spans="1:6" x14ac:dyDescent="0.25">
      <c r="A253" s="146">
        <v>10302</v>
      </c>
      <c r="B253" s="146" t="s">
        <v>190</v>
      </c>
      <c r="C253" s="147">
        <v>303</v>
      </c>
      <c r="D253" s="147">
        <v>45</v>
      </c>
      <c r="E253" s="147">
        <v>348</v>
      </c>
      <c r="F253" s="253">
        <f t="shared" si="3"/>
        <v>0.87068965517241381</v>
      </c>
    </row>
    <row r="254" spans="1:6" x14ac:dyDescent="0.25">
      <c r="A254" s="146">
        <v>10303</v>
      </c>
      <c r="B254" s="146" t="s">
        <v>175</v>
      </c>
      <c r="C254" s="147">
        <v>525</v>
      </c>
      <c r="D254" s="147">
        <v>81</v>
      </c>
      <c r="E254" s="147">
        <v>606</v>
      </c>
      <c r="F254" s="253">
        <f t="shared" si="3"/>
        <v>0.86633663366336633</v>
      </c>
    </row>
    <row r="255" spans="1:6" x14ac:dyDescent="0.25">
      <c r="A255" s="146">
        <v>10304</v>
      </c>
      <c r="B255" s="146" t="s">
        <v>207</v>
      </c>
      <c r="C255" s="147">
        <v>0</v>
      </c>
      <c r="D255" s="147">
        <v>0</v>
      </c>
      <c r="E255" s="147">
        <v>0</v>
      </c>
      <c r="F255" s="253">
        <f t="shared" si="3"/>
        <v>0</v>
      </c>
    </row>
    <row r="256" spans="1:6" x14ac:dyDescent="0.25">
      <c r="A256" s="146">
        <v>10305</v>
      </c>
      <c r="B256" s="146" t="s">
        <v>203</v>
      </c>
      <c r="C256" s="147">
        <v>239</v>
      </c>
      <c r="D256" s="147">
        <v>30</v>
      </c>
      <c r="E256" s="147">
        <v>269</v>
      </c>
      <c r="F256" s="253">
        <f t="shared" si="3"/>
        <v>0.88847583643122674</v>
      </c>
    </row>
    <row r="257" spans="1:6" x14ac:dyDescent="0.25">
      <c r="A257" s="146">
        <v>10306</v>
      </c>
      <c r="B257" s="146" t="s">
        <v>336</v>
      </c>
      <c r="C257" s="147">
        <v>159</v>
      </c>
      <c r="D257" s="147">
        <v>7</v>
      </c>
      <c r="E257" s="147">
        <v>166</v>
      </c>
      <c r="F257" s="253">
        <f t="shared" si="3"/>
        <v>0.95783132530120485</v>
      </c>
    </row>
    <row r="258" spans="1:6" x14ac:dyDescent="0.25">
      <c r="A258" s="146">
        <v>10307</v>
      </c>
      <c r="B258" s="146" t="s">
        <v>229</v>
      </c>
      <c r="C258" s="147">
        <v>276</v>
      </c>
      <c r="D258" s="147">
        <v>25</v>
      </c>
      <c r="E258" s="147">
        <v>301</v>
      </c>
      <c r="F258" s="253">
        <f t="shared" si="3"/>
        <v>0.9169435215946844</v>
      </c>
    </row>
    <row r="259" spans="1:6" x14ac:dyDescent="0.25">
      <c r="A259" s="146">
        <v>10401</v>
      </c>
      <c r="B259" s="146" t="s">
        <v>210</v>
      </c>
      <c r="C259" s="147">
        <v>642</v>
      </c>
      <c r="D259" s="147">
        <v>43</v>
      </c>
      <c r="E259" s="147">
        <v>685</v>
      </c>
      <c r="F259" s="253">
        <f t="shared" si="3"/>
        <v>0.93722627737226283</v>
      </c>
    </row>
    <row r="260" spans="1:6" x14ac:dyDescent="0.25">
      <c r="A260" s="146">
        <v>10402</v>
      </c>
      <c r="B260" s="146" t="s">
        <v>200</v>
      </c>
      <c r="C260" s="147">
        <v>282</v>
      </c>
      <c r="D260" s="147">
        <v>2</v>
      </c>
      <c r="E260" s="147">
        <v>284</v>
      </c>
      <c r="F260" s="253">
        <f t="shared" si="3"/>
        <v>0.99295774647887325</v>
      </c>
    </row>
    <row r="261" spans="1:6" x14ac:dyDescent="0.25">
      <c r="A261" s="146">
        <v>10403</v>
      </c>
      <c r="B261" s="146" t="s">
        <v>195</v>
      </c>
      <c r="C261" s="147">
        <v>409</v>
      </c>
      <c r="D261" s="147">
        <v>48</v>
      </c>
      <c r="E261" s="147">
        <v>457</v>
      </c>
      <c r="F261" s="253">
        <f t="shared" si="3"/>
        <v>0.89496717724288843</v>
      </c>
    </row>
    <row r="262" spans="1:6" x14ac:dyDescent="0.25">
      <c r="A262" s="146">
        <v>10404</v>
      </c>
      <c r="B262" s="146" t="s">
        <v>205</v>
      </c>
      <c r="C262" s="147">
        <v>222</v>
      </c>
      <c r="D262" s="147">
        <v>35</v>
      </c>
      <c r="E262" s="147">
        <v>257</v>
      </c>
      <c r="F262" s="253">
        <f t="shared" si="3"/>
        <v>0.86381322957198448</v>
      </c>
    </row>
    <row r="263" spans="1:6" x14ac:dyDescent="0.25">
      <c r="A263" s="146">
        <v>11101</v>
      </c>
      <c r="B263" s="146" t="s">
        <v>350</v>
      </c>
      <c r="C263" s="147">
        <v>2649</v>
      </c>
      <c r="D263" s="147">
        <v>811</v>
      </c>
      <c r="E263" s="147">
        <v>3460</v>
      </c>
      <c r="F263" s="253">
        <f t="shared" ref="F263:F326" si="4">IFERROR(C263/E263,0)</f>
        <v>0.76560693641618494</v>
      </c>
    </row>
    <row r="264" spans="1:6" x14ac:dyDescent="0.25">
      <c r="A264" s="146">
        <v>11102</v>
      </c>
      <c r="B264" s="146" t="s">
        <v>330</v>
      </c>
      <c r="C264" s="147">
        <v>40</v>
      </c>
      <c r="D264" s="147">
        <v>4</v>
      </c>
      <c r="E264" s="147">
        <v>44</v>
      </c>
      <c r="F264" s="253">
        <f t="shared" si="4"/>
        <v>0.90909090909090906</v>
      </c>
    </row>
    <row r="265" spans="1:6" x14ac:dyDescent="0.25">
      <c r="A265" s="146">
        <v>11201</v>
      </c>
      <c r="B265" s="146" t="s">
        <v>430</v>
      </c>
      <c r="C265" s="147">
        <v>1223</v>
      </c>
      <c r="D265" s="147">
        <v>158</v>
      </c>
      <c r="E265" s="147">
        <v>1381</v>
      </c>
      <c r="F265" s="253">
        <f t="shared" si="4"/>
        <v>0.88559015206372194</v>
      </c>
    </row>
    <row r="266" spans="1:6" x14ac:dyDescent="0.25">
      <c r="A266" s="146">
        <v>11202</v>
      </c>
      <c r="B266" s="146" t="s">
        <v>211</v>
      </c>
      <c r="C266" s="147">
        <v>501</v>
      </c>
      <c r="D266" s="147">
        <v>81</v>
      </c>
      <c r="E266" s="147">
        <v>582</v>
      </c>
      <c r="F266" s="253">
        <f t="shared" si="4"/>
        <v>0.86082474226804129</v>
      </c>
    </row>
    <row r="267" spans="1:6" x14ac:dyDescent="0.25">
      <c r="A267" s="146">
        <v>11203</v>
      </c>
      <c r="B267" s="146" t="s">
        <v>280</v>
      </c>
      <c r="C267" s="147">
        <v>86</v>
      </c>
      <c r="D267" s="147">
        <v>66</v>
      </c>
      <c r="E267" s="147">
        <v>152</v>
      </c>
      <c r="F267" s="253">
        <f t="shared" si="4"/>
        <v>0.56578947368421051</v>
      </c>
    </row>
    <row r="268" spans="1:6" x14ac:dyDescent="0.25">
      <c r="A268" s="146">
        <v>11301</v>
      </c>
      <c r="B268" s="146" t="s">
        <v>222</v>
      </c>
      <c r="C268" s="147">
        <v>242</v>
      </c>
      <c r="D268" s="147">
        <v>0</v>
      </c>
      <c r="E268" s="147">
        <v>242</v>
      </c>
      <c r="F268" s="253">
        <f t="shared" si="4"/>
        <v>1</v>
      </c>
    </row>
    <row r="269" spans="1:6" x14ac:dyDescent="0.25">
      <c r="A269" s="146">
        <v>11302</v>
      </c>
      <c r="B269" s="146" t="s">
        <v>368</v>
      </c>
      <c r="C269" s="147">
        <v>43</v>
      </c>
      <c r="D269" s="147">
        <v>8</v>
      </c>
      <c r="E269" s="147">
        <v>51</v>
      </c>
      <c r="F269" s="253">
        <f t="shared" si="4"/>
        <v>0.84313725490196079</v>
      </c>
    </row>
    <row r="270" spans="1:6" x14ac:dyDescent="0.25">
      <c r="A270" s="146">
        <v>11303</v>
      </c>
      <c r="B270" s="146" t="s">
        <v>243</v>
      </c>
      <c r="C270" s="147">
        <v>69</v>
      </c>
      <c r="D270" s="147">
        <v>0</v>
      </c>
      <c r="E270" s="147">
        <v>69</v>
      </c>
      <c r="F270" s="253">
        <f t="shared" si="4"/>
        <v>1</v>
      </c>
    </row>
    <row r="271" spans="1:6" x14ac:dyDescent="0.25">
      <c r="A271" s="146">
        <v>11401</v>
      </c>
      <c r="B271" s="146" t="s">
        <v>161</v>
      </c>
      <c r="C271" s="147">
        <v>329</v>
      </c>
      <c r="D271" s="147">
        <v>4</v>
      </c>
      <c r="E271" s="147">
        <v>333</v>
      </c>
      <c r="F271" s="253">
        <f t="shared" si="4"/>
        <v>0.98798798798798804</v>
      </c>
    </row>
    <row r="272" spans="1:6" x14ac:dyDescent="0.25">
      <c r="A272" s="146">
        <v>11402</v>
      </c>
      <c r="B272" s="146" t="s">
        <v>173</v>
      </c>
      <c r="C272" s="147">
        <v>288</v>
      </c>
      <c r="D272" s="147">
        <v>36</v>
      </c>
      <c r="E272" s="147">
        <v>324</v>
      </c>
      <c r="F272" s="253">
        <f t="shared" si="4"/>
        <v>0.88888888888888884</v>
      </c>
    </row>
    <row r="273" spans="1:6" x14ac:dyDescent="0.25">
      <c r="A273" s="146">
        <v>12101</v>
      </c>
      <c r="B273" s="146" t="s">
        <v>51</v>
      </c>
      <c r="C273" s="147">
        <v>5197</v>
      </c>
      <c r="D273" s="147">
        <v>310</v>
      </c>
      <c r="E273" s="147">
        <v>5507</v>
      </c>
      <c r="F273" s="253">
        <f t="shared" si="4"/>
        <v>0.94370800798983112</v>
      </c>
    </row>
    <row r="274" spans="1:6" x14ac:dyDescent="0.25">
      <c r="A274" s="146">
        <v>12102</v>
      </c>
      <c r="B274" s="146" t="s">
        <v>250</v>
      </c>
      <c r="C274" s="147">
        <v>9</v>
      </c>
      <c r="D274" s="147">
        <v>0</v>
      </c>
      <c r="E274" s="147">
        <v>9</v>
      </c>
      <c r="F274" s="253">
        <f t="shared" si="4"/>
        <v>1</v>
      </c>
    </row>
    <row r="275" spans="1:6" x14ac:dyDescent="0.25">
      <c r="A275" s="146">
        <v>12103</v>
      </c>
      <c r="B275" s="146" t="s">
        <v>246</v>
      </c>
      <c r="C275" s="147">
        <v>24</v>
      </c>
      <c r="D275" s="147">
        <v>0</v>
      </c>
      <c r="E275" s="147">
        <v>24</v>
      </c>
      <c r="F275" s="253">
        <f t="shared" si="4"/>
        <v>1</v>
      </c>
    </row>
    <row r="276" spans="1:6" x14ac:dyDescent="0.25">
      <c r="A276" s="146">
        <v>12104</v>
      </c>
      <c r="B276" s="146" t="s">
        <v>151</v>
      </c>
      <c r="C276" s="147">
        <v>44</v>
      </c>
      <c r="D276" s="147">
        <v>6</v>
      </c>
      <c r="E276" s="147">
        <v>50</v>
      </c>
      <c r="F276" s="253">
        <f t="shared" si="4"/>
        <v>0.88</v>
      </c>
    </row>
    <row r="277" spans="1:6" x14ac:dyDescent="0.25">
      <c r="A277" s="146">
        <v>12201</v>
      </c>
      <c r="B277" s="146" t="s">
        <v>223</v>
      </c>
      <c r="C277" s="147">
        <v>116</v>
      </c>
      <c r="D277" s="147">
        <v>17</v>
      </c>
      <c r="E277" s="147">
        <v>133</v>
      </c>
      <c r="F277" s="253">
        <f t="shared" si="4"/>
        <v>0.8721804511278195</v>
      </c>
    </row>
    <row r="278" spans="1:6" x14ac:dyDescent="0.25">
      <c r="A278" s="146">
        <v>12301</v>
      </c>
      <c r="B278" s="146" t="s">
        <v>185</v>
      </c>
      <c r="C278" s="147">
        <v>415</v>
      </c>
      <c r="D278" s="147">
        <v>150</v>
      </c>
      <c r="E278" s="147">
        <v>565</v>
      </c>
      <c r="F278" s="253">
        <f t="shared" si="4"/>
        <v>0.73451327433628322</v>
      </c>
    </row>
    <row r="279" spans="1:6" x14ac:dyDescent="0.25">
      <c r="A279" s="146">
        <v>12302</v>
      </c>
      <c r="B279" s="146" t="s">
        <v>154</v>
      </c>
      <c r="C279" s="147">
        <v>75</v>
      </c>
      <c r="D279" s="147">
        <v>0</v>
      </c>
      <c r="E279" s="147">
        <v>75</v>
      </c>
      <c r="F279" s="253">
        <f t="shared" si="4"/>
        <v>1</v>
      </c>
    </row>
    <row r="280" spans="1:6" x14ac:dyDescent="0.25">
      <c r="A280" s="146">
        <v>12303</v>
      </c>
      <c r="B280" s="146" t="s">
        <v>256</v>
      </c>
      <c r="C280" s="147">
        <v>13</v>
      </c>
      <c r="D280" s="147">
        <v>0</v>
      </c>
      <c r="E280" s="147">
        <v>13</v>
      </c>
      <c r="F280" s="253">
        <f t="shared" si="4"/>
        <v>1</v>
      </c>
    </row>
    <row r="281" spans="1:6" x14ac:dyDescent="0.25">
      <c r="A281" s="146">
        <v>12401</v>
      </c>
      <c r="B281" s="146" t="s">
        <v>91</v>
      </c>
      <c r="C281" s="147">
        <v>2564</v>
      </c>
      <c r="D281" s="147">
        <v>562</v>
      </c>
      <c r="E281" s="147">
        <v>3126</v>
      </c>
      <c r="F281" s="253">
        <f t="shared" si="4"/>
        <v>0.82021753039027512</v>
      </c>
    </row>
    <row r="282" spans="1:6" x14ac:dyDescent="0.25">
      <c r="A282" s="146">
        <v>12402</v>
      </c>
      <c r="B282" s="146" t="s">
        <v>258</v>
      </c>
      <c r="C282" s="147">
        <v>94</v>
      </c>
      <c r="D282" s="147">
        <v>1</v>
      </c>
      <c r="E282" s="147">
        <v>95</v>
      </c>
      <c r="F282" s="253">
        <f t="shared" si="4"/>
        <v>0.98947368421052628</v>
      </c>
    </row>
    <row r="283" spans="1:6" x14ac:dyDescent="0.25">
      <c r="A283" s="146">
        <v>13101</v>
      </c>
      <c r="B283" s="146" t="s">
        <v>7</v>
      </c>
      <c r="C283" s="147">
        <v>42472</v>
      </c>
      <c r="D283" s="147">
        <v>15913</v>
      </c>
      <c r="E283" s="147">
        <v>58385</v>
      </c>
      <c r="F283" s="253">
        <f t="shared" si="4"/>
        <v>0.72744711826667807</v>
      </c>
    </row>
    <row r="284" spans="1:6" x14ac:dyDescent="0.25">
      <c r="A284" s="146">
        <v>13102</v>
      </c>
      <c r="B284" s="146" t="s">
        <v>21</v>
      </c>
      <c r="C284" s="147">
        <v>2935</v>
      </c>
      <c r="D284" s="147">
        <v>568</v>
      </c>
      <c r="E284" s="147">
        <v>3503</v>
      </c>
      <c r="F284" s="253">
        <f t="shared" si="4"/>
        <v>0.83785326862689125</v>
      </c>
    </row>
    <row r="285" spans="1:6" x14ac:dyDescent="0.25">
      <c r="A285" s="146">
        <v>13103</v>
      </c>
      <c r="B285" s="146" t="s">
        <v>46</v>
      </c>
      <c r="C285" s="147">
        <v>3051</v>
      </c>
      <c r="D285" s="147">
        <v>527</v>
      </c>
      <c r="E285" s="147">
        <v>3578</v>
      </c>
      <c r="F285" s="253">
        <f t="shared" si="4"/>
        <v>0.85271101173840136</v>
      </c>
    </row>
    <row r="286" spans="1:6" x14ac:dyDescent="0.25">
      <c r="A286" s="146">
        <v>13104</v>
      </c>
      <c r="B286" s="146" t="s">
        <v>43</v>
      </c>
      <c r="C286" s="147">
        <v>4408</v>
      </c>
      <c r="D286" s="147">
        <v>374</v>
      </c>
      <c r="E286" s="147">
        <v>4782</v>
      </c>
      <c r="F286" s="253">
        <f t="shared" si="4"/>
        <v>0.92179004600585535</v>
      </c>
    </row>
    <row r="287" spans="1:6" x14ac:dyDescent="0.25">
      <c r="A287" s="146">
        <v>13105</v>
      </c>
      <c r="B287" s="146" t="s">
        <v>49</v>
      </c>
      <c r="C287" s="147">
        <v>4083</v>
      </c>
      <c r="D287" s="147">
        <v>3256</v>
      </c>
      <c r="E287" s="147">
        <v>7339</v>
      </c>
      <c r="F287" s="253">
        <f t="shared" si="4"/>
        <v>0.55634282599809237</v>
      </c>
    </row>
    <row r="288" spans="1:6" x14ac:dyDescent="0.25">
      <c r="A288" s="146">
        <v>13106</v>
      </c>
      <c r="B288" s="146" t="s">
        <v>23</v>
      </c>
      <c r="C288" s="147">
        <v>13658</v>
      </c>
      <c r="D288" s="147">
        <v>1016</v>
      </c>
      <c r="E288" s="147">
        <v>14674</v>
      </c>
      <c r="F288" s="253">
        <f t="shared" si="4"/>
        <v>0.93076189178138202</v>
      </c>
    </row>
    <row r="289" spans="1:6" x14ac:dyDescent="0.25">
      <c r="A289" s="146">
        <v>13107</v>
      </c>
      <c r="B289" s="146" t="s">
        <v>11</v>
      </c>
      <c r="C289" s="147">
        <v>3383</v>
      </c>
      <c r="D289" s="147">
        <v>1480</v>
      </c>
      <c r="E289" s="147">
        <v>4863</v>
      </c>
      <c r="F289" s="253">
        <f t="shared" si="4"/>
        <v>0.69566111453835078</v>
      </c>
    </row>
    <row r="290" spans="1:6" x14ac:dyDescent="0.25">
      <c r="A290" s="146">
        <v>13108</v>
      </c>
      <c r="B290" s="146" t="s">
        <v>26</v>
      </c>
      <c r="C290" s="147">
        <v>3817</v>
      </c>
      <c r="D290" s="147">
        <v>1255</v>
      </c>
      <c r="E290" s="147">
        <v>5072</v>
      </c>
      <c r="F290" s="253">
        <f t="shared" si="4"/>
        <v>0.75256309148264988</v>
      </c>
    </row>
    <row r="291" spans="1:6" x14ac:dyDescent="0.25">
      <c r="A291" s="146">
        <v>13109</v>
      </c>
      <c r="B291" s="146" t="s">
        <v>20</v>
      </c>
      <c r="C291" s="147">
        <v>2616</v>
      </c>
      <c r="D291" s="147">
        <v>3121</v>
      </c>
      <c r="E291" s="147">
        <v>5737</v>
      </c>
      <c r="F291" s="253">
        <f t="shared" si="4"/>
        <v>0.45598744988670037</v>
      </c>
    </row>
    <row r="292" spans="1:6" x14ac:dyDescent="0.25">
      <c r="A292" s="146">
        <v>13110</v>
      </c>
      <c r="B292" s="146" t="s">
        <v>35</v>
      </c>
      <c r="C292" s="147">
        <v>10782</v>
      </c>
      <c r="D292" s="147">
        <v>8752</v>
      </c>
      <c r="E292" s="147">
        <v>19534</v>
      </c>
      <c r="F292" s="253">
        <f t="shared" si="4"/>
        <v>0.55196068393570186</v>
      </c>
    </row>
    <row r="293" spans="1:6" x14ac:dyDescent="0.25">
      <c r="A293" s="146">
        <v>13111</v>
      </c>
      <c r="B293" s="146" t="s">
        <v>36</v>
      </c>
      <c r="C293" s="147">
        <v>2714</v>
      </c>
      <c r="D293" s="147">
        <v>422</v>
      </c>
      <c r="E293" s="147">
        <v>3136</v>
      </c>
      <c r="F293" s="253">
        <f t="shared" si="4"/>
        <v>0.86543367346938771</v>
      </c>
    </row>
    <row r="294" spans="1:6" x14ac:dyDescent="0.25">
      <c r="A294" s="146">
        <v>13112</v>
      </c>
      <c r="B294" s="146" t="s">
        <v>27</v>
      </c>
      <c r="C294" s="147">
        <v>4640</v>
      </c>
      <c r="D294" s="147">
        <v>655</v>
      </c>
      <c r="E294" s="147">
        <v>5295</v>
      </c>
      <c r="F294" s="253">
        <f t="shared" si="4"/>
        <v>0.87629839471199245</v>
      </c>
    </row>
    <row r="295" spans="1:6" x14ac:dyDescent="0.25">
      <c r="A295" s="146">
        <v>13113</v>
      </c>
      <c r="B295" s="146" t="s">
        <v>18</v>
      </c>
      <c r="C295" s="147">
        <v>7446</v>
      </c>
      <c r="D295" s="147">
        <v>3337</v>
      </c>
      <c r="E295" s="147">
        <v>10783</v>
      </c>
      <c r="F295" s="253">
        <f t="shared" si="4"/>
        <v>0.69053139200593527</v>
      </c>
    </row>
    <row r="296" spans="1:6" x14ac:dyDescent="0.25">
      <c r="A296" s="146">
        <v>13114</v>
      </c>
      <c r="B296" s="146" t="s">
        <v>3</v>
      </c>
      <c r="C296" s="147">
        <v>82072</v>
      </c>
      <c r="D296" s="147">
        <v>11233</v>
      </c>
      <c r="E296" s="147">
        <v>93305</v>
      </c>
      <c r="F296" s="253">
        <f t="shared" si="4"/>
        <v>0.87960988157119124</v>
      </c>
    </row>
    <row r="297" spans="1:6" x14ac:dyDescent="0.25">
      <c r="A297" s="146">
        <v>13115</v>
      </c>
      <c r="B297" s="146" t="s">
        <v>9</v>
      </c>
      <c r="C297" s="147">
        <v>11870</v>
      </c>
      <c r="D297" s="147">
        <v>7848</v>
      </c>
      <c r="E297" s="147">
        <v>19718</v>
      </c>
      <c r="F297" s="253">
        <f t="shared" si="4"/>
        <v>0.60198803124049094</v>
      </c>
    </row>
    <row r="298" spans="1:6" x14ac:dyDescent="0.25">
      <c r="A298" s="146">
        <v>13116</v>
      </c>
      <c r="B298" s="146" t="s">
        <v>33</v>
      </c>
      <c r="C298" s="147">
        <v>4750</v>
      </c>
      <c r="D298" s="147">
        <v>932</v>
      </c>
      <c r="E298" s="147">
        <v>5682</v>
      </c>
      <c r="F298" s="253">
        <f t="shared" si="4"/>
        <v>0.83597324885603663</v>
      </c>
    </row>
    <row r="299" spans="1:6" x14ac:dyDescent="0.25">
      <c r="A299" s="146">
        <v>13117</v>
      </c>
      <c r="B299" s="146" t="s">
        <v>44</v>
      </c>
      <c r="C299" s="147">
        <v>4293</v>
      </c>
      <c r="D299" s="147">
        <v>705</v>
      </c>
      <c r="E299" s="147">
        <v>4998</v>
      </c>
      <c r="F299" s="253">
        <f t="shared" si="4"/>
        <v>0.85894357743097238</v>
      </c>
    </row>
    <row r="300" spans="1:6" x14ac:dyDescent="0.25">
      <c r="A300" s="146">
        <v>13118</v>
      </c>
      <c r="B300" s="146" t="s">
        <v>16</v>
      </c>
      <c r="C300" s="147">
        <v>3583</v>
      </c>
      <c r="D300" s="147">
        <v>274</v>
      </c>
      <c r="E300" s="147">
        <v>3857</v>
      </c>
      <c r="F300" s="253">
        <f t="shared" si="4"/>
        <v>0.92896033186414306</v>
      </c>
    </row>
    <row r="301" spans="1:6" x14ac:dyDescent="0.25">
      <c r="A301" s="146">
        <v>13119</v>
      </c>
      <c r="B301" s="146" t="s">
        <v>8</v>
      </c>
      <c r="C301" s="147">
        <v>12584</v>
      </c>
      <c r="D301" s="147">
        <v>3795</v>
      </c>
      <c r="E301" s="147">
        <v>16379</v>
      </c>
      <c r="F301" s="253">
        <f t="shared" si="4"/>
        <v>0.76830087306917394</v>
      </c>
    </row>
    <row r="302" spans="1:6" x14ac:dyDescent="0.25">
      <c r="A302" s="146">
        <v>13120</v>
      </c>
      <c r="B302" s="146" t="s">
        <v>31</v>
      </c>
      <c r="C302" s="147">
        <v>11986</v>
      </c>
      <c r="D302" s="147">
        <v>4625</v>
      </c>
      <c r="E302" s="147">
        <v>16611</v>
      </c>
      <c r="F302" s="253">
        <f t="shared" si="4"/>
        <v>0.72157004394678226</v>
      </c>
    </row>
    <row r="303" spans="1:6" x14ac:dyDescent="0.25">
      <c r="A303" s="146">
        <v>13121</v>
      </c>
      <c r="B303" s="146" t="s">
        <v>45</v>
      </c>
      <c r="C303" s="147">
        <v>2774</v>
      </c>
      <c r="D303" s="147">
        <v>813</v>
      </c>
      <c r="E303" s="147">
        <v>3587</v>
      </c>
      <c r="F303" s="253">
        <f t="shared" si="4"/>
        <v>0.77334820183997766</v>
      </c>
    </row>
    <row r="304" spans="1:6" x14ac:dyDescent="0.25">
      <c r="A304" s="146">
        <v>13122</v>
      </c>
      <c r="B304" s="146" t="s">
        <v>14</v>
      </c>
      <c r="C304" s="147">
        <v>5929</v>
      </c>
      <c r="D304" s="147">
        <v>585</v>
      </c>
      <c r="E304" s="147">
        <v>6514</v>
      </c>
      <c r="F304" s="253">
        <f t="shared" si="4"/>
        <v>0.91019342953638316</v>
      </c>
    </row>
    <row r="305" spans="1:7" x14ac:dyDescent="0.25">
      <c r="A305" s="146">
        <v>13123</v>
      </c>
      <c r="B305" s="146" t="s">
        <v>4</v>
      </c>
      <c r="C305" s="147">
        <v>42594</v>
      </c>
      <c r="D305" s="147">
        <v>5155</v>
      </c>
      <c r="E305" s="147">
        <v>47749</v>
      </c>
      <c r="F305" s="253">
        <f t="shared" si="4"/>
        <v>0.8920396238664684</v>
      </c>
    </row>
    <row r="306" spans="1:7" x14ac:dyDescent="0.25">
      <c r="A306" s="146">
        <v>13124</v>
      </c>
      <c r="B306" s="146" t="s">
        <v>446</v>
      </c>
      <c r="C306" s="147">
        <v>0</v>
      </c>
      <c r="D306" s="147">
        <v>0</v>
      </c>
      <c r="E306" s="147">
        <v>0</v>
      </c>
      <c r="F306" s="253">
        <f t="shared" si="4"/>
        <v>0</v>
      </c>
      <c r="G306" s="67"/>
    </row>
    <row r="307" spans="1:7" x14ac:dyDescent="0.25">
      <c r="A307" s="146">
        <v>13125</v>
      </c>
      <c r="B307" s="146" t="s">
        <v>12</v>
      </c>
      <c r="C307" s="147">
        <v>6831</v>
      </c>
      <c r="D307" s="147">
        <v>1575</v>
      </c>
      <c r="E307" s="147">
        <v>8406</v>
      </c>
      <c r="F307" s="253">
        <f t="shared" si="4"/>
        <v>0.81263383297644542</v>
      </c>
    </row>
    <row r="308" spans="1:7" x14ac:dyDescent="0.25">
      <c r="A308" s="146">
        <v>13126</v>
      </c>
      <c r="B308" s="146" t="s">
        <v>40</v>
      </c>
      <c r="C308" s="147">
        <v>10534</v>
      </c>
      <c r="D308" s="147">
        <v>713</v>
      </c>
      <c r="E308" s="147">
        <v>11247</v>
      </c>
      <c r="F308" s="253">
        <f t="shared" si="4"/>
        <v>0.93660531697341509</v>
      </c>
    </row>
    <row r="309" spans="1:7" x14ac:dyDescent="0.25">
      <c r="A309" s="146">
        <v>13127</v>
      </c>
      <c r="B309" s="146" t="s">
        <v>6</v>
      </c>
      <c r="C309" s="147">
        <v>11109</v>
      </c>
      <c r="D309" s="147">
        <v>3235</v>
      </c>
      <c r="E309" s="147">
        <v>14344</v>
      </c>
      <c r="F309" s="253">
        <f t="shared" si="4"/>
        <v>0.77447016174010042</v>
      </c>
    </row>
    <row r="310" spans="1:7" x14ac:dyDescent="0.25">
      <c r="A310" s="146">
        <v>13128</v>
      </c>
      <c r="B310" s="146" t="s">
        <v>10</v>
      </c>
      <c r="C310" s="147">
        <v>3142</v>
      </c>
      <c r="D310" s="147">
        <v>1837</v>
      </c>
      <c r="E310" s="147">
        <v>4979</v>
      </c>
      <c r="F310" s="253">
        <f t="shared" si="4"/>
        <v>0.63105041172926291</v>
      </c>
    </row>
    <row r="311" spans="1:7" x14ac:dyDescent="0.25">
      <c r="A311" s="146">
        <v>13129</v>
      </c>
      <c r="B311" s="146" t="s">
        <v>22</v>
      </c>
      <c r="C311" s="147">
        <v>8046</v>
      </c>
      <c r="D311" s="147">
        <v>1680</v>
      </c>
      <c r="E311" s="147">
        <v>9726</v>
      </c>
      <c r="F311" s="253">
        <f t="shared" si="4"/>
        <v>0.82726711906230721</v>
      </c>
    </row>
    <row r="312" spans="1:7" x14ac:dyDescent="0.25">
      <c r="A312" s="146">
        <v>13130</v>
      </c>
      <c r="B312" s="146" t="s">
        <v>41</v>
      </c>
      <c r="C312" s="147">
        <v>5295</v>
      </c>
      <c r="D312" s="147">
        <v>1153</v>
      </c>
      <c r="E312" s="147">
        <v>6448</v>
      </c>
      <c r="F312" s="253">
        <f t="shared" si="4"/>
        <v>0.82118486352357323</v>
      </c>
    </row>
    <row r="313" spans="1:7" x14ac:dyDescent="0.25">
      <c r="A313" s="146">
        <v>13131</v>
      </c>
      <c r="B313" s="146" t="s">
        <v>38</v>
      </c>
      <c r="C313" s="147">
        <v>7710</v>
      </c>
      <c r="D313" s="147">
        <v>1603</v>
      </c>
      <c r="E313" s="147">
        <v>9313</v>
      </c>
      <c r="F313" s="253">
        <f t="shared" si="4"/>
        <v>0.82787501342209813</v>
      </c>
    </row>
    <row r="314" spans="1:7" x14ac:dyDescent="0.25">
      <c r="A314" s="146">
        <v>13132</v>
      </c>
      <c r="B314" s="146" t="s">
        <v>5</v>
      </c>
      <c r="C314" s="147">
        <v>16569</v>
      </c>
      <c r="D314" s="147">
        <v>2278</v>
      </c>
      <c r="E314" s="147">
        <v>18847</v>
      </c>
      <c r="F314" s="253">
        <f t="shared" si="4"/>
        <v>0.87913195734069083</v>
      </c>
    </row>
    <row r="315" spans="1:7" x14ac:dyDescent="0.25">
      <c r="A315" s="146">
        <v>13201</v>
      </c>
      <c r="B315" s="146" t="s">
        <v>13</v>
      </c>
      <c r="C315" s="147">
        <v>1470</v>
      </c>
      <c r="D315" s="147">
        <v>62</v>
      </c>
      <c r="E315" s="147">
        <v>1532</v>
      </c>
      <c r="F315" s="253">
        <f t="shared" si="4"/>
        <v>0.95953002610966054</v>
      </c>
    </row>
    <row r="316" spans="1:7" x14ac:dyDescent="0.25">
      <c r="A316" s="146">
        <v>13202</v>
      </c>
      <c r="B316" s="146" t="s">
        <v>78</v>
      </c>
      <c r="C316" s="147">
        <v>644</v>
      </c>
      <c r="D316" s="147">
        <v>240</v>
      </c>
      <c r="E316" s="147">
        <v>884</v>
      </c>
      <c r="F316" s="253">
        <f t="shared" si="4"/>
        <v>0.72850678733031671</v>
      </c>
    </row>
    <row r="317" spans="1:7" x14ac:dyDescent="0.25">
      <c r="A317" s="146">
        <v>13203</v>
      </c>
      <c r="B317" s="146" t="s">
        <v>228</v>
      </c>
      <c r="C317" s="147">
        <v>1389</v>
      </c>
      <c r="D317" s="147">
        <v>157</v>
      </c>
      <c r="E317" s="147">
        <v>1546</v>
      </c>
      <c r="F317" s="253">
        <f t="shared" si="4"/>
        <v>0.8984476067270375</v>
      </c>
    </row>
    <row r="318" spans="1:7" x14ac:dyDescent="0.25">
      <c r="A318" s="146">
        <v>13301</v>
      </c>
      <c r="B318" s="146" t="s">
        <v>57</v>
      </c>
      <c r="C318" s="147">
        <v>7112</v>
      </c>
      <c r="D318" s="147">
        <v>1946</v>
      </c>
      <c r="E318" s="147">
        <v>9058</v>
      </c>
      <c r="F318" s="253">
        <f t="shared" si="4"/>
        <v>0.78516228748068007</v>
      </c>
    </row>
    <row r="319" spans="1:7" x14ac:dyDescent="0.25">
      <c r="A319" s="146">
        <v>13302</v>
      </c>
      <c r="B319" s="146" t="s">
        <v>79</v>
      </c>
      <c r="C319" s="147">
        <v>4168</v>
      </c>
      <c r="D319" s="147">
        <v>1128</v>
      </c>
      <c r="E319" s="147">
        <v>5296</v>
      </c>
      <c r="F319" s="253">
        <f t="shared" si="4"/>
        <v>0.78700906344410881</v>
      </c>
    </row>
    <row r="320" spans="1:7" x14ac:dyDescent="0.25">
      <c r="A320" s="146">
        <v>13303</v>
      </c>
      <c r="B320" s="146" t="s">
        <v>219</v>
      </c>
      <c r="C320" s="147">
        <v>733</v>
      </c>
      <c r="D320" s="147">
        <v>21</v>
      </c>
      <c r="E320" s="147">
        <v>754</v>
      </c>
      <c r="F320" s="253">
        <f t="shared" si="4"/>
        <v>0.97214854111405835</v>
      </c>
    </row>
    <row r="321" spans="1:6" x14ac:dyDescent="0.25">
      <c r="A321" s="146">
        <v>13401</v>
      </c>
      <c r="B321" s="146" t="s">
        <v>42</v>
      </c>
      <c r="C321" s="147">
        <v>7257</v>
      </c>
      <c r="D321" s="147">
        <v>1428</v>
      </c>
      <c r="E321" s="147">
        <v>8685</v>
      </c>
      <c r="F321" s="253">
        <f t="shared" si="4"/>
        <v>0.83557858376511229</v>
      </c>
    </row>
    <row r="322" spans="1:6" x14ac:dyDescent="0.25">
      <c r="A322" s="146">
        <v>13402</v>
      </c>
      <c r="B322" s="146" t="s">
        <v>81</v>
      </c>
      <c r="C322" s="147">
        <v>1747</v>
      </c>
      <c r="D322" s="147">
        <v>1504</v>
      </c>
      <c r="E322" s="147">
        <v>3251</v>
      </c>
      <c r="F322" s="253">
        <f t="shared" si="4"/>
        <v>0.53737311596431869</v>
      </c>
    </row>
    <row r="323" spans="1:6" x14ac:dyDescent="0.25">
      <c r="A323" s="146">
        <v>13403</v>
      </c>
      <c r="B323" s="146" t="s">
        <v>232</v>
      </c>
      <c r="C323" s="147">
        <v>517</v>
      </c>
      <c r="D323" s="147">
        <v>123</v>
      </c>
      <c r="E323" s="147">
        <v>640</v>
      </c>
      <c r="F323" s="253">
        <f t="shared" si="4"/>
        <v>0.80781250000000004</v>
      </c>
    </row>
    <row r="324" spans="1:6" x14ac:dyDescent="0.25">
      <c r="A324" s="146">
        <v>13404</v>
      </c>
      <c r="B324" s="146" t="s">
        <v>146</v>
      </c>
      <c r="C324" s="147">
        <v>7382</v>
      </c>
      <c r="D324" s="147">
        <v>6880</v>
      </c>
      <c r="E324" s="147">
        <v>14262</v>
      </c>
      <c r="F324" s="253">
        <f t="shared" si="4"/>
        <v>0.51759921469639603</v>
      </c>
    </row>
    <row r="325" spans="1:6" x14ac:dyDescent="0.25">
      <c r="A325" s="146">
        <v>13501</v>
      </c>
      <c r="B325" s="146" t="s">
        <v>149</v>
      </c>
      <c r="C325" s="147">
        <v>3710</v>
      </c>
      <c r="D325" s="147">
        <v>1136</v>
      </c>
      <c r="E325" s="147">
        <v>4846</v>
      </c>
      <c r="F325" s="253">
        <f t="shared" si="4"/>
        <v>0.76557985967808506</v>
      </c>
    </row>
    <row r="326" spans="1:6" x14ac:dyDescent="0.25">
      <c r="A326" s="146">
        <v>13502</v>
      </c>
      <c r="B326" s="146" t="s">
        <v>218</v>
      </c>
      <c r="C326" s="147">
        <v>0</v>
      </c>
      <c r="D326" s="147">
        <v>0</v>
      </c>
      <c r="E326" s="147">
        <v>0</v>
      </c>
      <c r="F326" s="253">
        <f t="shared" si="4"/>
        <v>0</v>
      </c>
    </row>
    <row r="327" spans="1:6" x14ac:dyDescent="0.25">
      <c r="A327" s="146">
        <v>13503</v>
      </c>
      <c r="B327" s="146" t="s">
        <v>158</v>
      </c>
      <c r="C327" s="147">
        <v>1731</v>
      </c>
      <c r="D327" s="147">
        <v>850</v>
      </c>
      <c r="E327" s="147">
        <v>2581</v>
      </c>
      <c r="F327" s="253">
        <f t="shared" ref="F327:F350" si="5">IFERROR(C327/E327,0)</f>
        <v>0.67067028283611008</v>
      </c>
    </row>
    <row r="328" spans="1:6" x14ac:dyDescent="0.25">
      <c r="A328" s="146">
        <v>13504</v>
      </c>
      <c r="B328" s="146" t="s">
        <v>242</v>
      </c>
      <c r="C328" s="147">
        <v>244</v>
      </c>
      <c r="D328" s="147">
        <v>112</v>
      </c>
      <c r="E328" s="147">
        <v>356</v>
      </c>
      <c r="F328" s="253">
        <f t="shared" si="5"/>
        <v>0.6853932584269663</v>
      </c>
    </row>
    <row r="329" spans="1:6" x14ac:dyDescent="0.25">
      <c r="A329" s="146">
        <v>13505</v>
      </c>
      <c r="B329" s="146" t="s">
        <v>252</v>
      </c>
      <c r="C329" s="147">
        <v>160</v>
      </c>
      <c r="D329" s="147">
        <v>25</v>
      </c>
      <c r="E329" s="147">
        <v>185</v>
      </c>
      <c r="F329" s="253">
        <f t="shared" si="5"/>
        <v>0.86486486486486491</v>
      </c>
    </row>
    <row r="330" spans="1:6" x14ac:dyDescent="0.25">
      <c r="A330" s="146">
        <v>13601</v>
      </c>
      <c r="B330" s="146" t="s">
        <v>64</v>
      </c>
      <c r="C330" s="147">
        <v>3278</v>
      </c>
      <c r="D330" s="147">
        <v>1644</v>
      </c>
      <c r="E330" s="147">
        <v>4922</v>
      </c>
      <c r="F330" s="253">
        <f t="shared" si="5"/>
        <v>0.6659894351889476</v>
      </c>
    </row>
    <row r="331" spans="1:6" x14ac:dyDescent="0.25">
      <c r="A331" s="146">
        <v>13602</v>
      </c>
      <c r="B331" s="146" t="s">
        <v>136</v>
      </c>
      <c r="C331" s="147">
        <v>1092</v>
      </c>
      <c r="D331" s="147">
        <v>49</v>
      </c>
      <c r="E331" s="147">
        <v>1141</v>
      </c>
      <c r="F331" s="253">
        <f t="shared" si="5"/>
        <v>0.95705521472392641</v>
      </c>
    </row>
    <row r="332" spans="1:6" x14ac:dyDescent="0.25">
      <c r="A332" s="146">
        <v>13603</v>
      </c>
      <c r="B332" s="146" t="s">
        <v>226</v>
      </c>
      <c r="C332" s="147">
        <v>1691</v>
      </c>
      <c r="D332" s="147">
        <v>661</v>
      </c>
      <c r="E332" s="147">
        <v>2352</v>
      </c>
      <c r="F332" s="253">
        <f t="shared" si="5"/>
        <v>0.71896258503401356</v>
      </c>
    </row>
    <row r="333" spans="1:6" x14ac:dyDescent="0.25">
      <c r="A333" s="146">
        <v>13604</v>
      </c>
      <c r="B333" s="146" t="s">
        <v>55</v>
      </c>
      <c r="C333" s="147">
        <v>1448</v>
      </c>
      <c r="D333" s="147">
        <v>841</v>
      </c>
      <c r="E333" s="147">
        <v>2289</v>
      </c>
      <c r="F333" s="253">
        <f t="shared" si="5"/>
        <v>0.6325906509392748</v>
      </c>
    </row>
    <row r="334" spans="1:6" x14ac:dyDescent="0.25">
      <c r="A334" s="146">
        <v>13605</v>
      </c>
      <c r="B334" s="146" t="s">
        <v>80</v>
      </c>
      <c r="C334" s="147">
        <v>1908</v>
      </c>
      <c r="D334" s="147">
        <v>42</v>
      </c>
      <c r="E334" s="147">
        <v>1950</v>
      </c>
      <c r="F334" s="253">
        <f t="shared" si="5"/>
        <v>0.97846153846153849</v>
      </c>
    </row>
    <row r="335" spans="1:6" x14ac:dyDescent="0.25">
      <c r="A335" s="146">
        <v>14101</v>
      </c>
      <c r="B335" s="146" t="s">
        <v>63</v>
      </c>
      <c r="C335" s="147">
        <v>10949</v>
      </c>
      <c r="D335" s="147">
        <v>2161</v>
      </c>
      <c r="E335" s="147">
        <v>13110</v>
      </c>
      <c r="F335" s="253">
        <f t="shared" si="5"/>
        <v>0.83516399694889398</v>
      </c>
    </row>
    <row r="336" spans="1:6" x14ac:dyDescent="0.25">
      <c r="A336" s="146">
        <v>14102</v>
      </c>
      <c r="B336" s="146" t="s">
        <v>270</v>
      </c>
      <c r="C336" s="147">
        <v>172</v>
      </c>
      <c r="D336" s="147">
        <v>83</v>
      </c>
      <c r="E336" s="147">
        <v>255</v>
      </c>
      <c r="F336" s="253">
        <f t="shared" si="5"/>
        <v>0.67450980392156867</v>
      </c>
    </row>
    <row r="337" spans="1:6" x14ac:dyDescent="0.25">
      <c r="A337" s="146">
        <v>14103</v>
      </c>
      <c r="B337" s="146" t="s">
        <v>110</v>
      </c>
      <c r="C337" s="147">
        <v>477</v>
      </c>
      <c r="D337" s="147">
        <v>54</v>
      </c>
      <c r="E337" s="147">
        <v>531</v>
      </c>
      <c r="F337" s="253">
        <f t="shared" si="5"/>
        <v>0.89830508474576276</v>
      </c>
    </row>
    <row r="338" spans="1:6" x14ac:dyDescent="0.25">
      <c r="A338" s="146">
        <v>14104</v>
      </c>
      <c r="B338" s="146" t="s">
        <v>186</v>
      </c>
      <c r="C338" s="147">
        <v>683</v>
      </c>
      <c r="D338" s="147">
        <v>134</v>
      </c>
      <c r="E338" s="147">
        <v>817</v>
      </c>
      <c r="F338" s="253">
        <f t="shared" si="5"/>
        <v>0.83598531211750304</v>
      </c>
    </row>
    <row r="339" spans="1:6" x14ac:dyDescent="0.25">
      <c r="A339" s="146">
        <v>14105</v>
      </c>
      <c r="B339" s="146" t="s">
        <v>236</v>
      </c>
      <c r="C339" s="147">
        <v>149</v>
      </c>
      <c r="D339" s="147">
        <v>30</v>
      </c>
      <c r="E339" s="147">
        <v>179</v>
      </c>
      <c r="F339" s="253">
        <f t="shared" si="5"/>
        <v>0.83240223463687146</v>
      </c>
    </row>
    <row r="340" spans="1:6" x14ac:dyDescent="0.25">
      <c r="A340" s="146">
        <v>14106</v>
      </c>
      <c r="B340" s="146" t="s">
        <v>235</v>
      </c>
      <c r="C340" s="147">
        <v>848</v>
      </c>
      <c r="D340" s="147">
        <v>485</v>
      </c>
      <c r="E340" s="147">
        <v>1333</v>
      </c>
      <c r="F340" s="253">
        <f t="shared" si="5"/>
        <v>0.63615903975994004</v>
      </c>
    </row>
    <row r="341" spans="1:6" x14ac:dyDescent="0.25">
      <c r="A341" s="146">
        <v>14107</v>
      </c>
      <c r="B341" s="146" t="s">
        <v>201</v>
      </c>
      <c r="C341" s="147">
        <v>499</v>
      </c>
      <c r="D341" s="147">
        <v>125</v>
      </c>
      <c r="E341" s="147">
        <v>624</v>
      </c>
      <c r="F341" s="253">
        <f t="shared" si="5"/>
        <v>0.79967948717948723</v>
      </c>
    </row>
    <row r="342" spans="1:6" x14ac:dyDescent="0.25">
      <c r="A342" s="146">
        <v>14108</v>
      </c>
      <c r="B342" s="146" t="s">
        <v>286</v>
      </c>
      <c r="C342" s="147">
        <v>2667</v>
      </c>
      <c r="D342" s="147">
        <v>381</v>
      </c>
      <c r="E342" s="147">
        <v>3048</v>
      </c>
      <c r="F342" s="253">
        <f t="shared" si="5"/>
        <v>0.875</v>
      </c>
    </row>
    <row r="343" spans="1:6" x14ac:dyDescent="0.25">
      <c r="A343" s="146">
        <v>14201</v>
      </c>
      <c r="B343" s="146" t="s">
        <v>166</v>
      </c>
      <c r="C343" s="147">
        <v>1083</v>
      </c>
      <c r="D343" s="147">
        <v>492</v>
      </c>
      <c r="E343" s="147">
        <v>1575</v>
      </c>
      <c r="F343" s="253">
        <f t="shared" si="5"/>
        <v>0.68761904761904757</v>
      </c>
    </row>
    <row r="344" spans="1:6" x14ac:dyDescent="0.25">
      <c r="A344" s="146">
        <v>14202</v>
      </c>
      <c r="B344" s="146" t="s">
        <v>178</v>
      </c>
      <c r="C344" s="147">
        <v>544</v>
      </c>
      <c r="D344" s="147">
        <v>105</v>
      </c>
      <c r="E344" s="147">
        <v>649</v>
      </c>
      <c r="F344" s="253">
        <f t="shared" si="5"/>
        <v>0.83821263482280428</v>
      </c>
    </row>
    <row r="345" spans="1:6" x14ac:dyDescent="0.25">
      <c r="A345" s="146">
        <v>14203</v>
      </c>
      <c r="B345" s="146" t="s">
        <v>267</v>
      </c>
      <c r="C345" s="147">
        <v>261</v>
      </c>
      <c r="D345" s="147">
        <v>93</v>
      </c>
      <c r="E345" s="147">
        <v>354</v>
      </c>
      <c r="F345" s="253">
        <f t="shared" si="5"/>
        <v>0.73728813559322037</v>
      </c>
    </row>
    <row r="346" spans="1:6" x14ac:dyDescent="0.25">
      <c r="A346" s="146">
        <v>14204</v>
      </c>
      <c r="B346" s="146" t="s">
        <v>101</v>
      </c>
      <c r="C346" s="147">
        <v>846</v>
      </c>
      <c r="D346" s="147">
        <v>143</v>
      </c>
      <c r="E346" s="147">
        <v>989</v>
      </c>
      <c r="F346" s="253">
        <f t="shared" si="5"/>
        <v>0.8554095045500506</v>
      </c>
    </row>
    <row r="347" spans="1:6" x14ac:dyDescent="0.25">
      <c r="A347" s="146">
        <v>15101</v>
      </c>
      <c r="B347" s="146" t="s">
        <v>59</v>
      </c>
      <c r="C347" s="147">
        <v>9003</v>
      </c>
      <c r="D347" s="147">
        <v>292</v>
      </c>
      <c r="E347" s="147">
        <v>9295</v>
      </c>
      <c r="F347" s="253">
        <f t="shared" si="5"/>
        <v>0.96858526089295316</v>
      </c>
    </row>
    <row r="348" spans="1:6" x14ac:dyDescent="0.25">
      <c r="A348" s="146">
        <v>15102</v>
      </c>
      <c r="B348" s="146" t="s">
        <v>310</v>
      </c>
      <c r="C348" s="147">
        <v>100</v>
      </c>
      <c r="D348" s="147">
        <v>0</v>
      </c>
      <c r="E348" s="147">
        <v>100</v>
      </c>
      <c r="F348" s="253">
        <f t="shared" si="5"/>
        <v>1</v>
      </c>
    </row>
    <row r="349" spans="1:6" x14ac:dyDescent="0.25">
      <c r="A349" s="146">
        <v>15201</v>
      </c>
      <c r="B349" s="146" t="s">
        <v>294</v>
      </c>
      <c r="C349" s="147">
        <v>98</v>
      </c>
      <c r="D349" s="147">
        <v>2</v>
      </c>
      <c r="E349" s="147">
        <v>100</v>
      </c>
      <c r="F349" s="253">
        <f t="shared" si="5"/>
        <v>0.98</v>
      </c>
    </row>
    <row r="350" spans="1:6" x14ac:dyDescent="0.25">
      <c r="A350" s="146">
        <v>15202</v>
      </c>
      <c r="B350" s="146" t="s">
        <v>322</v>
      </c>
      <c r="C350" s="147">
        <v>6</v>
      </c>
      <c r="D350" s="147">
        <v>0</v>
      </c>
      <c r="E350" s="147">
        <v>6</v>
      </c>
      <c r="F350" s="253">
        <f t="shared" si="5"/>
        <v>1</v>
      </c>
    </row>
    <row r="351" spans="1:6" x14ac:dyDescent="0.25">
      <c r="A351" s="123"/>
      <c r="B351" s="123"/>
      <c r="C351" s="124">
        <f>SUM(C6:C350)</f>
        <v>870571</v>
      </c>
      <c r="D351" s="124">
        <f t="shared" ref="D351:E351" si="6">SUM(D6:D350)</f>
        <v>221400</v>
      </c>
      <c r="E351" s="124">
        <f t="shared" si="6"/>
        <v>1091971</v>
      </c>
      <c r="F351" s="253">
        <f>IFERROR(C351/E351,0)</f>
        <v>0.79724736279626474</v>
      </c>
    </row>
    <row r="353" spans="2:2" x14ac:dyDescent="0.25">
      <c r="B353" s="67" t="s">
        <v>447</v>
      </c>
    </row>
  </sheetData>
  <sheetProtection algorithmName="SHA-512" hashValue="lIZivsG3KExDgLjW9o1oZkQdRG1HNIYO4iBdtLpnKg0e+6Ax4P+WNoQe+BKEZCTtidl5c5YsZsVEloZv3bxjUw==" saltValue="ecevgSPLXQym15oNaCdShw==" spinCount="100000" sheet="1" objects="1" scenarios="1"/>
  <autoFilter ref="A5:G351"/>
  <mergeCells count="1">
    <mergeCell ref="C4:F4"/>
  </mergeCells>
  <phoneticPr fontId="7" type="noConversion"/>
  <pageMargins left="0.7" right="0.7" top="0.75" bottom="0.75" header="0.3" footer="0.3"/>
  <pageSetup paperSize="9" orientation="portrait" horizontalDpi="240" verticalDpi="14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theme="9" tint="0.79998168889431442"/>
  </sheetPr>
  <dimension ref="A1:G351"/>
  <sheetViews>
    <sheetView zoomScale="80" zoomScaleNormal="80" workbookViewId="0">
      <selection activeCell="U39" sqref="U39"/>
    </sheetView>
  </sheetViews>
  <sheetFormatPr baseColWidth="10" defaultRowHeight="15" x14ac:dyDescent="0.25"/>
  <cols>
    <col min="1" max="1" width="11.7109375" style="2" customWidth="1"/>
    <col min="2" max="2" width="26.85546875" style="2" customWidth="1"/>
    <col min="3" max="3" width="16.5703125" style="60" bestFit="1" customWidth="1"/>
    <col min="4" max="4" width="14" style="60" customWidth="1"/>
    <col min="5" max="5" width="11.42578125" style="19" customWidth="1"/>
    <col min="6" max="6" width="14.7109375" style="34" customWidth="1"/>
  </cols>
  <sheetData>
    <row r="1" spans="1:7" s="18" customFormat="1" ht="15" customHeight="1" thickBot="1" x14ac:dyDescent="0.3">
      <c r="A1" s="251" t="s">
        <v>422</v>
      </c>
      <c r="B1" s="252"/>
      <c r="C1" s="252"/>
      <c r="D1" s="252"/>
      <c r="E1" s="39"/>
      <c r="F1" s="39"/>
    </row>
    <row r="2" spans="1:7" s="9" customFormat="1" x14ac:dyDescent="0.25">
      <c r="A2" s="36"/>
      <c r="C2" s="59"/>
      <c r="D2" s="59"/>
      <c r="E2" s="37" t="s">
        <v>348</v>
      </c>
      <c r="F2" s="38"/>
    </row>
    <row r="3" spans="1:7" x14ac:dyDescent="0.25">
      <c r="A3"/>
      <c r="B3"/>
      <c r="E3" s="141">
        <f>MAX(E6:E350)</f>
        <v>4.7226696658346077</v>
      </c>
    </row>
    <row r="4" spans="1:7" s="137" customFormat="1" x14ac:dyDescent="0.25">
      <c r="A4" s="142"/>
      <c r="B4" s="142"/>
      <c r="C4" s="143">
        <v>2018</v>
      </c>
      <c r="D4" s="143"/>
      <c r="E4" s="144"/>
      <c r="F4" s="144"/>
    </row>
    <row r="5" spans="1:7" ht="30" x14ac:dyDescent="0.25">
      <c r="A5" s="171" t="s">
        <v>0</v>
      </c>
      <c r="B5" s="171" t="s">
        <v>2</v>
      </c>
      <c r="C5" s="171" t="s">
        <v>420</v>
      </c>
      <c r="D5" s="171" t="s">
        <v>421</v>
      </c>
      <c r="E5" s="172" t="s">
        <v>386</v>
      </c>
      <c r="F5" s="173" t="s">
        <v>388</v>
      </c>
      <c r="G5" s="172" t="s">
        <v>425</v>
      </c>
    </row>
    <row r="6" spans="1:7" x14ac:dyDescent="0.25">
      <c r="A6" s="148">
        <v>5602</v>
      </c>
      <c r="B6" s="148" t="s">
        <v>194</v>
      </c>
      <c r="C6" s="149">
        <v>2963107</v>
      </c>
      <c r="D6" s="151">
        <v>4483251</v>
      </c>
      <c r="E6" s="150">
        <f t="shared" ref="E6:E69" si="0">IFERROR(C6/D6,0)</f>
        <v>0.66092819697134964</v>
      </c>
      <c r="F6" s="150">
        <f t="shared" ref="F6:F69" si="1">(E6/$E$3)</f>
        <v>0.13994800478058589</v>
      </c>
      <c r="G6" s="170">
        <f t="shared" ref="G6:G69" si="2">F6*100</f>
        <v>13.99480047805859</v>
      </c>
    </row>
    <row r="7" spans="1:7" x14ac:dyDescent="0.25">
      <c r="A7" s="148">
        <v>13502</v>
      </c>
      <c r="B7" s="148" t="s">
        <v>218</v>
      </c>
      <c r="C7" s="149">
        <v>3493829</v>
      </c>
      <c r="D7" s="151">
        <v>1867046</v>
      </c>
      <c r="E7" s="150">
        <f t="shared" si="0"/>
        <v>1.8713138294396603</v>
      </c>
      <c r="F7" s="150">
        <f t="shared" si="1"/>
        <v>0.39624067780505134</v>
      </c>
      <c r="G7" s="170">
        <f t="shared" si="2"/>
        <v>39.624067780505136</v>
      </c>
    </row>
    <row r="8" spans="1:7" x14ac:dyDescent="0.25">
      <c r="A8" s="148">
        <v>8314</v>
      </c>
      <c r="B8" s="148" t="s">
        <v>251</v>
      </c>
      <c r="C8" s="149">
        <v>654713</v>
      </c>
      <c r="D8" s="151">
        <v>1660467</v>
      </c>
      <c r="E8" s="150">
        <f t="shared" si="0"/>
        <v>0.39429449666870825</v>
      </c>
      <c r="F8" s="150">
        <f t="shared" si="1"/>
        <v>8.3489747233681882E-2</v>
      </c>
      <c r="G8" s="170">
        <f t="shared" si="2"/>
        <v>8.3489747233681886</v>
      </c>
    </row>
    <row r="9" spans="1:7" x14ac:dyDescent="0.25">
      <c r="A9" s="148">
        <v>3302</v>
      </c>
      <c r="B9" s="148" t="s">
        <v>329</v>
      </c>
      <c r="C9" s="149">
        <v>414736</v>
      </c>
      <c r="D9" s="151">
        <v>1013726</v>
      </c>
      <c r="E9" s="150">
        <f t="shared" si="0"/>
        <v>0.40912041320830284</v>
      </c>
      <c r="F9" s="150">
        <f t="shared" si="1"/>
        <v>8.6629055630974686E-2</v>
      </c>
      <c r="G9" s="170">
        <f t="shared" si="2"/>
        <v>8.6629055630974694</v>
      </c>
    </row>
    <row r="10" spans="1:7" x14ac:dyDescent="0.25">
      <c r="A10" s="148">
        <v>1107</v>
      </c>
      <c r="B10" s="148" t="s">
        <v>70</v>
      </c>
      <c r="C10" s="149">
        <v>4493260</v>
      </c>
      <c r="D10" s="151">
        <v>6210956</v>
      </c>
      <c r="E10" s="150">
        <f t="shared" si="0"/>
        <v>0.72344096464376817</v>
      </c>
      <c r="F10" s="150">
        <f t="shared" si="1"/>
        <v>0.1531847484225681</v>
      </c>
      <c r="G10" s="170">
        <f t="shared" si="2"/>
        <v>15.31847484225681</v>
      </c>
    </row>
    <row r="11" spans="1:7" x14ac:dyDescent="0.25">
      <c r="A11" s="148">
        <v>10202</v>
      </c>
      <c r="B11" s="148" t="s">
        <v>104</v>
      </c>
      <c r="C11" s="149">
        <v>2096789</v>
      </c>
      <c r="D11" s="151">
        <v>3706957</v>
      </c>
      <c r="E11" s="150">
        <f t="shared" si="0"/>
        <v>0.56563618083511624</v>
      </c>
      <c r="F11" s="150">
        <f t="shared" si="1"/>
        <v>0.11977043089147649</v>
      </c>
      <c r="G11" s="170">
        <f t="shared" si="2"/>
        <v>11.977043089147649</v>
      </c>
    </row>
    <row r="12" spans="1:7" x14ac:dyDescent="0.25">
      <c r="A12" s="148">
        <v>4103</v>
      </c>
      <c r="B12" s="148" t="s">
        <v>89</v>
      </c>
      <c r="C12" s="149">
        <v>1244049</v>
      </c>
      <c r="D12" s="151">
        <v>1176806</v>
      </c>
      <c r="E12" s="150">
        <f t="shared" si="0"/>
        <v>1.0571402593120702</v>
      </c>
      <c r="F12" s="150">
        <f t="shared" si="1"/>
        <v>0.22384378627194296</v>
      </c>
      <c r="G12" s="170">
        <f t="shared" si="2"/>
        <v>22.384378627194295</v>
      </c>
    </row>
    <row r="13" spans="1:7" x14ac:dyDescent="0.25">
      <c r="A13" s="148">
        <v>9201</v>
      </c>
      <c r="B13" s="148" t="s">
        <v>138</v>
      </c>
      <c r="C13" s="149">
        <v>2448358</v>
      </c>
      <c r="D13" s="151">
        <v>3853421</v>
      </c>
      <c r="E13" s="150">
        <f t="shared" si="0"/>
        <v>0.63537256894587957</v>
      </c>
      <c r="F13" s="150">
        <f t="shared" si="1"/>
        <v>0.13453673746067399</v>
      </c>
      <c r="G13" s="170">
        <f t="shared" si="2"/>
        <v>13.453673746067398</v>
      </c>
    </row>
    <row r="14" spans="1:7" x14ac:dyDescent="0.25">
      <c r="A14" s="148">
        <v>2101</v>
      </c>
      <c r="B14" s="148" t="s">
        <v>28</v>
      </c>
      <c r="C14" s="149">
        <v>32679332</v>
      </c>
      <c r="D14" s="151">
        <v>21474884</v>
      </c>
      <c r="E14" s="150">
        <f t="shared" si="0"/>
        <v>1.5217466133926498</v>
      </c>
      <c r="F14" s="150">
        <f t="shared" si="1"/>
        <v>0.32222169261625061</v>
      </c>
      <c r="G14" s="170">
        <f t="shared" si="2"/>
        <v>32.222169261625062</v>
      </c>
    </row>
    <row r="15" spans="1:7" x14ac:dyDescent="0.25">
      <c r="A15" s="148">
        <v>8302</v>
      </c>
      <c r="B15" s="148" t="s">
        <v>304</v>
      </c>
      <c r="C15" s="149">
        <v>678047</v>
      </c>
      <c r="D15" s="151">
        <v>1009643</v>
      </c>
      <c r="E15" s="150">
        <f t="shared" si="0"/>
        <v>0.67157104045687432</v>
      </c>
      <c r="F15" s="150">
        <f t="shared" si="1"/>
        <v>0.1422015698695267</v>
      </c>
      <c r="G15" s="170">
        <f t="shared" si="2"/>
        <v>14.22015698695267</v>
      </c>
    </row>
    <row r="16" spans="1:7" x14ac:dyDescent="0.25">
      <c r="A16" s="148">
        <v>8202</v>
      </c>
      <c r="B16" s="148" t="s">
        <v>197</v>
      </c>
      <c r="C16" s="149">
        <v>1827767</v>
      </c>
      <c r="D16" s="151">
        <v>2259094</v>
      </c>
      <c r="E16" s="150">
        <f t="shared" si="0"/>
        <v>0.80907080449064983</v>
      </c>
      <c r="F16" s="150">
        <f t="shared" si="1"/>
        <v>0.17131640824759398</v>
      </c>
      <c r="G16" s="170">
        <f t="shared" si="2"/>
        <v>17.131640824759398</v>
      </c>
    </row>
    <row r="17" spans="1:7" x14ac:dyDescent="0.25">
      <c r="A17" s="148">
        <v>15101</v>
      </c>
      <c r="B17" s="148" t="s">
        <v>59</v>
      </c>
      <c r="C17" s="149">
        <v>13101901</v>
      </c>
      <c r="D17" s="151">
        <v>17818970</v>
      </c>
      <c r="E17" s="150">
        <f t="shared" si="0"/>
        <v>0.73527824560005428</v>
      </c>
      <c r="F17" s="150">
        <f t="shared" si="1"/>
        <v>0.15569122924673437</v>
      </c>
      <c r="G17" s="170">
        <f t="shared" si="2"/>
        <v>15.569122924673437</v>
      </c>
    </row>
    <row r="18" spans="1:7" x14ac:dyDescent="0.25">
      <c r="A18" s="148">
        <v>11201</v>
      </c>
      <c r="B18" s="13" t="s">
        <v>430</v>
      </c>
      <c r="C18" s="149">
        <v>1554090</v>
      </c>
      <c r="D18" s="151">
        <v>2392843</v>
      </c>
      <c r="E18" s="150">
        <f t="shared" si="0"/>
        <v>0.64947428644503635</v>
      </c>
      <c r="F18" s="150">
        <f t="shared" si="1"/>
        <v>0.13752270059105623</v>
      </c>
      <c r="G18" s="170">
        <f t="shared" si="2"/>
        <v>13.752270059105623</v>
      </c>
    </row>
    <row r="19" spans="1:7" x14ac:dyDescent="0.25">
      <c r="A19" s="148">
        <v>13402</v>
      </c>
      <c r="B19" s="148" t="s">
        <v>81</v>
      </c>
      <c r="C19" s="149">
        <v>7924064</v>
      </c>
      <c r="D19" s="151">
        <v>4259533</v>
      </c>
      <c r="E19" s="150">
        <f t="shared" si="0"/>
        <v>1.8603128558928879</v>
      </c>
      <c r="F19" s="150">
        <f t="shared" si="1"/>
        <v>0.39391128059432601</v>
      </c>
      <c r="G19" s="170">
        <f t="shared" si="2"/>
        <v>39.391128059432603</v>
      </c>
    </row>
    <row r="20" spans="1:7" x14ac:dyDescent="0.25">
      <c r="A20" s="148">
        <v>16102</v>
      </c>
      <c r="B20" s="148" t="s">
        <v>221</v>
      </c>
      <c r="C20" s="149">
        <v>970916</v>
      </c>
      <c r="D20" s="151">
        <v>1702788</v>
      </c>
      <c r="E20" s="150">
        <f t="shared" si="0"/>
        <v>0.57019194403531148</v>
      </c>
      <c r="F20" s="150">
        <f t="shared" si="1"/>
        <v>0.12073508934158007</v>
      </c>
      <c r="G20" s="170">
        <f t="shared" si="2"/>
        <v>12.073508934158008</v>
      </c>
    </row>
    <row r="21" spans="1:7" x14ac:dyDescent="0.25">
      <c r="A21" s="148">
        <v>5402</v>
      </c>
      <c r="B21" s="148" t="s">
        <v>192</v>
      </c>
      <c r="C21" s="149">
        <v>1018611</v>
      </c>
      <c r="D21" s="151">
        <v>1636978</v>
      </c>
      <c r="E21" s="150">
        <f t="shared" si="0"/>
        <v>0.62225087936429202</v>
      </c>
      <c r="F21" s="150">
        <f t="shared" si="1"/>
        <v>0.13175828999132963</v>
      </c>
      <c r="G21" s="170">
        <f t="shared" si="2"/>
        <v>13.175828999132962</v>
      </c>
    </row>
    <row r="22" spans="1:7" x14ac:dyDescent="0.25">
      <c r="A22" s="148">
        <v>12201</v>
      </c>
      <c r="B22" s="148" t="s">
        <v>223</v>
      </c>
      <c r="C22" s="149">
        <v>277012</v>
      </c>
      <c r="D22" s="151">
        <v>1118052</v>
      </c>
      <c r="E22" s="150">
        <f t="shared" si="0"/>
        <v>0.24776307363163788</v>
      </c>
      <c r="F22" s="150">
        <f t="shared" si="1"/>
        <v>5.246250344885222E-2</v>
      </c>
      <c r="G22" s="170">
        <f t="shared" si="2"/>
        <v>5.2462503448852216</v>
      </c>
    </row>
    <row r="23" spans="1:7" x14ac:dyDescent="0.25">
      <c r="A23" s="148">
        <v>8303</v>
      </c>
      <c r="B23" s="148" t="s">
        <v>111</v>
      </c>
      <c r="C23" s="149">
        <v>1999904</v>
      </c>
      <c r="D23" s="151">
        <v>2717816</v>
      </c>
      <c r="E23" s="150">
        <f t="shared" si="0"/>
        <v>0.73584966752716152</v>
      </c>
      <c r="F23" s="150">
        <f t="shared" si="1"/>
        <v>0.15581222477840179</v>
      </c>
      <c r="G23" s="170">
        <f t="shared" si="2"/>
        <v>15.581222477840178</v>
      </c>
    </row>
    <row r="24" spans="1:7" x14ac:dyDescent="0.25">
      <c r="A24" s="148">
        <v>2201</v>
      </c>
      <c r="B24" s="148" t="s">
        <v>74</v>
      </c>
      <c r="C24" s="149">
        <v>13502134</v>
      </c>
      <c r="D24" s="151">
        <v>8751812</v>
      </c>
      <c r="E24" s="150">
        <f t="shared" si="0"/>
        <v>1.5427815405541161</v>
      </c>
      <c r="F24" s="150">
        <f t="shared" si="1"/>
        <v>0.32667572574790071</v>
      </c>
      <c r="G24" s="170">
        <f t="shared" si="2"/>
        <v>32.667572574790071</v>
      </c>
    </row>
    <row r="25" spans="1:7" x14ac:dyDescent="0.25">
      <c r="A25" s="148">
        <v>10102</v>
      </c>
      <c r="B25" s="148" t="s">
        <v>172</v>
      </c>
      <c r="C25" s="149">
        <v>1609029</v>
      </c>
      <c r="D25" s="151">
        <v>2111994</v>
      </c>
      <c r="E25" s="150">
        <f t="shared" si="0"/>
        <v>0.76185301662788818</v>
      </c>
      <c r="F25" s="150">
        <f t="shared" si="1"/>
        <v>0.16131829463733002</v>
      </c>
      <c r="G25" s="170">
        <f t="shared" si="2"/>
        <v>16.131829463733002</v>
      </c>
    </row>
    <row r="26" spans="1:7" x14ac:dyDescent="0.25">
      <c r="A26" s="148">
        <v>3102</v>
      </c>
      <c r="B26" s="148" t="s">
        <v>87</v>
      </c>
      <c r="C26" s="149">
        <v>2055922</v>
      </c>
      <c r="D26" s="151">
        <v>2964135</v>
      </c>
      <c r="E26" s="150">
        <f t="shared" si="0"/>
        <v>0.69359931312170331</v>
      </c>
      <c r="F26" s="150">
        <f t="shared" si="1"/>
        <v>0.14686593858965741</v>
      </c>
      <c r="G26" s="170">
        <f t="shared" si="2"/>
        <v>14.686593858965741</v>
      </c>
    </row>
    <row r="27" spans="1:7" x14ac:dyDescent="0.25">
      <c r="A27" s="148">
        <v>5502</v>
      </c>
      <c r="B27" s="148" t="s">
        <v>370</v>
      </c>
      <c r="C27" s="149">
        <v>2885733</v>
      </c>
      <c r="D27" s="151">
        <v>3214530</v>
      </c>
      <c r="E27" s="150">
        <f t="shared" si="0"/>
        <v>0.89771537363160403</v>
      </c>
      <c r="F27" s="150">
        <f t="shared" si="1"/>
        <v>0.19008642084920341</v>
      </c>
      <c r="G27" s="170">
        <f t="shared" si="2"/>
        <v>19.008642084920339</v>
      </c>
    </row>
    <row r="28" spans="1:7" x14ac:dyDescent="0.25">
      <c r="A28" s="148">
        <v>13403</v>
      </c>
      <c r="B28" s="148" t="s">
        <v>232</v>
      </c>
      <c r="C28" s="149">
        <v>3921509</v>
      </c>
      <c r="D28" s="151">
        <v>2386077</v>
      </c>
      <c r="E28" s="150">
        <f t="shared" si="0"/>
        <v>1.6434964169220021</v>
      </c>
      <c r="F28" s="150">
        <f t="shared" si="1"/>
        <v>0.34800156123804549</v>
      </c>
      <c r="G28" s="170">
        <f t="shared" si="2"/>
        <v>34.800156123804548</v>
      </c>
    </row>
    <row r="29" spans="1:7" x14ac:dyDescent="0.25">
      <c r="A29" s="148">
        <v>5302</v>
      </c>
      <c r="B29" s="148" t="s">
        <v>155</v>
      </c>
      <c r="C29" s="149">
        <v>1326826</v>
      </c>
      <c r="D29" s="151">
        <v>1458253</v>
      </c>
      <c r="E29" s="150">
        <f t="shared" si="0"/>
        <v>0.90987366389782842</v>
      </c>
      <c r="F29" s="150">
        <f t="shared" si="1"/>
        <v>0.19266087367493914</v>
      </c>
      <c r="G29" s="170">
        <f t="shared" si="2"/>
        <v>19.266087367493913</v>
      </c>
    </row>
    <row r="30" spans="1:7" x14ac:dyDescent="0.25">
      <c r="A30" s="148">
        <v>15102</v>
      </c>
      <c r="B30" s="148" t="s">
        <v>310</v>
      </c>
      <c r="C30" s="149">
        <v>230501</v>
      </c>
      <c r="D30" s="151">
        <v>953409</v>
      </c>
      <c r="E30" s="150">
        <f t="shared" si="0"/>
        <v>0.24176507668796918</v>
      </c>
      <c r="F30" s="150">
        <f t="shared" si="1"/>
        <v>5.1192459730346938E-2</v>
      </c>
      <c r="G30" s="170">
        <f t="shared" si="2"/>
        <v>5.119245973034694</v>
      </c>
    </row>
    <row r="31" spans="1:7" x14ac:dyDescent="0.25">
      <c r="A31" s="148">
        <v>1402</v>
      </c>
      <c r="B31" s="148" t="s">
        <v>261</v>
      </c>
      <c r="C31" s="149">
        <v>28439</v>
      </c>
      <c r="D31" s="151">
        <v>643284</v>
      </c>
      <c r="E31" s="150">
        <f t="shared" si="0"/>
        <v>4.4209089608944103E-2</v>
      </c>
      <c r="F31" s="150">
        <f t="shared" si="1"/>
        <v>9.3610378741430158E-3</v>
      </c>
      <c r="G31" s="170">
        <f t="shared" si="2"/>
        <v>0.93610378741430156</v>
      </c>
    </row>
    <row r="32" spans="1:7" x14ac:dyDescent="0.25">
      <c r="A32" s="148">
        <v>4202</v>
      </c>
      <c r="B32" s="148" t="s">
        <v>248</v>
      </c>
      <c r="C32" s="149">
        <v>862582</v>
      </c>
      <c r="D32" s="151">
        <v>1417472</v>
      </c>
      <c r="E32" s="150">
        <f t="shared" si="0"/>
        <v>0.60853547724399493</v>
      </c>
      <c r="F32" s="150">
        <f t="shared" si="1"/>
        <v>0.12885412707273319</v>
      </c>
      <c r="G32" s="170">
        <f t="shared" si="2"/>
        <v>12.88541270727332</v>
      </c>
    </row>
    <row r="33" spans="1:7" x14ac:dyDescent="0.25">
      <c r="A33" s="148">
        <v>8203</v>
      </c>
      <c r="B33" s="148" t="s">
        <v>115</v>
      </c>
      <c r="C33" s="149">
        <v>1167982</v>
      </c>
      <c r="D33" s="151">
        <v>2277549</v>
      </c>
      <c r="E33" s="150">
        <f t="shared" si="0"/>
        <v>0.51282409291743014</v>
      </c>
      <c r="F33" s="150">
        <f t="shared" si="1"/>
        <v>0.10858775421608954</v>
      </c>
      <c r="G33" s="170">
        <f t="shared" si="2"/>
        <v>10.858775421608954</v>
      </c>
    </row>
    <row r="34" spans="1:7" x14ac:dyDescent="0.25">
      <c r="A34" s="148">
        <v>9102</v>
      </c>
      <c r="B34" s="148" t="s">
        <v>331</v>
      </c>
      <c r="C34" s="149">
        <v>642406</v>
      </c>
      <c r="D34" s="151">
        <v>1986032</v>
      </c>
      <c r="E34" s="150">
        <f t="shared" si="0"/>
        <v>0.32346205902019703</v>
      </c>
      <c r="F34" s="150">
        <f t="shared" si="1"/>
        <v>6.8491358046960424E-2</v>
      </c>
      <c r="G34" s="170">
        <f t="shared" si="2"/>
        <v>6.8491358046960427</v>
      </c>
    </row>
    <row r="35" spans="1:7" x14ac:dyDescent="0.25">
      <c r="A35" s="148">
        <v>5603</v>
      </c>
      <c r="B35" s="148" t="s">
        <v>82</v>
      </c>
      <c r="C35" s="149">
        <v>1388126</v>
      </c>
      <c r="D35" s="151">
        <v>3201576</v>
      </c>
      <c r="E35" s="150">
        <f t="shared" si="0"/>
        <v>0.43357583889934209</v>
      </c>
      <c r="F35" s="150">
        <f t="shared" si="1"/>
        <v>9.1807361000913662E-2</v>
      </c>
      <c r="G35" s="170">
        <f t="shared" si="2"/>
        <v>9.1807361000913659</v>
      </c>
    </row>
    <row r="36" spans="1:7" x14ac:dyDescent="0.25">
      <c r="A36" s="148">
        <v>5102</v>
      </c>
      <c r="B36" s="148" t="s">
        <v>152</v>
      </c>
      <c r="C36" s="149">
        <v>4725102</v>
      </c>
      <c r="D36" s="151">
        <v>2246595</v>
      </c>
      <c r="E36" s="150">
        <f t="shared" si="0"/>
        <v>2.1032282187043059</v>
      </c>
      <c r="F36" s="150">
        <f t="shared" si="1"/>
        <v>0.44534730724864613</v>
      </c>
      <c r="G36" s="170">
        <f t="shared" si="2"/>
        <v>44.534730724864616</v>
      </c>
    </row>
    <row r="37" spans="1:7" x14ac:dyDescent="0.25">
      <c r="A37" s="148">
        <v>10201</v>
      </c>
      <c r="B37" s="148" t="s">
        <v>122</v>
      </c>
      <c r="C37" s="149">
        <v>2818638</v>
      </c>
      <c r="D37" s="151">
        <v>3517480</v>
      </c>
      <c r="E37" s="150">
        <f t="shared" si="0"/>
        <v>0.80132310631474801</v>
      </c>
      <c r="F37" s="150">
        <f t="shared" si="1"/>
        <v>0.16967587466720166</v>
      </c>
      <c r="G37" s="170">
        <f t="shared" si="2"/>
        <v>16.967587466720165</v>
      </c>
    </row>
    <row r="38" spans="1:7" x14ac:dyDescent="0.25">
      <c r="A38" s="148">
        <v>5702</v>
      </c>
      <c r="B38" s="148" t="s">
        <v>160</v>
      </c>
      <c r="C38" s="149">
        <v>507609</v>
      </c>
      <c r="D38" s="151">
        <v>1131606</v>
      </c>
      <c r="E38" s="150">
        <f t="shared" si="0"/>
        <v>0.44857397362686308</v>
      </c>
      <c r="F38" s="150">
        <f t="shared" si="1"/>
        <v>9.4983135676839553E-2</v>
      </c>
      <c r="G38" s="170">
        <f t="shared" si="2"/>
        <v>9.4983135676839545</v>
      </c>
    </row>
    <row r="39" spans="1:7" x14ac:dyDescent="0.25">
      <c r="A39" s="148">
        <v>7201</v>
      </c>
      <c r="B39" s="148" t="s">
        <v>102</v>
      </c>
      <c r="C39" s="149">
        <v>1797935</v>
      </c>
      <c r="D39" s="151">
        <v>3383960</v>
      </c>
      <c r="E39" s="150">
        <f t="shared" si="0"/>
        <v>0.53131094930200118</v>
      </c>
      <c r="F39" s="150">
        <f t="shared" si="1"/>
        <v>0.11250224701204165</v>
      </c>
      <c r="G39" s="170">
        <f t="shared" si="2"/>
        <v>11.250224701204164</v>
      </c>
    </row>
    <row r="40" spans="1:7" x14ac:dyDescent="0.25">
      <c r="A40" s="148">
        <v>13102</v>
      </c>
      <c r="B40" s="148" t="s">
        <v>21</v>
      </c>
      <c r="C40" s="149">
        <v>11454354</v>
      </c>
      <c r="D40" s="151">
        <v>7892894</v>
      </c>
      <c r="E40" s="150">
        <f t="shared" si="0"/>
        <v>1.4512235942862022</v>
      </c>
      <c r="F40" s="150">
        <f t="shared" si="1"/>
        <v>0.3072888211480988</v>
      </c>
      <c r="G40" s="170">
        <f t="shared" si="2"/>
        <v>30.728882114809881</v>
      </c>
    </row>
    <row r="41" spans="1:7" x14ac:dyDescent="0.25">
      <c r="A41" s="148">
        <v>13103</v>
      </c>
      <c r="B41" s="148" t="s">
        <v>46</v>
      </c>
      <c r="C41" s="149">
        <v>3480733</v>
      </c>
      <c r="D41" s="151">
        <v>7590796</v>
      </c>
      <c r="E41" s="150">
        <f t="shared" si="0"/>
        <v>0.458546508165942</v>
      </c>
      <c r="F41" s="150">
        <f t="shared" si="1"/>
        <v>9.7094766437556032E-2</v>
      </c>
      <c r="G41" s="170">
        <f t="shared" si="2"/>
        <v>9.7094766437556039</v>
      </c>
    </row>
    <row r="42" spans="1:7" x14ac:dyDescent="0.25">
      <c r="A42" s="148">
        <v>10401</v>
      </c>
      <c r="B42" s="148" t="s">
        <v>210</v>
      </c>
      <c r="C42" s="149">
        <v>474647</v>
      </c>
      <c r="D42" s="151">
        <v>1452624</v>
      </c>
      <c r="E42" s="150">
        <f t="shared" si="0"/>
        <v>0.32675145116699161</v>
      </c>
      <c r="F42" s="150">
        <f t="shared" si="1"/>
        <v>6.9187869211099456E-2</v>
      </c>
      <c r="G42" s="170">
        <f t="shared" si="2"/>
        <v>6.9187869211099455</v>
      </c>
    </row>
    <row r="43" spans="1:7" x14ac:dyDescent="0.25">
      <c r="A43" s="148">
        <v>7202</v>
      </c>
      <c r="B43" s="148" t="s">
        <v>259</v>
      </c>
      <c r="C43" s="149">
        <v>512007</v>
      </c>
      <c r="D43" s="151">
        <v>1252120</v>
      </c>
      <c r="E43" s="150">
        <f t="shared" si="0"/>
        <v>0.40891208510366417</v>
      </c>
      <c r="F43" s="150">
        <f t="shared" si="1"/>
        <v>8.6584943270936923E-2</v>
      </c>
      <c r="G43" s="170">
        <f t="shared" si="2"/>
        <v>8.6584943270936918</v>
      </c>
    </row>
    <row r="44" spans="1:7" x14ac:dyDescent="0.25">
      <c r="A44" s="148">
        <v>3201</v>
      </c>
      <c r="B44" s="148" t="s">
        <v>133</v>
      </c>
      <c r="C44" s="149">
        <v>1417096</v>
      </c>
      <c r="D44" s="151">
        <v>2117781</v>
      </c>
      <c r="E44" s="150">
        <f t="shared" si="0"/>
        <v>0.66914189899711063</v>
      </c>
      <c r="F44" s="150">
        <f t="shared" si="1"/>
        <v>0.14168721217956654</v>
      </c>
      <c r="G44" s="170">
        <f t="shared" si="2"/>
        <v>14.168721217956653</v>
      </c>
    </row>
    <row r="45" spans="1:7" x14ac:dyDescent="0.25">
      <c r="A45" s="148">
        <v>6302</v>
      </c>
      <c r="B45" s="148" t="s">
        <v>316</v>
      </c>
      <c r="C45" s="149">
        <v>603815</v>
      </c>
      <c r="D45" s="151">
        <v>1383204</v>
      </c>
      <c r="E45" s="150">
        <f t="shared" si="0"/>
        <v>0.4365335843447532</v>
      </c>
      <c r="F45" s="150">
        <f t="shared" si="1"/>
        <v>9.2433647752834594E-2</v>
      </c>
      <c r="G45" s="170">
        <f t="shared" si="2"/>
        <v>9.2433647752834602</v>
      </c>
    </row>
    <row r="46" spans="1:7" x14ac:dyDescent="0.25">
      <c r="A46" s="148">
        <v>8103</v>
      </c>
      <c r="B46" s="148" t="s">
        <v>39</v>
      </c>
      <c r="C46" s="149">
        <v>4236866</v>
      </c>
      <c r="D46" s="151">
        <v>4816301</v>
      </c>
      <c r="E46" s="150">
        <f t="shared" si="0"/>
        <v>0.87969294277911614</v>
      </c>
      <c r="F46" s="150">
        <f t="shared" si="1"/>
        <v>0.18627026767150642</v>
      </c>
      <c r="G46" s="170">
        <f t="shared" si="2"/>
        <v>18.627026767150642</v>
      </c>
    </row>
    <row r="47" spans="1:7" x14ac:dyDescent="0.25">
      <c r="A47" s="148">
        <v>11401</v>
      </c>
      <c r="B47" s="148" t="s">
        <v>161</v>
      </c>
      <c r="C47" s="149">
        <v>377768</v>
      </c>
      <c r="D47" s="151">
        <v>2069257</v>
      </c>
      <c r="E47" s="150">
        <f t="shared" si="0"/>
        <v>0.18256214670289866</v>
      </c>
      <c r="F47" s="150">
        <f t="shared" si="1"/>
        <v>3.86565564861788E-2</v>
      </c>
      <c r="G47" s="170">
        <f t="shared" si="2"/>
        <v>3.8656556486178801</v>
      </c>
    </row>
    <row r="48" spans="1:7" x14ac:dyDescent="0.25">
      <c r="A48" s="148">
        <v>16101</v>
      </c>
      <c r="B48" s="148" t="s">
        <v>71</v>
      </c>
      <c r="C48" s="149">
        <v>11576841</v>
      </c>
      <c r="D48" s="151">
        <v>9433038</v>
      </c>
      <c r="E48" s="150">
        <f t="shared" si="0"/>
        <v>1.2272653836441665</v>
      </c>
      <c r="F48" s="150">
        <f t="shared" si="1"/>
        <v>0.25986686990255109</v>
      </c>
      <c r="G48" s="170">
        <f t="shared" si="2"/>
        <v>25.986686990255109</v>
      </c>
    </row>
    <row r="49" spans="1:7" x14ac:dyDescent="0.25">
      <c r="A49" s="148">
        <v>16103</v>
      </c>
      <c r="B49" s="148" t="s">
        <v>73</v>
      </c>
      <c r="C49" s="149">
        <v>1707885</v>
      </c>
      <c r="D49" s="151">
        <v>2083061</v>
      </c>
      <c r="E49" s="150">
        <f t="shared" si="0"/>
        <v>0.81989197627913923</v>
      </c>
      <c r="F49" s="150">
        <f t="shared" si="1"/>
        <v>0.17360773339929225</v>
      </c>
      <c r="G49" s="170">
        <f t="shared" si="2"/>
        <v>17.360773339929224</v>
      </c>
    </row>
    <row r="50" spans="1:7" x14ac:dyDescent="0.25">
      <c r="A50" s="148">
        <v>6303</v>
      </c>
      <c r="B50" s="148" t="s">
        <v>237</v>
      </c>
      <c r="C50" s="149">
        <v>1800418</v>
      </c>
      <c r="D50" s="151">
        <v>2585462</v>
      </c>
      <c r="E50" s="150">
        <f t="shared" si="0"/>
        <v>0.69636219754921946</v>
      </c>
      <c r="F50" s="150">
        <f t="shared" si="1"/>
        <v>0.14745096456500853</v>
      </c>
      <c r="G50" s="170">
        <f t="shared" si="2"/>
        <v>14.745096456500853</v>
      </c>
    </row>
    <row r="51" spans="1:7" x14ac:dyDescent="0.25">
      <c r="A51" s="148">
        <v>9121</v>
      </c>
      <c r="B51" s="148" t="s">
        <v>312</v>
      </c>
      <c r="C51" s="149">
        <v>670067</v>
      </c>
      <c r="D51" s="151">
        <v>931261</v>
      </c>
      <c r="E51" s="150">
        <f t="shared" si="0"/>
        <v>0.71952653445167358</v>
      </c>
      <c r="F51" s="150">
        <f t="shared" si="1"/>
        <v>0.15235588880098311</v>
      </c>
      <c r="G51" s="170">
        <f t="shared" si="2"/>
        <v>15.235588880098311</v>
      </c>
    </row>
    <row r="52" spans="1:7" x14ac:dyDescent="0.25">
      <c r="A52" s="148">
        <v>10203</v>
      </c>
      <c r="B52" s="148" t="s">
        <v>162</v>
      </c>
      <c r="C52" s="149">
        <v>1002243</v>
      </c>
      <c r="D52" s="151">
        <v>1404423</v>
      </c>
      <c r="E52" s="150">
        <f t="shared" si="0"/>
        <v>0.71363328569811235</v>
      </c>
      <c r="F52" s="150">
        <f t="shared" si="1"/>
        <v>0.15110802495054382</v>
      </c>
      <c r="G52" s="170">
        <f t="shared" si="2"/>
        <v>15.110802495054381</v>
      </c>
    </row>
    <row r="53" spans="1:7" x14ac:dyDescent="0.25">
      <c r="A53" s="148">
        <v>11202</v>
      </c>
      <c r="B53" s="148" t="s">
        <v>211</v>
      </c>
      <c r="C53" s="149">
        <v>456857</v>
      </c>
      <c r="D53" s="151">
        <v>1569346</v>
      </c>
      <c r="E53" s="150">
        <f t="shared" si="0"/>
        <v>0.29111298591897516</v>
      </c>
      <c r="F53" s="150">
        <f t="shared" si="1"/>
        <v>6.1641615128194362E-2</v>
      </c>
      <c r="G53" s="170">
        <f t="shared" si="2"/>
        <v>6.1641615128194358</v>
      </c>
    </row>
    <row r="54" spans="1:7" x14ac:dyDescent="0.25">
      <c r="A54" s="148">
        <v>16202</v>
      </c>
      <c r="B54" s="148" t="s">
        <v>346</v>
      </c>
      <c r="C54" s="149">
        <v>351529</v>
      </c>
      <c r="D54" s="151">
        <v>1182076</v>
      </c>
      <c r="E54" s="150">
        <f t="shared" si="0"/>
        <v>0.29738274019606187</v>
      </c>
      <c r="F54" s="150">
        <f t="shared" si="1"/>
        <v>6.2969202006108824E-2</v>
      </c>
      <c r="G54" s="170">
        <f t="shared" si="2"/>
        <v>6.2969202006108826</v>
      </c>
    </row>
    <row r="55" spans="1:7" x14ac:dyDescent="0.25">
      <c r="A55" s="148">
        <v>10103</v>
      </c>
      <c r="B55" s="148" t="s">
        <v>231</v>
      </c>
      <c r="C55" s="149">
        <v>0</v>
      </c>
      <c r="D55" s="151">
        <v>0</v>
      </c>
      <c r="E55" s="150">
        <f t="shared" si="0"/>
        <v>0</v>
      </c>
      <c r="F55" s="150">
        <f t="shared" si="1"/>
        <v>0</v>
      </c>
      <c r="G55" s="170">
        <f t="shared" si="2"/>
        <v>0</v>
      </c>
    </row>
    <row r="56" spans="1:7" x14ac:dyDescent="0.25">
      <c r="A56" s="148">
        <v>11301</v>
      </c>
      <c r="B56" s="148" t="s">
        <v>222</v>
      </c>
      <c r="C56" s="149">
        <v>244389</v>
      </c>
      <c r="D56" s="151">
        <v>799218</v>
      </c>
      <c r="E56" s="150">
        <f t="shared" si="0"/>
        <v>0.30578515498900177</v>
      </c>
      <c r="F56" s="150">
        <f t="shared" si="1"/>
        <v>6.474836832250945E-2</v>
      </c>
      <c r="G56" s="170">
        <f t="shared" si="2"/>
        <v>6.4748368322509453</v>
      </c>
    </row>
    <row r="57" spans="1:7" x14ac:dyDescent="0.25">
      <c r="A57" s="148">
        <v>6102</v>
      </c>
      <c r="B57" s="148" t="s">
        <v>150</v>
      </c>
      <c r="C57" s="149">
        <v>1040741</v>
      </c>
      <c r="D57" s="151">
        <v>1599436</v>
      </c>
      <c r="E57" s="150">
        <f t="shared" si="0"/>
        <v>0.65069249410417174</v>
      </c>
      <c r="F57" s="150">
        <f t="shared" si="1"/>
        <v>0.13778064953632088</v>
      </c>
      <c r="G57" s="170">
        <f t="shared" si="2"/>
        <v>13.778064953632088</v>
      </c>
    </row>
    <row r="58" spans="1:7" x14ac:dyDescent="0.25">
      <c r="A58" s="148">
        <v>16203</v>
      </c>
      <c r="B58" s="148" t="s">
        <v>345</v>
      </c>
      <c r="C58" s="149">
        <v>721499</v>
      </c>
      <c r="D58" s="151">
        <v>1483528</v>
      </c>
      <c r="E58" s="150">
        <f t="shared" si="0"/>
        <v>0.48633999493100233</v>
      </c>
      <c r="F58" s="150">
        <f t="shared" si="1"/>
        <v>0.10297988835623008</v>
      </c>
      <c r="G58" s="170">
        <f t="shared" si="2"/>
        <v>10.297988835623007</v>
      </c>
    </row>
    <row r="59" spans="1:7" x14ac:dyDescent="0.25">
      <c r="A59" s="148">
        <v>16302</v>
      </c>
      <c r="B59" s="148" t="s">
        <v>293</v>
      </c>
      <c r="C59" s="149">
        <v>795842</v>
      </c>
      <c r="D59" s="151">
        <v>1700543</v>
      </c>
      <c r="E59" s="150">
        <f t="shared" si="0"/>
        <v>0.4679928705125363</v>
      </c>
      <c r="F59" s="150">
        <f t="shared" si="1"/>
        <v>9.90949830554856E-2</v>
      </c>
      <c r="G59" s="170">
        <f t="shared" si="2"/>
        <v>9.9094983055485599</v>
      </c>
    </row>
    <row r="60" spans="1:7" x14ac:dyDescent="0.25">
      <c r="A60" s="148">
        <v>6103</v>
      </c>
      <c r="B60" s="148" t="s">
        <v>177</v>
      </c>
      <c r="C60" s="149">
        <v>540576</v>
      </c>
      <c r="D60" s="151">
        <v>1139528</v>
      </c>
      <c r="E60" s="150">
        <f t="shared" si="0"/>
        <v>0.474385886086169</v>
      </c>
      <c r="F60" s="150">
        <f t="shared" si="1"/>
        <v>0.1004486698525703</v>
      </c>
      <c r="G60" s="170">
        <f t="shared" si="2"/>
        <v>10.04486698525703</v>
      </c>
    </row>
    <row r="61" spans="1:7" x14ac:dyDescent="0.25">
      <c r="A61" s="148">
        <v>7402</v>
      </c>
      <c r="B61" s="148" t="s">
        <v>340</v>
      </c>
      <c r="C61" s="149">
        <v>1353078</v>
      </c>
      <c r="D61" s="151">
        <v>2045505</v>
      </c>
      <c r="E61" s="150">
        <f t="shared" si="0"/>
        <v>0.66148848328407894</v>
      </c>
      <c r="F61" s="150">
        <f t="shared" si="1"/>
        <v>0.14006664240556793</v>
      </c>
      <c r="G61" s="170">
        <f t="shared" si="2"/>
        <v>14.006664240556793</v>
      </c>
    </row>
    <row r="62" spans="1:7" x14ac:dyDescent="0.25">
      <c r="A62" s="148">
        <v>1403</v>
      </c>
      <c r="B62" s="148" t="s">
        <v>334</v>
      </c>
      <c r="C62" s="149">
        <v>158364</v>
      </c>
      <c r="D62" s="151">
        <v>1252932</v>
      </c>
      <c r="E62" s="150">
        <f t="shared" si="0"/>
        <v>0.12639472852477229</v>
      </c>
      <c r="F62" s="150">
        <f t="shared" si="1"/>
        <v>2.6763406604352318E-2</v>
      </c>
      <c r="G62" s="170">
        <f t="shared" si="2"/>
        <v>2.676340660435232</v>
      </c>
    </row>
    <row r="63" spans="1:7" x14ac:dyDescent="0.25">
      <c r="A63" s="148">
        <v>13301</v>
      </c>
      <c r="B63" s="148" t="s">
        <v>57</v>
      </c>
      <c r="C63" s="149">
        <v>17087440</v>
      </c>
      <c r="D63" s="151">
        <v>6307433</v>
      </c>
      <c r="E63" s="150">
        <f t="shared" si="0"/>
        <v>2.7090957605098618</v>
      </c>
      <c r="F63" s="150">
        <f t="shared" si="1"/>
        <v>0.57363651328577525</v>
      </c>
      <c r="G63" s="170">
        <f t="shared" si="2"/>
        <v>57.363651328577525</v>
      </c>
    </row>
    <row r="64" spans="1:7" x14ac:dyDescent="0.25">
      <c r="A64" s="148">
        <v>9202</v>
      </c>
      <c r="B64" s="148" t="s">
        <v>88</v>
      </c>
      <c r="C64" s="149">
        <v>1438439</v>
      </c>
      <c r="D64" s="151">
        <v>1966222</v>
      </c>
      <c r="E64" s="150">
        <f t="shared" si="0"/>
        <v>0.731575071380546</v>
      </c>
      <c r="F64" s="150">
        <f t="shared" si="1"/>
        <v>0.15490710194553897</v>
      </c>
      <c r="G64" s="170">
        <f t="shared" si="2"/>
        <v>15.490710194553897</v>
      </c>
    </row>
    <row r="65" spans="1:7" x14ac:dyDescent="0.25">
      <c r="A65" s="148">
        <v>6104</v>
      </c>
      <c r="B65" s="148" t="s">
        <v>196</v>
      </c>
      <c r="C65" s="149">
        <v>991886</v>
      </c>
      <c r="D65" s="151">
        <v>1366297</v>
      </c>
      <c r="E65" s="150">
        <f t="shared" si="0"/>
        <v>0.72596660901692678</v>
      </c>
      <c r="F65" s="150">
        <f t="shared" si="1"/>
        <v>0.15371954008742453</v>
      </c>
      <c r="G65" s="170">
        <f t="shared" si="2"/>
        <v>15.371954008742453</v>
      </c>
    </row>
    <row r="66" spans="1:7" x14ac:dyDescent="0.25">
      <c r="A66" s="148">
        <v>4302</v>
      </c>
      <c r="B66" s="148" t="s">
        <v>314</v>
      </c>
      <c r="C66" s="149">
        <v>524493</v>
      </c>
      <c r="D66" s="151">
        <v>1372502</v>
      </c>
      <c r="E66" s="150">
        <f t="shared" si="0"/>
        <v>0.38214370543722342</v>
      </c>
      <c r="F66" s="150">
        <f t="shared" si="1"/>
        <v>8.0916882288376096E-2</v>
      </c>
      <c r="G66" s="170">
        <f t="shared" si="2"/>
        <v>8.0916882288376097</v>
      </c>
    </row>
    <row r="67" spans="1:7" x14ac:dyDescent="0.25">
      <c r="A67" s="148">
        <v>8101</v>
      </c>
      <c r="B67" s="148" t="s">
        <v>32</v>
      </c>
      <c r="C67" s="149">
        <v>23578627</v>
      </c>
      <c r="D67" s="151">
        <v>15140548</v>
      </c>
      <c r="E67" s="150">
        <f t="shared" si="0"/>
        <v>1.5573166176019519</v>
      </c>
      <c r="F67" s="150">
        <f t="shared" si="1"/>
        <v>0.32975345044098847</v>
      </c>
      <c r="G67" s="170">
        <f t="shared" si="2"/>
        <v>32.975345044098844</v>
      </c>
    </row>
    <row r="68" spans="1:7" x14ac:dyDescent="0.25">
      <c r="A68" s="148">
        <v>13104</v>
      </c>
      <c r="B68" s="148" t="s">
        <v>43</v>
      </c>
      <c r="C68" s="149">
        <v>9097180</v>
      </c>
      <c r="D68" s="151">
        <v>9314972</v>
      </c>
      <c r="E68" s="150">
        <f t="shared" si="0"/>
        <v>0.97661914603715394</v>
      </c>
      <c r="F68" s="150">
        <f t="shared" si="1"/>
        <v>0.20679387192848733</v>
      </c>
      <c r="G68" s="170">
        <f t="shared" si="2"/>
        <v>20.679387192848733</v>
      </c>
    </row>
    <row r="69" spans="1:7" x14ac:dyDescent="0.25">
      <c r="A69" s="148">
        <v>5103</v>
      </c>
      <c r="B69" s="148" t="s">
        <v>58</v>
      </c>
      <c r="C69" s="149">
        <v>5478793</v>
      </c>
      <c r="D69" s="151">
        <v>3367197</v>
      </c>
      <c r="E69" s="150">
        <f t="shared" si="0"/>
        <v>1.6271079476490387</v>
      </c>
      <c r="F69" s="150">
        <f t="shared" si="1"/>
        <v>0.34453139067085059</v>
      </c>
      <c r="G69" s="170">
        <f t="shared" si="2"/>
        <v>34.453139067085061</v>
      </c>
    </row>
    <row r="70" spans="1:7" x14ac:dyDescent="0.25">
      <c r="A70" s="148">
        <v>7102</v>
      </c>
      <c r="B70" s="148" t="s">
        <v>132</v>
      </c>
      <c r="C70" s="149">
        <v>3263585</v>
      </c>
      <c r="D70" s="151">
        <v>2847125</v>
      </c>
      <c r="E70" s="150">
        <f t="shared" ref="E70:E133" si="3">IFERROR(C70/D70,0)</f>
        <v>1.146273872766387</v>
      </c>
      <c r="F70" s="150">
        <f t="shared" ref="F70:F133" si="4">(E70/$E$3)</f>
        <v>0.24271735138684811</v>
      </c>
      <c r="G70" s="170">
        <f t="shared" ref="G70:G133" si="5">F70*100</f>
        <v>24.271735138684811</v>
      </c>
    </row>
    <row r="71" spans="1:7" x14ac:dyDescent="0.25">
      <c r="A71" s="148">
        <v>8204</v>
      </c>
      <c r="B71" s="148" t="s">
        <v>291</v>
      </c>
      <c r="C71" s="149">
        <v>251230</v>
      </c>
      <c r="D71" s="151">
        <v>1092921</v>
      </c>
      <c r="E71" s="150">
        <f t="shared" si="3"/>
        <v>0.22987022849775968</v>
      </c>
      <c r="F71" s="150">
        <f t="shared" si="4"/>
        <v>4.8673789352814315E-2</v>
      </c>
      <c r="G71" s="170">
        <f t="shared" si="5"/>
        <v>4.8673789352814314</v>
      </c>
    </row>
    <row r="72" spans="1:7" x14ac:dyDescent="0.25">
      <c r="A72" s="148">
        <v>3101</v>
      </c>
      <c r="B72" s="148" t="s">
        <v>52</v>
      </c>
      <c r="C72" s="149">
        <v>11419291</v>
      </c>
      <c r="D72" s="151">
        <v>7007782</v>
      </c>
      <c r="E72" s="150">
        <f t="shared" si="3"/>
        <v>1.6295157297986724</v>
      </c>
      <c r="F72" s="150">
        <f t="shared" si="4"/>
        <v>0.34504122564132345</v>
      </c>
      <c r="G72" s="170">
        <f t="shared" si="5"/>
        <v>34.504122564132345</v>
      </c>
    </row>
    <row r="73" spans="1:7" x14ac:dyDescent="0.25">
      <c r="A73" s="148">
        <v>4102</v>
      </c>
      <c r="B73" s="148" t="s">
        <v>77</v>
      </c>
      <c r="C73" s="149">
        <v>19025505</v>
      </c>
      <c r="D73" s="151">
        <v>10959103</v>
      </c>
      <c r="E73" s="150">
        <f t="shared" si="3"/>
        <v>1.7360458241883483</v>
      </c>
      <c r="F73" s="150">
        <f t="shared" si="4"/>
        <v>0.36759840239250524</v>
      </c>
      <c r="G73" s="170">
        <f t="shared" si="5"/>
        <v>36.759840239250522</v>
      </c>
    </row>
    <row r="74" spans="1:7" x14ac:dyDescent="0.25">
      <c r="A74" s="148">
        <v>8102</v>
      </c>
      <c r="B74" s="148" t="s">
        <v>75</v>
      </c>
      <c r="C74" s="149">
        <v>6903178</v>
      </c>
      <c r="D74" s="151">
        <v>7322652</v>
      </c>
      <c r="E74" s="150">
        <f t="shared" si="3"/>
        <v>0.94271556261310796</v>
      </c>
      <c r="F74" s="150">
        <f t="shared" si="4"/>
        <v>0.19961496977716475</v>
      </c>
      <c r="G74" s="170">
        <f t="shared" si="5"/>
        <v>19.961496977716475</v>
      </c>
    </row>
    <row r="75" spans="1:7" x14ac:dyDescent="0.25">
      <c r="A75" s="148">
        <v>14102</v>
      </c>
      <c r="B75" s="148" t="s">
        <v>270</v>
      </c>
      <c r="C75" s="149">
        <v>174266</v>
      </c>
      <c r="D75" s="151">
        <v>1253228</v>
      </c>
      <c r="E75" s="150">
        <f t="shared" si="3"/>
        <v>0.13905370770522205</v>
      </c>
      <c r="F75" s="150">
        <f t="shared" si="4"/>
        <v>2.9443877625230423E-2</v>
      </c>
      <c r="G75" s="170">
        <f t="shared" si="5"/>
        <v>2.9443877625230424</v>
      </c>
    </row>
    <row r="76" spans="1:7" x14ac:dyDescent="0.25">
      <c r="A76" s="148">
        <v>11101</v>
      </c>
      <c r="B76" s="13" t="s">
        <v>350</v>
      </c>
      <c r="C76" s="149">
        <v>3760710</v>
      </c>
      <c r="D76" s="151">
        <v>3925284</v>
      </c>
      <c r="E76" s="150">
        <f t="shared" si="3"/>
        <v>0.95807335214471101</v>
      </c>
      <c r="F76" s="150">
        <f t="shared" si="4"/>
        <v>0.20286689943100153</v>
      </c>
      <c r="G76" s="170">
        <f t="shared" si="5"/>
        <v>20.286689943100153</v>
      </c>
    </row>
    <row r="77" spans="1:7" x14ac:dyDescent="0.25">
      <c r="A77" s="148">
        <v>9103</v>
      </c>
      <c r="B77" s="148" t="s">
        <v>188</v>
      </c>
      <c r="C77" s="149">
        <v>839864</v>
      </c>
      <c r="D77" s="151">
        <v>1683301</v>
      </c>
      <c r="E77" s="150">
        <f t="shared" si="3"/>
        <v>0.49893869248577644</v>
      </c>
      <c r="F77" s="150">
        <f t="shared" si="4"/>
        <v>0.10564759506583066</v>
      </c>
      <c r="G77" s="170">
        <f t="shared" si="5"/>
        <v>10.564759506583066</v>
      </c>
    </row>
    <row r="78" spans="1:7" x14ac:dyDescent="0.25">
      <c r="A78" s="148">
        <v>9203</v>
      </c>
      <c r="B78" s="148" t="s">
        <v>137</v>
      </c>
      <c r="C78" s="149">
        <v>677302</v>
      </c>
      <c r="D78" s="151">
        <v>1619341</v>
      </c>
      <c r="E78" s="150">
        <f t="shared" si="3"/>
        <v>0.41825779746205399</v>
      </c>
      <c r="F78" s="150">
        <f t="shared" si="4"/>
        <v>8.8563847793097325E-2</v>
      </c>
      <c r="G78" s="170">
        <f t="shared" si="5"/>
        <v>8.8563847793097317</v>
      </c>
    </row>
    <row r="79" spans="1:7" x14ac:dyDescent="0.25">
      <c r="A79" s="148">
        <v>13503</v>
      </c>
      <c r="B79" s="148" t="s">
        <v>158</v>
      </c>
      <c r="C79" s="149">
        <v>2665238</v>
      </c>
      <c r="D79" s="151">
        <v>1948363</v>
      </c>
      <c r="E79" s="150">
        <f t="shared" si="3"/>
        <v>1.3679370835927391</v>
      </c>
      <c r="F79" s="150">
        <f t="shared" si="4"/>
        <v>0.28965334871690462</v>
      </c>
      <c r="G79" s="170">
        <f t="shared" si="5"/>
        <v>28.965334871690462</v>
      </c>
    </row>
    <row r="80" spans="1:7" x14ac:dyDescent="0.25">
      <c r="A80" s="148">
        <v>10204</v>
      </c>
      <c r="B80" s="148" t="s">
        <v>279</v>
      </c>
      <c r="C80" s="149">
        <v>125793</v>
      </c>
      <c r="D80" s="151">
        <v>855226</v>
      </c>
      <c r="E80" s="150">
        <f t="shared" si="3"/>
        <v>0.14708743653724279</v>
      </c>
      <c r="F80" s="150">
        <f t="shared" si="4"/>
        <v>3.1144976664644393E-2</v>
      </c>
      <c r="G80" s="170">
        <f t="shared" si="5"/>
        <v>3.1144976664644393</v>
      </c>
    </row>
    <row r="81" spans="1:7" x14ac:dyDescent="0.25">
      <c r="A81" s="148">
        <v>8205</v>
      </c>
      <c r="B81" s="148" t="s">
        <v>130</v>
      </c>
      <c r="C81" s="149">
        <v>1041636</v>
      </c>
      <c r="D81" s="151">
        <v>2408820</v>
      </c>
      <c r="E81" s="150">
        <f t="shared" si="3"/>
        <v>0.43242583505616861</v>
      </c>
      <c r="F81" s="150">
        <f t="shared" si="4"/>
        <v>9.156385384827645E-2</v>
      </c>
      <c r="G81" s="170">
        <f t="shared" si="5"/>
        <v>9.1563853848276455</v>
      </c>
    </row>
    <row r="82" spans="1:7" x14ac:dyDescent="0.25">
      <c r="A82" s="148">
        <v>9104</v>
      </c>
      <c r="B82" s="148" t="s">
        <v>344</v>
      </c>
      <c r="C82" s="149">
        <v>253924</v>
      </c>
      <c r="D82" s="151">
        <v>934601</v>
      </c>
      <c r="E82" s="150">
        <f t="shared" si="3"/>
        <v>0.27169241205605388</v>
      </c>
      <c r="F82" s="150">
        <f t="shared" si="4"/>
        <v>5.7529412658600461E-2</v>
      </c>
      <c r="G82" s="170">
        <f t="shared" si="5"/>
        <v>5.7529412658600458</v>
      </c>
    </row>
    <row r="83" spans="1:7" x14ac:dyDescent="0.25">
      <c r="A83" s="148">
        <v>7103</v>
      </c>
      <c r="B83" s="148" t="s">
        <v>343</v>
      </c>
      <c r="C83" s="149">
        <v>505879</v>
      </c>
      <c r="D83" s="151">
        <v>1426703</v>
      </c>
      <c r="E83" s="150">
        <f t="shared" si="3"/>
        <v>0.35457905394465422</v>
      </c>
      <c r="F83" s="150">
        <f t="shared" si="4"/>
        <v>7.5080215012665236E-2</v>
      </c>
      <c r="G83" s="170">
        <f t="shared" si="5"/>
        <v>7.5080215012665237</v>
      </c>
    </row>
    <row r="84" spans="1:7" x14ac:dyDescent="0.25">
      <c r="A84" s="148">
        <v>7301</v>
      </c>
      <c r="B84" s="148" t="s">
        <v>62</v>
      </c>
      <c r="C84" s="149">
        <v>9854078</v>
      </c>
      <c r="D84" s="151">
        <v>11364260</v>
      </c>
      <c r="E84" s="150">
        <f t="shared" si="3"/>
        <v>0.86711127693312195</v>
      </c>
      <c r="F84" s="150">
        <f t="shared" si="4"/>
        <v>0.18360616733499247</v>
      </c>
      <c r="G84" s="170">
        <f t="shared" si="5"/>
        <v>18.360616733499246</v>
      </c>
    </row>
    <row r="85" spans="1:7" x14ac:dyDescent="0.25">
      <c r="A85" s="148">
        <v>10205</v>
      </c>
      <c r="B85" s="148" t="s">
        <v>179</v>
      </c>
      <c r="C85" s="149">
        <v>766285</v>
      </c>
      <c r="D85" s="151">
        <v>1339314</v>
      </c>
      <c r="E85" s="150">
        <f t="shared" si="3"/>
        <v>0.57214738291393952</v>
      </c>
      <c r="F85" s="150">
        <f t="shared" si="4"/>
        <v>0.12114914304785014</v>
      </c>
      <c r="G85" s="170">
        <f t="shared" si="5"/>
        <v>12.114914304785014</v>
      </c>
    </row>
    <row r="86" spans="1:7" x14ac:dyDescent="0.25">
      <c r="A86" s="148">
        <v>3202</v>
      </c>
      <c r="B86" s="148" t="s">
        <v>181</v>
      </c>
      <c r="C86" s="149">
        <v>1137565</v>
      </c>
      <c r="D86" s="151">
        <v>2065367</v>
      </c>
      <c r="E86" s="150">
        <f t="shared" si="3"/>
        <v>0.55078104762979174</v>
      </c>
      <c r="F86" s="150">
        <f t="shared" si="4"/>
        <v>0.1166249360217439</v>
      </c>
      <c r="G86" s="170">
        <f t="shared" si="5"/>
        <v>11.66249360217439</v>
      </c>
    </row>
    <row r="87" spans="1:7" x14ac:dyDescent="0.25">
      <c r="A87" s="148">
        <v>6105</v>
      </c>
      <c r="B87" s="148" t="s">
        <v>112</v>
      </c>
      <c r="C87" s="149">
        <v>1329166</v>
      </c>
      <c r="D87" s="151">
        <v>1457207</v>
      </c>
      <c r="E87" s="150">
        <f t="shared" si="3"/>
        <v>0.91213259337897767</v>
      </c>
      <c r="F87" s="150">
        <f t="shared" si="4"/>
        <v>0.19313918989033976</v>
      </c>
      <c r="G87" s="170">
        <f t="shared" si="5"/>
        <v>19.313918989033976</v>
      </c>
    </row>
    <row r="88" spans="1:7" x14ac:dyDescent="0.25">
      <c r="A88" s="148">
        <v>13105</v>
      </c>
      <c r="B88" s="148" t="s">
        <v>49</v>
      </c>
      <c r="C88" s="149">
        <v>5352807</v>
      </c>
      <c r="D88" s="151">
        <v>9227132</v>
      </c>
      <c r="E88" s="150">
        <f t="shared" si="3"/>
        <v>0.58011601004515811</v>
      </c>
      <c r="F88" s="150">
        <f t="shared" si="4"/>
        <v>0.12283645715090213</v>
      </c>
      <c r="G88" s="170">
        <f t="shared" si="5"/>
        <v>12.283645715090213</v>
      </c>
    </row>
    <row r="89" spans="1:7" x14ac:dyDescent="0.25">
      <c r="A89" s="148">
        <v>16104</v>
      </c>
      <c r="B89" s="148" t="s">
        <v>303</v>
      </c>
      <c r="C89" s="149">
        <v>415824</v>
      </c>
      <c r="D89" s="151">
        <v>1641625</v>
      </c>
      <c r="E89" s="150">
        <f t="shared" si="3"/>
        <v>0.25330023604660018</v>
      </c>
      <c r="F89" s="150">
        <f t="shared" si="4"/>
        <v>5.3634967924828601E-2</v>
      </c>
      <c r="G89" s="170">
        <f t="shared" si="5"/>
        <v>5.3634967924828603</v>
      </c>
    </row>
    <row r="90" spans="1:7" x14ac:dyDescent="0.25">
      <c r="A90" s="148">
        <v>13602</v>
      </c>
      <c r="B90" s="148" t="s">
        <v>136</v>
      </c>
      <c r="C90" s="149">
        <v>2694699</v>
      </c>
      <c r="D90" s="151">
        <v>2581436</v>
      </c>
      <c r="E90" s="150">
        <f t="shared" si="3"/>
        <v>1.0438759667100017</v>
      </c>
      <c r="F90" s="150">
        <f t="shared" si="4"/>
        <v>0.22103514337700858</v>
      </c>
      <c r="G90" s="170">
        <f t="shared" si="5"/>
        <v>22.103514337700858</v>
      </c>
    </row>
    <row r="91" spans="1:7" x14ac:dyDescent="0.25">
      <c r="A91" s="148">
        <v>5604</v>
      </c>
      <c r="B91" s="148" t="s">
        <v>105</v>
      </c>
      <c r="C91" s="149">
        <v>1438433</v>
      </c>
      <c r="D91" s="151">
        <v>2494446</v>
      </c>
      <c r="E91" s="150">
        <f t="shared" si="3"/>
        <v>0.5766542951821767</v>
      </c>
      <c r="F91" s="150">
        <f t="shared" si="4"/>
        <v>0.12210345757483088</v>
      </c>
      <c r="G91" s="170">
        <f t="shared" si="5"/>
        <v>12.210345757483088</v>
      </c>
    </row>
    <row r="92" spans="1:7" x14ac:dyDescent="0.25">
      <c r="A92" s="148">
        <v>5605</v>
      </c>
      <c r="B92" s="148" t="s">
        <v>83</v>
      </c>
      <c r="C92" s="149">
        <v>1166895</v>
      </c>
      <c r="D92" s="151">
        <v>2987091</v>
      </c>
      <c r="E92" s="150">
        <f t="shared" si="3"/>
        <v>0.39064594952078796</v>
      </c>
      <c r="F92" s="150">
        <f t="shared" si="4"/>
        <v>8.2717186922230262E-2</v>
      </c>
      <c r="G92" s="170">
        <f t="shared" si="5"/>
        <v>8.2717186922230255</v>
      </c>
    </row>
    <row r="93" spans="1:7" x14ac:dyDescent="0.25">
      <c r="A93" s="148">
        <v>7104</v>
      </c>
      <c r="B93" s="148" t="s">
        <v>260</v>
      </c>
      <c r="C93" s="149">
        <v>314342</v>
      </c>
      <c r="D93" s="151">
        <v>830023</v>
      </c>
      <c r="E93" s="150">
        <f t="shared" si="3"/>
        <v>0.37871480669812763</v>
      </c>
      <c r="F93" s="150">
        <f t="shared" si="4"/>
        <v>8.0190831350724953E-2</v>
      </c>
      <c r="G93" s="170">
        <f t="shared" si="5"/>
        <v>8.0190831350724956</v>
      </c>
    </row>
    <row r="94" spans="1:7" x14ac:dyDescent="0.25">
      <c r="A94" s="148">
        <v>9204</v>
      </c>
      <c r="B94" s="148" t="s">
        <v>342</v>
      </c>
      <c r="C94" s="149">
        <v>331579</v>
      </c>
      <c r="D94" s="151">
        <v>1153839</v>
      </c>
      <c r="E94" s="150">
        <f t="shared" si="3"/>
        <v>0.28737024836220654</v>
      </c>
      <c r="F94" s="150">
        <f t="shared" si="4"/>
        <v>6.0849110502294974E-2</v>
      </c>
      <c r="G94" s="170">
        <f t="shared" si="5"/>
        <v>6.0849110502294979</v>
      </c>
    </row>
    <row r="95" spans="1:7" x14ac:dyDescent="0.25">
      <c r="A95" s="148">
        <v>13106</v>
      </c>
      <c r="B95" s="148" t="s">
        <v>23</v>
      </c>
      <c r="C95" s="149">
        <v>17919054</v>
      </c>
      <c r="D95" s="151">
        <v>11108101</v>
      </c>
      <c r="E95" s="150">
        <f t="shared" si="3"/>
        <v>1.6131518789755332</v>
      </c>
      <c r="F95" s="150">
        <f t="shared" si="4"/>
        <v>0.34157626789898526</v>
      </c>
      <c r="G95" s="170">
        <f t="shared" si="5"/>
        <v>34.157626789898529</v>
      </c>
    </row>
    <row r="96" spans="1:7" x14ac:dyDescent="0.25">
      <c r="A96" s="148">
        <v>8104</v>
      </c>
      <c r="B96" s="148" t="s">
        <v>306</v>
      </c>
      <c r="C96" s="149">
        <v>489466</v>
      </c>
      <c r="D96" s="151">
        <v>1327151</v>
      </c>
      <c r="E96" s="150">
        <f t="shared" si="3"/>
        <v>0.36880957780991008</v>
      </c>
      <c r="F96" s="150">
        <f t="shared" si="4"/>
        <v>7.8093452200987831E-2</v>
      </c>
      <c r="G96" s="170">
        <f t="shared" si="5"/>
        <v>7.8093452200987832</v>
      </c>
    </row>
    <row r="97" spans="1:7" x14ac:dyDescent="0.25">
      <c r="A97" s="148">
        <v>9105</v>
      </c>
      <c r="B97" s="148" t="s">
        <v>300</v>
      </c>
      <c r="C97" s="149">
        <v>856729</v>
      </c>
      <c r="D97" s="151">
        <v>1786913</v>
      </c>
      <c r="E97" s="150">
        <f t="shared" si="3"/>
        <v>0.47944639722247251</v>
      </c>
      <c r="F97" s="150">
        <f t="shared" si="4"/>
        <v>0.10152020597395371</v>
      </c>
      <c r="G97" s="170">
        <f t="shared" si="5"/>
        <v>10.152020597395371</v>
      </c>
    </row>
    <row r="98" spans="1:7" x14ac:dyDescent="0.25">
      <c r="A98" s="148">
        <v>3303</v>
      </c>
      <c r="B98" s="148" t="s">
        <v>159</v>
      </c>
      <c r="C98" s="149">
        <v>360718</v>
      </c>
      <c r="D98" s="151">
        <v>973572</v>
      </c>
      <c r="E98" s="150">
        <f t="shared" si="3"/>
        <v>0.37050983389004616</v>
      </c>
      <c r="F98" s="150">
        <f t="shared" si="4"/>
        <v>7.8453472316821107E-2</v>
      </c>
      <c r="G98" s="170">
        <f t="shared" si="5"/>
        <v>7.8453472316821111</v>
      </c>
    </row>
    <row r="99" spans="1:7" x14ac:dyDescent="0.25">
      <c r="A99" s="148">
        <v>10104</v>
      </c>
      <c r="B99" s="148" t="s">
        <v>187</v>
      </c>
      <c r="C99" s="149">
        <v>479350</v>
      </c>
      <c r="D99" s="151">
        <v>1279761</v>
      </c>
      <c r="E99" s="150">
        <f t="shared" si="3"/>
        <v>0.37456212527182808</v>
      </c>
      <c r="F99" s="150">
        <f t="shared" si="4"/>
        <v>7.9311523306729956E-2</v>
      </c>
      <c r="G99" s="170">
        <f t="shared" si="5"/>
        <v>7.9311523306729956</v>
      </c>
    </row>
    <row r="100" spans="1:7" x14ac:dyDescent="0.25">
      <c r="A100" s="148">
        <v>10105</v>
      </c>
      <c r="B100" s="148" t="s">
        <v>183</v>
      </c>
      <c r="C100" s="149">
        <v>1336161</v>
      </c>
      <c r="D100" s="151">
        <v>1289178</v>
      </c>
      <c r="E100" s="150">
        <f t="shared" si="3"/>
        <v>1.0364441527857287</v>
      </c>
      <c r="F100" s="150">
        <f t="shared" si="4"/>
        <v>0.21946149659454625</v>
      </c>
      <c r="G100" s="170">
        <f t="shared" si="5"/>
        <v>21.946149659454626</v>
      </c>
    </row>
    <row r="101" spans="1:7" x14ac:dyDescent="0.25">
      <c r="A101" s="148">
        <v>10402</v>
      </c>
      <c r="B101" s="148" t="s">
        <v>200</v>
      </c>
      <c r="C101" s="149">
        <v>194103</v>
      </c>
      <c r="D101" s="151">
        <v>1023293</v>
      </c>
      <c r="E101" s="150">
        <f t="shared" si="3"/>
        <v>0.18968467486829285</v>
      </c>
      <c r="F101" s="150">
        <f t="shared" si="4"/>
        <v>4.0164713666199447E-2</v>
      </c>
      <c r="G101" s="170">
        <f t="shared" si="5"/>
        <v>4.0164713666199443</v>
      </c>
    </row>
    <row r="102" spans="1:7" x14ac:dyDescent="0.25">
      <c r="A102" s="148">
        <v>14202</v>
      </c>
      <c r="B102" s="148" t="s">
        <v>178</v>
      </c>
      <c r="C102" s="149">
        <v>929067</v>
      </c>
      <c r="D102" s="151">
        <v>1441161</v>
      </c>
      <c r="E102" s="150">
        <f t="shared" si="3"/>
        <v>0.64466565498233719</v>
      </c>
      <c r="F102" s="150">
        <f t="shared" si="4"/>
        <v>0.13650449864111117</v>
      </c>
      <c r="G102" s="170">
        <f t="shared" si="5"/>
        <v>13.650449864111117</v>
      </c>
    </row>
    <row r="103" spans="1:7" x14ac:dyDescent="0.25">
      <c r="A103" s="148">
        <v>9106</v>
      </c>
      <c r="B103" s="148" t="s">
        <v>302</v>
      </c>
      <c r="C103" s="149">
        <v>319705</v>
      </c>
      <c r="D103" s="151">
        <v>1283723</v>
      </c>
      <c r="E103" s="150">
        <f t="shared" si="3"/>
        <v>0.24904516005399918</v>
      </c>
      <c r="F103" s="150">
        <f t="shared" si="4"/>
        <v>5.2733978379998978E-2</v>
      </c>
      <c r="G103" s="170">
        <f t="shared" si="5"/>
        <v>5.273397837999898</v>
      </c>
    </row>
    <row r="104" spans="1:7" x14ac:dyDescent="0.25">
      <c r="A104" s="148">
        <v>15202</v>
      </c>
      <c r="B104" s="148" t="s">
        <v>322</v>
      </c>
      <c r="C104" s="149">
        <v>75550</v>
      </c>
      <c r="D104" s="151">
        <v>896231</v>
      </c>
      <c r="E104" s="150">
        <f t="shared" si="3"/>
        <v>8.4297463488765725E-2</v>
      </c>
      <c r="F104" s="150">
        <f t="shared" si="4"/>
        <v>1.7849536269411798E-2</v>
      </c>
      <c r="G104" s="170">
        <f t="shared" si="5"/>
        <v>1.7849536269411796</v>
      </c>
    </row>
    <row r="105" spans="1:7" x14ac:dyDescent="0.25">
      <c r="A105" s="148">
        <v>9107</v>
      </c>
      <c r="B105" s="148" t="s">
        <v>126</v>
      </c>
      <c r="C105" s="149">
        <v>895504</v>
      </c>
      <c r="D105" s="151">
        <v>1434550</v>
      </c>
      <c r="E105" s="150">
        <f t="shared" si="3"/>
        <v>0.62424035411801615</v>
      </c>
      <c r="F105" s="150">
        <f t="shared" si="4"/>
        <v>0.13217955061180381</v>
      </c>
      <c r="G105" s="170">
        <f t="shared" si="5"/>
        <v>13.217955061180382</v>
      </c>
    </row>
    <row r="106" spans="1:7" x14ac:dyDescent="0.25">
      <c r="A106" s="148">
        <v>6106</v>
      </c>
      <c r="B106" s="148" t="s">
        <v>107</v>
      </c>
      <c r="C106" s="149">
        <v>1578402</v>
      </c>
      <c r="D106" s="151">
        <v>1937700</v>
      </c>
      <c r="E106" s="150">
        <f t="shared" si="3"/>
        <v>0.81457501161170465</v>
      </c>
      <c r="F106" s="150">
        <f t="shared" si="4"/>
        <v>0.17248189461664368</v>
      </c>
      <c r="G106" s="170">
        <f t="shared" si="5"/>
        <v>17.248189461664367</v>
      </c>
    </row>
    <row r="107" spans="1:7" x14ac:dyDescent="0.25">
      <c r="A107" s="148">
        <v>11203</v>
      </c>
      <c r="B107" s="148" t="s">
        <v>280</v>
      </c>
      <c r="C107" s="149">
        <v>494898</v>
      </c>
      <c r="D107" s="151">
        <v>983126</v>
      </c>
      <c r="E107" s="150">
        <f t="shared" si="3"/>
        <v>0.50339224066904953</v>
      </c>
      <c r="F107" s="150">
        <f t="shared" si="4"/>
        <v>0.10659061003371875</v>
      </c>
      <c r="G107" s="170">
        <f t="shared" si="5"/>
        <v>10.659061003371875</v>
      </c>
    </row>
    <row r="108" spans="1:7" x14ac:dyDescent="0.25">
      <c r="A108" s="148">
        <v>5503</v>
      </c>
      <c r="B108" s="148" t="s">
        <v>100</v>
      </c>
      <c r="C108" s="149">
        <v>1609246</v>
      </c>
      <c r="D108" s="151">
        <v>1538810</v>
      </c>
      <c r="E108" s="150">
        <f t="shared" si="3"/>
        <v>1.0457730324081596</v>
      </c>
      <c r="F108" s="150">
        <f t="shared" si="4"/>
        <v>0.22143683687504886</v>
      </c>
      <c r="G108" s="170">
        <f t="shared" si="5"/>
        <v>22.143683687504886</v>
      </c>
    </row>
    <row r="109" spans="1:7" x14ac:dyDescent="0.25">
      <c r="A109" s="148">
        <v>10403</v>
      </c>
      <c r="B109" s="148" t="s">
        <v>195</v>
      </c>
      <c r="C109" s="149">
        <v>378244</v>
      </c>
      <c r="D109" s="151">
        <v>994913</v>
      </c>
      <c r="E109" s="150">
        <f t="shared" si="3"/>
        <v>0.38017796530952958</v>
      </c>
      <c r="F109" s="150">
        <f t="shared" si="4"/>
        <v>8.0500647347805362E-2</v>
      </c>
      <c r="G109" s="170">
        <f t="shared" si="5"/>
        <v>8.0500647347805359</v>
      </c>
    </row>
    <row r="110" spans="1:7" x14ac:dyDescent="0.25">
      <c r="A110" s="148">
        <v>7302</v>
      </c>
      <c r="B110" s="148" t="s">
        <v>288</v>
      </c>
      <c r="C110" s="149">
        <v>1714460</v>
      </c>
      <c r="D110" s="151">
        <v>1904917</v>
      </c>
      <c r="E110" s="150">
        <f t="shared" si="3"/>
        <v>0.9000182160167608</v>
      </c>
      <c r="F110" s="150">
        <f t="shared" si="4"/>
        <v>0.19057403538676387</v>
      </c>
      <c r="G110" s="170">
        <f t="shared" si="5"/>
        <v>19.057403538676386</v>
      </c>
    </row>
    <row r="111" spans="1:7" x14ac:dyDescent="0.25">
      <c r="A111" s="148">
        <v>8112</v>
      </c>
      <c r="B111" s="148" t="s">
        <v>24</v>
      </c>
      <c r="C111" s="149">
        <v>6591906</v>
      </c>
      <c r="D111" s="151">
        <v>4751302</v>
      </c>
      <c r="E111" s="150">
        <f t="shared" si="3"/>
        <v>1.3873893934757251</v>
      </c>
      <c r="F111" s="150">
        <f t="shared" si="4"/>
        <v>0.29377227111872128</v>
      </c>
      <c r="G111" s="170">
        <f t="shared" si="5"/>
        <v>29.377227111872127</v>
      </c>
    </row>
    <row r="112" spans="1:7" x14ac:dyDescent="0.25">
      <c r="A112" s="148">
        <v>8105</v>
      </c>
      <c r="B112" s="148" t="s">
        <v>313</v>
      </c>
      <c r="C112" s="149">
        <v>830731</v>
      </c>
      <c r="D112" s="151">
        <v>1692945</v>
      </c>
      <c r="E112" s="150">
        <f t="shared" si="3"/>
        <v>0.49070170619837028</v>
      </c>
      <c r="F112" s="150">
        <f t="shared" si="4"/>
        <v>0.10390345734919228</v>
      </c>
      <c r="G112" s="170">
        <f t="shared" si="5"/>
        <v>10.390345734919228</v>
      </c>
    </row>
    <row r="113" spans="1:7" x14ac:dyDescent="0.25">
      <c r="A113" s="148">
        <v>1404</v>
      </c>
      <c r="B113" s="148" t="s">
        <v>262</v>
      </c>
      <c r="C113" s="149">
        <v>422404</v>
      </c>
      <c r="D113" s="151">
        <v>1372887</v>
      </c>
      <c r="E113" s="150">
        <f t="shared" si="3"/>
        <v>0.30767572276523852</v>
      </c>
      <c r="F113" s="150">
        <f t="shared" si="4"/>
        <v>6.5148685920395605E-2</v>
      </c>
      <c r="G113" s="170">
        <f t="shared" si="5"/>
        <v>6.5148685920395604</v>
      </c>
    </row>
    <row r="114" spans="1:7" x14ac:dyDescent="0.25">
      <c r="A114" s="148">
        <v>3304</v>
      </c>
      <c r="B114" s="148" t="s">
        <v>217</v>
      </c>
      <c r="C114" s="149">
        <v>1661361</v>
      </c>
      <c r="D114" s="151">
        <v>1669137</v>
      </c>
      <c r="E114" s="150">
        <f t="shared" si="3"/>
        <v>0.99534130511755481</v>
      </c>
      <c r="F114" s="150">
        <f t="shared" si="4"/>
        <v>0.21075818880964531</v>
      </c>
      <c r="G114" s="170">
        <f t="shared" si="5"/>
        <v>21.07581888096453</v>
      </c>
    </row>
    <row r="115" spans="1:7" x14ac:dyDescent="0.25">
      <c r="A115" s="148">
        <v>13107</v>
      </c>
      <c r="B115" s="148" t="s">
        <v>11</v>
      </c>
      <c r="C115" s="149">
        <v>22605290</v>
      </c>
      <c r="D115" s="151">
        <v>10726614</v>
      </c>
      <c r="E115" s="150">
        <f t="shared" si="3"/>
        <v>2.1074022053930532</v>
      </c>
      <c r="F115" s="150">
        <f t="shared" si="4"/>
        <v>0.44623112656782132</v>
      </c>
      <c r="G115" s="170">
        <f t="shared" si="5"/>
        <v>44.623112656782133</v>
      </c>
    </row>
    <row r="116" spans="1:7" x14ac:dyDescent="0.25">
      <c r="A116" s="148">
        <v>4201</v>
      </c>
      <c r="B116" s="148" t="s">
        <v>119</v>
      </c>
      <c r="C116" s="149">
        <v>1868088</v>
      </c>
      <c r="D116" s="151">
        <v>2301722</v>
      </c>
      <c r="E116" s="150">
        <f t="shared" si="3"/>
        <v>0.81160452913079861</v>
      </c>
      <c r="F116" s="150">
        <f t="shared" si="4"/>
        <v>0.17185291086569546</v>
      </c>
      <c r="G116" s="170">
        <f t="shared" si="5"/>
        <v>17.185291086569546</v>
      </c>
    </row>
    <row r="117" spans="1:7" x14ac:dyDescent="0.25">
      <c r="A117" s="148">
        <v>13108</v>
      </c>
      <c r="B117" s="148" t="s">
        <v>26</v>
      </c>
      <c r="C117" s="149">
        <v>8478656</v>
      </c>
      <c r="D117" s="151">
        <v>6344847</v>
      </c>
      <c r="E117" s="150">
        <f t="shared" si="3"/>
        <v>1.3363058242381574</v>
      </c>
      <c r="F117" s="150">
        <f t="shared" si="4"/>
        <v>0.28295559901329675</v>
      </c>
      <c r="G117" s="170">
        <f t="shared" si="5"/>
        <v>28.295559901329675</v>
      </c>
    </row>
    <row r="118" spans="1:7" x14ac:dyDescent="0.25">
      <c r="A118" s="148">
        <v>1101</v>
      </c>
      <c r="B118" s="148" t="s">
        <v>60</v>
      </c>
      <c r="C118" s="149">
        <v>26926710</v>
      </c>
      <c r="D118" s="151">
        <v>15485847</v>
      </c>
      <c r="E118" s="150">
        <f t="shared" si="3"/>
        <v>1.7387947846830722</v>
      </c>
      <c r="F118" s="150">
        <f t="shared" si="4"/>
        <v>0.36818048004968518</v>
      </c>
      <c r="G118" s="170">
        <f t="shared" si="5"/>
        <v>36.818048004968517</v>
      </c>
    </row>
    <row r="119" spans="1:7" x14ac:dyDescent="0.25">
      <c r="A119" s="148">
        <v>13603</v>
      </c>
      <c r="B119" s="148" t="s">
        <v>226</v>
      </c>
      <c r="C119" s="149">
        <v>2266646</v>
      </c>
      <c r="D119" s="151">
        <v>3147020</v>
      </c>
      <c r="E119" s="150">
        <f t="shared" si="3"/>
        <v>0.72025153955170285</v>
      </c>
      <c r="F119" s="150">
        <f t="shared" si="4"/>
        <v>0.15250940474669369</v>
      </c>
      <c r="G119" s="170">
        <f t="shared" si="5"/>
        <v>15.250940474669369</v>
      </c>
    </row>
    <row r="120" spans="1:7" x14ac:dyDescent="0.25">
      <c r="A120" s="148">
        <v>5201</v>
      </c>
      <c r="B120" s="148" t="s">
        <v>239</v>
      </c>
      <c r="C120" s="149">
        <v>279620</v>
      </c>
      <c r="D120" s="151">
        <v>2569887</v>
      </c>
      <c r="E120" s="150">
        <f t="shared" si="3"/>
        <v>0.1088063405122482</v>
      </c>
      <c r="F120" s="150">
        <f t="shared" si="4"/>
        <v>2.3039159672629685E-2</v>
      </c>
      <c r="G120" s="170">
        <f t="shared" si="5"/>
        <v>2.3039159672629683</v>
      </c>
    </row>
    <row r="121" spans="1:7" x14ac:dyDescent="0.25">
      <c r="A121" s="148">
        <v>5104</v>
      </c>
      <c r="B121" s="148" t="s">
        <v>320</v>
      </c>
      <c r="C121" s="149">
        <v>189210</v>
      </c>
      <c r="D121" s="151">
        <v>878951</v>
      </c>
      <c r="E121" s="150">
        <f t="shared" si="3"/>
        <v>0.21526797284490262</v>
      </c>
      <c r="F121" s="150">
        <f t="shared" si="4"/>
        <v>4.5581839950023198E-2</v>
      </c>
      <c r="G121" s="170">
        <f t="shared" si="5"/>
        <v>4.5581839950023202</v>
      </c>
    </row>
    <row r="122" spans="1:7" x14ac:dyDescent="0.25">
      <c r="A122" s="148">
        <v>13109</v>
      </c>
      <c r="B122" s="148" t="s">
        <v>20</v>
      </c>
      <c r="C122" s="149">
        <v>9186347</v>
      </c>
      <c r="D122" s="151">
        <v>6067673</v>
      </c>
      <c r="E122" s="150">
        <f t="shared" si="3"/>
        <v>1.5139818839940782</v>
      </c>
      <c r="F122" s="150">
        <f t="shared" si="4"/>
        <v>0.32057755276570282</v>
      </c>
      <c r="G122" s="170">
        <f t="shared" si="5"/>
        <v>32.057755276570283</v>
      </c>
    </row>
    <row r="123" spans="1:7" x14ac:dyDescent="0.25">
      <c r="A123" s="148">
        <v>5504</v>
      </c>
      <c r="B123" s="148" t="s">
        <v>76</v>
      </c>
      <c r="C123" s="149">
        <v>1971203</v>
      </c>
      <c r="D123" s="151">
        <v>1182001</v>
      </c>
      <c r="E123" s="150">
        <f t="shared" si="3"/>
        <v>1.6676830222647865</v>
      </c>
      <c r="F123" s="150">
        <f t="shared" si="4"/>
        <v>0.35312294533944866</v>
      </c>
      <c r="G123" s="170">
        <f t="shared" si="5"/>
        <v>35.312294533944865</v>
      </c>
    </row>
    <row r="124" spans="1:7" x14ac:dyDescent="0.25">
      <c r="A124" s="148">
        <v>6202</v>
      </c>
      <c r="B124" s="148" t="s">
        <v>234</v>
      </c>
      <c r="C124" s="149">
        <v>1221922</v>
      </c>
      <c r="D124" s="151">
        <v>1032442</v>
      </c>
      <c r="E124" s="150">
        <f t="shared" si="3"/>
        <v>1.1835260479523304</v>
      </c>
      <c r="F124" s="150">
        <f t="shared" si="4"/>
        <v>0.25060529990364533</v>
      </c>
      <c r="G124" s="170">
        <f t="shared" si="5"/>
        <v>25.060529990364532</v>
      </c>
    </row>
    <row r="125" spans="1:7" x14ac:dyDescent="0.25">
      <c r="A125" s="148">
        <v>13110</v>
      </c>
      <c r="B125" s="148" t="s">
        <v>35</v>
      </c>
      <c r="C125" s="149">
        <v>25008347</v>
      </c>
      <c r="D125" s="151">
        <v>17507490</v>
      </c>
      <c r="E125" s="150">
        <f t="shared" si="3"/>
        <v>1.4284370289516086</v>
      </c>
      <c r="F125" s="150">
        <f t="shared" si="4"/>
        <v>0.30246388801770446</v>
      </c>
      <c r="G125" s="170">
        <f t="shared" si="5"/>
        <v>30.246388801770447</v>
      </c>
    </row>
    <row r="126" spans="1:7" x14ac:dyDescent="0.25">
      <c r="A126" s="148">
        <v>13111</v>
      </c>
      <c r="B126" s="148" t="s">
        <v>36</v>
      </c>
      <c r="C126" s="149">
        <v>4387343</v>
      </c>
      <c r="D126" s="151">
        <v>7567278</v>
      </c>
      <c r="E126" s="150">
        <f t="shared" si="3"/>
        <v>0.57977822408533164</v>
      </c>
      <c r="F126" s="150">
        <f t="shared" si="4"/>
        <v>0.12276493278359986</v>
      </c>
      <c r="G126" s="170">
        <f t="shared" si="5"/>
        <v>12.276493278359986</v>
      </c>
    </row>
    <row r="127" spans="1:7" x14ac:dyDescent="0.25">
      <c r="A127" s="148">
        <v>4104</v>
      </c>
      <c r="B127" s="148" t="s">
        <v>327</v>
      </c>
      <c r="C127" s="149">
        <v>2171873</v>
      </c>
      <c r="D127" s="151">
        <v>1504523</v>
      </c>
      <c r="E127" s="150">
        <f t="shared" si="3"/>
        <v>1.4435625111746382</v>
      </c>
      <c r="F127" s="150">
        <f t="shared" si="4"/>
        <v>0.3056666278435391</v>
      </c>
      <c r="G127" s="170">
        <f t="shared" si="5"/>
        <v>30.566662784353909</v>
      </c>
    </row>
    <row r="128" spans="1:7" x14ac:dyDescent="0.25">
      <c r="A128" s="148">
        <v>5401</v>
      </c>
      <c r="B128" s="148" t="s">
        <v>215</v>
      </c>
      <c r="C128" s="149">
        <v>2191548</v>
      </c>
      <c r="D128" s="151">
        <v>3102854</v>
      </c>
      <c r="E128" s="150">
        <f t="shared" si="3"/>
        <v>0.70630071540588113</v>
      </c>
      <c r="F128" s="150">
        <f t="shared" si="4"/>
        <v>0.14955539247546781</v>
      </c>
      <c r="G128" s="170">
        <f t="shared" si="5"/>
        <v>14.955539247546781</v>
      </c>
    </row>
    <row r="129" spans="1:7" x14ac:dyDescent="0.25">
      <c r="A129" s="148">
        <v>13112</v>
      </c>
      <c r="B129" s="148" t="s">
        <v>27</v>
      </c>
      <c r="C129" s="149">
        <v>3990059</v>
      </c>
      <c r="D129" s="151">
        <v>10114238</v>
      </c>
      <c r="E129" s="150">
        <f t="shared" si="3"/>
        <v>0.39449921981270364</v>
      </c>
      <c r="F129" s="150">
        <f t="shared" si="4"/>
        <v>8.3533096262617026E-2</v>
      </c>
      <c r="G129" s="170">
        <f t="shared" si="5"/>
        <v>8.3533096262617033</v>
      </c>
    </row>
    <row r="130" spans="1:7" x14ac:dyDescent="0.25">
      <c r="A130" s="148">
        <v>13113</v>
      </c>
      <c r="B130" s="148" t="s">
        <v>18</v>
      </c>
      <c r="C130" s="149">
        <v>13764096</v>
      </c>
      <c r="D130" s="151">
        <v>7272698</v>
      </c>
      <c r="E130" s="150">
        <f t="shared" si="3"/>
        <v>1.8925708175975409</v>
      </c>
      <c r="F130" s="150">
        <f t="shared" si="4"/>
        <v>0.4007417311629986</v>
      </c>
      <c r="G130" s="170">
        <f t="shared" si="5"/>
        <v>40.07417311629986</v>
      </c>
    </row>
    <row r="131" spans="1:7" x14ac:dyDescent="0.25">
      <c r="A131" s="148">
        <v>4101</v>
      </c>
      <c r="B131" s="148" t="s">
        <v>84</v>
      </c>
      <c r="C131" s="149">
        <v>17408441</v>
      </c>
      <c r="D131" s="151">
        <v>10819442</v>
      </c>
      <c r="E131" s="150">
        <f t="shared" si="3"/>
        <v>1.6089961940735946</v>
      </c>
      <c r="F131" s="150">
        <f t="shared" si="4"/>
        <v>0.34069632388511484</v>
      </c>
      <c r="G131" s="170">
        <f t="shared" si="5"/>
        <v>34.069632388511486</v>
      </c>
    </row>
    <row r="132" spans="1:7" x14ac:dyDescent="0.25">
      <c r="A132" s="148">
        <v>14201</v>
      </c>
      <c r="B132" s="148" t="s">
        <v>166</v>
      </c>
      <c r="C132" s="149">
        <v>2099408</v>
      </c>
      <c r="D132" s="151">
        <v>2962742</v>
      </c>
      <c r="E132" s="150">
        <f t="shared" si="3"/>
        <v>0.70860304407201169</v>
      </c>
      <c r="F132" s="150">
        <f t="shared" si="4"/>
        <v>0.15004289823577671</v>
      </c>
      <c r="G132" s="170">
        <f t="shared" si="5"/>
        <v>15.004289823577672</v>
      </c>
    </row>
    <row r="133" spans="1:7" x14ac:dyDescent="0.25">
      <c r="A133" s="148">
        <v>14203</v>
      </c>
      <c r="B133" s="148" t="s">
        <v>267</v>
      </c>
      <c r="C133" s="149">
        <v>615927</v>
      </c>
      <c r="D133" s="151">
        <v>1377872</v>
      </c>
      <c r="E133" s="150">
        <f t="shared" si="3"/>
        <v>0.44701322038621877</v>
      </c>
      <c r="F133" s="150">
        <f t="shared" si="4"/>
        <v>9.4652654539881087E-2</v>
      </c>
      <c r="G133" s="170">
        <f t="shared" si="5"/>
        <v>9.465265453988108</v>
      </c>
    </row>
    <row r="134" spans="1:7" x14ac:dyDescent="0.25">
      <c r="A134" s="148">
        <v>11102</v>
      </c>
      <c r="B134" s="148" t="s">
        <v>330</v>
      </c>
      <c r="C134" s="149">
        <v>194082</v>
      </c>
      <c r="D134" s="151">
        <v>910217</v>
      </c>
      <c r="E134" s="150">
        <f t="shared" ref="E134:E197" si="6">IFERROR(C134/D134,0)</f>
        <v>0.21322607685859526</v>
      </c>
      <c r="F134" s="150">
        <f t="shared" ref="F134:F197" si="7">(E134/$E$3)</f>
        <v>4.5149479414396683E-2</v>
      </c>
      <c r="G134" s="170">
        <f t="shared" ref="G134:G197" si="8">F134*100</f>
        <v>4.5149479414396687</v>
      </c>
    </row>
    <row r="135" spans="1:7" x14ac:dyDescent="0.25">
      <c r="A135" s="148">
        <v>12102</v>
      </c>
      <c r="B135" s="148" t="s">
        <v>250</v>
      </c>
      <c r="C135" s="149">
        <v>68387</v>
      </c>
      <c r="D135" s="151">
        <v>806307</v>
      </c>
      <c r="E135" s="150">
        <f t="shared" si="6"/>
        <v>8.4815089041766975E-2</v>
      </c>
      <c r="F135" s="150">
        <f t="shared" si="7"/>
        <v>1.7959140707076774E-2</v>
      </c>
      <c r="G135" s="170">
        <f t="shared" si="8"/>
        <v>1.7959140707076775</v>
      </c>
    </row>
    <row r="136" spans="1:7" x14ac:dyDescent="0.25">
      <c r="A136" s="148">
        <v>8304</v>
      </c>
      <c r="B136" s="148" t="s">
        <v>176</v>
      </c>
      <c r="C136" s="149">
        <v>1171211</v>
      </c>
      <c r="D136" s="151">
        <v>1800237</v>
      </c>
      <c r="E136" s="150">
        <f t="shared" si="6"/>
        <v>0.65058711714068762</v>
      </c>
      <c r="F136" s="150">
        <f t="shared" si="7"/>
        <v>0.13775833652886105</v>
      </c>
      <c r="G136" s="170">
        <f t="shared" si="8"/>
        <v>13.775833652886105</v>
      </c>
    </row>
    <row r="137" spans="1:7" x14ac:dyDescent="0.25">
      <c r="A137" s="148">
        <v>13302</v>
      </c>
      <c r="B137" s="148" t="s">
        <v>79</v>
      </c>
      <c r="C137" s="149">
        <v>11736485</v>
      </c>
      <c r="D137" s="151">
        <v>4320637</v>
      </c>
      <c r="E137" s="150">
        <f t="shared" si="6"/>
        <v>2.7163783951301625</v>
      </c>
      <c r="F137" s="150">
        <f t="shared" si="7"/>
        <v>0.5751785721498508</v>
      </c>
      <c r="G137" s="170">
        <f t="shared" si="8"/>
        <v>57.517857214985078</v>
      </c>
    </row>
    <row r="138" spans="1:7" x14ac:dyDescent="0.25">
      <c r="A138" s="148">
        <v>14103</v>
      </c>
      <c r="B138" s="148" t="s">
        <v>110</v>
      </c>
      <c r="C138" s="149">
        <v>659078</v>
      </c>
      <c r="D138" s="151">
        <v>1610107</v>
      </c>
      <c r="E138" s="150">
        <f t="shared" si="6"/>
        <v>0.40933801293951272</v>
      </c>
      <c r="F138" s="150">
        <f t="shared" si="7"/>
        <v>8.6675131208266074E-2</v>
      </c>
      <c r="G138" s="170">
        <f t="shared" si="8"/>
        <v>8.667513120826607</v>
      </c>
    </row>
    <row r="139" spans="1:7" x14ac:dyDescent="0.25">
      <c r="A139" s="148">
        <v>6107</v>
      </c>
      <c r="B139" s="148" t="s">
        <v>184</v>
      </c>
      <c r="C139" s="149">
        <v>2971877</v>
      </c>
      <c r="D139" s="151">
        <v>2466086</v>
      </c>
      <c r="E139" s="150">
        <f t="shared" si="6"/>
        <v>1.2050986867449067</v>
      </c>
      <c r="F139" s="150">
        <f t="shared" si="7"/>
        <v>0.25517319059238863</v>
      </c>
      <c r="G139" s="170">
        <f t="shared" si="8"/>
        <v>25.517319059238865</v>
      </c>
    </row>
    <row r="140" spans="1:7" x14ac:dyDescent="0.25">
      <c r="A140" s="148">
        <v>13114</v>
      </c>
      <c r="B140" s="148" t="s">
        <v>3</v>
      </c>
      <c r="C140" s="149">
        <v>183777514</v>
      </c>
      <c r="D140" s="151">
        <v>38913904</v>
      </c>
      <c r="E140" s="150">
        <f t="shared" si="6"/>
        <v>4.7226696658346077</v>
      </c>
      <c r="F140" s="150">
        <f t="shared" si="7"/>
        <v>1</v>
      </c>
      <c r="G140" s="170">
        <f t="shared" si="8"/>
        <v>100</v>
      </c>
    </row>
    <row r="141" spans="1:7" x14ac:dyDescent="0.25">
      <c r="A141" s="148">
        <v>9108</v>
      </c>
      <c r="B141" s="148" t="s">
        <v>109</v>
      </c>
      <c r="C141" s="149">
        <v>2838173</v>
      </c>
      <c r="D141" s="151">
        <v>3100561</v>
      </c>
      <c r="E141" s="150">
        <f t="shared" si="6"/>
        <v>0.91537402424916003</v>
      </c>
      <c r="F141" s="150">
        <f t="shared" si="7"/>
        <v>0.19382554551110909</v>
      </c>
      <c r="G141" s="170">
        <f t="shared" si="8"/>
        <v>19.382554551110907</v>
      </c>
    </row>
    <row r="142" spans="1:7" x14ac:dyDescent="0.25">
      <c r="A142" s="148">
        <v>8201</v>
      </c>
      <c r="B142" s="148" t="s">
        <v>127</v>
      </c>
      <c r="C142" s="149">
        <v>823333</v>
      </c>
      <c r="D142" s="151">
        <v>1960497</v>
      </c>
      <c r="E142" s="150">
        <f t="shared" si="6"/>
        <v>0.41996136693909758</v>
      </c>
      <c r="F142" s="150">
        <f t="shared" si="7"/>
        <v>8.8924569502974213E-2</v>
      </c>
      <c r="G142" s="170">
        <f t="shared" si="8"/>
        <v>8.8924569502974204</v>
      </c>
    </row>
    <row r="143" spans="1:7" x14ac:dyDescent="0.25">
      <c r="A143" s="148">
        <v>7303</v>
      </c>
      <c r="B143" s="148" t="s">
        <v>244</v>
      </c>
      <c r="C143" s="149">
        <v>837685</v>
      </c>
      <c r="D143" s="151">
        <v>1208074</v>
      </c>
      <c r="E143" s="150">
        <f t="shared" si="6"/>
        <v>0.69340537086304321</v>
      </c>
      <c r="F143" s="150">
        <f t="shared" si="7"/>
        <v>0.14682487235543332</v>
      </c>
      <c r="G143" s="170">
        <f t="shared" si="8"/>
        <v>14.682487235543332</v>
      </c>
    </row>
    <row r="144" spans="1:7" x14ac:dyDescent="0.25">
      <c r="A144" s="148">
        <v>5802</v>
      </c>
      <c r="B144" s="148" t="s">
        <v>90</v>
      </c>
      <c r="C144" s="149">
        <v>2893381</v>
      </c>
      <c r="D144" s="151">
        <v>3094442</v>
      </c>
      <c r="E144" s="150">
        <f t="shared" si="6"/>
        <v>0.93502511922989673</v>
      </c>
      <c r="F144" s="150">
        <f t="shared" si="7"/>
        <v>0.19798655959238165</v>
      </c>
      <c r="G144" s="170">
        <f t="shared" si="8"/>
        <v>19.798655959238165</v>
      </c>
    </row>
    <row r="145" spans="1:7" x14ac:dyDescent="0.25">
      <c r="A145" s="148">
        <v>7401</v>
      </c>
      <c r="B145" s="148" t="s">
        <v>96</v>
      </c>
      <c r="C145" s="149">
        <v>5357144</v>
      </c>
      <c r="D145" s="151">
        <v>5964222</v>
      </c>
      <c r="E145" s="150">
        <f t="shared" si="6"/>
        <v>0.89821337971658333</v>
      </c>
      <c r="F145" s="150">
        <f t="shared" si="7"/>
        <v>0.1901918709696262</v>
      </c>
      <c r="G145" s="170">
        <f t="shared" si="8"/>
        <v>19.019187096962618</v>
      </c>
    </row>
    <row r="146" spans="1:7" x14ac:dyDescent="0.25">
      <c r="A146" s="148">
        <v>6203</v>
      </c>
      <c r="B146" s="148" t="s">
        <v>287</v>
      </c>
      <c r="C146" s="149">
        <v>1239195</v>
      </c>
      <c r="D146" s="151">
        <v>1047605</v>
      </c>
      <c r="E146" s="150">
        <f t="shared" si="6"/>
        <v>1.1828838159420774</v>
      </c>
      <c r="F146" s="150">
        <f t="shared" si="7"/>
        <v>0.2504693107162374</v>
      </c>
      <c r="G146" s="170">
        <f t="shared" si="8"/>
        <v>25.046931071623739</v>
      </c>
    </row>
    <row r="147" spans="1:7" x14ac:dyDescent="0.25">
      <c r="A147" s="148">
        <v>5703</v>
      </c>
      <c r="B147" s="148" t="s">
        <v>170</v>
      </c>
      <c r="C147" s="149">
        <v>1464367</v>
      </c>
      <c r="D147" s="151">
        <v>2144766</v>
      </c>
      <c r="E147" s="150">
        <f t="shared" si="6"/>
        <v>0.68276306133163245</v>
      </c>
      <c r="F147" s="150">
        <f t="shared" si="7"/>
        <v>0.14457142032841547</v>
      </c>
      <c r="G147" s="170">
        <f t="shared" si="8"/>
        <v>14.457142032841547</v>
      </c>
    </row>
    <row r="148" spans="1:7" x14ac:dyDescent="0.25">
      <c r="A148" s="148">
        <v>10107</v>
      </c>
      <c r="B148" s="148" t="s">
        <v>198</v>
      </c>
      <c r="C148" s="149">
        <v>1285335</v>
      </c>
      <c r="D148" s="151">
        <v>1894900</v>
      </c>
      <c r="E148" s="150">
        <f t="shared" si="6"/>
        <v>0.67831283972769008</v>
      </c>
      <c r="F148" s="150">
        <f t="shared" si="7"/>
        <v>0.14362910974587847</v>
      </c>
      <c r="G148" s="170">
        <f t="shared" si="8"/>
        <v>14.362910974587848</v>
      </c>
    </row>
    <row r="149" spans="1:7" x14ac:dyDescent="0.25">
      <c r="A149" s="148">
        <v>13115</v>
      </c>
      <c r="B149" s="148" t="s">
        <v>9</v>
      </c>
      <c r="C149" s="149">
        <v>45816789</v>
      </c>
      <c r="D149" s="151">
        <v>12450161</v>
      </c>
      <c r="E149" s="150">
        <f t="shared" si="6"/>
        <v>3.6800157845348345</v>
      </c>
      <c r="F149" s="150">
        <f t="shared" si="7"/>
        <v>0.77922362666127498</v>
      </c>
      <c r="G149" s="170">
        <f t="shared" si="8"/>
        <v>77.922362666127498</v>
      </c>
    </row>
    <row r="150" spans="1:7" x14ac:dyDescent="0.25">
      <c r="A150" s="148">
        <v>13116</v>
      </c>
      <c r="B150" s="148" t="s">
        <v>33</v>
      </c>
      <c r="C150" s="149">
        <v>4681010</v>
      </c>
      <c r="D150" s="151">
        <v>8065495</v>
      </c>
      <c r="E150" s="150">
        <f t="shared" si="6"/>
        <v>0.58037479410749127</v>
      </c>
      <c r="F150" s="150">
        <f t="shared" si="7"/>
        <v>0.12289125328966351</v>
      </c>
      <c r="G150" s="170">
        <f t="shared" si="8"/>
        <v>12.289125328966351</v>
      </c>
    </row>
    <row r="151" spans="1:7" x14ac:dyDescent="0.25">
      <c r="A151" s="148">
        <v>13117</v>
      </c>
      <c r="B151" s="148" t="s">
        <v>44</v>
      </c>
      <c r="C151" s="149">
        <v>3602225</v>
      </c>
      <c r="D151" s="151">
        <v>7642177</v>
      </c>
      <c r="E151" s="150">
        <f t="shared" si="6"/>
        <v>0.47136110561166011</v>
      </c>
      <c r="F151" s="150">
        <f t="shared" si="7"/>
        <v>9.9808188792378613E-2</v>
      </c>
      <c r="G151" s="170">
        <f t="shared" si="8"/>
        <v>9.9808188792378605</v>
      </c>
    </row>
    <row r="152" spans="1:7" x14ac:dyDescent="0.25">
      <c r="A152" s="148">
        <v>6304</v>
      </c>
      <c r="B152" s="148" t="s">
        <v>273</v>
      </c>
      <c r="C152" s="149">
        <v>615303</v>
      </c>
      <c r="D152" s="151">
        <v>853059</v>
      </c>
      <c r="E152" s="150">
        <f t="shared" si="6"/>
        <v>0.72129008661769001</v>
      </c>
      <c r="F152" s="150">
        <f t="shared" si="7"/>
        <v>0.15272931152389227</v>
      </c>
      <c r="G152" s="170">
        <f t="shared" si="8"/>
        <v>15.272931152389226</v>
      </c>
    </row>
    <row r="153" spans="1:7" x14ac:dyDescent="0.25">
      <c r="A153" s="148">
        <v>9109</v>
      </c>
      <c r="B153" s="148" t="s">
        <v>103</v>
      </c>
      <c r="C153" s="149">
        <v>840572</v>
      </c>
      <c r="D153" s="151">
        <v>2111166</v>
      </c>
      <c r="E153" s="150">
        <f t="shared" si="6"/>
        <v>0.39815533217188986</v>
      </c>
      <c r="F153" s="150">
        <f t="shared" si="7"/>
        <v>8.4307258467023513E-2</v>
      </c>
      <c r="G153" s="170">
        <f t="shared" si="8"/>
        <v>8.4307258467023516</v>
      </c>
    </row>
    <row r="154" spans="1:7" x14ac:dyDescent="0.25">
      <c r="A154" s="148">
        <v>7403</v>
      </c>
      <c r="B154" s="148" t="s">
        <v>296</v>
      </c>
      <c r="C154" s="149">
        <v>820795</v>
      </c>
      <c r="D154" s="151">
        <v>1702734</v>
      </c>
      <c r="E154" s="150">
        <f t="shared" si="6"/>
        <v>0.48204534589665798</v>
      </c>
      <c r="F154" s="150">
        <f t="shared" si="7"/>
        <v>0.10207051943182419</v>
      </c>
      <c r="G154" s="170">
        <f t="shared" si="8"/>
        <v>10.207051943182419</v>
      </c>
    </row>
    <row r="155" spans="1:7" x14ac:dyDescent="0.25">
      <c r="A155" s="148">
        <v>9205</v>
      </c>
      <c r="B155" s="148" t="s">
        <v>297</v>
      </c>
      <c r="C155" s="149">
        <v>440385</v>
      </c>
      <c r="D155" s="151">
        <v>1576143</v>
      </c>
      <c r="E155" s="150">
        <f t="shared" si="6"/>
        <v>0.27940675433637685</v>
      </c>
      <c r="F155" s="150">
        <f t="shared" si="7"/>
        <v>5.9162883306808425E-2</v>
      </c>
      <c r="G155" s="170">
        <f t="shared" si="8"/>
        <v>5.9162883306808425</v>
      </c>
    </row>
    <row r="156" spans="1:7" x14ac:dyDescent="0.25">
      <c r="A156" s="148">
        <v>8206</v>
      </c>
      <c r="B156" s="148" t="s">
        <v>131</v>
      </c>
      <c r="C156" s="149">
        <v>749228</v>
      </c>
      <c r="D156" s="151">
        <v>1692637</v>
      </c>
      <c r="E156" s="150">
        <f t="shared" si="6"/>
        <v>0.44263950274039854</v>
      </c>
      <c r="F156" s="150">
        <f t="shared" si="7"/>
        <v>9.3726543260605893E-2</v>
      </c>
      <c r="G156" s="170">
        <f t="shared" si="8"/>
        <v>9.372654326060589</v>
      </c>
    </row>
    <row r="157" spans="1:7" x14ac:dyDescent="0.25">
      <c r="A157" s="148">
        <v>5301</v>
      </c>
      <c r="B157" s="148" t="s">
        <v>139</v>
      </c>
      <c r="C157" s="149">
        <v>4616904</v>
      </c>
      <c r="D157" s="151">
        <v>4207783</v>
      </c>
      <c r="E157" s="150">
        <f t="shared" si="6"/>
        <v>1.0972295862215329</v>
      </c>
      <c r="F157" s="150">
        <f t="shared" si="7"/>
        <v>0.23233248646613236</v>
      </c>
      <c r="G157" s="170">
        <f t="shared" si="8"/>
        <v>23.233248646613237</v>
      </c>
    </row>
    <row r="158" spans="1:7" x14ac:dyDescent="0.25">
      <c r="A158" s="148">
        <v>8301</v>
      </c>
      <c r="B158" s="148" t="s">
        <v>65</v>
      </c>
      <c r="C158" s="149">
        <v>12084885</v>
      </c>
      <c r="D158" s="151">
        <v>11258012</v>
      </c>
      <c r="E158" s="150">
        <f t="shared" si="6"/>
        <v>1.0734475145345377</v>
      </c>
      <c r="F158" s="150">
        <f t="shared" si="7"/>
        <v>0.22729676019905026</v>
      </c>
      <c r="G158" s="170">
        <f t="shared" si="8"/>
        <v>22.729676019905025</v>
      </c>
    </row>
    <row r="159" spans="1:7" x14ac:dyDescent="0.25">
      <c r="A159" s="148">
        <v>14104</v>
      </c>
      <c r="B159" s="148" t="s">
        <v>186</v>
      </c>
      <c r="C159" s="149">
        <v>1073295</v>
      </c>
      <c r="D159" s="151">
        <v>2132328</v>
      </c>
      <c r="E159" s="150">
        <f t="shared" si="6"/>
        <v>0.50334423221943336</v>
      </c>
      <c r="F159" s="150">
        <f t="shared" si="7"/>
        <v>0.10658044450171818</v>
      </c>
      <c r="G159" s="170">
        <f t="shared" si="8"/>
        <v>10.658044450171818</v>
      </c>
    </row>
    <row r="160" spans="1:7" x14ac:dyDescent="0.25">
      <c r="A160" s="148">
        <v>10106</v>
      </c>
      <c r="B160" s="148" t="s">
        <v>163</v>
      </c>
      <c r="C160" s="149">
        <v>632645</v>
      </c>
      <c r="D160" s="151">
        <v>1162234</v>
      </c>
      <c r="E160" s="150">
        <f t="shared" si="6"/>
        <v>0.5443353059710867</v>
      </c>
      <c r="F160" s="150">
        <f t="shared" si="7"/>
        <v>0.11526008475862555</v>
      </c>
      <c r="G160" s="170">
        <f t="shared" si="8"/>
        <v>11.526008475862556</v>
      </c>
    </row>
    <row r="161" spans="1:7" x14ac:dyDescent="0.25">
      <c r="A161" s="148">
        <v>9206</v>
      </c>
      <c r="B161" s="148" t="s">
        <v>321</v>
      </c>
      <c r="C161" s="149">
        <v>360490</v>
      </c>
      <c r="D161" s="151">
        <v>1053703</v>
      </c>
      <c r="E161" s="150">
        <f t="shared" si="6"/>
        <v>0.34211727593069396</v>
      </c>
      <c r="F161" s="150">
        <f t="shared" si="7"/>
        <v>7.2441500282284452E-2</v>
      </c>
      <c r="G161" s="170">
        <f t="shared" si="8"/>
        <v>7.2441500282284448</v>
      </c>
    </row>
    <row r="162" spans="1:7" x14ac:dyDescent="0.25">
      <c r="A162" s="148">
        <v>4203</v>
      </c>
      <c r="B162" s="148" t="s">
        <v>171</v>
      </c>
      <c r="C162" s="149">
        <v>1477518</v>
      </c>
      <c r="D162" s="151">
        <v>1741458</v>
      </c>
      <c r="E162" s="150">
        <f t="shared" si="6"/>
        <v>0.84843734388081715</v>
      </c>
      <c r="F162" s="150">
        <f t="shared" si="7"/>
        <v>0.1796520620569125</v>
      </c>
      <c r="G162" s="170">
        <f t="shared" si="8"/>
        <v>17.965206205691249</v>
      </c>
    </row>
    <row r="163" spans="1:7" x14ac:dyDescent="0.25">
      <c r="A163" s="148">
        <v>8106</v>
      </c>
      <c r="B163" s="148" t="s">
        <v>85</v>
      </c>
      <c r="C163" s="149">
        <v>1494967</v>
      </c>
      <c r="D163" s="151">
        <v>4028728</v>
      </c>
      <c r="E163" s="150">
        <f t="shared" si="6"/>
        <v>0.3710766773036055</v>
      </c>
      <c r="F163" s="150">
        <f t="shared" si="7"/>
        <v>7.8573498372774178E-2</v>
      </c>
      <c r="G163" s="170">
        <f t="shared" si="8"/>
        <v>7.8573498372774182</v>
      </c>
    </row>
    <row r="164" spans="1:7" x14ac:dyDescent="0.25">
      <c r="A164" s="148">
        <v>9207</v>
      </c>
      <c r="B164" s="148" t="s">
        <v>347</v>
      </c>
      <c r="C164" s="149">
        <v>366238</v>
      </c>
      <c r="D164" s="151">
        <v>1366923</v>
      </c>
      <c r="E164" s="150">
        <f t="shared" si="6"/>
        <v>0.26792877140848459</v>
      </c>
      <c r="F164" s="150">
        <f t="shared" si="7"/>
        <v>5.6732481915212511E-2</v>
      </c>
      <c r="G164" s="170">
        <f t="shared" si="8"/>
        <v>5.6732481915212514</v>
      </c>
    </row>
    <row r="165" spans="1:7" x14ac:dyDescent="0.25">
      <c r="A165" s="148">
        <v>6108</v>
      </c>
      <c r="B165" s="148" t="s">
        <v>69</v>
      </c>
      <c r="C165" s="149">
        <v>3917294</v>
      </c>
      <c r="D165" s="151">
        <v>2219912</v>
      </c>
      <c r="E165" s="150">
        <f t="shared" si="6"/>
        <v>1.7646167956207273</v>
      </c>
      <c r="F165" s="150">
        <f t="shared" si="7"/>
        <v>0.37364815252410366</v>
      </c>
      <c r="G165" s="170">
        <f t="shared" si="8"/>
        <v>37.364815252410366</v>
      </c>
    </row>
    <row r="166" spans="1:7" x14ac:dyDescent="0.25">
      <c r="A166" s="148">
        <v>13118</v>
      </c>
      <c r="B166" s="148" t="s">
        <v>16</v>
      </c>
      <c r="C166" s="149">
        <v>14244213</v>
      </c>
      <c r="D166" s="151">
        <v>9379611</v>
      </c>
      <c r="E166" s="150">
        <f t="shared" si="6"/>
        <v>1.5186357941709949</v>
      </c>
      <c r="F166" s="150">
        <f t="shared" si="7"/>
        <v>0.32156299331230398</v>
      </c>
      <c r="G166" s="170">
        <f t="shared" si="8"/>
        <v>32.1562993312304</v>
      </c>
    </row>
    <row r="167" spans="1:7" x14ac:dyDescent="0.25">
      <c r="A167" s="148">
        <v>14105</v>
      </c>
      <c r="B167" s="148" t="s">
        <v>236</v>
      </c>
      <c r="C167" s="149">
        <v>377317</v>
      </c>
      <c r="D167" s="151">
        <v>1011605</v>
      </c>
      <c r="E167" s="150">
        <f t="shared" si="6"/>
        <v>0.37298846881935144</v>
      </c>
      <c r="F167" s="150">
        <f t="shared" si="7"/>
        <v>7.8978309983795056E-2</v>
      </c>
      <c r="G167" s="170">
        <f t="shared" si="8"/>
        <v>7.8978309983795052</v>
      </c>
    </row>
    <row r="168" spans="1:7" x14ac:dyDescent="0.25">
      <c r="A168" s="148">
        <v>13119</v>
      </c>
      <c r="B168" s="148" t="s">
        <v>8</v>
      </c>
      <c r="C168" s="149">
        <v>54149907</v>
      </c>
      <c r="D168" s="151">
        <v>32115526</v>
      </c>
      <c r="E168" s="150">
        <f t="shared" si="6"/>
        <v>1.6860974657553485</v>
      </c>
      <c r="F168" s="150">
        <f t="shared" si="7"/>
        <v>0.35702210509304699</v>
      </c>
      <c r="G168" s="170">
        <f t="shared" si="8"/>
        <v>35.702210509304699</v>
      </c>
    </row>
    <row r="169" spans="1:7" x14ac:dyDescent="0.25">
      <c r="A169" s="148">
        <v>6109</v>
      </c>
      <c r="B169" s="148" t="s">
        <v>285</v>
      </c>
      <c r="C169" s="149">
        <v>1224099</v>
      </c>
      <c r="D169" s="151">
        <v>1417259</v>
      </c>
      <c r="E169" s="150">
        <f t="shared" si="6"/>
        <v>0.86370875048244533</v>
      </c>
      <c r="F169" s="150">
        <f t="shared" si="7"/>
        <v>0.18288570058812434</v>
      </c>
      <c r="G169" s="170">
        <f t="shared" si="8"/>
        <v>18.288570058812432</v>
      </c>
    </row>
    <row r="170" spans="1:7" x14ac:dyDescent="0.25">
      <c r="A170" s="148">
        <v>6204</v>
      </c>
      <c r="B170" s="148" t="s">
        <v>324</v>
      </c>
      <c r="C170" s="149">
        <v>1151292</v>
      </c>
      <c r="D170" s="151">
        <v>1265910</v>
      </c>
      <c r="E170" s="150">
        <f t="shared" si="6"/>
        <v>0.90945801834253615</v>
      </c>
      <c r="F170" s="150">
        <f t="shared" si="7"/>
        <v>0.19257286295543039</v>
      </c>
      <c r="G170" s="170">
        <f t="shared" si="8"/>
        <v>19.25728629554304</v>
      </c>
    </row>
    <row r="171" spans="1:7" x14ac:dyDescent="0.25">
      <c r="A171" s="148">
        <v>2302</v>
      </c>
      <c r="B171" s="148" t="s">
        <v>145</v>
      </c>
      <c r="C171" s="149">
        <v>2187020</v>
      </c>
      <c r="D171" s="151">
        <v>1300607</v>
      </c>
      <c r="E171" s="150">
        <f t="shared" si="6"/>
        <v>1.6815379280597444</v>
      </c>
      <c r="F171" s="150">
        <f t="shared" si="7"/>
        <v>0.35605664741376247</v>
      </c>
      <c r="G171" s="170">
        <f t="shared" si="8"/>
        <v>35.605664741376245</v>
      </c>
    </row>
    <row r="172" spans="1:7" x14ac:dyDescent="0.25">
      <c r="A172" s="148">
        <v>13504</v>
      </c>
      <c r="B172" s="148" t="s">
        <v>242</v>
      </c>
      <c r="C172" s="149">
        <v>2315915</v>
      </c>
      <c r="D172" s="151">
        <v>1235868</v>
      </c>
      <c r="E172" s="150">
        <f t="shared" si="6"/>
        <v>1.8739177646803704</v>
      </c>
      <c r="F172" s="150">
        <f t="shared" si="7"/>
        <v>0.39679204714166783</v>
      </c>
      <c r="G172" s="170">
        <f t="shared" si="8"/>
        <v>39.679204714166779</v>
      </c>
    </row>
    <row r="173" spans="1:7" x14ac:dyDescent="0.25">
      <c r="A173" s="148">
        <v>14106</v>
      </c>
      <c r="B173" s="148" t="s">
        <v>235</v>
      </c>
      <c r="C173" s="149">
        <v>1018954</v>
      </c>
      <c r="D173" s="151">
        <v>1745757</v>
      </c>
      <c r="E173" s="150">
        <f t="shared" si="6"/>
        <v>0.58367458930423877</v>
      </c>
      <c r="F173" s="150">
        <f t="shared" si="7"/>
        <v>0.12358996724389565</v>
      </c>
      <c r="G173" s="170">
        <f t="shared" si="8"/>
        <v>12.358996724389565</v>
      </c>
    </row>
    <row r="174" spans="1:7" x14ac:dyDescent="0.25">
      <c r="A174" s="148">
        <v>7105</v>
      </c>
      <c r="B174" s="148" t="s">
        <v>269</v>
      </c>
      <c r="C174" s="149">
        <v>1981015</v>
      </c>
      <c r="D174" s="151">
        <v>1521601</v>
      </c>
      <c r="E174" s="150">
        <f t="shared" si="6"/>
        <v>1.3019280350104923</v>
      </c>
      <c r="F174" s="150">
        <f t="shared" si="7"/>
        <v>0.27567628632361918</v>
      </c>
      <c r="G174" s="170">
        <f t="shared" si="8"/>
        <v>27.567628632361917</v>
      </c>
    </row>
    <row r="175" spans="1:7" x14ac:dyDescent="0.25">
      <c r="A175" s="148">
        <v>10108</v>
      </c>
      <c r="B175" s="148" t="s">
        <v>212</v>
      </c>
      <c r="C175" s="149">
        <v>482667</v>
      </c>
      <c r="D175" s="151">
        <v>2244530</v>
      </c>
      <c r="E175" s="150">
        <f t="shared" si="6"/>
        <v>0.21504145634052563</v>
      </c>
      <c r="F175" s="150">
        <f t="shared" si="7"/>
        <v>4.5533876293785351E-2</v>
      </c>
      <c r="G175" s="170">
        <f t="shared" si="8"/>
        <v>4.5533876293785349</v>
      </c>
    </row>
    <row r="176" spans="1:7" x14ac:dyDescent="0.25">
      <c r="A176" s="148">
        <v>2102</v>
      </c>
      <c r="B176" s="148" t="s">
        <v>143</v>
      </c>
      <c r="C176" s="149">
        <v>3975039</v>
      </c>
      <c r="D176" s="151">
        <v>2651285</v>
      </c>
      <c r="E176" s="150">
        <f t="shared" si="6"/>
        <v>1.4992877038869832</v>
      </c>
      <c r="F176" s="150">
        <f t="shared" si="7"/>
        <v>0.31746613885221286</v>
      </c>
      <c r="G176" s="170">
        <f t="shared" si="8"/>
        <v>31.746613885221286</v>
      </c>
    </row>
    <row r="177" spans="1:7" x14ac:dyDescent="0.25">
      <c r="A177" s="148">
        <v>9110</v>
      </c>
      <c r="B177" s="148" t="s">
        <v>268</v>
      </c>
      <c r="C177" s="149">
        <v>277809</v>
      </c>
      <c r="D177" s="151">
        <v>855938</v>
      </c>
      <c r="E177" s="150">
        <f t="shared" si="6"/>
        <v>0.324566732637177</v>
      </c>
      <c r="F177" s="150">
        <f t="shared" si="7"/>
        <v>6.8725266767058202E-2</v>
      </c>
      <c r="G177" s="170">
        <f t="shared" si="8"/>
        <v>6.87252667670582</v>
      </c>
    </row>
    <row r="178" spans="1:7" x14ac:dyDescent="0.25">
      <c r="A178" s="148">
        <v>13501</v>
      </c>
      <c r="B178" s="148" t="s">
        <v>149</v>
      </c>
      <c r="C178" s="149">
        <v>6099170</v>
      </c>
      <c r="D178" s="151">
        <v>6756881</v>
      </c>
      <c r="E178" s="150">
        <f t="shared" si="6"/>
        <v>0.90266056187758814</v>
      </c>
      <c r="F178" s="150">
        <f t="shared" si="7"/>
        <v>0.19113353796640498</v>
      </c>
      <c r="G178" s="170">
        <f t="shared" si="8"/>
        <v>19.113353796640496</v>
      </c>
    </row>
    <row r="179" spans="1:7" x14ac:dyDescent="0.25">
      <c r="A179" s="148">
        <v>7304</v>
      </c>
      <c r="B179" s="148" t="s">
        <v>97</v>
      </c>
      <c r="C179" s="149">
        <v>2040963</v>
      </c>
      <c r="D179" s="151">
        <v>2664075</v>
      </c>
      <c r="E179" s="150">
        <f t="shared" si="6"/>
        <v>0.76610568396160017</v>
      </c>
      <c r="F179" s="150">
        <f t="shared" si="7"/>
        <v>0.16221877416154432</v>
      </c>
      <c r="G179" s="170">
        <f t="shared" si="8"/>
        <v>16.221877416154431</v>
      </c>
    </row>
    <row r="180" spans="1:7" x14ac:dyDescent="0.25">
      <c r="A180" s="148">
        <v>4303</v>
      </c>
      <c r="B180" s="148" t="s">
        <v>253</v>
      </c>
      <c r="C180" s="149">
        <v>1068678</v>
      </c>
      <c r="D180" s="151">
        <v>2192134</v>
      </c>
      <c r="E180" s="150">
        <f t="shared" si="6"/>
        <v>0.48750578203704703</v>
      </c>
      <c r="F180" s="150">
        <f t="shared" si="7"/>
        <v>0.10322673753022131</v>
      </c>
      <c r="G180" s="170">
        <f t="shared" si="8"/>
        <v>10.322673753022132</v>
      </c>
    </row>
    <row r="181" spans="1:7" x14ac:dyDescent="0.25">
      <c r="A181" s="148">
        <v>6110</v>
      </c>
      <c r="B181" s="148" t="s">
        <v>121</v>
      </c>
      <c r="C181" s="149">
        <v>2730839</v>
      </c>
      <c r="D181" s="151">
        <v>2706281</v>
      </c>
      <c r="E181" s="150">
        <f t="shared" si="6"/>
        <v>1.0090744457061185</v>
      </c>
      <c r="F181" s="150">
        <f t="shared" si="7"/>
        <v>0.21366610775386322</v>
      </c>
      <c r="G181" s="170">
        <f t="shared" si="8"/>
        <v>21.36661077538632</v>
      </c>
    </row>
    <row r="182" spans="1:7" x14ac:dyDescent="0.25">
      <c r="A182" s="148">
        <v>8305</v>
      </c>
      <c r="B182" s="148" t="s">
        <v>128</v>
      </c>
      <c r="C182" s="149">
        <v>1125714</v>
      </c>
      <c r="D182" s="151">
        <v>2306465</v>
      </c>
      <c r="E182" s="150">
        <f t="shared" si="6"/>
        <v>0.48806897134792854</v>
      </c>
      <c r="F182" s="150">
        <f t="shared" si="7"/>
        <v>0.10334598984950924</v>
      </c>
      <c r="G182" s="170">
        <f t="shared" si="8"/>
        <v>10.334598984950924</v>
      </c>
    </row>
    <row r="183" spans="1:7" x14ac:dyDescent="0.25">
      <c r="A183" s="148">
        <v>8306</v>
      </c>
      <c r="B183" s="148" t="s">
        <v>116</v>
      </c>
      <c r="C183" s="149">
        <v>1620894</v>
      </c>
      <c r="D183" s="151">
        <v>2039182</v>
      </c>
      <c r="E183" s="150">
        <f t="shared" si="6"/>
        <v>0.79487461148637051</v>
      </c>
      <c r="F183" s="150">
        <f t="shared" si="7"/>
        <v>0.16831044043515531</v>
      </c>
      <c r="G183" s="170">
        <f t="shared" si="8"/>
        <v>16.831044043515529</v>
      </c>
    </row>
    <row r="184" spans="1:7" x14ac:dyDescent="0.25">
      <c r="A184" s="148">
        <v>6305</v>
      </c>
      <c r="B184" s="148" t="s">
        <v>180</v>
      </c>
      <c r="C184" s="149">
        <v>3052232</v>
      </c>
      <c r="D184" s="151">
        <v>2454567</v>
      </c>
      <c r="E184" s="150">
        <f t="shared" si="6"/>
        <v>1.243491010838164</v>
      </c>
      <c r="F184" s="150">
        <f t="shared" si="7"/>
        <v>0.2633025595319527</v>
      </c>
      <c r="G184" s="170">
        <f t="shared" si="8"/>
        <v>26.33025595319527</v>
      </c>
    </row>
    <row r="185" spans="1:7" x14ac:dyDescent="0.25">
      <c r="A185" s="148">
        <v>12401</v>
      </c>
      <c r="B185" s="148" t="s">
        <v>91</v>
      </c>
      <c r="C185" s="149">
        <v>2232568</v>
      </c>
      <c r="D185" s="151">
        <v>2529852</v>
      </c>
      <c r="E185" s="150">
        <f t="shared" si="6"/>
        <v>0.88248956855974181</v>
      </c>
      <c r="F185" s="150">
        <f t="shared" si="7"/>
        <v>0.18686243819760892</v>
      </c>
      <c r="G185" s="170">
        <f t="shared" si="8"/>
        <v>18.686243819760893</v>
      </c>
    </row>
    <row r="186" spans="1:7" x14ac:dyDescent="0.25">
      <c r="A186" s="148">
        <v>6205</v>
      </c>
      <c r="B186" s="148" t="s">
        <v>325</v>
      </c>
      <c r="C186" s="149">
        <v>560177</v>
      </c>
      <c r="D186" s="151">
        <v>2079602</v>
      </c>
      <c r="E186" s="150">
        <f t="shared" si="6"/>
        <v>0.2693674078020698</v>
      </c>
      <c r="F186" s="150">
        <f t="shared" si="7"/>
        <v>5.70371054640482E-2</v>
      </c>
      <c r="G186" s="170">
        <f t="shared" si="8"/>
        <v>5.7037105464048201</v>
      </c>
    </row>
    <row r="187" spans="1:7" x14ac:dyDescent="0.25">
      <c r="A187" s="148">
        <v>8307</v>
      </c>
      <c r="B187" s="148" t="s">
        <v>292</v>
      </c>
      <c r="C187" s="149">
        <v>866007</v>
      </c>
      <c r="D187" s="151">
        <v>1251341</v>
      </c>
      <c r="E187" s="150">
        <f t="shared" si="6"/>
        <v>0.69206315464769397</v>
      </c>
      <c r="F187" s="150">
        <f t="shared" si="7"/>
        <v>0.14654066526276721</v>
      </c>
      <c r="G187" s="170">
        <f t="shared" si="8"/>
        <v>14.654066526276722</v>
      </c>
    </row>
    <row r="188" spans="1:7" x14ac:dyDescent="0.25">
      <c r="A188" s="148">
        <v>16204</v>
      </c>
      <c r="B188" s="148" t="s">
        <v>332</v>
      </c>
      <c r="C188" s="149">
        <v>224202</v>
      </c>
      <c r="D188" s="151">
        <v>1006268</v>
      </c>
      <c r="E188" s="150">
        <f t="shared" si="6"/>
        <v>0.22280545540551822</v>
      </c>
      <c r="F188" s="150">
        <f t="shared" si="7"/>
        <v>4.7177861500110489E-2</v>
      </c>
      <c r="G188" s="170">
        <f t="shared" si="8"/>
        <v>4.7177861500110492</v>
      </c>
    </row>
    <row r="189" spans="1:7" x14ac:dyDescent="0.25">
      <c r="A189" s="148">
        <v>5506</v>
      </c>
      <c r="B189" s="148" t="s">
        <v>238</v>
      </c>
      <c r="C189" s="149">
        <v>1627958</v>
      </c>
      <c r="D189" s="151">
        <v>2028969</v>
      </c>
      <c r="E189" s="150">
        <f t="shared" si="6"/>
        <v>0.80235725632082111</v>
      </c>
      <c r="F189" s="150">
        <f t="shared" si="7"/>
        <v>0.16989485039052071</v>
      </c>
      <c r="G189" s="170">
        <f t="shared" si="8"/>
        <v>16.98948503905207</v>
      </c>
    </row>
    <row r="190" spans="1:7" x14ac:dyDescent="0.25">
      <c r="A190" s="148">
        <v>9111</v>
      </c>
      <c r="B190" s="148" t="s">
        <v>309</v>
      </c>
      <c r="C190" s="149">
        <v>1105073</v>
      </c>
      <c r="D190" s="151">
        <v>2231691</v>
      </c>
      <c r="E190" s="150">
        <f t="shared" si="6"/>
        <v>0.49517294284916685</v>
      </c>
      <c r="F190" s="150">
        <f t="shared" si="7"/>
        <v>0.10485021775531235</v>
      </c>
      <c r="G190" s="170">
        <f t="shared" si="8"/>
        <v>10.485021775531235</v>
      </c>
    </row>
    <row r="191" spans="1:7" x14ac:dyDescent="0.25">
      <c r="A191" s="148">
        <v>16303</v>
      </c>
      <c r="B191" s="148" t="s">
        <v>318</v>
      </c>
      <c r="C191" s="149">
        <v>630044</v>
      </c>
      <c r="D191" s="151">
        <v>1635454</v>
      </c>
      <c r="E191" s="150">
        <f t="shared" si="6"/>
        <v>0.38524104010262594</v>
      </c>
      <c r="F191" s="150">
        <f t="shared" si="7"/>
        <v>8.1572726309779853E-2</v>
      </c>
      <c r="G191" s="170">
        <f t="shared" si="8"/>
        <v>8.1572726309779853</v>
      </c>
    </row>
    <row r="192" spans="1:7" x14ac:dyDescent="0.25">
      <c r="A192" s="148">
        <v>13120</v>
      </c>
      <c r="B192" s="148" t="s">
        <v>31</v>
      </c>
      <c r="C192" s="149">
        <v>24629592</v>
      </c>
      <c r="D192" s="151">
        <v>12223116</v>
      </c>
      <c r="E192" s="150">
        <f t="shared" si="6"/>
        <v>2.0150010848297604</v>
      </c>
      <c r="F192" s="150">
        <f t="shared" si="7"/>
        <v>0.42666568432828594</v>
      </c>
      <c r="G192" s="170">
        <f t="shared" si="8"/>
        <v>42.666568432828598</v>
      </c>
    </row>
    <row r="193" spans="1:7" x14ac:dyDescent="0.25">
      <c r="A193" s="148">
        <v>11302</v>
      </c>
      <c r="B193" s="13" t="s">
        <v>368</v>
      </c>
      <c r="C193" s="149">
        <v>43671</v>
      </c>
      <c r="D193" s="151">
        <v>692613</v>
      </c>
      <c r="E193" s="150">
        <f t="shared" si="6"/>
        <v>6.3052527168851874E-2</v>
      </c>
      <c r="F193" s="150">
        <f t="shared" si="7"/>
        <v>1.3351034823586162E-2</v>
      </c>
      <c r="G193" s="170">
        <f t="shared" si="8"/>
        <v>1.3351034823586163</v>
      </c>
    </row>
    <row r="194" spans="1:7" x14ac:dyDescent="0.25">
      <c r="A194" s="148">
        <v>6111</v>
      </c>
      <c r="B194" s="148" t="s">
        <v>174</v>
      </c>
      <c r="C194" s="149">
        <v>1395694</v>
      </c>
      <c r="D194" s="151">
        <v>1426899</v>
      </c>
      <c r="E194" s="150">
        <f t="shared" si="6"/>
        <v>0.97813089784210372</v>
      </c>
      <c r="F194" s="150">
        <f t="shared" si="7"/>
        <v>0.20711397727396308</v>
      </c>
      <c r="G194" s="170">
        <f t="shared" si="8"/>
        <v>20.711397727396307</v>
      </c>
    </row>
    <row r="195" spans="1:7" x14ac:dyDescent="0.25">
      <c r="A195" s="148">
        <v>2202</v>
      </c>
      <c r="B195" s="148" t="s">
        <v>326</v>
      </c>
      <c r="C195" s="149">
        <v>452225</v>
      </c>
      <c r="D195" s="151">
        <v>980640</v>
      </c>
      <c r="E195" s="150">
        <f t="shared" si="6"/>
        <v>0.46115292054168705</v>
      </c>
      <c r="F195" s="150">
        <f t="shared" si="7"/>
        <v>9.7646660294244902E-2</v>
      </c>
      <c r="G195" s="170">
        <f t="shared" si="8"/>
        <v>9.7646660294244896</v>
      </c>
    </row>
    <row r="196" spans="1:7" x14ac:dyDescent="0.25">
      <c r="A196" s="148">
        <v>5803</v>
      </c>
      <c r="B196" s="148" t="s">
        <v>95</v>
      </c>
      <c r="C196" s="149">
        <v>1570774</v>
      </c>
      <c r="D196" s="151">
        <v>2027167</v>
      </c>
      <c r="E196" s="150">
        <f t="shared" si="6"/>
        <v>0.77486166655238564</v>
      </c>
      <c r="F196" s="150">
        <f t="shared" si="7"/>
        <v>0.16407280656489642</v>
      </c>
      <c r="G196" s="170">
        <f t="shared" si="8"/>
        <v>16.407280656489643</v>
      </c>
    </row>
    <row r="197" spans="1:7" x14ac:dyDescent="0.25">
      <c r="A197" s="148">
        <v>10301</v>
      </c>
      <c r="B197" s="148" t="s">
        <v>68</v>
      </c>
      <c r="C197" s="149">
        <v>12851589</v>
      </c>
      <c r="D197" s="151">
        <v>11870389</v>
      </c>
      <c r="E197" s="150">
        <f t="shared" si="6"/>
        <v>1.0826594646561287</v>
      </c>
      <c r="F197" s="150">
        <f t="shared" si="7"/>
        <v>0.22924734128420077</v>
      </c>
      <c r="G197" s="170">
        <f t="shared" si="8"/>
        <v>22.924734128420077</v>
      </c>
    </row>
    <row r="198" spans="1:7" x14ac:dyDescent="0.25">
      <c r="A198" s="148">
        <v>4301</v>
      </c>
      <c r="B198" s="148" t="s">
        <v>124</v>
      </c>
      <c r="C198" s="149">
        <v>6326320</v>
      </c>
      <c r="D198" s="151">
        <v>5977732</v>
      </c>
      <c r="E198" s="150">
        <f t="shared" ref="E198:E261" si="9">IFERROR(C198/D198,0)</f>
        <v>1.0583144242665947</v>
      </c>
      <c r="F198" s="150">
        <f t="shared" ref="F198:F261" si="10">(E198/$E$3)</f>
        <v>0.2240924094104654</v>
      </c>
      <c r="G198" s="170">
        <f t="shared" ref="G198:G261" si="11">F198*100</f>
        <v>22.409240941046541</v>
      </c>
    </row>
    <row r="199" spans="1:7" x14ac:dyDescent="0.25">
      <c r="A199" s="148">
        <v>13604</v>
      </c>
      <c r="B199" s="148" t="s">
        <v>55</v>
      </c>
      <c r="C199" s="149">
        <v>4574143</v>
      </c>
      <c r="D199" s="151">
        <v>2761910</v>
      </c>
      <c r="E199" s="150">
        <f t="shared" si="9"/>
        <v>1.6561520831598422</v>
      </c>
      <c r="F199" s="150">
        <f t="shared" si="10"/>
        <v>0.35068133076107511</v>
      </c>
      <c r="G199" s="170">
        <f t="shared" si="11"/>
        <v>35.068133076107507</v>
      </c>
    </row>
    <row r="200" spans="1:7" x14ac:dyDescent="0.25">
      <c r="A200" s="148">
        <v>9112</v>
      </c>
      <c r="B200" s="148" t="s">
        <v>99</v>
      </c>
      <c r="C200" s="149">
        <v>3621971</v>
      </c>
      <c r="D200" s="151">
        <v>3609526</v>
      </c>
      <c r="E200" s="150">
        <f t="shared" si="9"/>
        <v>1.003447821126652</v>
      </c>
      <c r="F200" s="150">
        <f t="shared" si="10"/>
        <v>0.21247470014384734</v>
      </c>
      <c r="G200" s="170">
        <f t="shared" si="11"/>
        <v>21.247470014384735</v>
      </c>
    </row>
    <row r="201" spans="1:7" x14ac:dyDescent="0.25">
      <c r="A201" s="148">
        <v>4105</v>
      </c>
      <c r="B201" s="148" t="s">
        <v>208</v>
      </c>
      <c r="C201" s="149">
        <v>307247</v>
      </c>
      <c r="D201" s="151">
        <v>997636</v>
      </c>
      <c r="E201" s="150">
        <f t="shared" si="9"/>
        <v>0.30797505302535194</v>
      </c>
      <c r="F201" s="150">
        <f t="shared" si="10"/>
        <v>6.5212067499310356E-2</v>
      </c>
      <c r="G201" s="170">
        <f t="shared" si="11"/>
        <v>6.5212067499310358</v>
      </c>
    </row>
    <row r="202" spans="1:7" x14ac:dyDescent="0.25">
      <c r="A202" s="148">
        <v>14107</v>
      </c>
      <c r="B202" s="148" t="s">
        <v>201</v>
      </c>
      <c r="C202" s="149">
        <v>958251</v>
      </c>
      <c r="D202" s="151">
        <v>1620505</v>
      </c>
      <c r="E202" s="150">
        <f t="shared" si="9"/>
        <v>0.59132862903847871</v>
      </c>
      <c r="F202" s="150">
        <f t="shared" si="10"/>
        <v>0.1252106691510419</v>
      </c>
      <c r="G202" s="170">
        <f t="shared" si="11"/>
        <v>12.521066915104189</v>
      </c>
    </row>
    <row r="203" spans="1:7" x14ac:dyDescent="0.25">
      <c r="A203" s="148">
        <v>13404</v>
      </c>
      <c r="B203" s="148" t="s">
        <v>146</v>
      </c>
      <c r="C203" s="149">
        <v>5779006</v>
      </c>
      <c r="D203" s="151">
        <v>3783090</v>
      </c>
      <c r="E203" s="150">
        <f t="shared" si="9"/>
        <v>1.5275888228934549</v>
      </c>
      <c r="F203" s="150">
        <f t="shared" si="10"/>
        <v>0.32345874917836198</v>
      </c>
      <c r="G203" s="170">
        <f t="shared" si="11"/>
        <v>32.345874917836198</v>
      </c>
    </row>
    <row r="204" spans="1:7" x14ac:dyDescent="0.25">
      <c r="A204" s="148">
        <v>10404</v>
      </c>
      <c r="B204" s="148" t="s">
        <v>205</v>
      </c>
      <c r="C204" s="149">
        <v>136052</v>
      </c>
      <c r="D204" s="151">
        <v>950600</v>
      </c>
      <c r="E204" s="150">
        <f t="shared" si="9"/>
        <v>0.14312223858615611</v>
      </c>
      <c r="F204" s="150">
        <f t="shared" si="10"/>
        <v>3.03053672420815E-2</v>
      </c>
      <c r="G204" s="170">
        <f t="shared" si="11"/>
        <v>3.03053672420815</v>
      </c>
    </row>
    <row r="205" spans="1:7" x14ac:dyDescent="0.25">
      <c r="A205" s="148">
        <v>6306</v>
      </c>
      <c r="B205" s="148" t="s">
        <v>182</v>
      </c>
      <c r="C205" s="149">
        <v>1715517</v>
      </c>
      <c r="D205" s="151">
        <v>1481493</v>
      </c>
      <c r="E205" s="150">
        <f t="shared" si="9"/>
        <v>1.1579649718223441</v>
      </c>
      <c r="F205" s="150">
        <f t="shared" si="10"/>
        <v>0.2451928789767904</v>
      </c>
      <c r="G205" s="170">
        <f t="shared" si="11"/>
        <v>24.519287897679039</v>
      </c>
    </row>
    <row r="206" spans="1:7" x14ac:dyDescent="0.25">
      <c r="A206" s="148">
        <v>14108</v>
      </c>
      <c r="B206" s="148" t="s">
        <v>286</v>
      </c>
      <c r="C206" s="149">
        <v>3329491</v>
      </c>
      <c r="D206" s="151">
        <v>2970032</v>
      </c>
      <c r="E206" s="150">
        <f t="shared" si="9"/>
        <v>1.121028662317443</v>
      </c>
      <c r="F206" s="150">
        <f t="shared" si="10"/>
        <v>0.23737181332570095</v>
      </c>
      <c r="G206" s="170">
        <f t="shared" si="11"/>
        <v>23.737181332570096</v>
      </c>
    </row>
    <row r="207" spans="1:7" x14ac:dyDescent="0.25">
      <c r="A207" s="148">
        <v>5704</v>
      </c>
      <c r="B207" s="148" t="s">
        <v>224</v>
      </c>
      <c r="C207" s="149">
        <v>961769</v>
      </c>
      <c r="D207" s="151">
        <v>1415375</v>
      </c>
      <c r="E207" s="150">
        <f t="shared" si="9"/>
        <v>0.67951532279431248</v>
      </c>
      <c r="F207" s="150">
        <f t="shared" si="10"/>
        <v>0.14388372909292313</v>
      </c>
      <c r="G207" s="170">
        <f t="shared" si="11"/>
        <v>14.388372909292313</v>
      </c>
    </row>
    <row r="208" spans="1:7" x14ac:dyDescent="0.25">
      <c r="A208" s="148">
        <v>5403</v>
      </c>
      <c r="B208" s="148" t="s">
        <v>164</v>
      </c>
      <c r="C208" s="149">
        <v>3167674</v>
      </c>
      <c r="D208" s="151">
        <v>2432812</v>
      </c>
      <c r="E208" s="150">
        <f t="shared" si="9"/>
        <v>1.3020627981118147</v>
      </c>
      <c r="F208" s="150">
        <f t="shared" si="10"/>
        <v>0.27570482168832983</v>
      </c>
      <c r="G208" s="170">
        <f t="shared" si="11"/>
        <v>27.570482168832982</v>
      </c>
    </row>
    <row r="209" spans="1:7" x14ac:dyDescent="0.25">
      <c r="A209" s="148">
        <v>6206</v>
      </c>
      <c r="B209" s="148" t="s">
        <v>301</v>
      </c>
      <c r="C209" s="149">
        <v>373698</v>
      </c>
      <c r="D209" s="151">
        <v>1289362</v>
      </c>
      <c r="E209" s="150">
        <f t="shared" si="9"/>
        <v>0.2898317152203958</v>
      </c>
      <c r="F209" s="150">
        <f t="shared" si="10"/>
        <v>6.137031292218819E-2</v>
      </c>
      <c r="G209" s="170">
        <f t="shared" si="11"/>
        <v>6.1370312922188193</v>
      </c>
    </row>
    <row r="210" spans="1:7" x14ac:dyDescent="0.25">
      <c r="A210" s="148">
        <v>7404</v>
      </c>
      <c r="B210" s="148" t="s">
        <v>135</v>
      </c>
      <c r="C210" s="149">
        <v>2138364</v>
      </c>
      <c r="D210" s="151">
        <v>2717823</v>
      </c>
      <c r="E210" s="150">
        <f t="shared" si="9"/>
        <v>0.78679295892337364</v>
      </c>
      <c r="F210" s="150">
        <f t="shared" si="10"/>
        <v>0.16659919380245891</v>
      </c>
      <c r="G210" s="170">
        <f t="shared" si="11"/>
        <v>16.659919380245892</v>
      </c>
    </row>
    <row r="211" spans="1:7" x14ac:dyDescent="0.25">
      <c r="A211" s="148">
        <v>13121</v>
      </c>
      <c r="B211" s="148" t="s">
        <v>45</v>
      </c>
      <c r="C211" s="149">
        <v>4544741</v>
      </c>
      <c r="D211" s="151">
        <v>6224543</v>
      </c>
      <c r="E211" s="150">
        <f t="shared" si="9"/>
        <v>0.73013247719551455</v>
      </c>
      <c r="F211" s="150">
        <f t="shared" si="10"/>
        <v>0.15460164035556842</v>
      </c>
      <c r="G211" s="170">
        <f t="shared" si="11"/>
        <v>15.460164035556842</v>
      </c>
    </row>
    <row r="212" spans="1:7" x14ac:dyDescent="0.25">
      <c r="A212" s="148">
        <v>7106</v>
      </c>
      <c r="B212" s="148" t="s">
        <v>240</v>
      </c>
      <c r="C212" s="149">
        <v>6479293</v>
      </c>
      <c r="D212" s="151">
        <v>1673437</v>
      </c>
      <c r="E212" s="150">
        <f t="shared" si="9"/>
        <v>3.8718475807574473</v>
      </c>
      <c r="F212" s="150">
        <f t="shared" si="10"/>
        <v>0.81984298177103188</v>
      </c>
      <c r="G212" s="170">
        <f t="shared" si="11"/>
        <v>81.984298177103184</v>
      </c>
    </row>
    <row r="213" spans="1:7" x14ac:dyDescent="0.25">
      <c r="A213" s="148">
        <v>7203</v>
      </c>
      <c r="B213" s="148" t="s">
        <v>247</v>
      </c>
      <c r="C213" s="149">
        <v>864140</v>
      </c>
      <c r="D213" s="151">
        <v>1655430</v>
      </c>
      <c r="E213" s="150">
        <f t="shared" si="9"/>
        <v>0.52200334656252456</v>
      </c>
      <c r="F213" s="150">
        <f t="shared" si="10"/>
        <v>0.11053141199751353</v>
      </c>
      <c r="G213" s="170">
        <f t="shared" si="11"/>
        <v>11.053141199751353</v>
      </c>
    </row>
    <row r="214" spans="1:7" x14ac:dyDescent="0.25">
      <c r="A214" s="148">
        <v>16105</v>
      </c>
      <c r="B214" s="148" t="s">
        <v>249</v>
      </c>
      <c r="C214" s="149">
        <v>828904</v>
      </c>
      <c r="D214" s="151">
        <v>1074220</v>
      </c>
      <c r="E214" s="150">
        <f t="shared" si="9"/>
        <v>0.77163337119025899</v>
      </c>
      <c r="F214" s="150">
        <f t="shared" si="10"/>
        <v>0.16338923231758432</v>
      </c>
      <c r="G214" s="170">
        <f t="shared" si="11"/>
        <v>16.338923231758432</v>
      </c>
    </row>
    <row r="215" spans="1:7" x14ac:dyDescent="0.25">
      <c r="A215" s="148">
        <v>7107</v>
      </c>
      <c r="B215" s="148" t="s">
        <v>323</v>
      </c>
      <c r="C215" s="149">
        <v>1454874</v>
      </c>
      <c r="D215" s="151">
        <v>1207302</v>
      </c>
      <c r="E215" s="150">
        <f t="shared" si="9"/>
        <v>1.20506219653409</v>
      </c>
      <c r="F215" s="150">
        <f t="shared" si="10"/>
        <v>0.2551654639857448</v>
      </c>
      <c r="G215" s="170">
        <f t="shared" si="11"/>
        <v>25.51654639857448</v>
      </c>
    </row>
    <row r="216" spans="1:7" x14ac:dyDescent="0.25">
      <c r="A216" s="148">
        <v>8107</v>
      </c>
      <c r="B216" s="148" t="s">
        <v>72</v>
      </c>
      <c r="C216" s="149">
        <v>2390834</v>
      </c>
      <c r="D216" s="151">
        <v>2787258</v>
      </c>
      <c r="E216" s="150">
        <f t="shared" si="9"/>
        <v>0.85777276448753581</v>
      </c>
      <c r="F216" s="150">
        <f t="shared" si="10"/>
        <v>0.18162878735579466</v>
      </c>
      <c r="G216" s="170">
        <f t="shared" si="11"/>
        <v>18.162878735579465</v>
      </c>
    </row>
    <row r="217" spans="1:7" x14ac:dyDescent="0.25">
      <c r="A217" s="148">
        <v>13605</v>
      </c>
      <c r="B217" s="148" t="s">
        <v>80</v>
      </c>
      <c r="C217" s="149">
        <v>4285966</v>
      </c>
      <c r="D217" s="151">
        <v>5141234</v>
      </c>
      <c r="E217" s="150">
        <f t="shared" si="9"/>
        <v>0.83364538552417566</v>
      </c>
      <c r="F217" s="150">
        <f t="shared" si="10"/>
        <v>0.17651994412292879</v>
      </c>
      <c r="G217" s="170">
        <f t="shared" si="11"/>
        <v>17.651994412292879</v>
      </c>
    </row>
    <row r="218" spans="1:7" x14ac:dyDescent="0.25">
      <c r="A218" s="148">
        <v>13122</v>
      </c>
      <c r="B218" s="148" t="s">
        <v>14</v>
      </c>
      <c r="C218" s="149">
        <v>27306861</v>
      </c>
      <c r="D218" s="151">
        <v>13523268</v>
      </c>
      <c r="E218" s="150">
        <f t="shared" si="9"/>
        <v>2.0192501546223887</v>
      </c>
      <c r="F218" s="150">
        <f t="shared" si="10"/>
        <v>0.42756540209244959</v>
      </c>
      <c r="G218" s="170">
        <f t="shared" si="11"/>
        <v>42.75654020924496</v>
      </c>
    </row>
    <row r="219" spans="1:7" x14ac:dyDescent="0.25">
      <c r="A219" s="148">
        <v>6307</v>
      </c>
      <c r="B219" s="148" t="s">
        <v>295</v>
      </c>
      <c r="C219" s="149">
        <v>985339</v>
      </c>
      <c r="D219" s="151">
        <v>1117266</v>
      </c>
      <c r="E219" s="150">
        <f t="shared" si="9"/>
        <v>0.88191979349590877</v>
      </c>
      <c r="F219" s="150">
        <f t="shared" si="10"/>
        <v>0.18674179138041674</v>
      </c>
      <c r="G219" s="170">
        <f t="shared" si="11"/>
        <v>18.674179138041673</v>
      </c>
    </row>
    <row r="220" spans="1:7" x14ac:dyDescent="0.25">
      <c r="A220" s="148">
        <v>9113</v>
      </c>
      <c r="B220" s="148" t="s">
        <v>289</v>
      </c>
      <c r="C220" s="149">
        <v>342785</v>
      </c>
      <c r="D220" s="151">
        <v>1151511</v>
      </c>
      <c r="E220" s="150">
        <f t="shared" si="9"/>
        <v>0.29768278375108881</v>
      </c>
      <c r="F220" s="150">
        <f t="shared" si="10"/>
        <v>6.3032734621400036E-2</v>
      </c>
      <c r="G220" s="170">
        <f t="shared" si="11"/>
        <v>6.3032734621400035</v>
      </c>
    </row>
    <row r="221" spans="1:7" x14ac:dyDescent="0.25">
      <c r="A221" s="148">
        <v>5404</v>
      </c>
      <c r="B221" s="148" t="s">
        <v>257</v>
      </c>
      <c r="C221" s="149">
        <v>1287641</v>
      </c>
      <c r="D221" s="151">
        <v>1381326</v>
      </c>
      <c r="E221" s="150">
        <f t="shared" si="9"/>
        <v>0.93217748742874595</v>
      </c>
      <c r="F221" s="150">
        <f t="shared" si="10"/>
        <v>0.19738358881469811</v>
      </c>
      <c r="G221" s="170">
        <f t="shared" si="11"/>
        <v>19.738358881469811</v>
      </c>
    </row>
    <row r="222" spans="1:7" x14ac:dyDescent="0.25">
      <c r="A222" s="148">
        <v>6112</v>
      </c>
      <c r="B222" s="148" t="s">
        <v>227</v>
      </c>
      <c r="C222" s="149">
        <v>1112062</v>
      </c>
      <c r="D222" s="151">
        <v>1206108</v>
      </c>
      <c r="E222" s="150">
        <f t="shared" si="9"/>
        <v>0.92202522493839689</v>
      </c>
      <c r="F222" s="150">
        <f t="shared" si="10"/>
        <v>0.19523390162319412</v>
      </c>
      <c r="G222" s="170">
        <f t="shared" si="11"/>
        <v>19.523390162319412</v>
      </c>
    </row>
    <row r="223" spans="1:7" x14ac:dyDescent="0.25">
      <c r="A223" s="148">
        <v>1405</v>
      </c>
      <c r="B223" s="148" t="s">
        <v>209</v>
      </c>
      <c r="C223" s="149">
        <v>2250863</v>
      </c>
      <c r="D223" s="151">
        <v>1527829</v>
      </c>
      <c r="E223" s="150">
        <f t="shared" si="9"/>
        <v>1.4732427516430175</v>
      </c>
      <c r="F223" s="150">
        <f t="shared" si="10"/>
        <v>0.3119512597505929</v>
      </c>
      <c r="G223" s="170">
        <f t="shared" si="11"/>
        <v>31.195125975059291</v>
      </c>
    </row>
    <row r="224" spans="1:7" x14ac:dyDescent="0.25">
      <c r="A224" s="148">
        <v>6113</v>
      </c>
      <c r="B224" s="148" t="s">
        <v>274</v>
      </c>
      <c r="C224" s="149">
        <v>1038929</v>
      </c>
      <c r="D224" s="151">
        <v>1594833</v>
      </c>
      <c r="E224" s="150">
        <f t="shared" si="9"/>
        <v>0.65143435080663614</v>
      </c>
      <c r="F224" s="150">
        <f t="shared" si="10"/>
        <v>0.13793773371856452</v>
      </c>
      <c r="G224" s="170">
        <f t="shared" si="11"/>
        <v>13.793773371856451</v>
      </c>
    </row>
    <row r="225" spans="1:7" x14ac:dyDescent="0.25">
      <c r="A225" s="148">
        <v>6201</v>
      </c>
      <c r="B225" s="148" t="s">
        <v>120</v>
      </c>
      <c r="C225" s="149">
        <v>1521632</v>
      </c>
      <c r="D225" s="151">
        <v>2468936</v>
      </c>
      <c r="E225" s="150">
        <f t="shared" si="9"/>
        <v>0.61631083187251512</v>
      </c>
      <c r="F225" s="150">
        <f t="shared" si="10"/>
        <v>0.13050051675879779</v>
      </c>
      <c r="G225" s="170">
        <f t="shared" si="11"/>
        <v>13.050051675879779</v>
      </c>
    </row>
    <row r="226" spans="1:7" x14ac:dyDescent="0.25">
      <c r="A226" s="148">
        <v>16106</v>
      </c>
      <c r="B226" s="148" t="s">
        <v>275</v>
      </c>
      <c r="C226" s="149">
        <v>635491</v>
      </c>
      <c r="D226" s="151">
        <v>1422085</v>
      </c>
      <c r="E226" s="150">
        <f t="shared" si="9"/>
        <v>0.44687272561063507</v>
      </c>
      <c r="F226" s="150">
        <f t="shared" si="10"/>
        <v>9.4622905523853121E-2</v>
      </c>
      <c r="G226" s="170">
        <f t="shared" si="11"/>
        <v>9.462290552385312</v>
      </c>
    </row>
    <row r="227" spans="1:7" x14ac:dyDescent="0.25">
      <c r="A227" s="148">
        <v>13202</v>
      </c>
      <c r="B227" s="148" t="s">
        <v>78</v>
      </c>
      <c r="C227" s="149">
        <v>5376206</v>
      </c>
      <c r="D227" s="151">
        <v>2380342</v>
      </c>
      <c r="E227" s="150">
        <f t="shared" si="9"/>
        <v>2.2585855309867235</v>
      </c>
      <c r="F227" s="150">
        <f t="shared" si="10"/>
        <v>0.47824338579640591</v>
      </c>
      <c r="G227" s="170">
        <f t="shared" si="11"/>
        <v>47.824338579640589</v>
      </c>
    </row>
    <row r="228" spans="1:7" x14ac:dyDescent="0.25">
      <c r="A228" s="148">
        <v>9114</v>
      </c>
      <c r="B228" s="148" t="s">
        <v>123</v>
      </c>
      <c r="C228" s="149">
        <v>829796</v>
      </c>
      <c r="D228" s="151">
        <v>1738351</v>
      </c>
      <c r="E228" s="150">
        <f t="shared" si="9"/>
        <v>0.47734663482806405</v>
      </c>
      <c r="F228" s="150">
        <f t="shared" si="10"/>
        <v>0.10107559253643153</v>
      </c>
      <c r="G228" s="170">
        <f t="shared" si="11"/>
        <v>10.107559253643153</v>
      </c>
    </row>
    <row r="229" spans="1:7" x14ac:dyDescent="0.25">
      <c r="A229" s="148">
        <v>6308</v>
      </c>
      <c r="B229" s="148" t="s">
        <v>272</v>
      </c>
      <c r="C229" s="149">
        <v>616247</v>
      </c>
      <c r="D229" s="151">
        <v>1008342</v>
      </c>
      <c r="E229" s="150">
        <f t="shared" si="9"/>
        <v>0.6111487967376148</v>
      </c>
      <c r="F229" s="150">
        <f t="shared" si="10"/>
        <v>0.12940748347462713</v>
      </c>
      <c r="G229" s="170">
        <f t="shared" si="11"/>
        <v>12.940748347462714</v>
      </c>
    </row>
    <row r="230" spans="1:7" x14ac:dyDescent="0.25">
      <c r="A230" s="148">
        <v>16205</v>
      </c>
      <c r="B230" s="148" t="s">
        <v>266</v>
      </c>
      <c r="C230" s="149">
        <v>161606</v>
      </c>
      <c r="D230" s="151">
        <v>932851</v>
      </c>
      <c r="E230" s="150">
        <f t="shared" si="9"/>
        <v>0.17323881305803393</v>
      </c>
      <c r="F230" s="150">
        <f t="shared" si="10"/>
        <v>3.6682390536713204E-2</v>
      </c>
      <c r="G230" s="170">
        <f t="shared" si="11"/>
        <v>3.6682390536713205</v>
      </c>
    </row>
    <row r="231" spans="1:7" x14ac:dyDescent="0.25">
      <c r="A231" s="148">
        <v>12301</v>
      </c>
      <c r="B231" s="148" t="s">
        <v>185</v>
      </c>
      <c r="C231" s="149">
        <v>786287</v>
      </c>
      <c r="D231" s="151">
        <v>1215704</v>
      </c>
      <c r="E231" s="150">
        <f t="shared" si="9"/>
        <v>0.64677503734461683</v>
      </c>
      <c r="F231" s="150">
        <f t="shared" si="10"/>
        <v>0.13695114905529102</v>
      </c>
      <c r="G231" s="170">
        <f t="shared" si="11"/>
        <v>13.695114905529101</v>
      </c>
    </row>
    <row r="232" spans="1:7" x14ac:dyDescent="0.25">
      <c r="A232" s="148">
        <v>1401</v>
      </c>
      <c r="B232" s="148" t="s">
        <v>220</v>
      </c>
      <c r="C232" s="149">
        <v>3209107</v>
      </c>
      <c r="D232" s="151">
        <v>3093110</v>
      </c>
      <c r="E232" s="150">
        <f t="shared" si="9"/>
        <v>1.0375017377332199</v>
      </c>
      <c r="F232" s="150">
        <f t="shared" si="10"/>
        <v>0.21968543454115771</v>
      </c>
      <c r="G232" s="170">
        <f t="shared" si="11"/>
        <v>21.968543454115771</v>
      </c>
    </row>
    <row r="233" spans="1:7" x14ac:dyDescent="0.25">
      <c r="A233" s="148">
        <v>12302</v>
      </c>
      <c r="B233" s="148" t="s">
        <v>154</v>
      </c>
      <c r="C233" s="149">
        <v>241217</v>
      </c>
      <c r="D233" s="151">
        <v>809183</v>
      </c>
      <c r="E233" s="150">
        <f t="shared" si="9"/>
        <v>0.29809944104114894</v>
      </c>
      <c r="F233" s="150">
        <f t="shared" si="10"/>
        <v>6.3120959570325499E-2</v>
      </c>
      <c r="G233" s="170">
        <f t="shared" si="11"/>
        <v>6.3120959570325503</v>
      </c>
    </row>
    <row r="234" spans="1:7" x14ac:dyDescent="0.25">
      <c r="A234" s="148">
        <v>13123</v>
      </c>
      <c r="B234" s="148" t="s">
        <v>4</v>
      </c>
      <c r="C234" s="149">
        <v>85607319</v>
      </c>
      <c r="D234" s="151">
        <v>33334844</v>
      </c>
      <c r="E234" s="150">
        <f t="shared" si="9"/>
        <v>2.5681031835637209</v>
      </c>
      <c r="F234" s="150">
        <f t="shared" si="10"/>
        <v>0.54378209048628778</v>
      </c>
      <c r="G234" s="170">
        <f t="shared" si="11"/>
        <v>54.378209048628776</v>
      </c>
    </row>
    <row r="235" spans="1:7" x14ac:dyDescent="0.25">
      <c r="A235" s="148">
        <v>5105</v>
      </c>
      <c r="B235" s="148" t="s">
        <v>147</v>
      </c>
      <c r="C235" s="149">
        <v>3985111</v>
      </c>
      <c r="D235" s="151">
        <v>2703870</v>
      </c>
      <c r="E235" s="150">
        <f t="shared" si="9"/>
        <v>1.4738545122361653</v>
      </c>
      <c r="F235" s="150">
        <f t="shared" si="10"/>
        <v>0.31208079677867967</v>
      </c>
      <c r="G235" s="170">
        <f t="shared" si="11"/>
        <v>31.208079677867968</v>
      </c>
    </row>
    <row r="236" spans="1:7" x14ac:dyDescent="0.25">
      <c r="A236" s="148">
        <v>9115</v>
      </c>
      <c r="B236" s="148" t="s">
        <v>169</v>
      </c>
      <c r="C236" s="149">
        <v>4496187</v>
      </c>
      <c r="D236" s="151">
        <v>3466852</v>
      </c>
      <c r="E236" s="150">
        <f t="shared" si="9"/>
        <v>1.2969076845507106</v>
      </c>
      <c r="F236" s="150">
        <f t="shared" si="10"/>
        <v>0.27461325401032816</v>
      </c>
      <c r="G236" s="170">
        <f t="shared" si="11"/>
        <v>27.461325401032816</v>
      </c>
    </row>
    <row r="237" spans="1:7" x14ac:dyDescent="0.25">
      <c r="A237" s="148">
        <v>13124</v>
      </c>
      <c r="B237" s="148" t="s">
        <v>15</v>
      </c>
      <c r="C237" s="149">
        <v>23181612</v>
      </c>
      <c r="D237" s="151">
        <v>11283505</v>
      </c>
      <c r="E237" s="150">
        <f t="shared" si="9"/>
        <v>2.054469067900444</v>
      </c>
      <c r="F237" s="150">
        <f t="shared" si="10"/>
        <v>0.43502281829346851</v>
      </c>
      <c r="G237" s="170">
        <f t="shared" si="11"/>
        <v>43.502281829346849</v>
      </c>
    </row>
    <row r="238" spans="1:7" x14ac:dyDescent="0.25">
      <c r="A238" s="148">
        <v>13201</v>
      </c>
      <c r="B238" s="148" t="s">
        <v>13</v>
      </c>
      <c r="C238" s="149">
        <v>23342768</v>
      </c>
      <c r="D238" s="151">
        <v>21576624</v>
      </c>
      <c r="E238" s="150">
        <f t="shared" si="9"/>
        <v>1.0818545106963906</v>
      </c>
      <c r="F238" s="150">
        <f t="shared" si="10"/>
        <v>0.22907689659577349</v>
      </c>
      <c r="G238" s="170">
        <f t="shared" si="11"/>
        <v>22.90768965957735</v>
      </c>
    </row>
    <row r="239" spans="1:7" x14ac:dyDescent="0.25">
      <c r="A239" s="148">
        <v>10101</v>
      </c>
      <c r="B239" s="148" t="s">
        <v>61</v>
      </c>
      <c r="C239" s="149">
        <v>22332141</v>
      </c>
      <c r="D239" s="151">
        <v>17183698</v>
      </c>
      <c r="E239" s="150">
        <f t="shared" si="9"/>
        <v>1.2996120509101126</v>
      </c>
      <c r="F239" s="150">
        <f t="shared" si="10"/>
        <v>0.27518588909826713</v>
      </c>
      <c r="G239" s="170">
        <f t="shared" si="11"/>
        <v>27.518588909826715</v>
      </c>
    </row>
    <row r="240" spans="1:7" x14ac:dyDescent="0.25">
      <c r="A240" s="148">
        <v>10302</v>
      </c>
      <c r="B240" s="148" t="s">
        <v>190</v>
      </c>
      <c r="C240" s="149">
        <v>423617</v>
      </c>
      <c r="D240" s="151">
        <v>961977</v>
      </c>
      <c r="E240" s="150">
        <f t="shared" si="9"/>
        <v>0.44036084022798883</v>
      </c>
      <c r="F240" s="150">
        <f t="shared" si="10"/>
        <v>9.3244048681555752E-2</v>
      </c>
      <c r="G240" s="170">
        <f t="shared" si="11"/>
        <v>9.3244048681555753</v>
      </c>
    </row>
    <row r="241" spans="1:7" x14ac:dyDescent="0.25">
      <c r="A241" s="148">
        <v>10109</v>
      </c>
      <c r="B241" s="148" t="s">
        <v>56</v>
      </c>
      <c r="C241" s="149">
        <v>5601478</v>
      </c>
      <c r="D241" s="151">
        <v>3062536</v>
      </c>
      <c r="E241" s="150">
        <f t="shared" si="9"/>
        <v>1.8290325403521788</v>
      </c>
      <c r="F241" s="150">
        <f t="shared" si="10"/>
        <v>0.38728784136312133</v>
      </c>
      <c r="G241" s="170">
        <f t="shared" si="11"/>
        <v>38.728784136312136</v>
      </c>
    </row>
    <row r="242" spans="1:7" x14ac:dyDescent="0.25">
      <c r="A242" s="148">
        <v>6309</v>
      </c>
      <c r="B242" s="148" t="s">
        <v>265</v>
      </c>
      <c r="C242" s="149">
        <v>609148</v>
      </c>
      <c r="D242" s="151">
        <v>847717</v>
      </c>
      <c r="E242" s="150">
        <f t="shared" si="9"/>
        <v>0.71857471302333209</v>
      </c>
      <c r="F242" s="150">
        <f t="shared" si="10"/>
        <v>0.15215434571292272</v>
      </c>
      <c r="G242" s="170">
        <f t="shared" si="11"/>
        <v>15.215434571292272</v>
      </c>
    </row>
    <row r="243" spans="1:7" x14ac:dyDescent="0.25">
      <c r="A243" s="148">
        <v>4304</v>
      </c>
      <c r="B243" s="148" t="s">
        <v>299</v>
      </c>
      <c r="C243" s="149">
        <v>704985</v>
      </c>
      <c r="D243" s="151">
        <v>1103541</v>
      </c>
      <c r="E243" s="150">
        <f t="shared" si="9"/>
        <v>0.63883897381248178</v>
      </c>
      <c r="F243" s="150">
        <f t="shared" si="10"/>
        <v>0.13527073011988522</v>
      </c>
      <c r="G243" s="170">
        <f t="shared" si="11"/>
        <v>13.527073011988522</v>
      </c>
    </row>
    <row r="244" spans="1:7" x14ac:dyDescent="0.25">
      <c r="A244" s="148">
        <v>12101</v>
      </c>
      <c r="B244" s="148" t="s">
        <v>51</v>
      </c>
      <c r="C244" s="149">
        <v>11161738</v>
      </c>
      <c r="D244" s="151">
        <v>10772575</v>
      </c>
      <c r="E244" s="150">
        <f t="shared" si="9"/>
        <v>1.0361253460755668</v>
      </c>
      <c r="F244" s="150">
        <f t="shared" si="10"/>
        <v>0.219393990981679</v>
      </c>
      <c r="G244" s="170">
        <f t="shared" si="11"/>
        <v>21.9393990981679</v>
      </c>
    </row>
    <row r="245" spans="1:7" x14ac:dyDescent="0.25">
      <c r="A245" s="148">
        <v>10206</v>
      </c>
      <c r="B245" s="148" t="s">
        <v>281</v>
      </c>
      <c r="C245" s="149">
        <v>186956</v>
      </c>
      <c r="D245" s="151">
        <v>1067588</v>
      </c>
      <c r="E245" s="150">
        <f t="shared" si="9"/>
        <v>0.17511999010854373</v>
      </c>
      <c r="F245" s="150">
        <f t="shared" si="10"/>
        <v>3.7080719698737573E-2</v>
      </c>
      <c r="G245" s="170">
        <f t="shared" si="11"/>
        <v>3.7080719698737572</v>
      </c>
    </row>
    <row r="246" spans="1:7" x14ac:dyDescent="0.25">
      <c r="A246" s="148">
        <v>9208</v>
      </c>
      <c r="B246" s="148" t="s">
        <v>283</v>
      </c>
      <c r="C246" s="149">
        <v>404784</v>
      </c>
      <c r="D246" s="151">
        <v>1544917</v>
      </c>
      <c r="E246" s="150">
        <f t="shared" si="9"/>
        <v>0.26201019213329907</v>
      </c>
      <c r="F246" s="150">
        <f t="shared" si="10"/>
        <v>5.5479254462527744E-2</v>
      </c>
      <c r="G246" s="170">
        <f t="shared" si="11"/>
        <v>5.5479254462527745</v>
      </c>
    </row>
    <row r="247" spans="1:7" x14ac:dyDescent="0.25">
      <c r="A247" s="148">
        <v>10303</v>
      </c>
      <c r="B247" s="148" t="s">
        <v>175</v>
      </c>
      <c r="C247" s="149">
        <v>1073360</v>
      </c>
      <c r="D247" s="151">
        <v>1901118</v>
      </c>
      <c r="E247" s="150">
        <f t="shared" si="9"/>
        <v>0.56459409673676231</v>
      </c>
      <c r="F247" s="150">
        <f t="shared" si="10"/>
        <v>0.11954977516662393</v>
      </c>
      <c r="G247" s="170">
        <f t="shared" si="11"/>
        <v>11.954977516662394</v>
      </c>
    </row>
    <row r="248" spans="1:7" x14ac:dyDescent="0.25">
      <c r="A248" s="148">
        <v>5705</v>
      </c>
      <c r="B248" s="148" t="s">
        <v>278</v>
      </c>
      <c r="C248" s="149">
        <v>577607</v>
      </c>
      <c r="D248" s="151">
        <v>1182433</v>
      </c>
      <c r="E248" s="150">
        <f t="shared" si="9"/>
        <v>0.4884902569532481</v>
      </c>
      <c r="F248" s="150">
        <f t="shared" si="10"/>
        <v>0.10343519481939466</v>
      </c>
      <c r="G248" s="170">
        <f t="shared" si="11"/>
        <v>10.343519481939465</v>
      </c>
    </row>
    <row r="249" spans="1:7" x14ac:dyDescent="0.25">
      <c r="A249" s="148">
        <v>15201</v>
      </c>
      <c r="B249" s="148" t="s">
        <v>294</v>
      </c>
      <c r="C249" s="149">
        <v>242076</v>
      </c>
      <c r="D249" s="151">
        <v>1075229</v>
      </c>
      <c r="E249" s="150">
        <f t="shared" si="9"/>
        <v>0.22513901689779572</v>
      </c>
      <c r="F249" s="150">
        <f t="shared" si="10"/>
        <v>4.7671980644025912E-2</v>
      </c>
      <c r="G249" s="170">
        <f t="shared" si="11"/>
        <v>4.7671980644025913</v>
      </c>
    </row>
    <row r="250" spans="1:7" x14ac:dyDescent="0.25">
      <c r="A250" s="148">
        <v>10304</v>
      </c>
      <c r="B250" s="148" t="s">
        <v>207</v>
      </c>
      <c r="C250" s="149">
        <v>1026261</v>
      </c>
      <c r="D250" s="151">
        <v>1167818</v>
      </c>
      <c r="E250" s="150">
        <f t="shared" si="9"/>
        <v>0.87878505041025223</v>
      </c>
      <c r="F250" s="150">
        <f t="shared" si="10"/>
        <v>0.1860780263264401</v>
      </c>
      <c r="G250" s="170">
        <f t="shared" si="11"/>
        <v>18.60780263264401</v>
      </c>
    </row>
    <row r="251" spans="1:7" x14ac:dyDescent="0.25">
      <c r="A251" s="148">
        <v>10207</v>
      </c>
      <c r="B251" s="148" t="s">
        <v>305</v>
      </c>
      <c r="C251" s="149">
        <v>148149</v>
      </c>
      <c r="D251" s="151">
        <v>1208174</v>
      </c>
      <c r="E251" s="150">
        <f t="shared" si="9"/>
        <v>0.12262223818754583</v>
      </c>
      <c r="F251" s="150">
        <f t="shared" si="10"/>
        <v>2.5964601986591746E-2</v>
      </c>
      <c r="G251" s="170">
        <f t="shared" si="11"/>
        <v>2.5964601986591744</v>
      </c>
    </row>
    <row r="252" spans="1:7" x14ac:dyDescent="0.25">
      <c r="A252" s="148">
        <v>10208</v>
      </c>
      <c r="B252" s="148" t="s">
        <v>167</v>
      </c>
      <c r="C252" s="149">
        <v>0</v>
      </c>
      <c r="D252" s="151">
        <v>0</v>
      </c>
      <c r="E252" s="150">
        <f t="shared" si="9"/>
        <v>0</v>
      </c>
      <c r="F252" s="150">
        <f t="shared" si="10"/>
        <v>0</v>
      </c>
      <c r="G252" s="170">
        <f t="shared" si="11"/>
        <v>0</v>
      </c>
    </row>
    <row r="253" spans="1:7" x14ac:dyDescent="0.25">
      <c r="A253" s="148">
        <v>10209</v>
      </c>
      <c r="B253" s="148" t="s">
        <v>319</v>
      </c>
      <c r="C253" s="149">
        <v>240573</v>
      </c>
      <c r="D253" s="151">
        <v>1127922</v>
      </c>
      <c r="E253" s="150">
        <f t="shared" si="9"/>
        <v>0.21328868485586769</v>
      </c>
      <c r="F253" s="150">
        <f t="shared" si="10"/>
        <v>4.5162736322396271E-2</v>
      </c>
      <c r="G253" s="170">
        <f t="shared" si="11"/>
        <v>4.5162736322396269</v>
      </c>
    </row>
    <row r="254" spans="1:7" x14ac:dyDescent="0.25">
      <c r="A254" s="148">
        <v>8308</v>
      </c>
      <c r="B254" s="148" t="s">
        <v>317</v>
      </c>
      <c r="C254" s="149">
        <v>201004</v>
      </c>
      <c r="D254" s="151">
        <v>845867</v>
      </c>
      <c r="E254" s="150">
        <f t="shared" si="9"/>
        <v>0.23763073863858031</v>
      </c>
      <c r="F254" s="150">
        <f t="shared" si="10"/>
        <v>5.0317035798137982E-2</v>
      </c>
      <c r="G254" s="170">
        <f t="shared" si="11"/>
        <v>5.0317035798137981</v>
      </c>
    </row>
    <row r="255" spans="1:7" x14ac:dyDescent="0.25">
      <c r="A255" s="148">
        <v>13125</v>
      </c>
      <c r="B255" s="148" t="s">
        <v>12</v>
      </c>
      <c r="C255" s="149">
        <v>27981970</v>
      </c>
      <c r="D255" s="151">
        <v>10262104</v>
      </c>
      <c r="E255" s="150">
        <f t="shared" si="9"/>
        <v>2.7267283590187743</v>
      </c>
      <c r="F255" s="150">
        <f t="shared" si="10"/>
        <v>0.57737012155325007</v>
      </c>
      <c r="G255" s="170">
        <f t="shared" si="11"/>
        <v>57.737012155325004</v>
      </c>
    </row>
    <row r="256" spans="1:7" x14ac:dyDescent="0.25">
      <c r="A256" s="148">
        <v>8309</v>
      </c>
      <c r="B256" s="148" t="s">
        <v>254</v>
      </c>
      <c r="C256" s="149">
        <v>382324</v>
      </c>
      <c r="D256" s="151">
        <v>1109312</v>
      </c>
      <c r="E256" s="150">
        <f t="shared" si="9"/>
        <v>0.34464965672416775</v>
      </c>
      <c r="F256" s="150">
        <f t="shared" si="10"/>
        <v>7.2977718348052195E-2</v>
      </c>
      <c r="G256" s="170">
        <f t="shared" si="11"/>
        <v>7.2977718348052196</v>
      </c>
    </row>
    <row r="257" spans="1:7" x14ac:dyDescent="0.25">
      <c r="A257" s="148">
        <v>16107</v>
      </c>
      <c r="B257" s="148" t="s">
        <v>341</v>
      </c>
      <c r="C257" s="149">
        <v>880350</v>
      </c>
      <c r="D257" s="151">
        <v>1860128</v>
      </c>
      <c r="E257" s="150">
        <f t="shared" si="9"/>
        <v>0.47327388222745964</v>
      </c>
      <c r="F257" s="150">
        <f t="shared" si="10"/>
        <v>0.10021320899305815</v>
      </c>
      <c r="G257" s="170">
        <f t="shared" si="11"/>
        <v>10.021320899305815</v>
      </c>
    </row>
    <row r="258" spans="1:7" x14ac:dyDescent="0.25">
      <c r="A258" s="148">
        <v>5501</v>
      </c>
      <c r="B258" s="148" t="s">
        <v>67</v>
      </c>
      <c r="C258" s="149">
        <v>5961888</v>
      </c>
      <c r="D258" s="151">
        <v>5169267</v>
      </c>
      <c r="E258" s="150">
        <f t="shared" si="9"/>
        <v>1.1533333449403949</v>
      </c>
      <c r="F258" s="150">
        <f t="shared" si="10"/>
        <v>0.24421215679851568</v>
      </c>
      <c r="G258" s="170">
        <f t="shared" si="11"/>
        <v>24.421215679851567</v>
      </c>
    </row>
    <row r="259" spans="1:7" x14ac:dyDescent="0.25">
      <c r="A259" s="148">
        <v>5801</v>
      </c>
      <c r="B259" s="148" t="s">
        <v>48</v>
      </c>
      <c r="C259" s="149">
        <v>8256624</v>
      </c>
      <c r="D259" s="151">
        <v>8698623</v>
      </c>
      <c r="E259" s="150">
        <f t="shared" si="9"/>
        <v>0.94918747484515653</v>
      </c>
      <c r="F259" s="150">
        <f t="shared" si="10"/>
        <v>0.20098536251897953</v>
      </c>
      <c r="G259" s="170">
        <f t="shared" si="11"/>
        <v>20.098536251897954</v>
      </c>
    </row>
    <row r="260" spans="1:7" x14ac:dyDescent="0.25">
      <c r="A260" s="148">
        <v>10210</v>
      </c>
      <c r="B260" s="148" t="s">
        <v>191</v>
      </c>
      <c r="C260" s="149">
        <v>251292</v>
      </c>
      <c r="D260" s="151">
        <v>1468420</v>
      </c>
      <c r="E260" s="150">
        <f t="shared" si="9"/>
        <v>0.17113087536263466</v>
      </c>
      <c r="F260" s="150">
        <f t="shared" si="10"/>
        <v>3.623604602300546E-2</v>
      </c>
      <c r="G260" s="170">
        <f t="shared" si="11"/>
        <v>3.6236046023005462</v>
      </c>
    </row>
    <row r="261" spans="1:7" x14ac:dyDescent="0.25">
      <c r="A261" s="148">
        <v>6114</v>
      </c>
      <c r="B261" s="148" t="s">
        <v>214</v>
      </c>
      <c r="C261" s="149">
        <v>979959</v>
      </c>
      <c r="D261" s="151">
        <v>1332888</v>
      </c>
      <c r="E261" s="150">
        <f t="shared" si="9"/>
        <v>0.73521481174712355</v>
      </c>
      <c r="F261" s="150">
        <f t="shared" si="10"/>
        <v>0.15567779746822366</v>
      </c>
      <c r="G261" s="170">
        <f t="shared" si="11"/>
        <v>15.567779746822366</v>
      </c>
    </row>
    <row r="262" spans="1:7" x14ac:dyDescent="0.25">
      <c r="A262" s="148">
        <v>13126</v>
      </c>
      <c r="B262" s="148" t="s">
        <v>40</v>
      </c>
      <c r="C262" s="149">
        <v>9273062</v>
      </c>
      <c r="D262" s="151">
        <v>6979765</v>
      </c>
      <c r="E262" s="150">
        <f t="shared" ref="E262:E325" si="12">IFERROR(C262/D262,0)</f>
        <v>1.328563640752948</v>
      </c>
      <c r="F262" s="150">
        <f t="shared" ref="F262:F325" si="13">(E262/$E$3)</f>
        <v>0.28131623313911353</v>
      </c>
      <c r="G262" s="170">
        <f t="shared" ref="G262:G325" si="14">F262*100</f>
        <v>28.131623313911351</v>
      </c>
    </row>
    <row r="263" spans="1:7" x14ac:dyDescent="0.25">
      <c r="A263" s="148">
        <v>5107</v>
      </c>
      <c r="B263" s="148" t="s">
        <v>94</v>
      </c>
      <c r="C263" s="149">
        <v>2893947</v>
      </c>
      <c r="D263" s="151">
        <v>3953610</v>
      </c>
      <c r="E263" s="150">
        <f t="shared" si="12"/>
        <v>0.7319758398021049</v>
      </c>
      <c r="F263" s="150">
        <f t="shared" si="13"/>
        <v>0.15499196251168404</v>
      </c>
      <c r="G263" s="170">
        <f t="shared" si="14"/>
        <v>15.499196251168405</v>
      </c>
    </row>
    <row r="264" spans="1:7" x14ac:dyDescent="0.25">
      <c r="A264" s="148">
        <v>16201</v>
      </c>
      <c r="B264" s="148" t="s">
        <v>141</v>
      </c>
      <c r="C264" s="149">
        <v>480301</v>
      </c>
      <c r="D264" s="151">
        <v>1497448</v>
      </c>
      <c r="E264" s="150">
        <f t="shared" si="12"/>
        <v>0.3207463631458321</v>
      </c>
      <c r="F264" s="150">
        <f t="shared" si="13"/>
        <v>6.7916323994926003E-2</v>
      </c>
      <c r="G264" s="170">
        <f t="shared" si="14"/>
        <v>6.7916323994926007</v>
      </c>
    </row>
    <row r="265" spans="1:7" x14ac:dyDescent="0.25">
      <c r="A265" s="148">
        <v>6101</v>
      </c>
      <c r="B265" s="148" t="s">
        <v>25</v>
      </c>
      <c r="C265" s="149">
        <v>18858907</v>
      </c>
      <c r="D265" s="151">
        <v>9929014</v>
      </c>
      <c r="E265" s="150">
        <f t="shared" si="12"/>
        <v>1.8993735933900384</v>
      </c>
      <c r="F265" s="150">
        <f t="shared" si="13"/>
        <v>0.4021821824911343</v>
      </c>
      <c r="G265" s="170">
        <f t="shared" si="14"/>
        <v>40.218218249113427</v>
      </c>
    </row>
    <row r="266" spans="1:7" x14ac:dyDescent="0.25">
      <c r="A266" s="148">
        <v>16206</v>
      </c>
      <c r="B266" s="148" t="s">
        <v>193</v>
      </c>
      <c r="C266" s="149">
        <v>340563</v>
      </c>
      <c r="D266" s="151">
        <v>899539</v>
      </c>
      <c r="E266" s="150">
        <f t="shared" si="12"/>
        <v>0.37859725926280019</v>
      </c>
      <c r="F266" s="150">
        <f t="shared" si="13"/>
        <v>8.01659413110557E-2</v>
      </c>
      <c r="G266" s="170">
        <f t="shared" si="14"/>
        <v>8.0165941311055704</v>
      </c>
    </row>
    <row r="267" spans="1:7" x14ac:dyDescent="0.25">
      <c r="A267" s="148">
        <v>7305</v>
      </c>
      <c r="B267" s="148" t="s">
        <v>255</v>
      </c>
      <c r="C267" s="149">
        <v>1208453</v>
      </c>
      <c r="D267" s="151">
        <v>1048531</v>
      </c>
      <c r="E267" s="150">
        <f t="shared" si="12"/>
        <v>1.1525200494787469</v>
      </c>
      <c r="F267" s="150">
        <f t="shared" si="13"/>
        <v>0.24403994584174865</v>
      </c>
      <c r="G267" s="170">
        <f t="shared" si="14"/>
        <v>24.403994584174864</v>
      </c>
    </row>
    <row r="268" spans="1:7" x14ac:dyDescent="0.25">
      <c r="A268" s="148">
        <v>13127</v>
      </c>
      <c r="B268" s="148" t="s">
        <v>6</v>
      </c>
      <c r="C268" s="149">
        <v>19605187</v>
      </c>
      <c r="D268" s="151">
        <v>11283589</v>
      </c>
      <c r="E268" s="150">
        <f t="shared" si="12"/>
        <v>1.737495667380299</v>
      </c>
      <c r="F268" s="150">
        <f t="shared" si="13"/>
        <v>0.36790539892085433</v>
      </c>
      <c r="G268" s="170">
        <f t="shared" si="14"/>
        <v>36.790539892085434</v>
      </c>
    </row>
    <row r="269" spans="1:7" x14ac:dyDescent="0.25">
      <c r="A269" s="148">
        <v>9209</v>
      </c>
      <c r="B269" s="148" t="s">
        <v>106</v>
      </c>
      <c r="C269" s="149">
        <v>483926</v>
      </c>
      <c r="D269" s="151">
        <v>1090934</v>
      </c>
      <c r="E269" s="150">
        <f t="shared" si="12"/>
        <v>0.44358870472457546</v>
      </c>
      <c r="F269" s="150">
        <f t="shared" si="13"/>
        <v>9.3927531695398137E-2</v>
      </c>
      <c r="G269" s="170">
        <f t="shared" si="14"/>
        <v>9.3927531695398141</v>
      </c>
    </row>
    <row r="270" spans="1:7" x14ac:dyDescent="0.25">
      <c r="A270" s="148">
        <v>13128</v>
      </c>
      <c r="B270" s="148" t="s">
        <v>10</v>
      </c>
      <c r="C270" s="149">
        <v>14473404</v>
      </c>
      <c r="D270" s="151">
        <v>8391471</v>
      </c>
      <c r="E270" s="150">
        <f t="shared" si="12"/>
        <v>1.7247755488876741</v>
      </c>
      <c r="F270" s="150">
        <f t="shared" si="13"/>
        <v>0.36521198197817745</v>
      </c>
      <c r="G270" s="170">
        <f t="shared" si="14"/>
        <v>36.521198197817746</v>
      </c>
    </row>
    <row r="271" spans="1:7" x14ac:dyDescent="0.25">
      <c r="A271" s="148">
        <v>6115</v>
      </c>
      <c r="B271" s="148" t="s">
        <v>199</v>
      </c>
      <c r="C271" s="149">
        <v>2680623</v>
      </c>
      <c r="D271" s="151">
        <v>4407182</v>
      </c>
      <c r="E271" s="150">
        <f t="shared" si="12"/>
        <v>0.60823968694735098</v>
      </c>
      <c r="F271" s="150">
        <f t="shared" si="13"/>
        <v>0.12879149506211771</v>
      </c>
      <c r="G271" s="170">
        <f t="shared" si="14"/>
        <v>12.879149506211771</v>
      </c>
    </row>
    <row r="272" spans="1:7" x14ac:dyDescent="0.25">
      <c r="A272" s="148">
        <v>6116</v>
      </c>
      <c r="B272" s="13" t="s">
        <v>369</v>
      </c>
      <c r="C272" s="149">
        <v>2020426</v>
      </c>
      <c r="D272" s="151">
        <v>1962464</v>
      </c>
      <c r="E272" s="150">
        <f t="shared" si="12"/>
        <v>1.029535318864448</v>
      </c>
      <c r="F272" s="150">
        <f t="shared" si="13"/>
        <v>0.21799858802584804</v>
      </c>
      <c r="G272" s="170">
        <f t="shared" si="14"/>
        <v>21.799858802584804</v>
      </c>
    </row>
    <row r="273" spans="1:7" x14ac:dyDescent="0.25">
      <c r="A273" s="148">
        <v>7405</v>
      </c>
      <c r="B273" s="148" t="s">
        <v>263</v>
      </c>
      <c r="C273" s="149">
        <v>895357</v>
      </c>
      <c r="D273" s="151">
        <v>1328220</v>
      </c>
      <c r="E273" s="150">
        <f t="shared" si="12"/>
        <v>0.67410293475478456</v>
      </c>
      <c r="F273" s="150">
        <f t="shared" si="13"/>
        <v>0.14273768492246527</v>
      </c>
      <c r="G273" s="170">
        <f t="shared" si="14"/>
        <v>14.273768492246527</v>
      </c>
    </row>
    <row r="274" spans="1:7" x14ac:dyDescent="0.25">
      <c r="A274" s="148">
        <v>5303</v>
      </c>
      <c r="B274" s="148" t="s">
        <v>98</v>
      </c>
      <c r="C274" s="149">
        <v>700987</v>
      </c>
      <c r="D274" s="151">
        <v>2149456</v>
      </c>
      <c r="E274" s="150">
        <f t="shared" si="12"/>
        <v>0.32612298181493365</v>
      </c>
      <c r="F274" s="150">
        <f t="shared" si="13"/>
        <v>6.9054794192830754E-2</v>
      </c>
      <c r="G274" s="170">
        <f t="shared" si="14"/>
        <v>6.9054794192830755</v>
      </c>
    </row>
    <row r="275" spans="1:7" x14ac:dyDescent="0.25">
      <c r="A275" s="148">
        <v>14204</v>
      </c>
      <c r="B275" s="148" t="s">
        <v>101</v>
      </c>
      <c r="C275" s="149">
        <v>1513381</v>
      </c>
      <c r="D275" s="151">
        <v>2225026</v>
      </c>
      <c r="E275" s="150">
        <f t="shared" si="12"/>
        <v>0.68016328797955616</v>
      </c>
      <c r="F275" s="150">
        <f t="shared" si="13"/>
        <v>0.14402093224941981</v>
      </c>
      <c r="G275" s="170">
        <f t="shared" si="14"/>
        <v>14.40209322494198</v>
      </c>
    </row>
    <row r="276" spans="1:7" x14ac:dyDescent="0.25">
      <c r="A276" s="148">
        <v>7108</v>
      </c>
      <c r="B276" s="148" t="s">
        <v>241</v>
      </c>
      <c r="C276" s="149">
        <v>1919037</v>
      </c>
      <c r="D276" s="151">
        <v>1577644</v>
      </c>
      <c r="E276" s="150">
        <f t="shared" si="12"/>
        <v>1.2163941928597326</v>
      </c>
      <c r="F276" s="150">
        <f t="shared" si="13"/>
        <v>0.25756495349643876</v>
      </c>
      <c r="G276" s="170">
        <f t="shared" si="14"/>
        <v>25.756495349643878</v>
      </c>
    </row>
    <row r="277" spans="1:7" x14ac:dyDescent="0.25">
      <c r="A277" s="148">
        <v>4305</v>
      </c>
      <c r="B277" s="148" t="s">
        <v>282</v>
      </c>
      <c r="C277" s="149">
        <v>625697</v>
      </c>
      <c r="D277" s="151">
        <v>1011260</v>
      </c>
      <c r="E277" s="150">
        <f t="shared" si="12"/>
        <v>0.61873009908431065</v>
      </c>
      <c r="F277" s="150">
        <f t="shared" si="13"/>
        <v>0.13101278362965205</v>
      </c>
      <c r="G277" s="170">
        <f t="shared" si="14"/>
        <v>13.101278362965205</v>
      </c>
    </row>
    <row r="278" spans="1:7" x14ac:dyDescent="0.25">
      <c r="A278" s="148">
        <v>11402</v>
      </c>
      <c r="B278" s="148" t="s">
        <v>173</v>
      </c>
      <c r="C278" s="149">
        <v>121993</v>
      </c>
      <c r="D278" s="151">
        <v>891869</v>
      </c>
      <c r="E278" s="150">
        <f t="shared" si="12"/>
        <v>0.13678354108058471</v>
      </c>
      <c r="F278" s="150">
        <f t="shared" si="13"/>
        <v>2.8963182004899304E-2</v>
      </c>
      <c r="G278" s="170">
        <f t="shared" si="14"/>
        <v>2.8963182004899304</v>
      </c>
    </row>
    <row r="279" spans="1:7" x14ac:dyDescent="0.25">
      <c r="A279" s="148">
        <v>10305</v>
      </c>
      <c r="B279" s="148" t="s">
        <v>203</v>
      </c>
      <c r="C279" s="149">
        <v>662027</v>
      </c>
      <c r="D279" s="151">
        <v>1345444</v>
      </c>
      <c r="E279" s="150">
        <f t="shared" si="12"/>
        <v>0.49205095121015813</v>
      </c>
      <c r="F279" s="150">
        <f t="shared" si="13"/>
        <v>0.10418915275184741</v>
      </c>
      <c r="G279" s="170">
        <f t="shared" si="14"/>
        <v>10.418915275184741</v>
      </c>
    </row>
    <row r="280" spans="1:7" x14ac:dyDescent="0.25">
      <c r="A280" s="148">
        <v>12103</v>
      </c>
      <c r="B280" s="148" t="s">
        <v>246</v>
      </c>
      <c r="C280" s="149">
        <v>336760</v>
      </c>
      <c r="D280" s="151">
        <v>1006274</v>
      </c>
      <c r="E280" s="150">
        <f t="shared" si="12"/>
        <v>0.33466034102043779</v>
      </c>
      <c r="F280" s="150">
        <f t="shared" si="13"/>
        <v>7.0862534265626081E-2</v>
      </c>
      <c r="G280" s="170">
        <f t="shared" si="14"/>
        <v>7.0862534265626085</v>
      </c>
    </row>
    <row r="281" spans="1:7" x14ac:dyDescent="0.25">
      <c r="A281" s="148">
        <v>7306</v>
      </c>
      <c r="B281" s="148" t="s">
        <v>153</v>
      </c>
      <c r="C281" s="149">
        <v>2045911</v>
      </c>
      <c r="D281" s="151">
        <v>1467295</v>
      </c>
      <c r="E281" s="150">
        <f t="shared" si="12"/>
        <v>1.3943419694062884</v>
      </c>
      <c r="F281" s="150">
        <f t="shared" si="13"/>
        <v>0.29524444182353693</v>
      </c>
      <c r="G281" s="170">
        <f t="shared" si="14"/>
        <v>29.524444182353694</v>
      </c>
    </row>
    <row r="282" spans="1:7" x14ac:dyDescent="0.25">
      <c r="A282" s="148">
        <v>9116</v>
      </c>
      <c r="B282" s="148" t="s">
        <v>276</v>
      </c>
      <c r="C282" s="149">
        <v>258987</v>
      </c>
      <c r="D282" s="151">
        <v>1445042</v>
      </c>
      <c r="E282" s="150">
        <f t="shared" si="12"/>
        <v>0.1792245484906321</v>
      </c>
      <c r="F282" s="150">
        <f t="shared" si="13"/>
        <v>3.7949837945940451E-2</v>
      </c>
      <c r="G282" s="170">
        <f t="shared" si="14"/>
        <v>3.794983794594045</v>
      </c>
    </row>
    <row r="283" spans="1:7" x14ac:dyDescent="0.25">
      <c r="A283" s="148">
        <v>7307</v>
      </c>
      <c r="B283" s="148" t="s">
        <v>333</v>
      </c>
      <c r="C283" s="149">
        <v>2952962</v>
      </c>
      <c r="D283" s="151">
        <v>2083043</v>
      </c>
      <c r="E283" s="150">
        <f t="shared" si="12"/>
        <v>1.4176193194283555</v>
      </c>
      <c r="F283" s="150">
        <f t="shared" si="13"/>
        <v>0.30017329598212084</v>
      </c>
      <c r="G283" s="170">
        <f t="shared" si="14"/>
        <v>30.017329598212083</v>
      </c>
    </row>
    <row r="284" spans="1:7" x14ac:dyDescent="0.25">
      <c r="A284" s="148">
        <v>4204</v>
      </c>
      <c r="B284" s="148" t="s">
        <v>308</v>
      </c>
      <c r="C284" s="149">
        <v>2917625</v>
      </c>
      <c r="D284" s="151">
        <v>1881331</v>
      </c>
      <c r="E284" s="150">
        <f t="shared" si="12"/>
        <v>1.5508302366781817</v>
      </c>
      <c r="F284" s="150">
        <f t="shared" si="13"/>
        <v>0.32837999403121776</v>
      </c>
      <c r="G284" s="170">
        <f t="shared" si="14"/>
        <v>32.837999403121778</v>
      </c>
    </row>
    <row r="285" spans="1:7" x14ac:dyDescent="0.25">
      <c r="A285" s="148">
        <v>5601</v>
      </c>
      <c r="B285" s="148" t="s">
        <v>54</v>
      </c>
      <c r="C285" s="149">
        <v>6821649</v>
      </c>
      <c r="D285" s="151">
        <v>6751477</v>
      </c>
      <c r="E285" s="150">
        <f t="shared" si="12"/>
        <v>1.0103935775830977</v>
      </c>
      <c r="F285" s="150">
        <f t="shared" si="13"/>
        <v>0.21394542686155399</v>
      </c>
      <c r="G285" s="170">
        <f t="shared" si="14"/>
        <v>21.3945426861554</v>
      </c>
    </row>
    <row r="286" spans="1:7" x14ac:dyDescent="0.25">
      <c r="A286" s="148">
        <v>13401</v>
      </c>
      <c r="B286" s="148" t="s">
        <v>42</v>
      </c>
      <c r="C286" s="149">
        <v>22477535</v>
      </c>
      <c r="D286" s="151">
        <v>14345665</v>
      </c>
      <c r="E286" s="150">
        <f t="shared" si="12"/>
        <v>1.5668520769166157</v>
      </c>
      <c r="F286" s="150">
        <f t="shared" si="13"/>
        <v>0.33177253286456904</v>
      </c>
      <c r="G286" s="170">
        <f t="shared" si="14"/>
        <v>33.177253286456903</v>
      </c>
    </row>
    <row r="287" spans="1:7" x14ac:dyDescent="0.25">
      <c r="A287" s="148">
        <v>16301</v>
      </c>
      <c r="B287" s="148" t="s">
        <v>93</v>
      </c>
      <c r="C287" s="149">
        <v>2241905</v>
      </c>
      <c r="D287" s="151">
        <v>3516274</v>
      </c>
      <c r="E287" s="150">
        <f t="shared" si="12"/>
        <v>0.63757972217182168</v>
      </c>
      <c r="F287" s="150">
        <f t="shared" si="13"/>
        <v>0.13500409033142619</v>
      </c>
      <c r="G287" s="170">
        <f t="shared" si="14"/>
        <v>13.500409033142619</v>
      </c>
    </row>
    <row r="288" spans="1:7" x14ac:dyDescent="0.25">
      <c r="A288" s="148">
        <v>7109</v>
      </c>
      <c r="B288" s="148" t="s">
        <v>245</v>
      </c>
      <c r="C288" s="149">
        <v>2503875</v>
      </c>
      <c r="D288" s="151">
        <v>3087163</v>
      </c>
      <c r="E288" s="150">
        <f t="shared" si="12"/>
        <v>0.8110601869742543</v>
      </c>
      <c r="F288" s="150">
        <f t="shared" si="13"/>
        <v>0.17173764933036467</v>
      </c>
      <c r="G288" s="170">
        <f t="shared" si="14"/>
        <v>17.173764933036466</v>
      </c>
    </row>
    <row r="289" spans="1:7" x14ac:dyDescent="0.25">
      <c r="A289" s="148">
        <v>5304</v>
      </c>
      <c r="B289" s="148" t="s">
        <v>233</v>
      </c>
      <c r="C289" s="149">
        <v>1035820</v>
      </c>
      <c r="D289" s="151">
        <v>1580588</v>
      </c>
      <c r="E289" s="150">
        <f t="shared" si="12"/>
        <v>0.65533839305372432</v>
      </c>
      <c r="F289" s="150">
        <f t="shared" si="13"/>
        <v>0.1387643937484479</v>
      </c>
      <c r="G289" s="170">
        <f t="shared" si="14"/>
        <v>13.876439374844789</v>
      </c>
    </row>
    <row r="290" spans="1:7" x14ac:dyDescent="0.25">
      <c r="A290" s="148">
        <v>16304</v>
      </c>
      <c r="B290" s="148" t="s">
        <v>290</v>
      </c>
      <c r="C290" s="149">
        <v>393104</v>
      </c>
      <c r="D290" s="151">
        <v>1080012</v>
      </c>
      <c r="E290" s="150">
        <f t="shared" si="12"/>
        <v>0.36398114095028572</v>
      </c>
      <c r="F290" s="150">
        <f t="shared" si="13"/>
        <v>7.7071056564351426E-2</v>
      </c>
      <c r="G290" s="170">
        <f t="shared" si="14"/>
        <v>7.707105656435143</v>
      </c>
    </row>
    <row r="291" spans="1:7" x14ac:dyDescent="0.25">
      <c r="A291" s="148">
        <v>5701</v>
      </c>
      <c r="B291" s="148" t="s">
        <v>118</v>
      </c>
      <c r="C291" s="149">
        <v>4972082</v>
      </c>
      <c r="D291" s="151">
        <v>5043726</v>
      </c>
      <c r="E291" s="150">
        <f t="shared" si="12"/>
        <v>0.98579542187660474</v>
      </c>
      <c r="F291" s="150">
        <f t="shared" si="13"/>
        <v>0.20873689917551991</v>
      </c>
      <c r="G291" s="170">
        <f t="shared" si="14"/>
        <v>20.873689917551992</v>
      </c>
    </row>
    <row r="292" spans="1:7" x14ac:dyDescent="0.25">
      <c r="A292" s="148">
        <v>6301</v>
      </c>
      <c r="B292" s="148" t="s">
        <v>216</v>
      </c>
      <c r="C292" s="149">
        <v>5999093</v>
      </c>
      <c r="D292" s="151">
        <v>3727895</v>
      </c>
      <c r="E292" s="150">
        <f t="shared" si="12"/>
        <v>1.6092440908341035</v>
      </c>
      <c r="F292" s="150">
        <f t="shared" si="13"/>
        <v>0.34074881469604373</v>
      </c>
      <c r="G292" s="170">
        <f t="shared" si="14"/>
        <v>34.074881469604371</v>
      </c>
    </row>
    <row r="293" spans="1:7" x14ac:dyDescent="0.25">
      <c r="A293" s="148">
        <v>12104</v>
      </c>
      <c r="B293" s="148" t="s">
        <v>151</v>
      </c>
      <c r="C293" s="149">
        <v>148331</v>
      </c>
      <c r="D293" s="151">
        <v>691506</v>
      </c>
      <c r="E293" s="150">
        <f t="shared" si="12"/>
        <v>0.21450428485074605</v>
      </c>
      <c r="F293" s="150">
        <f t="shared" si="13"/>
        <v>4.5420133108725072E-2</v>
      </c>
      <c r="G293" s="170">
        <f t="shared" si="14"/>
        <v>4.5420133108725071</v>
      </c>
    </row>
    <row r="294" spans="1:7" x14ac:dyDescent="0.25">
      <c r="A294" s="148">
        <v>16108</v>
      </c>
      <c r="B294" s="148" t="s">
        <v>337</v>
      </c>
      <c r="C294" s="149">
        <v>448533</v>
      </c>
      <c r="D294" s="151">
        <v>1656511</v>
      </c>
      <c r="E294" s="150">
        <f t="shared" si="12"/>
        <v>0.27076970813957768</v>
      </c>
      <c r="F294" s="150">
        <f t="shared" si="13"/>
        <v>5.7334035047680233E-2</v>
      </c>
      <c r="G294" s="170">
        <f t="shared" si="14"/>
        <v>5.733403504768023</v>
      </c>
    </row>
    <row r="295" spans="1:7" x14ac:dyDescent="0.25">
      <c r="A295" s="148">
        <v>7406</v>
      </c>
      <c r="B295" s="148" t="s">
        <v>92</v>
      </c>
      <c r="C295" s="149">
        <v>2753435</v>
      </c>
      <c r="D295" s="151">
        <v>2745874</v>
      </c>
      <c r="E295" s="150">
        <f t="shared" si="12"/>
        <v>1.0027535859256469</v>
      </c>
      <c r="F295" s="150">
        <f t="shared" si="13"/>
        <v>0.21232769955940514</v>
      </c>
      <c r="G295" s="170">
        <f t="shared" si="14"/>
        <v>21.232769955940515</v>
      </c>
    </row>
    <row r="296" spans="1:7" x14ac:dyDescent="0.25">
      <c r="A296" s="148">
        <v>13129</v>
      </c>
      <c r="B296" s="148" t="s">
        <v>22</v>
      </c>
      <c r="C296" s="149">
        <v>12026992</v>
      </c>
      <c r="D296" s="151">
        <v>6576936</v>
      </c>
      <c r="E296" s="150">
        <f t="shared" si="12"/>
        <v>1.8286618571322573</v>
      </c>
      <c r="F296" s="150">
        <f t="shared" si="13"/>
        <v>0.38720935117724126</v>
      </c>
      <c r="G296" s="170">
        <f t="shared" si="14"/>
        <v>38.720935117724125</v>
      </c>
    </row>
    <row r="297" spans="1:7" x14ac:dyDescent="0.25">
      <c r="A297" s="148">
        <v>13203</v>
      </c>
      <c r="B297" s="148" t="s">
        <v>228</v>
      </c>
      <c r="C297" s="149">
        <v>2282219</v>
      </c>
      <c r="D297" s="151">
        <v>2819309</v>
      </c>
      <c r="E297" s="150">
        <f t="shared" si="12"/>
        <v>0.80949587292489045</v>
      </c>
      <c r="F297" s="150">
        <f t="shared" si="13"/>
        <v>0.1714064142112369</v>
      </c>
      <c r="G297" s="170">
        <f t="shared" si="14"/>
        <v>17.140641421123689</v>
      </c>
    </row>
    <row r="298" spans="1:7" x14ac:dyDescent="0.25">
      <c r="A298" s="148">
        <v>10306</v>
      </c>
      <c r="B298" s="148" t="s">
        <v>336</v>
      </c>
      <c r="C298" s="149">
        <v>450288</v>
      </c>
      <c r="D298" s="151">
        <v>1244778</v>
      </c>
      <c r="E298" s="150">
        <f t="shared" si="12"/>
        <v>0.3617416117572772</v>
      </c>
      <c r="F298" s="150">
        <f t="shared" si="13"/>
        <v>7.6596848256027431E-2</v>
      </c>
      <c r="G298" s="170">
        <f t="shared" si="14"/>
        <v>7.659684825602743</v>
      </c>
    </row>
    <row r="299" spans="1:7" x14ac:dyDescent="0.25">
      <c r="A299" s="148">
        <v>13130</v>
      </c>
      <c r="B299" s="148" t="s">
        <v>41</v>
      </c>
      <c r="C299" s="149">
        <v>11372334</v>
      </c>
      <c r="D299" s="151">
        <v>8479305</v>
      </c>
      <c r="E299" s="150">
        <f t="shared" si="12"/>
        <v>1.3411870430418531</v>
      </c>
      <c r="F299" s="150">
        <f t="shared" si="13"/>
        <v>0.28398917094381054</v>
      </c>
      <c r="G299" s="170">
        <f t="shared" si="14"/>
        <v>28.398917094381055</v>
      </c>
    </row>
    <row r="300" spans="1:7" x14ac:dyDescent="0.25">
      <c r="A300" s="148">
        <v>16305</v>
      </c>
      <c r="B300" s="148" t="s">
        <v>271</v>
      </c>
      <c r="C300" s="149">
        <v>1571478</v>
      </c>
      <c r="D300" s="151">
        <v>1112068</v>
      </c>
      <c r="E300" s="150">
        <f t="shared" si="12"/>
        <v>1.4131132268890032</v>
      </c>
      <c r="F300" s="150">
        <f t="shared" si="13"/>
        <v>0.29921915502833979</v>
      </c>
      <c r="G300" s="170">
        <f t="shared" si="14"/>
        <v>29.921915502833979</v>
      </c>
    </row>
    <row r="301" spans="1:7" x14ac:dyDescent="0.25">
      <c r="A301" s="148">
        <v>10307</v>
      </c>
      <c r="B301" s="148" t="s">
        <v>229</v>
      </c>
      <c r="C301" s="149">
        <v>805823</v>
      </c>
      <c r="D301" s="151">
        <v>1679554</v>
      </c>
      <c r="E301" s="150">
        <f t="shared" si="12"/>
        <v>0.4797839188260693</v>
      </c>
      <c r="F301" s="150">
        <f t="shared" si="13"/>
        <v>0.10159167436524064</v>
      </c>
      <c r="G301" s="170">
        <f t="shared" si="14"/>
        <v>10.159167436524063</v>
      </c>
    </row>
    <row r="302" spans="1:7" x14ac:dyDescent="0.25">
      <c r="A302" s="148">
        <v>13505</v>
      </c>
      <c r="B302" s="148" t="s">
        <v>252</v>
      </c>
      <c r="C302" s="149">
        <v>803099</v>
      </c>
      <c r="D302" s="151">
        <v>1272031</v>
      </c>
      <c r="E302" s="150">
        <f t="shared" si="12"/>
        <v>0.63135175164756208</v>
      </c>
      <c r="F302" s="150">
        <f t="shared" si="13"/>
        <v>0.13368535093931608</v>
      </c>
      <c r="G302" s="170">
        <f t="shared" si="14"/>
        <v>13.368535093931607</v>
      </c>
    </row>
    <row r="303" spans="1:7" x14ac:dyDescent="0.25">
      <c r="A303" s="148">
        <v>2203</v>
      </c>
      <c r="B303" s="148" t="s">
        <v>202</v>
      </c>
      <c r="C303" s="149">
        <v>1852507</v>
      </c>
      <c r="D303" s="151">
        <v>1424367</v>
      </c>
      <c r="E303" s="150">
        <f t="shared" si="12"/>
        <v>1.3005826447818576</v>
      </c>
      <c r="F303" s="150">
        <f t="shared" si="13"/>
        <v>0.2753914071506447</v>
      </c>
      <c r="G303" s="170">
        <f t="shared" si="14"/>
        <v>27.53914071506447</v>
      </c>
    </row>
    <row r="304" spans="1:7" x14ac:dyDescent="0.25">
      <c r="A304" s="148">
        <v>8108</v>
      </c>
      <c r="B304" s="148" t="s">
        <v>37</v>
      </c>
      <c r="C304" s="149">
        <v>8192494</v>
      </c>
      <c r="D304" s="151">
        <v>6406758</v>
      </c>
      <c r="E304" s="150">
        <f t="shared" si="12"/>
        <v>1.278726931780473</v>
      </c>
      <c r="F304" s="150">
        <f t="shared" si="13"/>
        <v>0.27076357701475862</v>
      </c>
      <c r="G304" s="170">
        <f t="shared" si="14"/>
        <v>27.07635770147586</v>
      </c>
    </row>
    <row r="305" spans="1:7" x14ac:dyDescent="0.25">
      <c r="A305" s="148">
        <v>7110</v>
      </c>
      <c r="B305" s="148" t="s">
        <v>264</v>
      </c>
      <c r="C305" s="149">
        <v>802692</v>
      </c>
      <c r="D305" s="151">
        <v>1207904</v>
      </c>
      <c r="E305" s="150">
        <f t="shared" si="12"/>
        <v>0.66453294301533894</v>
      </c>
      <c r="F305" s="150">
        <f t="shared" si="13"/>
        <v>0.14071129044294489</v>
      </c>
      <c r="G305" s="170">
        <f t="shared" si="14"/>
        <v>14.071129044294489</v>
      </c>
    </row>
    <row r="306" spans="1:7" x14ac:dyDescent="0.25">
      <c r="A306" s="148">
        <v>13131</v>
      </c>
      <c r="B306" s="148" t="s">
        <v>38</v>
      </c>
      <c r="C306" s="149">
        <v>3807748</v>
      </c>
      <c r="D306" s="151">
        <v>6509272</v>
      </c>
      <c r="E306" s="150">
        <f t="shared" si="12"/>
        <v>0.58497294321085369</v>
      </c>
      <c r="F306" s="150">
        <f t="shared" si="13"/>
        <v>0.12386488672767992</v>
      </c>
      <c r="G306" s="170">
        <f t="shared" si="14"/>
        <v>12.386488672767992</v>
      </c>
    </row>
    <row r="307" spans="1:7" x14ac:dyDescent="0.25">
      <c r="A307" s="148">
        <v>8310</v>
      </c>
      <c r="B307" s="148" t="s">
        <v>114</v>
      </c>
      <c r="C307" s="149">
        <v>182971</v>
      </c>
      <c r="D307" s="151">
        <v>806492</v>
      </c>
      <c r="E307" s="150">
        <f t="shared" si="12"/>
        <v>0.22687267821627494</v>
      </c>
      <c r="F307" s="150">
        <f t="shared" si="13"/>
        <v>4.8039074140109515E-2</v>
      </c>
      <c r="G307" s="170">
        <f t="shared" si="14"/>
        <v>4.8039074140109514</v>
      </c>
    </row>
    <row r="308" spans="1:7" x14ac:dyDescent="0.25">
      <c r="A308" s="148">
        <v>6117</v>
      </c>
      <c r="B308" s="148" t="s">
        <v>165</v>
      </c>
      <c r="C308" s="149">
        <v>3173312</v>
      </c>
      <c r="D308" s="151">
        <v>3707567</v>
      </c>
      <c r="E308" s="150">
        <f t="shared" si="12"/>
        <v>0.85590145774843718</v>
      </c>
      <c r="F308" s="150">
        <f t="shared" si="13"/>
        <v>0.18123254817933135</v>
      </c>
      <c r="G308" s="170">
        <f t="shared" si="14"/>
        <v>18.123254817933134</v>
      </c>
    </row>
    <row r="309" spans="1:7" x14ac:dyDescent="0.25">
      <c r="A309" s="148">
        <v>8311</v>
      </c>
      <c r="B309" s="148" t="s">
        <v>134</v>
      </c>
      <c r="C309" s="149">
        <v>925359</v>
      </c>
      <c r="D309" s="151">
        <v>1480058</v>
      </c>
      <c r="E309" s="150">
        <f t="shared" si="12"/>
        <v>0.62521806577850325</v>
      </c>
      <c r="F309" s="150">
        <f t="shared" si="13"/>
        <v>0.13238657581781393</v>
      </c>
      <c r="G309" s="170">
        <f t="shared" si="14"/>
        <v>13.238657581781393</v>
      </c>
    </row>
    <row r="310" spans="1:7" x14ac:dyDescent="0.25">
      <c r="A310" s="148">
        <v>6310</v>
      </c>
      <c r="B310" s="148" t="s">
        <v>189</v>
      </c>
      <c r="C310" s="149">
        <v>2461861</v>
      </c>
      <c r="D310" s="151">
        <v>2291896</v>
      </c>
      <c r="E310" s="150">
        <f t="shared" si="12"/>
        <v>1.0741591241487398</v>
      </c>
      <c r="F310" s="150">
        <f t="shared" si="13"/>
        <v>0.22744743972240339</v>
      </c>
      <c r="G310" s="170">
        <f t="shared" si="14"/>
        <v>22.74474397224034</v>
      </c>
    </row>
    <row r="311" spans="1:7" x14ac:dyDescent="0.25">
      <c r="A311" s="148">
        <v>8109</v>
      </c>
      <c r="B311" s="148" t="s">
        <v>311</v>
      </c>
      <c r="C311" s="149">
        <v>725975</v>
      </c>
      <c r="D311" s="151">
        <v>1425908</v>
      </c>
      <c r="E311" s="150">
        <f t="shared" si="12"/>
        <v>0.5091317251884413</v>
      </c>
      <c r="F311" s="150">
        <f t="shared" si="13"/>
        <v>0.10780591513136578</v>
      </c>
      <c r="G311" s="170">
        <f t="shared" si="14"/>
        <v>10.780591513136578</v>
      </c>
    </row>
    <row r="312" spans="1:7" x14ac:dyDescent="0.25">
      <c r="A312" s="148">
        <v>5706</v>
      </c>
      <c r="B312" s="148" t="s">
        <v>213</v>
      </c>
      <c r="C312" s="149">
        <v>1376796</v>
      </c>
      <c r="D312" s="151">
        <v>1724582</v>
      </c>
      <c r="E312" s="150">
        <f t="shared" si="12"/>
        <v>0.79833606056424111</v>
      </c>
      <c r="F312" s="150">
        <f t="shared" si="13"/>
        <v>0.16904338373265329</v>
      </c>
      <c r="G312" s="170">
        <f t="shared" si="14"/>
        <v>16.904338373265329</v>
      </c>
    </row>
    <row r="313" spans="1:7" x14ac:dyDescent="0.25">
      <c r="A313" s="148">
        <v>13101</v>
      </c>
      <c r="B313" s="148" t="s">
        <v>7</v>
      </c>
      <c r="C313" s="149">
        <v>112047271</v>
      </c>
      <c r="D313" s="151">
        <v>53069237</v>
      </c>
      <c r="E313" s="150">
        <f t="shared" si="12"/>
        <v>2.1113412842170689</v>
      </c>
      <c r="F313" s="150">
        <f t="shared" si="13"/>
        <v>0.44706520540516037</v>
      </c>
      <c r="G313" s="170">
        <f t="shared" si="14"/>
        <v>44.706520540516038</v>
      </c>
    </row>
    <row r="314" spans="1:7" x14ac:dyDescent="0.25">
      <c r="A314" s="148">
        <v>5606</v>
      </c>
      <c r="B314" s="148" t="s">
        <v>50</v>
      </c>
      <c r="C314" s="149">
        <v>9087569</v>
      </c>
      <c r="D314" s="151">
        <v>3354176</v>
      </c>
      <c r="E314" s="150">
        <f t="shared" si="12"/>
        <v>2.7093298026102386</v>
      </c>
      <c r="F314" s="150">
        <f t="shared" si="13"/>
        <v>0.57368607044664766</v>
      </c>
      <c r="G314" s="170">
        <f t="shared" si="14"/>
        <v>57.368607044664763</v>
      </c>
    </row>
    <row r="315" spans="1:7" x14ac:dyDescent="0.25">
      <c r="A315" s="148">
        <v>2103</v>
      </c>
      <c r="B315" s="148" t="s">
        <v>206</v>
      </c>
      <c r="C315" s="149">
        <v>3204416</v>
      </c>
      <c r="D315" s="151">
        <v>1733580</v>
      </c>
      <c r="E315" s="150">
        <f t="shared" si="12"/>
        <v>1.8484384914454481</v>
      </c>
      <c r="F315" s="150">
        <f t="shared" si="13"/>
        <v>0.39139694753958304</v>
      </c>
      <c r="G315" s="170">
        <f t="shared" si="14"/>
        <v>39.139694753958302</v>
      </c>
    </row>
    <row r="316" spans="1:7" x14ac:dyDescent="0.25">
      <c r="A316" s="148">
        <v>13601</v>
      </c>
      <c r="B316" s="148" t="s">
        <v>64</v>
      </c>
      <c r="C316" s="149">
        <v>3861571</v>
      </c>
      <c r="D316" s="151">
        <v>4773424</v>
      </c>
      <c r="E316" s="150">
        <f t="shared" si="12"/>
        <v>0.80897297202176044</v>
      </c>
      <c r="F316" s="150">
        <f t="shared" si="13"/>
        <v>0.17129569274644488</v>
      </c>
      <c r="G316" s="170">
        <f t="shared" si="14"/>
        <v>17.129569274644489</v>
      </c>
    </row>
    <row r="317" spans="1:7" x14ac:dyDescent="0.25">
      <c r="A317" s="148">
        <v>7101</v>
      </c>
      <c r="B317" s="148" t="s">
        <v>34</v>
      </c>
      <c r="C317" s="149">
        <v>15369109</v>
      </c>
      <c r="D317" s="151">
        <v>8779558</v>
      </c>
      <c r="E317" s="150">
        <f t="shared" si="12"/>
        <v>1.7505561213901657</v>
      </c>
      <c r="F317" s="150">
        <f t="shared" si="13"/>
        <v>0.37067088008595683</v>
      </c>
      <c r="G317" s="170">
        <f t="shared" si="14"/>
        <v>37.067088008595682</v>
      </c>
    </row>
    <row r="318" spans="1:7" x14ac:dyDescent="0.25">
      <c r="A318" s="148">
        <v>8110</v>
      </c>
      <c r="B318" s="148" t="s">
        <v>19</v>
      </c>
      <c r="C318" s="149">
        <v>11354164</v>
      </c>
      <c r="D318" s="151">
        <v>10442796</v>
      </c>
      <c r="E318" s="150">
        <f t="shared" si="12"/>
        <v>1.0872724124841662</v>
      </c>
      <c r="F318" s="150">
        <f t="shared" si="13"/>
        <v>0.23022410827288284</v>
      </c>
      <c r="G318" s="170">
        <f t="shared" si="14"/>
        <v>23.022410827288283</v>
      </c>
    </row>
    <row r="319" spans="1:7" x14ac:dyDescent="0.25">
      <c r="A319" s="148">
        <v>2104</v>
      </c>
      <c r="B319" s="148" t="s">
        <v>129</v>
      </c>
      <c r="C319" s="149">
        <v>1193351</v>
      </c>
      <c r="D319" s="151">
        <v>1595056</v>
      </c>
      <c r="E319" s="150">
        <f t="shared" si="12"/>
        <v>0.74815617758874919</v>
      </c>
      <c r="F319" s="150">
        <f t="shared" si="13"/>
        <v>0.15841806235171696</v>
      </c>
      <c r="G319" s="170">
        <f t="shared" si="14"/>
        <v>15.841806235171696</v>
      </c>
    </row>
    <row r="320" spans="1:7" x14ac:dyDescent="0.25">
      <c r="A320" s="148">
        <v>9101</v>
      </c>
      <c r="B320" s="148" t="s">
        <v>29</v>
      </c>
      <c r="C320" s="149">
        <v>19108464</v>
      </c>
      <c r="D320" s="151">
        <v>14041239</v>
      </c>
      <c r="E320" s="150">
        <f t="shared" si="12"/>
        <v>1.3608816145070959</v>
      </c>
      <c r="F320" s="150">
        <f t="shared" si="13"/>
        <v>0.28815939093775167</v>
      </c>
      <c r="G320" s="170">
        <f t="shared" si="14"/>
        <v>28.815939093775167</v>
      </c>
    </row>
    <row r="321" spans="1:7" x14ac:dyDescent="0.25">
      <c r="A321" s="148">
        <v>7308</v>
      </c>
      <c r="B321" s="148" t="s">
        <v>144</v>
      </c>
      <c r="C321" s="149">
        <v>1584951</v>
      </c>
      <c r="D321" s="151">
        <v>2071295</v>
      </c>
      <c r="E321" s="150">
        <f t="shared" si="12"/>
        <v>0.7651981007051144</v>
      </c>
      <c r="F321" s="150">
        <f t="shared" si="13"/>
        <v>0.16202659826936799</v>
      </c>
      <c r="G321" s="170">
        <f t="shared" si="14"/>
        <v>16.202659826936799</v>
      </c>
    </row>
    <row r="322" spans="1:7" x14ac:dyDescent="0.25">
      <c r="A322" s="148">
        <v>9117</v>
      </c>
      <c r="B322" s="148" t="s">
        <v>298</v>
      </c>
      <c r="C322" s="149">
        <v>326826</v>
      </c>
      <c r="D322" s="151">
        <v>1447546</v>
      </c>
      <c r="E322" s="150">
        <f t="shared" si="12"/>
        <v>0.22577935347132319</v>
      </c>
      <c r="F322" s="150">
        <f t="shared" si="13"/>
        <v>4.7807568482862037E-2</v>
      </c>
      <c r="G322" s="170">
        <f t="shared" si="14"/>
        <v>4.7807568482862033</v>
      </c>
    </row>
    <row r="323" spans="1:7" x14ac:dyDescent="0.25">
      <c r="A323" s="148">
        <v>3103</v>
      </c>
      <c r="B323" s="148" t="s">
        <v>168</v>
      </c>
      <c r="C323" s="149">
        <v>3913454</v>
      </c>
      <c r="D323" s="151">
        <v>2889860</v>
      </c>
      <c r="E323" s="150">
        <f t="shared" si="12"/>
        <v>1.3542019336576858</v>
      </c>
      <c r="F323" s="150">
        <f t="shared" si="13"/>
        <v>0.28674500430433264</v>
      </c>
      <c r="G323" s="170">
        <f t="shared" si="14"/>
        <v>28.674500430433262</v>
      </c>
    </row>
    <row r="324" spans="1:7" x14ac:dyDescent="0.25">
      <c r="A324" s="148">
        <v>13303</v>
      </c>
      <c r="B324" s="148" t="s">
        <v>219</v>
      </c>
      <c r="C324" s="149">
        <v>2259620</v>
      </c>
      <c r="D324" s="151">
        <v>1859713</v>
      </c>
      <c r="E324" s="150">
        <f t="shared" si="12"/>
        <v>1.2150369438725224</v>
      </c>
      <c r="F324" s="150">
        <f t="shared" si="13"/>
        <v>0.25727756329486928</v>
      </c>
      <c r="G324" s="170">
        <f t="shared" si="14"/>
        <v>25.72775632948693</v>
      </c>
    </row>
    <row r="325" spans="1:7" x14ac:dyDescent="0.25">
      <c r="A325" s="148">
        <v>12303</v>
      </c>
      <c r="B325" s="148" t="s">
        <v>256</v>
      </c>
      <c r="C325" s="149">
        <v>87153</v>
      </c>
      <c r="D325" s="151">
        <v>724763</v>
      </c>
      <c r="E325" s="150">
        <f t="shared" si="12"/>
        <v>0.12025034390552498</v>
      </c>
      <c r="F325" s="150">
        <f t="shared" si="13"/>
        <v>2.5462366079816404E-2</v>
      </c>
      <c r="G325" s="170">
        <f t="shared" si="14"/>
        <v>2.5462366079816405</v>
      </c>
    </row>
    <row r="326" spans="1:7" x14ac:dyDescent="0.25">
      <c r="A326" s="148">
        <v>8207</v>
      </c>
      <c r="B326" s="148" t="s">
        <v>338</v>
      </c>
      <c r="C326" s="149">
        <v>249657</v>
      </c>
      <c r="D326" s="151">
        <v>1098295</v>
      </c>
      <c r="E326" s="150">
        <f t="shared" ref="E326:E350" si="15">IFERROR(C326/D326,0)</f>
        <v>0.22731324462007019</v>
      </c>
      <c r="F326" s="150">
        <f t="shared" ref="F326:F350" si="16">(E326/$E$3)</f>
        <v>4.8132361715775125E-2</v>
      </c>
      <c r="G326" s="170">
        <f t="shared" ref="G326:G350" si="17">F326*100</f>
        <v>4.8132361715775129</v>
      </c>
    </row>
    <row r="327" spans="1:7" x14ac:dyDescent="0.25">
      <c r="A327" s="148">
        <v>2301</v>
      </c>
      <c r="B327" s="148" t="s">
        <v>125</v>
      </c>
      <c r="C327" s="149">
        <v>1535300</v>
      </c>
      <c r="D327" s="151">
        <v>3316309</v>
      </c>
      <c r="E327" s="150">
        <f t="shared" si="15"/>
        <v>0.46295444724843193</v>
      </c>
      <c r="F327" s="150">
        <f t="shared" si="16"/>
        <v>9.8028123922704408E-2</v>
      </c>
      <c r="G327" s="170">
        <f t="shared" si="17"/>
        <v>9.8028123922704413</v>
      </c>
    </row>
    <row r="328" spans="1:7" x14ac:dyDescent="0.25">
      <c r="A328" s="148">
        <v>9118</v>
      </c>
      <c r="B328" s="148" t="s">
        <v>284</v>
      </c>
      <c r="C328" s="149">
        <v>372512</v>
      </c>
      <c r="D328" s="151">
        <v>1278858</v>
      </c>
      <c r="E328" s="150">
        <f t="shared" si="15"/>
        <v>0.29128488072952585</v>
      </c>
      <c r="F328" s="150">
        <f t="shared" si="16"/>
        <v>6.1678012933400646E-2</v>
      </c>
      <c r="G328" s="170">
        <f t="shared" si="17"/>
        <v>6.167801293340065</v>
      </c>
    </row>
    <row r="329" spans="1:7" x14ac:dyDescent="0.25">
      <c r="A329" s="148">
        <v>8111</v>
      </c>
      <c r="B329" s="148" t="s">
        <v>86</v>
      </c>
      <c r="C329" s="149">
        <v>2069664</v>
      </c>
      <c r="D329" s="151">
        <v>4284780</v>
      </c>
      <c r="E329" s="150">
        <f t="shared" si="15"/>
        <v>0.48302689986417041</v>
      </c>
      <c r="F329" s="150">
        <f t="shared" si="16"/>
        <v>0.10227835822576173</v>
      </c>
      <c r="G329" s="170">
        <f t="shared" si="17"/>
        <v>10.227835822576173</v>
      </c>
    </row>
    <row r="330" spans="1:7" x14ac:dyDescent="0.25">
      <c r="A330" s="148">
        <v>12402</v>
      </c>
      <c r="B330" s="148" t="s">
        <v>258</v>
      </c>
      <c r="C330" s="149">
        <v>239922</v>
      </c>
      <c r="D330" s="151">
        <v>707236</v>
      </c>
      <c r="E330" s="150">
        <f t="shared" si="15"/>
        <v>0.33923895276824145</v>
      </c>
      <c r="F330" s="150">
        <f t="shared" si="16"/>
        <v>7.1832030773274477E-2</v>
      </c>
      <c r="G330" s="170">
        <f t="shared" si="17"/>
        <v>7.1832030773274473</v>
      </c>
    </row>
    <row r="331" spans="1:7" x14ac:dyDescent="0.25">
      <c r="A331" s="148">
        <v>11303</v>
      </c>
      <c r="B331" s="148" t="s">
        <v>243</v>
      </c>
      <c r="C331" s="149">
        <v>66653</v>
      </c>
      <c r="D331" s="151">
        <v>746937</v>
      </c>
      <c r="E331" s="150">
        <f t="shared" si="15"/>
        <v>8.9235102826610541E-2</v>
      </c>
      <c r="F331" s="150">
        <f t="shared" si="16"/>
        <v>1.8895054945758223E-2</v>
      </c>
      <c r="G331" s="170">
        <f t="shared" si="17"/>
        <v>1.8895054945758223</v>
      </c>
    </row>
    <row r="332" spans="1:7" x14ac:dyDescent="0.25">
      <c r="A332" s="148">
        <v>9210</v>
      </c>
      <c r="B332" s="148" t="s">
        <v>113</v>
      </c>
      <c r="C332" s="149">
        <v>711410</v>
      </c>
      <c r="D332" s="151">
        <v>1747466</v>
      </c>
      <c r="E332" s="150">
        <f t="shared" si="15"/>
        <v>0.40710949454810563</v>
      </c>
      <c r="F332" s="150">
        <f t="shared" si="16"/>
        <v>8.6203254378190722E-2</v>
      </c>
      <c r="G332" s="170">
        <f t="shared" si="17"/>
        <v>8.6203254378190728</v>
      </c>
    </row>
    <row r="333" spans="1:7" x14ac:dyDescent="0.25">
      <c r="A333" s="148">
        <v>16207</v>
      </c>
      <c r="B333" s="13" t="s">
        <v>315</v>
      </c>
      <c r="C333" s="149">
        <v>269070</v>
      </c>
      <c r="D333" s="151">
        <v>1371422</v>
      </c>
      <c r="E333" s="150">
        <f t="shared" si="15"/>
        <v>0.19619781511453074</v>
      </c>
      <c r="F333" s="150">
        <f t="shared" si="16"/>
        <v>4.1543836219139402E-2</v>
      </c>
      <c r="G333" s="170">
        <f t="shared" si="17"/>
        <v>4.1543836219139401</v>
      </c>
    </row>
    <row r="334" spans="1:7" x14ac:dyDescent="0.25">
      <c r="A334" s="148">
        <v>8312</v>
      </c>
      <c r="B334" s="148" t="s">
        <v>307</v>
      </c>
      <c r="C334" s="149">
        <v>868717</v>
      </c>
      <c r="D334" s="151">
        <v>1645410</v>
      </c>
      <c r="E334" s="150">
        <f t="shared" si="15"/>
        <v>0.52796385095508114</v>
      </c>
      <c r="F334" s="150">
        <f t="shared" si="16"/>
        <v>0.11179351686918747</v>
      </c>
      <c r="G334" s="170">
        <f t="shared" si="17"/>
        <v>11.179351686918746</v>
      </c>
    </row>
    <row r="335" spans="1:7" x14ac:dyDescent="0.25">
      <c r="A335" s="148">
        <v>14101</v>
      </c>
      <c r="B335" s="148" t="s">
        <v>63</v>
      </c>
      <c r="C335" s="149">
        <v>10448147</v>
      </c>
      <c r="D335" s="151">
        <v>12135176</v>
      </c>
      <c r="E335" s="150">
        <f t="shared" si="15"/>
        <v>0.86098026101970004</v>
      </c>
      <c r="F335" s="150">
        <f t="shared" si="16"/>
        <v>0.18230795756229215</v>
      </c>
      <c r="G335" s="170">
        <f t="shared" si="17"/>
        <v>18.230795756229217</v>
      </c>
    </row>
    <row r="336" spans="1:7" x14ac:dyDescent="0.25">
      <c r="A336" s="148">
        <v>3301</v>
      </c>
      <c r="B336" s="148" t="s">
        <v>142</v>
      </c>
      <c r="C336" s="149">
        <v>3203415</v>
      </c>
      <c r="D336" s="151">
        <v>4182248</v>
      </c>
      <c r="E336" s="150">
        <f t="shared" si="15"/>
        <v>0.76595529485578095</v>
      </c>
      <c r="F336" s="150">
        <f t="shared" si="16"/>
        <v>0.16218693007409793</v>
      </c>
      <c r="G336" s="170">
        <f t="shared" si="17"/>
        <v>16.218693007409794</v>
      </c>
    </row>
    <row r="337" spans="1:7" x14ac:dyDescent="0.25">
      <c r="A337" s="148">
        <v>5101</v>
      </c>
      <c r="B337" s="148" t="s">
        <v>47</v>
      </c>
      <c r="C337" s="149">
        <v>22541266</v>
      </c>
      <c r="D337" s="151">
        <v>19711200</v>
      </c>
      <c r="E337" s="150">
        <f t="shared" si="15"/>
        <v>1.1435765453143392</v>
      </c>
      <c r="F337" s="150">
        <f t="shared" si="16"/>
        <v>0.24214620674983037</v>
      </c>
      <c r="G337" s="170">
        <f t="shared" si="17"/>
        <v>24.214620674983038</v>
      </c>
    </row>
    <row r="338" spans="1:7" x14ac:dyDescent="0.25">
      <c r="A338" s="148">
        <v>7309</v>
      </c>
      <c r="B338" s="148" t="s">
        <v>156</v>
      </c>
      <c r="C338" s="149">
        <v>1863858</v>
      </c>
      <c r="D338" s="151">
        <v>1785892</v>
      </c>
      <c r="E338" s="150">
        <f t="shared" si="15"/>
        <v>1.043656615293646</v>
      </c>
      <c r="F338" s="150">
        <f t="shared" si="16"/>
        <v>0.22098869688977221</v>
      </c>
      <c r="G338" s="170">
        <f t="shared" si="17"/>
        <v>22.098869688977221</v>
      </c>
    </row>
    <row r="339" spans="1:7" x14ac:dyDescent="0.25">
      <c r="A339" s="148">
        <v>9211</v>
      </c>
      <c r="B339" s="148" t="s">
        <v>108</v>
      </c>
      <c r="C339" s="149">
        <v>1834782</v>
      </c>
      <c r="D339" s="151">
        <v>2871704</v>
      </c>
      <c r="E339" s="150">
        <f t="shared" si="15"/>
        <v>0.6389175207472636</v>
      </c>
      <c r="F339" s="150">
        <f t="shared" si="16"/>
        <v>0.13528736201250946</v>
      </c>
      <c r="G339" s="170">
        <f t="shared" si="17"/>
        <v>13.528736201250947</v>
      </c>
    </row>
    <row r="340" spans="1:7" x14ac:dyDescent="0.25">
      <c r="A340" s="148">
        <v>4106</v>
      </c>
      <c r="B340" s="148" t="s">
        <v>230</v>
      </c>
      <c r="C340" s="149">
        <v>1746140</v>
      </c>
      <c r="D340" s="151">
        <v>2028682</v>
      </c>
      <c r="E340" s="150">
        <f t="shared" si="15"/>
        <v>0.86072632379052016</v>
      </c>
      <c r="F340" s="150">
        <f t="shared" si="16"/>
        <v>0.18225418771448404</v>
      </c>
      <c r="G340" s="170">
        <f t="shared" si="17"/>
        <v>18.225418771448403</v>
      </c>
    </row>
    <row r="341" spans="1:7" x14ac:dyDescent="0.25">
      <c r="A341" s="148">
        <v>9119</v>
      </c>
      <c r="B341" s="148" t="s">
        <v>204</v>
      </c>
      <c r="C341" s="149">
        <v>884593</v>
      </c>
      <c r="D341" s="151">
        <v>2018417</v>
      </c>
      <c r="E341" s="150">
        <f t="shared" si="15"/>
        <v>0.43826077564745047</v>
      </c>
      <c r="F341" s="150">
        <f t="shared" si="16"/>
        <v>9.279937125773953E-2</v>
      </c>
      <c r="G341" s="170">
        <f t="shared" si="17"/>
        <v>9.2799371257739534</v>
      </c>
    </row>
    <row r="342" spans="1:7" x14ac:dyDescent="0.25">
      <c r="A342" s="148">
        <v>7407</v>
      </c>
      <c r="B342" s="148" t="s">
        <v>339</v>
      </c>
      <c r="C342" s="149">
        <v>780318</v>
      </c>
      <c r="D342" s="151">
        <v>1793752</v>
      </c>
      <c r="E342" s="150">
        <f t="shared" si="15"/>
        <v>0.43502000276515373</v>
      </c>
      <c r="F342" s="150">
        <f t="shared" si="16"/>
        <v>9.2113154962379817E-2</v>
      </c>
      <c r="G342" s="170">
        <f t="shared" si="17"/>
        <v>9.2113154962379813</v>
      </c>
    </row>
    <row r="343" spans="1:7" x14ac:dyDescent="0.25">
      <c r="A343" s="148">
        <v>5804</v>
      </c>
      <c r="B343" s="148" t="s">
        <v>30</v>
      </c>
      <c r="C343" s="149">
        <v>4656177</v>
      </c>
      <c r="D343" s="151">
        <v>6410927</v>
      </c>
      <c r="E343" s="150">
        <f t="shared" si="15"/>
        <v>0.72628763359807402</v>
      </c>
      <c r="F343" s="150">
        <f t="shared" si="16"/>
        <v>0.15378751532259069</v>
      </c>
      <c r="G343" s="170">
        <f t="shared" si="17"/>
        <v>15.378751532259068</v>
      </c>
    </row>
    <row r="344" spans="1:7" x14ac:dyDescent="0.25">
      <c r="A344" s="148">
        <v>9120</v>
      </c>
      <c r="B344" s="148" t="s">
        <v>140</v>
      </c>
      <c r="C344" s="149">
        <v>3359273</v>
      </c>
      <c r="D344" s="151">
        <v>3784254</v>
      </c>
      <c r="E344" s="150">
        <f t="shared" si="15"/>
        <v>0.8876975488431802</v>
      </c>
      <c r="F344" s="150">
        <f t="shared" si="16"/>
        <v>0.18796520012083101</v>
      </c>
      <c r="G344" s="170">
        <f t="shared" si="17"/>
        <v>18.7965200120831</v>
      </c>
    </row>
    <row r="345" spans="1:7" x14ac:dyDescent="0.25">
      <c r="A345" s="148">
        <v>5109</v>
      </c>
      <c r="B345" s="148" t="s">
        <v>17</v>
      </c>
      <c r="C345" s="149">
        <v>63557747</v>
      </c>
      <c r="D345" s="151">
        <v>35235018</v>
      </c>
      <c r="E345" s="150">
        <f t="shared" si="15"/>
        <v>1.8038233157706915</v>
      </c>
      <c r="F345" s="150">
        <f t="shared" si="16"/>
        <v>0.38194992311661358</v>
      </c>
      <c r="G345" s="170">
        <f t="shared" si="17"/>
        <v>38.194992311661359</v>
      </c>
    </row>
    <row r="346" spans="1:7" x14ac:dyDescent="0.25">
      <c r="A346" s="148">
        <v>13132</v>
      </c>
      <c r="B346" s="148" t="s">
        <v>5</v>
      </c>
      <c r="C346" s="149">
        <v>56460555</v>
      </c>
      <c r="D346" s="151">
        <v>20932790</v>
      </c>
      <c r="E346" s="150">
        <f t="shared" si="15"/>
        <v>2.6972302784292013</v>
      </c>
      <c r="F346" s="150">
        <f t="shared" si="16"/>
        <v>0.57112406102461044</v>
      </c>
      <c r="G346" s="170">
        <f t="shared" si="17"/>
        <v>57.112406102461044</v>
      </c>
    </row>
    <row r="347" spans="1:7" x14ac:dyDescent="0.25">
      <c r="A347" s="148">
        <v>7408</v>
      </c>
      <c r="B347" s="148" t="s">
        <v>328</v>
      </c>
      <c r="C347" s="149">
        <v>1005423</v>
      </c>
      <c r="D347" s="151">
        <v>1889609</v>
      </c>
      <c r="E347" s="150">
        <f t="shared" si="15"/>
        <v>0.53207991706220703</v>
      </c>
      <c r="F347" s="150">
        <f t="shared" si="16"/>
        <v>0.11266507181551431</v>
      </c>
      <c r="G347" s="170">
        <f t="shared" si="17"/>
        <v>11.266507181551431</v>
      </c>
    </row>
    <row r="348" spans="1:7" x14ac:dyDescent="0.25">
      <c r="A348" s="148">
        <v>8313</v>
      </c>
      <c r="B348" s="148" t="s">
        <v>277</v>
      </c>
      <c r="C348" s="149">
        <v>1581678</v>
      </c>
      <c r="D348" s="151">
        <v>2073141</v>
      </c>
      <c r="E348" s="150">
        <f t="shared" si="15"/>
        <v>0.76293797672227792</v>
      </c>
      <c r="F348" s="150">
        <f t="shared" si="16"/>
        <v>0.16154802912463467</v>
      </c>
      <c r="G348" s="170">
        <f t="shared" si="17"/>
        <v>16.154802912463467</v>
      </c>
    </row>
    <row r="349" spans="1:7" x14ac:dyDescent="0.25">
      <c r="A349" s="148">
        <v>16109</v>
      </c>
      <c r="B349" s="148" t="s">
        <v>117</v>
      </c>
      <c r="C349" s="149">
        <v>821566</v>
      </c>
      <c r="D349" s="151">
        <v>1502884</v>
      </c>
      <c r="E349" s="150">
        <f t="shared" si="15"/>
        <v>0.54665962243260291</v>
      </c>
      <c r="F349" s="150">
        <f t="shared" si="16"/>
        <v>0.1157522463168076</v>
      </c>
      <c r="G349" s="170">
        <f t="shared" si="17"/>
        <v>11.57522463168076</v>
      </c>
    </row>
    <row r="350" spans="1:7" x14ac:dyDescent="0.25">
      <c r="A350" s="148">
        <v>5405</v>
      </c>
      <c r="B350" s="148" t="s">
        <v>225</v>
      </c>
      <c r="C350" s="149">
        <v>10576401</v>
      </c>
      <c r="D350" s="151">
        <v>4160920</v>
      </c>
      <c r="E350" s="150">
        <f t="shared" si="15"/>
        <v>2.5418419484152541</v>
      </c>
      <c r="F350" s="150">
        <f t="shared" si="16"/>
        <v>0.53822141463837714</v>
      </c>
      <c r="G350" s="170">
        <f t="shared" si="17"/>
        <v>53.822141463837717</v>
      </c>
    </row>
    <row r="351" spans="1:7" x14ac:dyDescent="0.25">
      <c r="C351" s="60">
        <v>1831346000</v>
      </c>
    </row>
  </sheetData>
  <sheetProtection algorithmName="SHA-512" hashValue="iG/lpSQgFSs2mdOLTTH3evSaKI2wLluYPE1TM7mL0aMoPcOVdC4IlQ5Quga/WgCGviC4kBeLJdMyh5YsFPqpNA==" saltValue="XWqkayvcx+lDbwLm0Fppsw==" spinCount="100000" sheet="1" objects="1" scenarios="1"/>
  <autoFilter ref="A5:G351"/>
  <phoneticPr fontId="7" type="noConversion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theme="9" tint="0.79998168889431442"/>
  </sheetPr>
  <dimension ref="A1:U348"/>
  <sheetViews>
    <sheetView zoomScaleNormal="100" workbookViewId="0">
      <selection activeCell="D2" sqref="D1:R1048576"/>
    </sheetView>
  </sheetViews>
  <sheetFormatPr baseColWidth="10" defaultRowHeight="15" x14ac:dyDescent="0.25"/>
  <cols>
    <col min="1" max="1" width="7.7109375" style="164" bestFit="1" customWidth="1"/>
    <col min="2" max="2" width="19.28515625" style="5" bestFit="1" customWidth="1"/>
    <col min="3" max="3" width="11.5703125" style="4"/>
    <col min="4" max="4" width="8.5703125" style="4" customWidth="1"/>
    <col min="5" max="16" width="11.5703125" style="4" customWidth="1"/>
    <col min="17" max="17" width="11.42578125" style="5" customWidth="1"/>
    <col min="18" max="18" width="16.85546875" style="33" bestFit="1" customWidth="1"/>
  </cols>
  <sheetData>
    <row r="1" spans="1:18" x14ac:dyDescent="0.25">
      <c r="A1" s="261" t="s">
        <v>406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  <c r="O1" s="261"/>
      <c r="P1" s="261"/>
      <c r="Q1" s="261"/>
      <c r="R1" s="261"/>
    </row>
    <row r="2" spans="1:18" s="239" customFormat="1" x14ac:dyDescent="0.25">
      <c r="A2" s="241" t="s">
        <v>351</v>
      </c>
      <c r="B2" s="242" t="s">
        <v>352</v>
      </c>
      <c r="C2" s="242" t="s">
        <v>353</v>
      </c>
      <c r="D2" s="242" t="s">
        <v>354</v>
      </c>
      <c r="E2" s="242" t="s">
        <v>355</v>
      </c>
      <c r="F2" s="242" t="s">
        <v>356</v>
      </c>
      <c r="G2" s="242" t="s">
        <v>357</v>
      </c>
      <c r="H2" s="242" t="s">
        <v>358</v>
      </c>
      <c r="I2" s="242" t="s">
        <v>359</v>
      </c>
      <c r="J2" s="242" t="s">
        <v>360</v>
      </c>
      <c r="K2" s="242" t="s">
        <v>361</v>
      </c>
      <c r="L2" s="242" t="s">
        <v>362</v>
      </c>
      <c r="M2" s="242" t="s">
        <v>363</v>
      </c>
      <c r="N2" s="242" t="s">
        <v>364</v>
      </c>
      <c r="O2" s="242" t="s">
        <v>365</v>
      </c>
      <c r="P2" s="242" t="s">
        <v>366</v>
      </c>
      <c r="Q2" s="242" t="s">
        <v>367</v>
      </c>
      <c r="R2" s="243" t="s">
        <v>385</v>
      </c>
    </row>
    <row r="3" spans="1:18" s="2" customFormat="1" x14ac:dyDescent="0.25">
      <c r="A3" s="239">
        <v>1101</v>
      </c>
      <c r="B3" s="239" t="s">
        <v>60</v>
      </c>
      <c r="C3" s="240">
        <v>100</v>
      </c>
      <c r="D3" s="240">
        <v>100</v>
      </c>
      <c r="E3" s="240">
        <v>100</v>
      </c>
      <c r="F3" s="240">
        <v>100</v>
      </c>
      <c r="G3" s="240">
        <v>100</v>
      </c>
      <c r="H3" s="240">
        <v>100</v>
      </c>
      <c r="I3" s="240">
        <v>100</v>
      </c>
      <c r="J3" s="240">
        <v>100</v>
      </c>
      <c r="K3" s="240">
        <v>100</v>
      </c>
      <c r="L3" s="240">
        <v>100</v>
      </c>
      <c r="M3" s="240">
        <v>100</v>
      </c>
      <c r="N3" s="240">
        <v>100</v>
      </c>
      <c r="O3" s="240">
        <v>100</v>
      </c>
      <c r="P3" s="240">
        <v>100</v>
      </c>
      <c r="Q3" s="88">
        <f>SUM(C3:P3)</f>
        <v>1400</v>
      </c>
      <c r="R3" s="244">
        <f>SUM(C3:P3)/1400</f>
        <v>1</v>
      </c>
    </row>
    <row r="4" spans="1:18" s="2" customFormat="1" x14ac:dyDescent="0.25">
      <c r="A4" s="239">
        <v>1107</v>
      </c>
      <c r="B4" s="239" t="s">
        <v>70</v>
      </c>
      <c r="C4" s="240">
        <v>100</v>
      </c>
      <c r="D4" s="240">
        <v>100</v>
      </c>
      <c r="E4" s="240">
        <v>100</v>
      </c>
      <c r="F4" s="240">
        <v>100</v>
      </c>
      <c r="G4" s="240">
        <v>100</v>
      </c>
      <c r="H4" s="240">
        <v>100</v>
      </c>
      <c r="I4" s="240">
        <v>100</v>
      </c>
      <c r="J4" s="240">
        <v>100</v>
      </c>
      <c r="K4" s="240">
        <v>100</v>
      </c>
      <c r="L4" s="240">
        <v>100</v>
      </c>
      <c r="M4" s="240">
        <v>100</v>
      </c>
      <c r="N4" s="240">
        <v>100</v>
      </c>
      <c r="O4" s="240">
        <v>100</v>
      </c>
      <c r="P4" s="240">
        <v>100</v>
      </c>
      <c r="Q4" s="88">
        <f t="shared" ref="Q4:Q67" si="0">SUM(C4:P4)</f>
        <v>1400</v>
      </c>
      <c r="R4" s="244">
        <f t="shared" ref="R4:R67" si="1">SUM(C4:P4)/1400</f>
        <v>1</v>
      </c>
    </row>
    <row r="5" spans="1:18" s="2" customFormat="1" x14ac:dyDescent="0.25">
      <c r="A5" s="239">
        <v>1401</v>
      </c>
      <c r="B5" s="239" t="s">
        <v>220</v>
      </c>
      <c r="C5" s="240">
        <v>100</v>
      </c>
      <c r="D5" s="240">
        <v>100</v>
      </c>
      <c r="E5" s="240">
        <v>100</v>
      </c>
      <c r="F5" s="240">
        <v>100</v>
      </c>
      <c r="G5" s="240">
        <v>100</v>
      </c>
      <c r="H5" s="240">
        <v>100</v>
      </c>
      <c r="I5" s="240">
        <v>100</v>
      </c>
      <c r="J5" s="240">
        <v>100</v>
      </c>
      <c r="K5" s="240">
        <v>100</v>
      </c>
      <c r="L5" s="240">
        <v>100</v>
      </c>
      <c r="M5" s="240">
        <v>100</v>
      </c>
      <c r="N5" s="240">
        <v>100</v>
      </c>
      <c r="O5" s="240">
        <v>100</v>
      </c>
      <c r="P5" s="240">
        <v>100</v>
      </c>
      <c r="Q5" s="88">
        <f t="shared" si="0"/>
        <v>1400</v>
      </c>
      <c r="R5" s="244">
        <f t="shared" si="1"/>
        <v>1</v>
      </c>
    </row>
    <row r="6" spans="1:18" s="2" customFormat="1" x14ac:dyDescent="0.25">
      <c r="A6" s="239">
        <v>1402</v>
      </c>
      <c r="B6" s="239" t="s">
        <v>261</v>
      </c>
      <c r="C6" s="240">
        <v>100</v>
      </c>
      <c r="D6" s="240">
        <v>100</v>
      </c>
      <c r="E6" s="240">
        <v>100</v>
      </c>
      <c r="F6" s="240">
        <v>100</v>
      </c>
      <c r="G6" s="240">
        <v>100</v>
      </c>
      <c r="H6" s="240">
        <v>100</v>
      </c>
      <c r="I6" s="240">
        <v>100</v>
      </c>
      <c r="J6" s="240">
        <v>100</v>
      </c>
      <c r="K6" s="240">
        <v>100</v>
      </c>
      <c r="L6" s="240">
        <v>100</v>
      </c>
      <c r="M6" s="240">
        <v>100</v>
      </c>
      <c r="N6" s="240">
        <v>100</v>
      </c>
      <c r="O6" s="240">
        <v>100</v>
      </c>
      <c r="P6" s="240">
        <v>100</v>
      </c>
      <c r="Q6" s="88">
        <f t="shared" si="0"/>
        <v>1400</v>
      </c>
      <c r="R6" s="244">
        <f t="shared" si="1"/>
        <v>1</v>
      </c>
    </row>
    <row r="7" spans="1:18" s="2" customFormat="1" x14ac:dyDescent="0.25">
      <c r="A7" s="239">
        <v>1403</v>
      </c>
      <c r="B7" s="239" t="s">
        <v>334</v>
      </c>
      <c r="C7" s="240">
        <v>100</v>
      </c>
      <c r="D7" s="240">
        <v>100</v>
      </c>
      <c r="E7" s="240">
        <v>100</v>
      </c>
      <c r="F7" s="240">
        <v>100</v>
      </c>
      <c r="G7" s="240">
        <v>100</v>
      </c>
      <c r="H7" s="240">
        <v>100</v>
      </c>
      <c r="I7" s="240">
        <v>100</v>
      </c>
      <c r="J7" s="240">
        <v>100</v>
      </c>
      <c r="K7" s="240">
        <v>100</v>
      </c>
      <c r="L7" s="240">
        <v>100</v>
      </c>
      <c r="M7" s="240">
        <v>100</v>
      </c>
      <c r="N7" s="240">
        <v>100</v>
      </c>
      <c r="O7" s="240">
        <v>-100</v>
      </c>
      <c r="P7" s="240">
        <v>-100</v>
      </c>
      <c r="Q7" s="88">
        <f t="shared" si="0"/>
        <v>1000</v>
      </c>
      <c r="R7" s="244">
        <f t="shared" si="1"/>
        <v>0.7142857142857143</v>
      </c>
    </row>
    <row r="8" spans="1:18" s="2" customFormat="1" x14ac:dyDescent="0.25">
      <c r="A8" s="239">
        <v>1404</v>
      </c>
      <c r="B8" s="239" t="s">
        <v>262</v>
      </c>
      <c r="C8" s="240">
        <v>100</v>
      </c>
      <c r="D8" s="240">
        <v>100</v>
      </c>
      <c r="E8" s="240">
        <v>100</v>
      </c>
      <c r="F8" s="240">
        <v>100</v>
      </c>
      <c r="G8" s="240">
        <v>100</v>
      </c>
      <c r="H8" s="240">
        <v>100</v>
      </c>
      <c r="I8" s="240">
        <v>100</v>
      </c>
      <c r="J8" s="240">
        <v>100</v>
      </c>
      <c r="K8" s="240">
        <v>100</v>
      </c>
      <c r="L8" s="240">
        <v>100</v>
      </c>
      <c r="M8" s="240">
        <v>100</v>
      </c>
      <c r="N8" s="240">
        <v>100</v>
      </c>
      <c r="O8" s="240">
        <v>50</v>
      </c>
      <c r="P8" s="240">
        <v>-100</v>
      </c>
      <c r="Q8" s="88">
        <f t="shared" si="0"/>
        <v>1150</v>
      </c>
      <c r="R8" s="244">
        <f t="shared" si="1"/>
        <v>0.8214285714285714</v>
      </c>
    </row>
    <row r="9" spans="1:18" s="2" customFormat="1" x14ac:dyDescent="0.25">
      <c r="A9" s="239">
        <v>1405</v>
      </c>
      <c r="B9" s="239" t="s">
        <v>209</v>
      </c>
      <c r="C9" s="240">
        <v>100</v>
      </c>
      <c r="D9" s="240">
        <v>100</v>
      </c>
      <c r="E9" s="240">
        <v>100</v>
      </c>
      <c r="F9" s="240">
        <v>100</v>
      </c>
      <c r="G9" s="240">
        <v>100</v>
      </c>
      <c r="H9" s="240">
        <v>100</v>
      </c>
      <c r="I9" s="240">
        <v>100</v>
      </c>
      <c r="J9" s="240">
        <v>100</v>
      </c>
      <c r="K9" s="240">
        <v>100</v>
      </c>
      <c r="L9" s="240">
        <v>100</v>
      </c>
      <c r="M9" s="240">
        <v>100</v>
      </c>
      <c r="N9" s="240">
        <v>100</v>
      </c>
      <c r="O9" s="240">
        <v>100</v>
      </c>
      <c r="P9" s="240">
        <v>100</v>
      </c>
      <c r="Q9" s="88">
        <f t="shared" si="0"/>
        <v>1400</v>
      </c>
      <c r="R9" s="244">
        <f t="shared" si="1"/>
        <v>1</v>
      </c>
    </row>
    <row r="10" spans="1:18" s="2" customFormat="1" x14ac:dyDescent="0.25">
      <c r="A10" s="239">
        <v>2101</v>
      </c>
      <c r="B10" s="239" t="s">
        <v>28</v>
      </c>
      <c r="C10" s="240">
        <v>100</v>
      </c>
      <c r="D10" s="240">
        <v>100</v>
      </c>
      <c r="E10" s="240">
        <v>100</v>
      </c>
      <c r="F10" s="240">
        <v>100</v>
      </c>
      <c r="G10" s="240">
        <v>100</v>
      </c>
      <c r="H10" s="240">
        <v>100</v>
      </c>
      <c r="I10" s="240">
        <v>100</v>
      </c>
      <c r="J10" s="240">
        <v>100</v>
      </c>
      <c r="K10" s="240">
        <v>100</v>
      </c>
      <c r="L10" s="240">
        <v>100</v>
      </c>
      <c r="M10" s="240">
        <v>100</v>
      </c>
      <c r="N10" s="240">
        <v>100</v>
      </c>
      <c r="O10" s="240">
        <v>100</v>
      </c>
      <c r="P10" s="240">
        <v>100</v>
      </c>
      <c r="Q10" s="88">
        <f t="shared" si="0"/>
        <v>1400</v>
      </c>
      <c r="R10" s="244">
        <f t="shared" si="1"/>
        <v>1</v>
      </c>
    </row>
    <row r="11" spans="1:18" s="2" customFormat="1" x14ac:dyDescent="0.25">
      <c r="A11" s="239">
        <v>2102</v>
      </c>
      <c r="B11" s="239" t="s">
        <v>143</v>
      </c>
      <c r="C11" s="240">
        <v>100</v>
      </c>
      <c r="D11" s="240">
        <v>100</v>
      </c>
      <c r="E11" s="240">
        <v>100</v>
      </c>
      <c r="F11" s="240">
        <v>100</v>
      </c>
      <c r="G11" s="240">
        <v>100</v>
      </c>
      <c r="H11" s="240">
        <v>100</v>
      </c>
      <c r="I11" s="240">
        <v>100</v>
      </c>
      <c r="J11" s="240">
        <v>100</v>
      </c>
      <c r="K11" s="240">
        <v>100</v>
      </c>
      <c r="L11" s="240">
        <v>100</v>
      </c>
      <c r="M11" s="240">
        <v>100</v>
      </c>
      <c r="N11" s="240">
        <v>100</v>
      </c>
      <c r="O11" s="240">
        <v>100</v>
      </c>
      <c r="P11" s="240">
        <v>100</v>
      </c>
      <c r="Q11" s="88">
        <f t="shared" si="0"/>
        <v>1400</v>
      </c>
      <c r="R11" s="244">
        <f t="shared" si="1"/>
        <v>1</v>
      </c>
    </row>
    <row r="12" spans="1:18" s="2" customFormat="1" x14ac:dyDescent="0.25">
      <c r="A12" s="239">
        <v>2103</v>
      </c>
      <c r="B12" s="239" t="s">
        <v>206</v>
      </c>
      <c r="C12" s="240">
        <v>100</v>
      </c>
      <c r="D12" s="240">
        <v>100</v>
      </c>
      <c r="E12" s="240">
        <v>100</v>
      </c>
      <c r="F12" s="240">
        <v>100</v>
      </c>
      <c r="G12" s="240">
        <v>100</v>
      </c>
      <c r="H12" s="240">
        <v>100</v>
      </c>
      <c r="I12" s="240">
        <v>100</v>
      </c>
      <c r="J12" s="240">
        <v>100</v>
      </c>
      <c r="K12" s="240">
        <v>100</v>
      </c>
      <c r="L12" s="240">
        <v>100</v>
      </c>
      <c r="M12" s="240">
        <v>100</v>
      </c>
      <c r="N12" s="240">
        <v>100</v>
      </c>
      <c r="O12" s="240">
        <v>100</v>
      </c>
      <c r="P12" s="240">
        <v>100</v>
      </c>
      <c r="Q12" s="88">
        <f t="shared" si="0"/>
        <v>1400</v>
      </c>
      <c r="R12" s="244">
        <f t="shared" si="1"/>
        <v>1</v>
      </c>
    </row>
    <row r="13" spans="1:18" s="2" customFormat="1" x14ac:dyDescent="0.25">
      <c r="A13" s="239">
        <v>2104</v>
      </c>
      <c r="B13" s="239" t="s">
        <v>129</v>
      </c>
      <c r="C13" s="240">
        <v>100</v>
      </c>
      <c r="D13" s="240">
        <v>100</v>
      </c>
      <c r="E13" s="240">
        <v>100</v>
      </c>
      <c r="F13" s="240">
        <v>100</v>
      </c>
      <c r="G13" s="240">
        <v>100</v>
      </c>
      <c r="H13" s="240">
        <v>100</v>
      </c>
      <c r="I13" s="240">
        <v>100</v>
      </c>
      <c r="J13" s="240">
        <v>100</v>
      </c>
      <c r="K13" s="240">
        <v>100</v>
      </c>
      <c r="L13" s="240">
        <v>100</v>
      </c>
      <c r="M13" s="240">
        <v>100</v>
      </c>
      <c r="N13" s="240">
        <v>100</v>
      </c>
      <c r="O13" s="240">
        <v>100</v>
      </c>
      <c r="P13" s="240">
        <v>100</v>
      </c>
      <c r="Q13" s="88">
        <f t="shared" si="0"/>
        <v>1400</v>
      </c>
      <c r="R13" s="244">
        <f t="shared" si="1"/>
        <v>1</v>
      </c>
    </row>
    <row r="14" spans="1:18" s="2" customFormat="1" x14ac:dyDescent="0.25">
      <c r="A14" s="239">
        <v>2201</v>
      </c>
      <c r="B14" s="239" t="s">
        <v>74</v>
      </c>
      <c r="C14" s="240">
        <v>100</v>
      </c>
      <c r="D14" s="240">
        <v>100</v>
      </c>
      <c r="E14" s="240">
        <v>100</v>
      </c>
      <c r="F14" s="240">
        <v>100</v>
      </c>
      <c r="G14" s="240">
        <v>100</v>
      </c>
      <c r="H14" s="240">
        <v>100</v>
      </c>
      <c r="I14" s="240">
        <v>100</v>
      </c>
      <c r="J14" s="240">
        <v>100</v>
      </c>
      <c r="K14" s="240">
        <v>100</v>
      </c>
      <c r="L14" s="240">
        <v>100</v>
      </c>
      <c r="M14" s="240">
        <v>100</v>
      </c>
      <c r="N14" s="240">
        <v>100</v>
      </c>
      <c r="O14" s="240">
        <v>100</v>
      </c>
      <c r="P14" s="240">
        <v>100</v>
      </c>
      <c r="Q14" s="88">
        <f t="shared" si="0"/>
        <v>1400</v>
      </c>
      <c r="R14" s="244">
        <f t="shared" si="1"/>
        <v>1</v>
      </c>
    </row>
    <row r="15" spans="1:18" s="2" customFormat="1" x14ac:dyDescent="0.25">
      <c r="A15" s="239">
        <v>2202</v>
      </c>
      <c r="B15" s="239" t="s">
        <v>326</v>
      </c>
      <c r="C15" s="240">
        <v>100</v>
      </c>
      <c r="D15" s="240">
        <v>100</v>
      </c>
      <c r="E15" s="240">
        <v>100</v>
      </c>
      <c r="F15" s="240">
        <v>100</v>
      </c>
      <c r="G15" s="240">
        <v>100</v>
      </c>
      <c r="H15" s="240">
        <v>100</v>
      </c>
      <c r="I15" s="240">
        <v>100</v>
      </c>
      <c r="J15" s="240">
        <v>100</v>
      </c>
      <c r="K15" s="240">
        <v>100</v>
      </c>
      <c r="L15" s="240">
        <v>100</v>
      </c>
      <c r="M15" s="240">
        <v>100</v>
      </c>
      <c r="N15" s="240">
        <v>100</v>
      </c>
      <c r="O15" s="240">
        <v>100</v>
      </c>
      <c r="P15" s="240">
        <v>100</v>
      </c>
      <c r="Q15" s="88">
        <f t="shared" si="0"/>
        <v>1400</v>
      </c>
      <c r="R15" s="244">
        <f t="shared" si="1"/>
        <v>1</v>
      </c>
    </row>
    <row r="16" spans="1:18" s="2" customFormat="1" x14ac:dyDescent="0.25">
      <c r="A16" s="239">
        <v>2203</v>
      </c>
      <c r="B16" s="239" t="s">
        <v>202</v>
      </c>
      <c r="C16" s="240">
        <v>100</v>
      </c>
      <c r="D16" s="240">
        <v>100</v>
      </c>
      <c r="E16" s="240">
        <v>100</v>
      </c>
      <c r="F16" s="240">
        <v>100</v>
      </c>
      <c r="G16" s="240">
        <v>100</v>
      </c>
      <c r="H16" s="240">
        <v>100</v>
      </c>
      <c r="I16" s="240">
        <v>100</v>
      </c>
      <c r="J16" s="240">
        <v>100</v>
      </c>
      <c r="K16" s="240">
        <v>100</v>
      </c>
      <c r="L16" s="240">
        <v>100</v>
      </c>
      <c r="M16" s="240">
        <v>100</v>
      </c>
      <c r="N16" s="240">
        <v>100</v>
      </c>
      <c r="O16" s="240">
        <v>100</v>
      </c>
      <c r="P16" s="240">
        <v>100</v>
      </c>
      <c r="Q16" s="88">
        <f t="shared" si="0"/>
        <v>1400</v>
      </c>
      <c r="R16" s="244">
        <f t="shared" si="1"/>
        <v>1</v>
      </c>
    </row>
    <row r="17" spans="1:18" s="2" customFormat="1" x14ac:dyDescent="0.25">
      <c r="A17" s="239">
        <v>2301</v>
      </c>
      <c r="B17" s="239" t="s">
        <v>125</v>
      </c>
      <c r="C17" s="240">
        <v>100</v>
      </c>
      <c r="D17" s="240">
        <v>100</v>
      </c>
      <c r="E17" s="240">
        <v>100</v>
      </c>
      <c r="F17" s="240">
        <v>100</v>
      </c>
      <c r="G17" s="240">
        <v>100</v>
      </c>
      <c r="H17" s="240">
        <v>100</v>
      </c>
      <c r="I17" s="240">
        <v>100</v>
      </c>
      <c r="J17" s="240">
        <v>100</v>
      </c>
      <c r="K17" s="240">
        <v>100</v>
      </c>
      <c r="L17" s="240">
        <v>100</v>
      </c>
      <c r="M17" s="240">
        <v>100</v>
      </c>
      <c r="N17" s="240">
        <v>100</v>
      </c>
      <c r="O17" s="240">
        <v>100</v>
      </c>
      <c r="P17" s="240">
        <v>100</v>
      </c>
      <c r="Q17" s="88">
        <f t="shared" si="0"/>
        <v>1400</v>
      </c>
      <c r="R17" s="244">
        <f t="shared" si="1"/>
        <v>1</v>
      </c>
    </row>
    <row r="18" spans="1:18" s="2" customFormat="1" x14ac:dyDescent="0.25">
      <c r="A18" s="239">
        <v>2302</v>
      </c>
      <c r="B18" s="239" t="s">
        <v>145</v>
      </c>
      <c r="C18" s="240">
        <v>100</v>
      </c>
      <c r="D18" s="240">
        <v>100</v>
      </c>
      <c r="E18" s="240">
        <v>100</v>
      </c>
      <c r="F18" s="240">
        <v>100</v>
      </c>
      <c r="G18" s="240">
        <v>100</v>
      </c>
      <c r="H18" s="240">
        <v>100</v>
      </c>
      <c r="I18" s="240">
        <v>100</v>
      </c>
      <c r="J18" s="240">
        <v>100</v>
      </c>
      <c r="K18" s="240">
        <v>100</v>
      </c>
      <c r="L18" s="240">
        <v>100</v>
      </c>
      <c r="M18" s="240">
        <v>100</v>
      </c>
      <c r="N18" s="240">
        <v>100</v>
      </c>
      <c r="O18" s="240">
        <v>100</v>
      </c>
      <c r="P18" s="240">
        <v>100</v>
      </c>
      <c r="Q18" s="88">
        <f t="shared" si="0"/>
        <v>1400</v>
      </c>
      <c r="R18" s="244">
        <f t="shared" si="1"/>
        <v>1</v>
      </c>
    </row>
    <row r="19" spans="1:18" s="2" customFormat="1" x14ac:dyDescent="0.25">
      <c r="A19" s="239">
        <v>3101</v>
      </c>
      <c r="B19" s="239" t="s">
        <v>52</v>
      </c>
      <c r="C19" s="240">
        <v>100</v>
      </c>
      <c r="D19" s="240">
        <v>100</v>
      </c>
      <c r="E19" s="240">
        <v>100</v>
      </c>
      <c r="F19" s="240">
        <v>100</v>
      </c>
      <c r="G19" s="240">
        <v>100</v>
      </c>
      <c r="H19" s="240">
        <v>100</v>
      </c>
      <c r="I19" s="240">
        <v>100</v>
      </c>
      <c r="J19" s="240">
        <v>100</v>
      </c>
      <c r="K19" s="240">
        <v>100</v>
      </c>
      <c r="L19" s="240">
        <v>100</v>
      </c>
      <c r="M19" s="240">
        <v>100</v>
      </c>
      <c r="N19" s="240">
        <v>100</v>
      </c>
      <c r="O19" s="240">
        <v>100</v>
      </c>
      <c r="P19" s="240">
        <v>100</v>
      </c>
      <c r="Q19" s="88">
        <f t="shared" si="0"/>
        <v>1400</v>
      </c>
      <c r="R19" s="244">
        <f t="shared" si="1"/>
        <v>1</v>
      </c>
    </row>
    <row r="20" spans="1:18" s="2" customFormat="1" x14ac:dyDescent="0.25">
      <c r="A20" s="239">
        <v>3102</v>
      </c>
      <c r="B20" s="239" t="s">
        <v>87</v>
      </c>
      <c r="C20" s="240">
        <v>100</v>
      </c>
      <c r="D20" s="240">
        <v>100</v>
      </c>
      <c r="E20" s="240">
        <v>100</v>
      </c>
      <c r="F20" s="240">
        <v>100</v>
      </c>
      <c r="G20" s="240">
        <v>100</v>
      </c>
      <c r="H20" s="240">
        <v>100</v>
      </c>
      <c r="I20" s="240">
        <v>100</v>
      </c>
      <c r="J20" s="240">
        <v>100</v>
      </c>
      <c r="K20" s="240">
        <v>100</v>
      </c>
      <c r="L20" s="240">
        <v>100</v>
      </c>
      <c r="M20" s="240">
        <v>100</v>
      </c>
      <c r="N20" s="240">
        <v>100</v>
      </c>
      <c r="O20" s="240">
        <v>100</v>
      </c>
      <c r="P20" s="240">
        <v>100</v>
      </c>
      <c r="Q20" s="88">
        <f t="shared" si="0"/>
        <v>1400</v>
      </c>
      <c r="R20" s="244">
        <f t="shared" si="1"/>
        <v>1</v>
      </c>
    </row>
    <row r="21" spans="1:18" s="2" customFormat="1" x14ac:dyDescent="0.25">
      <c r="A21" s="239">
        <v>3103</v>
      </c>
      <c r="B21" s="239" t="s">
        <v>168</v>
      </c>
      <c r="C21" s="240">
        <v>100</v>
      </c>
      <c r="D21" s="240">
        <v>100</v>
      </c>
      <c r="E21" s="240">
        <v>100</v>
      </c>
      <c r="F21" s="240">
        <v>100</v>
      </c>
      <c r="G21" s="240">
        <v>100</v>
      </c>
      <c r="H21" s="240">
        <v>100</v>
      </c>
      <c r="I21" s="240">
        <v>100</v>
      </c>
      <c r="J21" s="240">
        <v>100</v>
      </c>
      <c r="K21" s="240">
        <v>100</v>
      </c>
      <c r="L21" s="240">
        <v>100</v>
      </c>
      <c r="M21" s="240">
        <v>100</v>
      </c>
      <c r="N21" s="240">
        <v>100</v>
      </c>
      <c r="O21" s="240">
        <v>100</v>
      </c>
      <c r="P21" s="240">
        <v>100</v>
      </c>
      <c r="Q21" s="88">
        <f t="shared" si="0"/>
        <v>1400</v>
      </c>
      <c r="R21" s="244">
        <f t="shared" si="1"/>
        <v>1</v>
      </c>
    </row>
    <row r="22" spans="1:18" s="2" customFormat="1" x14ac:dyDescent="0.25">
      <c r="A22" s="239">
        <v>3201</v>
      </c>
      <c r="B22" s="239" t="s">
        <v>133</v>
      </c>
      <c r="C22" s="240">
        <v>100</v>
      </c>
      <c r="D22" s="240">
        <v>100</v>
      </c>
      <c r="E22" s="240">
        <v>100</v>
      </c>
      <c r="F22" s="240">
        <v>100</v>
      </c>
      <c r="G22" s="240">
        <v>100</v>
      </c>
      <c r="H22" s="240">
        <v>100</v>
      </c>
      <c r="I22" s="240">
        <v>100</v>
      </c>
      <c r="J22" s="240">
        <v>100</v>
      </c>
      <c r="K22" s="240">
        <v>100</v>
      </c>
      <c r="L22" s="240">
        <v>100</v>
      </c>
      <c r="M22" s="240">
        <v>100</v>
      </c>
      <c r="N22" s="240">
        <v>100</v>
      </c>
      <c r="O22" s="240">
        <v>100</v>
      </c>
      <c r="P22" s="240">
        <v>100</v>
      </c>
      <c r="Q22" s="88">
        <f t="shared" si="0"/>
        <v>1400</v>
      </c>
      <c r="R22" s="244">
        <f t="shared" si="1"/>
        <v>1</v>
      </c>
    </row>
    <row r="23" spans="1:18" s="2" customFormat="1" x14ac:dyDescent="0.25">
      <c r="A23" s="239">
        <v>3202</v>
      </c>
      <c r="B23" s="239" t="s">
        <v>181</v>
      </c>
      <c r="C23" s="240">
        <v>100</v>
      </c>
      <c r="D23" s="240">
        <v>100</v>
      </c>
      <c r="E23" s="240">
        <v>100</v>
      </c>
      <c r="F23" s="240">
        <v>100</v>
      </c>
      <c r="G23" s="240">
        <v>100</v>
      </c>
      <c r="H23" s="240">
        <v>100</v>
      </c>
      <c r="I23" s="240">
        <v>100</v>
      </c>
      <c r="J23" s="240">
        <v>100</v>
      </c>
      <c r="K23" s="240">
        <v>100</v>
      </c>
      <c r="L23" s="240">
        <v>100</v>
      </c>
      <c r="M23" s="240">
        <v>100</v>
      </c>
      <c r="N23" s="240">
        <v>100</v>
      </c>
      <c r="O23" s="240">
        <v>100</v>
      </c>
      <c r="P23" s="240">
        <v>100</v>
      </c>
      <c r="Q23" s="88">
        <f t="shared" si="0"/>
        <v>1400</v>
      </c>
      <c r="R23" s="244">
        <f t="shared" si="1"/>
        <v>1</v>
      </c>
    </row>
    <row r="24" spans="1:18" s="2" customFormat="1" x14ac:dyDescent="0.25">
      <c r="A24" s="239">
        <v>3301</v>
      </c>
      <c r="B24" s="239" t="s">
        <v>142</v>
      </c>
      <c r="C24" s="240">
        <v>100</v>
      </c>
      <c r="D24" s="240">
        <v>100</v>
      </c>
      <c r="E24" s="240">
        <v>100</v>
      </c>
      <c r="F24" s="240">
        <v>100</v>
      </c>
      <c r="G24" s="240">
        <v>100</v>
      </c>
      <c r="H24" s="240">
        <v>100</v>
      </c>
      <c r="I24" s="240">
        <v>100</v>
      </c>
      <c r="J24" s="240">
        <v>100</v>
      </c>
      <c r="K24" s="240">
        <v>100</v>
      </c>
      <c r="L24" s="240">
        <v>100</v>
      </c>
      <c r="M24" s="240">
        <v>100</v>
      </c>
      <c r="N24" s="240">
        <v>100</v>
      </c>
      <c r="O24" s="240">
        <v>100</v>
      </c>
      <c r="P24" s="240">
        <v>100</v>
      </c>
      <c r="Q24" s="88">
        <f t="shared" si="0"/>
        <v>1400</v>
      </c>
      <c r="R24" s="244">
        <f t="shared" si="1"/>
        <v>1</v>
      </c>
    </row>
    <row r="25" spans="1:18" s="2" customFormat="1" x14ac:dyDescent="0.25">
      <c r="A25" s="239">
        <v>3302</v>
      </c>
      <c r="B25" s="239" t="s">
        <v>329</v>
      </c>
      <c r="C25" s="240">
        <v>100</v>
      </c>
      <c r="D25" s="240">
        <v>100</v>
      </c>
      <c r="E25" s="240">
        <v>100</v>
      </c>
      <c r="F25" s="240">
        <v>100</v>
      </c>
      <c r="G25" s="240">
        <v>100</v>
      </c>
      <c r="H25" s="240">
        <v>100</v>
      </c>
      <c r="I25" s="240">
        <v>100</v>
      </c>
      <c r="J25" s="240">
        <v>100</v>
      </c>
      <c r="K25" s="240">
        <v>100</v>
      </c>
      <c r="L25" s="240">
        <v>100</v>
      </c>
      <c r="M25" s="240">
        <v>100</v>
      </c>
      <c r="N25" s="240">
        <v>100</v>
      </c>
      <c r="O25" s="240">
        <v>100</v>
      </c>
      <c r="P25" s="240">
        <v>100</v>
      </c>
      <c r="Q25" s="88">
        <f t="shared" si="0"/>
        <v>1400</v>
      </c>
      <c r="R25" s="244">
        <f t="shared" si="1"/>
        <v>1</v>
      </c>
    </row>
    <row r="26" spans="1:18" s="2" customFormat="1" x14ac:dyDescent="0.25">
      <c r="A26" s="239">
        <v>3303</v>
      </c>
      <c r="B26" s="239" t="s">
        <v>159</v>
      </c>
      <c r="C26" s="240">
        <v>100</v>
      </c>
      <c r="D26" s="240">
        <v>100</v>
      </c>
      <c r="E26" s="240">
        <v>100</v>
      </c>
      <c r="F26" s="240">
        <v>100</v>
      </c>
      <c r="G26" s="240">
        <v>100</v>
      </c>
      <c r="H26" s="240">
        <v>100</v>
      </c>
      <c r="I26" s="240">
        <v>100</v>
      </c>
      <c r="J26" s="240">
        <v>100</v>
      </c>
      <c r="K26" s="240">
        <v>100</v>
      </c>
      <c r="L26" s="240">
        <v>100</v>
      </c>
      <c r="M26" s="240">
        <v>100</v>
      </c>
      <c r="N26" s="240">
        <v>100</v>
      </c>
      <c r="O26" s="240">
        <v>100</v>
      </c>
      <c r="P26" s="240">
        <v>100</v>
      </c>
      <c r="Q26" s="88">
        <f t="shared" si="0"/>
        <v>1400</v>
      </c>
      <c r="R26" s="244">
        <f t="shared" si="1"/>
        <v>1</v>
      </c>
    </row>
    <row r="27" spans="1:18" s="2" customFormat="1" x14ac:dyDescent="0.25">
      <c r="A27" s="239">
        <v>3304</v>
      </c>
      <c r="B27" s="239" t="s">
        <v>217</v>
      </c>
      <c r="C27" s="240">
        <v>100</v>
      </c>
      <c r="D27" s="240">
        <v>100</v>
      </c>
      <c r="E27" s="240">
        <v>100</v>
      </c>
      <c r="F27" s="240">
        <v>100</v>
      </c>
      <c r="G27" s="240">
        <v>100</v>
      </c>
      <c r="H27" s="240">
        <v>100</v>
      </c>
      <c r="I27" s="240">
        <v>100</v>
      </c>
      <c r="J27" s="240">
        <v>100</v>
      </c>
      <c r="K27" s="240">
        <v>100</v>
      </c>
      <c r="L27" s="240">
        <v>100</v>
      </c>
      <c r="M27" s="240">
        <v>100</v>
      </c>
      <c r="N27" s="240">
        <v>100</v>
      </c>
      <c r="O27" s="240">
        <v>100</v>
      </c>
      <c r="P27" s="240">
        <v>100</v>
      </c>
      <c r="Q27" s="88">
        <f t="shared" si="0"/>
        <v>1400</v>
      </c>
      <c r="R27" s="244">
        <f t="shared" si="1"/>
        <v>1</v>
      </c>
    </row>
    <row r="28" spans="1:18" s="2" customFormat="1" x14ac:dyDescent="0.25">
      <c r="A28" s="239">
        <v>4101</v>
      </c>
      <c r="B28" s="239" t="s">
        <v>84</v>
      </c>
      <c r="C28" s="240">
        <v>100</v>
      </c>
      <c r="D28" s="240">
        <v>100</v>
      </c>
      <c r="E28" s="240">
        <v>100</v>
      </c>
      <c r="F28" s="240">
        <v>100</v>
      </c>
      <c r="G28" s="240">
        <v>100</v>
      </c>
      <c r="H28" s="240">
        <v>100</v>
      </c>
      <c r="I28" s="240">
        <v>100</v>
      </c>
      <c r="J28" s="240">
        <v>100</v>
      </c>
      <c r="K28" s="240">
        <v>100</v>
      </c>
      <c r="L28" s="240">
        <v>100</v>
      </c>
      <c r="M28" s="240">
        <v>100</v>
      </c>
      <c r="N28" s="240">
        <v>100</v>
      </c>
      <c r="O28" s="240">
        <v>100</v>
      </c>
      <c r="P28" s="240">
        <v>100</v>
      </c>
      <c r="Q28" s="88">
        <f t="shared" si="0"/>
        <v>1400</v>
      </c>
      <c r="R28" s="244">
        <f t="shared" si="1"/>
        <v>1</v>
      </c>
    </row>
    <row r="29" spans="1:18" s="2" customFormat="1" x14ac:dyDescent="0.25">
      <c r="A29" s="239">
        <v>4102</v>
      </c>
      <c r="B29" s="239" t="s">
        <v>77</v>
      </c>
      <c r="C29" s="240">
        <v>100</v>
      </c>
      <c r="D29" s="240">
        <v>100</v>
      </c>
      <c r="E29" s="240">
        <v>100</v>
      </c>
      <c r="F29" s="240">
        <v>100</v>
      </c>
      <c r="G29" s="240">
        <v>100</v>
      </c>
      <c r="H29" s="240">
        <v>100</v>
      </c>
      <c r="I29" s="240">
        <v>100</v>
      </c>
      <c r="J29" s="240">
        <v>100</v>
      </c>
      <c r="K29" s="240">
        <v>100</v>
      </c>
      <c r="L29" s="240">
        <v>100</v>
      </c>
      <c r="M29" s="240">
        <v>100</v>
      </c>
      <c r="N29" s="240">
        <v>100</v>
      </c>
      <c r="O29" s="240">
        <v>100</v>
      </c>
      <c r="P29" s="240">
        <v>100</v>
      </c>
      <c r="Q29" s="88">
        <f t="shared" si="0"/>
        <v>1400</v>
      </c>
      <c r="R29" s="244">
        <f t="shared" si="1"/>
        <v>1</v>
      </c>
    </row>
    <row r="30" spans="1:18" s="2" customFormat="1" x14ac:dyDescent="0.25">
      <c r="A30" s="239">
        <v>4103</v>
      </c>
      <c r="B30" s="239" t="s">
        <v>89</v>
      </c>
      <c r="C30" s="240">
        <v>100</v>
      </c>
      <c r="D30" s="240">
        <v>100</v>
      </c>
      <c r="E30" s="240">
        <v>100</v>
      </c>
      <c r="F30" s="240">
        <v>100</v>
      </c>
      <c r="G30" s="240">
        <v>100</v>
      </c>
      <c r="H30" s="240">
        <v>100</v>
      </c>
      <c r="I30" s="240">
        <v>100</v>
      </c>
      <c r="J30" s="240">
        <v>100</v>
      </c>
      <c r="K30" s="240">
        <v>100</v>
      </c>
      <c r="L30" s="240">
        <v>100</v>
      </c>
      <c r="M30" s="240">
        <v>100</v>
      </c>
      <c r="N30" s="240">
        <v>100</v>
      </c>
      <c r="O30" s="240">
        <v>100</v>
      </c>
      <c r="P30" s="240">
        <v>100</v>
      </c>
      <c r="Q30" s="88">
        <f t="shared" si="0"/>
        <v>1400</v>
      </c>
      <c r="R30" s="244">
        <f t="shared" si="1"/>
        <v>1</v>
      </c>
    </row>
    <row r="31" spans="1:18" s="2" customFormat="1" x14ac:dyDescent="0.25">
      <c r="A31" s="239">
        <v>4104</v>
      </c>
      <c r="B31" s="239" t="s">
        <v>327</v>
      </c>
      <c r="C31" s="240">
        <v>100</v>
      </c>
      <c r="D31" s="240">
        <v>100</v>
      </c>
      <c r="E31" s="240">
        <v>100</v>
      </c>
      <c r="F31" s="240">
        <v>100</v>
      </c>
      <c r="G31" s="240">
        <v>100</v>
      </c>
      <c r="H31" s="240">
        <v>100</v>
      </c>
      <c r="I31" s="240">
        <v>100</v>
      </c>
      <c r="J31" s="240">
        <v>100</v>
      </c>
      <c r="K31" s="240">
        <v>100</v>
      </c>
      <c r="L31" s="240">
        <v>100</v>
      </c>
      <c r="M31" s="240">
        <v>100</v>
      </c>
      <c r="N31" s="240">
        <v>100</v>
      </c>
      <c r="O31" s="240">
        <v>100</v>
      </c>
      <c r="P31" s="240">
        <v>100</v>
      </c>
      <c r="Q31" s="88">
        <f t="shared" si="0"/>
        <v>1400</v>
      </c>
      <c r="R31" s="244">
        <f t="shared" si="1"/>
        <v>1</v>
      </c>
    </row>
    <row r="32" spans="1:18" s="2" customFormat="1" x14ac:dyDescent="0.25">
      <c r="A32" s="239">
        <v>4105</v>
      </c>
      <c r="B32" s="239" t="s">
        <v>208</v>
      </c>
      <c r="C32" s="240">
        <v>100</v>
      </c>
      <c r="D32" s="240">
        <v>100</v>
      </c>
      <c r="E32" s="240">
        <v>100</v>
      </c>
      <c r="F32" s="240">
        <v>100</v>
      </c>
      <c r="G32" s="240">
        <v>100</v>
      </c>
      <c r="H32" s="240">
        <v>100</v>
      </c>
      <c r="I32" s="240">
        <v>100</v>
      </c>
      <c r="J32" s="240">
        <v>100</v>
      </c>
      <c r="K32" s="240">
        <v>100</v>
      </c>
      <c r="L32" s="240">
        <v>100</v>
      </c>
      <c r="M32" s="240">
        <v>100</v>
      </c>
      <c r="N32" s="240">
        <v>100</v>
      </c>
      <c r="O32" s="240">
        <v>100</v>
      </c>
      <c r="P32" s="240">
        <v>100</v>
      </c>
      <c r="Q32" s="88">
        <f t="shared" si="0"/>
        <v>1400</v>
      </c>
      <c r="R32" s="244">
        <f t="shared" si="1"/>
        <v>1</v>
      </c>
    </row>
    <row r="33" spans="1:18" s="2" customFormat="1" x14ac:dyDescent="0.25">
      <c r="A33" s="239">
        <v>4106</v>
      </c>
      <c r="B33" s="239" t="s">
        <v>230</v>
      </c>
      <c r="C33" s="240">
        <v>100</v>
      </c>
      <c r="D33" s="240">
        <v>100</v>
      </c>
      <c r="E33" s="240">
        <v>100</v>
      </c>
      <c r="F33" s="240">
        <v>100</v>
      </c>
      <c r="G33" s="240">
        <v>100</v>
      </c>
      <c r="H33" s="240">
        <v>100</v>
      </c>
      <c r="I33" s="240">
        <v>100</v>
      </c>
      <c r="J33" s="240">
        <v>100</v>
      </c>
      <c r="K33" s="240">
        <v>100</v>
      </c>
      <c r="L33" s="240">
        <v>100</v>
      </c>
      <c r="M33" s="240">
        <v>100</v>
      </c>
      <c r="N33" s="240">
        <v>100</v>
      </c>
      <c r="O33" s="240">
        <v>100</v>
      </c>
      <c r="P33" s="240">
        <v>100</v>
      </c>
      <c r="Q33" s="88">
        <f t="shared" si="0"/>
        <v>1400</v>
      </c>
      <c r="R33" s="244">
        <f t="shared" si="1"/>
        <v>1</v>
      </c>
    </row>
    <row r="34" spans="1:18" s="2" customFormat="1" x14ac:dyDescent="0.25">
      <c r="A34" s="239">
        <v>4201</v>
      </c>
      <c r="B34" s="239" t="s">
        <v>119</v>
      </c>
      <c r="C34" s="240">
        <v>100</v>
      </c>
      <c r="D34" s="240">
        <v>100</v>
      </c>
      <c r="E34" s="240">
        <v>100</v>
      </c>
      <c r="F34" s="240">
        <v>100</v>
      </c>
      <c r="G34" s="240">
        <v>100</v>
      </c>
      <c r="H34" s="240">
        <v>100</v>
      </c>
      <c r="I34" s="240">
        <v>100</v>
      </c>
      <c r="J34" s="240">
        <v>100</v>
      </c>
      <c r="K34" s="240">
        <v>100</v>
      </c>
      <c r="L34" s="240">
        <v>100</v>
      </c>
      <c r="M34" s="240">
        <v>100</v>
      </c>
      <c r="N34" s="240">
        <v>100</v>
      </c>
      <c r="O34" s="240">
        <v>100</v>
      </c>
      <c r="P34" s="240">
        <v>100</v>
      </c>
      <c r="Q34" s="88">
        <f t="shared" si="0"/>
        <v>1400</v>
      </c>
      <c r="R34" s="244">
        <f t="shared" si="1"/>
        <v>1</v>
      </c>
    </row>
    <row r="35" spans="1:18" s="2" customFormat="1" x14ac:dyDescent="0.25">
      <c r="A35" s="239">
        <v>4202</v>
      </c>
      <c r="B35" s="239" t="s">
        <v>248</v>
      </c>
      <c r="C35" s="240">
        <v>100</v>
      </c>
      <c r="D35" s="240">
        <v>100</v>
      </c>
      <c r="E35" s="240">
        <v>100</v>
      </c>
      <c r="F35" s="240">
        <v>100</v>
      </c>
      <c r="G35" s="240">
        <v>100</v>
      </c>
      <c r="H35" s="240">
        <v>100</v>
      </c>
      <c r="I35" s="240">
        <v>100</v>
      </c>
      <c r="J35" s="240">
        <v>100</v>
      </c>
      <c r="K35" s="240">
        <v>100</v>
      </c>
      <c r="L35" s="240">
        <v>100</v>
      </c>
      <c r="M35" s="240">
        <v>100</v>
      </c>
      <c r="N35" s="240">
        <v>100</v>
      </c>
      <c r="O35" s="240">
        <v>100</v>
      </c>
      <c r="P35" s="240">
        <v>100</v>
      </c>
      <c r="Q35" s="88">
        <f t="shared" si="0"/>
        <v>1400</v>
      </c>
      <c r="R35" s="244">
        <f t="shared" si="1"/>
        <v>1</v>
      </c>
    </row>
    <row r="36" spans="1:18" s="2" customFormat="1" x14ac:dyDescent="0.25">
      <c r="A36" s="239">
        <v>4203</v>
      </c>
      <c r="B36" s="239" t="s">
        <v>171</v>
      </c>
      <c r="C36" s="240">
        <v>100</v>
      </c>
      <c r="D36" s="240">
        <v>100</v>
      </c>
      <c r="E36" s="240">
        <v>100</v>
      </c>
      <c r="F36" s="240">
        <v>100</v>
      </c>
      <c r="G36" s="240">
        <v>100</v>
      </c>
      <c r="H36" s="240">
        <v>100</v>
      </c>
      <c r="I36" s="240">
        <v>100</v>
      </c>
      <c r="J36" s="240">
        <v>100</v>
      </c>
      <c r="K36" s="240">
        <v>100</v>
      </c>
      <c r="L36" s="240">
        <v>100</v>
      </c>
      <c r="M36" s="240">
        <v>100</v>
      </c>
      <c r="N36" s="240">
        <v>100</v>
      </c>
      <c r="O36" s="240">
        <v>100</v>
      </c>
      <c r="P36" s="240">
        <v>100</v>
      </c>
      <c r="Q36" s="88">
        <f t="shared" si="0"/>
        <v>1400</v>
      </c>
      <c r="R36" s="244">
        <f t="shared" si="1"/>
        <v>1</v>
      </c>
    </row>
    <row r="37" spans="1:18" s="2" customFormat="1" x14ac:dyDescent="0.25">
      <c r="A37" s="239">
        <v>4204</v>
      </c>
      <c r="B37" s="239" t="s">
        <v>308</v>
      </c>
      <c r="C37" s="240">
        <v>100</v>
      </c>
      <c r="D37" s="240">
        <v>100</v>
      </c>
      <c r="E37" s="240">
        <v>100</v>
      </c>
      <c r="F37" s="240">
        <v>100</v>
      </c>
      <c r="G37" s="240">
        <v>100</v>
      </c>
      <c r="H37" s="240">
        <v>100</v>
      </c>
      <c r="I37" s="240">
        <v>100</v>
      </c>
      <c r="J37" s="240">
        <v>100</v>
      </c>
      <c r="K37" s="240">
        <v>100</v>
      </c>
      <c r="L37" s="240">
        <v>100</v>
      </c>
      <c r="M37" s="240">
        <v>100</v>
      </c>
      <c r="N37" s="240">
        <v>100</v>
      </c>
      <c r="O37" s="240">
        <v>100</v>
      </c>
      <c r="P37" s="240">
        <v>100</v>
      </c>
      <c r="Q37" s="88">
        <f t="shared" si="0"/>
        <v>1400</v>
      </c>
      <c r="R37" s="244">
        <f t="shared" si="1"/>
        <v>1</v>
      </c>
    </row>
    <row r="38" spans="1:18" s="2" customFormat="1" x14ac:dyDescent="0.25">
      <c r="A38" s="239">
        <v>4301</v>
      </c>
      <c r="B38" s="239" t="s">
        <v>124</v>
      </c>
      <c r="C38" s="240">
        <v>100</v>
      </c>
      <c r="D38" s="240">
        <v>100</v>
      </c>
      <c r="E38" s="240">
        <v>100</v>
      </c>
      <c r="F38" s="240">
        <v>100</v>
      </c>
      <c r="G38" s="240">
        <v>100</v>
      </c>
      <c r="H38" s="240">
        <v>100</v>
      </c>
      <c r="I38" s="240">
        <v>100</v>
      </c>
      <c r="J38" s="240">
        <v>100</v>
      </c>
      <c r="K38" s="240">
        <v>100</v>
      </c>
      <c r="L38" s="240">
        <v>100</v>
      </c>
      <c r="M38" s="240">
        <v>100</v>
      </c>
      <c r="N38" s="240">
        <v>100</v>
      </c>
      <c r="O38" s="240">
        <v>100</v>
      </c>
      <c r="P38" s="240">
        <v>100</v>
      </c>
      <c r="Q38" s="88">
        <f t="shared" si="0"/>
        <v>1400</v>
      </c>
      <c r="R38" s="244">
        <f t="shared" si="1"/>
        <v>1</v>
      </c>
    </row>
    <row r="39" spans="1:18" s="2" customFormat="1" x14ac:dyDescent="0.25">
      <c r="A39" s="239">
        <v>4302</v>
      </c>
      <c r="B39" s="239" t="s">
        <v>314</v>
      </c>
      <c r="C39" s="240">
        <v>100</v>
      </c>
      <c r="D39" s="240">
        <v>100</v>
      </c>
      <c r="E39" s="240">
        <v>100</v>
      </c>
      <c r="F39" s="240">
        <v>100</v>
      </c>
      <c r="G39" s="240">
        <v>100</v>
      </c>
      <c r="H39" s="240">
        <v>100</v>
      </c>
      <c r="I39" s="240">
        <v>100</v>
      </c>
      <c r="J39" s="240">
        <v>100</v>
      </c>
      <c r="K39" s="240">
        <v>100</v>
      </c>
      <c r="L39" s="240">
        <v>100</v>
      </c>
      <c r="M39" s="240">
        <v>100</v>
      </c>
      <c r="N39" s="240">
        <v>100</v>
      </c>
      <c r="O39" s="240">
        <v>100</v>
      </c>
      <c r="P39" s="240">
        <v>100</v>
      </c>
      <c r="Q39" s="88">
        <f t="shared" si="0"/>
        <v>1400</v>
      </c>
      <c r="R39" s="244">
        <f t="shared" si="1"/>
        <v>1</v>
      </c>
    </row>
    <row r="40" spans="1:18" s="2" customFormat="1" x14ac:dyDescent="0.25">
      <c r="A40" s="239">
        <v>4303</v>
      </c>
      <c r="B40" s="239" t="s">
        <v>253</v>
      </c>
      <c r="C40" s="240">
        <v>100</v>
      </c>
      <c r="D40" s="240">
        <v>100</v>
      </c>
      <c r="E40" s="240">
        <v>100</v>
      </c>
      <c r="F40" s="240">
        <v>100</v>
      </c>
      <c r="G40" s="240">
        <v>100</v>
      </c>
      <c r="H40" s="240">
        <v>100</v>
      </c>
      <c r="I40" s="240">
        <v>100</v>
      </c>
      <c r="J40" s="240">
        <v>100</v>
      </c>
      <c r="K40" s="240">
        <v>100</v>
      </c>
      <c r="L40" s="240">
        <v>100</v>
      </c>
      <c r="M40" s="240">
        <v>100</v>
      </c>
      <c r="N40" s="240">
        <v>100</v>
      </c>
      <c r="O40" s="240">
        <v>100</v>
      </c>
      <c r="P40" s="240">
        <v>100</v>
      </c>
      <c r="Q40" s="88">
        <f t="shared" si="0"/>
        <v>1400</v>
      </c>
      <c r="R40" s="244">
        <f t="shared" si="1"/>
        <v>1</v>
      </c>
    </row>
    <row r="41" spans="1:18" s="2" customFormat="1" x14ac:dyDescent="0.25">
      <c r="A41" s="239">
        <v>4304</v>
      </c>
      <c r="B41" s="239" t="s">
        <v>299</v>
      </c>
      <c r="C41" s="240">
        <v>100</v>
      </c>
      <c r="D41" s="240">
        <v>100</v>
      </c>
      <c r="E41" s="240">
        <v>100</v>
      </c>
      <c r="F41" s="240">
        <v>100</v>
      </c>
      <c r="G41" s="240">
        <v>100</v>
      </c>
      <c r="H41" s="240">
        <v>100</v>
      </c>
      <c r="I41" s="240">
        <v>100</v>
      </c>
      <c r="J41" s="240">
        <v>100</v>
      </c>
      <c r="K41" s="240">
        <v>100</v>
      </c>
      <c r="L41" s="240">
        <v>100</v>
      </c>
      <c r="M41" s="240">
        <v>100</v>
      </c>
      <c r="N41" s="240">
        <v>100</v>
      </c>
      <c r="O41" s="240">
        <v>100</v>
      </c>
      <c r="P41" s="240">
        <v>100</v>
      </c>
      <c r="Q41" s="88">
        <f t="shared" si="0"/>
        <v>1400</v>
      </c>
      <c r="R41" s="244">
        <f t="shared" si="1"/>
        <v>1</v>
      </c>
    </row>
    <row r="42" spans="1:18" s="2" customFormat="1" x14ac:dyDescent="0.25">
      <c r="A42" s="239">
        <v>4305</v>
      </c>
      <c r="B42" s="239" t="s">
        <v>282</v>
      </c>
      <c r="C42" s="240">
        <v>100</v>
      </c>
      <c r="D42" s="240">
        <v>100</v>
      </c>
      <c r="E42" s="240">
        <v>100</v>
      </c>
      <c r="F42" s="240">
        <v>100</v>
      </c>
      <c r="G42" s="240">
        <v>100</v>
      </c>
      <c r="H42" s="240">
        <v>100</v>
      </c>
      <c r="I42" s="240">
        <v>100</v>
      </c>
      <c r="J42" s="240">
        <v>100</v>
      </c>
      <c r="K42" s="240">
        <v>100</v>
      </c>
      <c r="L42" s="240">
        <v>100</v>
      </c>
      <c r="M42" s="240">
        <v>100</v>
      </c>
      <c r="N42" s="240">
        <v>100</v>
      </c>
      <c r="O42" s="240">
        <v>100</v>
      </c>
      <c r="P42" s="240">
        <v>100</v>
      </c>
      <c r="Q42" s="88">
        <f t="shared" si="0"/>
        <v>1400</v>
      </c>
      <c r="R42" s="244">
        <f t="shared" si="1"/>
        <v>1</v>
      </c>
    </row>
    <row r="43" spans="1:18" s="2" customFormat="1" x14ac:dyDescent="0.25">
      <c r="A43" s="239">
        <v>5101</v>
      </c>
      <c r="B43" s="239" t="s">
        <v>47</v>
      </c>
      <c r="C43" s="240">
        <v>100</v>
      </c>
      <c r="D43" s="240">
        <v>100</v>
      </c>
      <c r="E43" s="240">
        <v>100</v>
      </c>
      <c r="F43" s="240">
        <v>100</v>
      </c>
      <c r="G43" s="240">
        <v>100</v>
      </c>
      <c r="H43" s="240">
        <v>100</v>
      </c>
      <c r="I43" s="240">
        <v>100</v>
      </c>
      <c r="J43" s="240">
        <v>100</v>
      </c>
      <c r="K43" s="240">
        <v>100</v>
      </c>
      <c r="L43" s="240">
        <v>100</v>
      </c>
      <c r="M43" s="240">
        <v>100</v>
      </c>
      <c r="N43" s="240">
        <v>100</v>
      </c>
      <c r="O43" s="240">
        <v>100</v>
      </c>
      <c r="P43" s="240">
        <v>100</v>
      </c>
      <c r="Q43" s="88">
        <f t="shared" si="0"/>
        <v>1400</v>
      </c>
      <c r="R43" s="244">
        <f t="shared" si="1"/>
        <v>1</v>
      </c>
    </row>
    <row r="44" spans="1:18" s="2" customFormat="1" x14ac:dyDescent="0.25">
      <c r="A44" s="239">
        <v>5102</v>
      </c>
      <c r="B44" s="239" t="s">
        <v>152</v>
      </c>
      <c r="C44" s="240">
        <v>100</v>
      </c>
      <c r="D44" s="240">
        <v>100</v>
      </c>
      <c r="E44" s="240">
        <v>100</v>
      </c>
      <c r="F44" s="240">
        <v>100</v>
      </c>
      <c r="G44" s="240">
        <v>100</v>
      </c>
      <c r="H44" s="240">
        <v>100</v>
      </c>
      <c r="I44" s="240">
        <v>100</v>
      </c>
      <c r="J44" s="240">
        <v>100</v>
      </c>
      <c r="K44" s="240">
        <v>100</v>
      </c>
      <c r="L44" s="240">
        <v>100</v>
      </c>
      <c r="M44" s="240">
        <v>100</v>
      </c>
      <c r="N44" s="240">
        <v>100</v>
      </c>
      <c r="O44" s="240">
        <v>100</v>
      </c>
      <c r="P44" s="240">
        <v>100</v>
      </c>
      <c r="Q44" s="88">
        <f t="shared" si="0"/>
        <v>1400</v>
      </c>
      <c r="R44" s="244">
        <f t="shared" si="1"/>
        <v>1</v>
      </c>
    </row>
    <row r="45" spans="1:18" s="2" customFormat="1" x14ac:dyDescent="0.25">
      <c r="A45" s="239">
        <v>5103</v>
      </c>
      <c r="B45" s="239" t="s">
        <v>58</v>
      </c>
      <c r="C45" s="240">
        <v>100</v>
      </c>
      <c r="D45" s="240">
        <v>100</v>
      </c>
      <c r="E45" s="240">
        <v>100</v>
      </c>
      <c r="F45" s="240">
        <v>100</v>
      </c>
      <c r="G45" s="240">
        <v>100</v>
      </c>
      <c r="H45" s="240">
        <v>100</v>
      </c>
      <c r="I45" s="240">
        <v>100</v>
      </c>
      <c r="J45" s="240">
        <v>100</v>
      </c>
      <c r="K45" s="240">
        <v>100</v>
      </c>
      <c r="L45" s="240">
        <v>100</v>
      </c>
      <c r="M45" s="240">
        <v>100</v>
      </c>
      <c r="N45" s="240">
        <v>100</v>
      </c>
      <c r="O45" s="240">
        <v>100</v>
      </c>
      <c r="P45" s="240">
        <v>100</v>
      </c>
      <c r="Q45" s="88">
        <f t="shared" si="0"/>
        <v>1400</v>
      </c>
      <c r="R45" s="244">
        <f t="shared" si="1"/>
        <v>1</v>
      </c>
    </row>
    <row r="46" spans="1:18" s="2" customFormat="1" x14ac:dyDescent="0.25">
      <c r="A46" s="239">
        <v>5104</v>
      </c>
      <c r="B46" s="239" t="s">
        <v>320</v>
      </c>
      <c r="C46" s="240">
        <v>100</v>
      </c>
      <c r="D46" s="240">
        <v>100</v>
      </c>
      <c r="E46" s="240">
        <v>100</v>
      </c>
      <c r="F46" s="240">
        <v>100</v>
      </c>
      <c r="G46" s="240">
        <v>100</v>
      </c>
      <c r="H46" s="240">
        <v>100</v>
      </c>
      <c r="I46" s="240">
        <v>100</v>
      </c>
      <c r="J46" s="240">
        <v>100</v>
      </c>
      <c r="K46" s="240">
        <v>100</v>
      </c>
      <c r="L46" s="240">
        <v>100</v>
      </c>
      <c r="M46" s="240">
        <v>100</v>
      </c>
      <c r="N46" s="240">
        <v>100</v>
      </c>
      <c r="O46" s="240">
        <v>100</v>
      </c>
      <c r="P46" s="240">
        <v>100</v>
      </c>
      <c r="Q46" s="88">
        <f t="shared" si="0"/>
        <v>1400</v>
      </c>
      <c r="R46" s="244">
        <f t="shared" si="1"/>
        <v>1</v>
      </c>
    </row>
    <row r="47" spans="1:18" s="2" customFormat="1" x14ac:dyDescent="0.25">
      <c r="A47" s="239">
        <v>5105</v>
      </c>
      <c r="B47" s="239" t="s">
        <v>147</v>
      </c>
      <c r="C47" s="240">
        <v>100</v>
      </c>
      <c r="D47" s="240">
        <v>100</v>
      </c>
      <c r="E47" s="240">
        <v>100</v>
      </c>
      <c r="F47" s="240">
        <v>100</v>
      </c>
      <c r="G47" s="240">
        <v>100</v>
      </c>
      <c r="H47" s="240">
        <v>100</v>
      </c>
      <c r="I47" s="240">
        <v>100</v>
      </c>
      <c r="J47" s="240">
        <v>100</v>
      </c>
      <c r="K47" s="240">
        <v>100</v>
      </c>
      <c r="L47" s="240">
        <v>100</v>
      </c>
      <c r="M47" s="240">
        <v>100</v>
      </c>
      <c r="N47" s="240">
        <v>100</v>
      </c>
      <c r="O47" s="240">
        <v>100</v>
      </c>
      <c r="P47" s="240">
        <v>100</v>
      </c>
      <c r="Q47" s="88">
        <f t="shared" si="0"/>
        <v>1400</v>
      </c>
      <c r="R47" s="244">
        <f t="shared" si="1"/>
        <v>1</v>
      </c>
    </row>
    <row r="48" spans="1:18" s="2" customFormat="1" x14ac:dyDescent="0.25">
      <c r="A48" s="239">
        <v>5107</v>
      </c>
      <c r="B48" s="239" t="s">
        <v>94</v>
      </c>
      <c r="C48" s="240">
        <v>100</v>
      </c>
      <c r="D48" s="240">
        <v>100</v>
      </c>
      <c r="E48" s="240">
        <v>100</v>
      </c>
      <c r="F48" s="240">
        <v>100</v>
      </c>
      <c r="G48" s="240">
        <v>100</v>
      </c>
      <c r="H48" s="240">
        <v>100</v>
      </c>
      <c r="I48" s="240">
        <v>100</v>
      </c>
      <c r="J48" s="240">
        <v>100</v>
      </c>
      <c r="K48" s="240">
        <v>100</v>
      </c>
      <c r="L48" s="240">
        <v>100</v>
      </c>
      <c r="M48" s="240">
        <v>100</v>
      </c>
      <c r="N48" s="240">
        <v>100</v>
      </c>
      <c r="O48" s="240">
        <v>100</v>
      </c>
      <c r="P48" s="240">
        <v>100</v>
      </c>
      <c r="Q48" s="88">
        <f t="shared" si="0"/>
        <v>1400</v>
      </c>
      <c r="R48" s="244">
        <f t="shared" si="1"/>
        <v>1</v>
      </c>
    </row>
    <row r="49" spans="1:21" s="2" customFormat="1" x14ac:dyDescent="0.25">
      <c r="A49" s="239">
        <v>5109</v>
      </c>
      <c r="B49" s="239" t="s">
        <v>17</v>
      </c>
      <c r="C49" s="240">
        <v>100</v>
      </c>
      <c r="D49" s="240">
        <v>100</v>
      </c>
      <c r="E49" s="240">
        <v>100</v>
      </c>
      <c r="F49" s="240">
        <v>100</v>
      </c>
      <c r="G49" s="240">
        <v>100</v>
      </c>
      <c r="H49" s="240">
        <v>100</v>
      </c>
      <c r="I49" s="240">
        <v>100</v>
      </c>
      <c r="J49" s="240">
        <v>100</v>
      </c>
      <c r="K49" s="240">
        <v>100</v>
      </c>
      <c r="L49" s="240">
        <v>100</v>
      </c>
      <c r="M49" s="240">
        <v>100</v>
      </c>
      <c r="N49" s="240">
        <v>100</v>
      </c>
      <c r="O49" s="240">
        <v>100</v>
      </c>
      <c r="P49" s="240">
        <v>100</v>
      </c>
      <c r="Q49" s="88">
        <f t="shared" si="0"/>
        <v>1400</v>
      </c>
      <c r="R49" s="244">
        <f t="shared" si="1"/>
        <v>1</v>
      </c>
    </row>
    <row r="50" spans="1:21" s="2" customFormat="1" x14ac:dyDescent="0.25">
      <c r="A50" s="239">
        <v>5201</v>
      </c>
      <c r="B50" s="239" t="s">
        <v>429</v>
      </c>
      <c r="C50" s="240">
        <v>100</v>
      </c>
      <c r="D50" s="240">
        <v>100</v>
      </c>
      <c r="E50" s="240">
        <v>100</v>
      </c>
      <c r="F50" s="240">
        <v>100</v>
      </c>
      <c r="G50" s="240">
        <v>100</v>
      </c>
      <c r="H50" s="240">
        <v>100</v>
      </c>
      <c r="I50" s="240">
        <v>100</v>
      </c>
      <c r="J50" s="240">
        <v>100</v>
      </c>
      <c r="K50" s="240">
        <v>100</v>
      </c>
      <c r="L50" s="240">
        <v>100</v>
      </c>
      <c r="M50" s="240">
        <v>100</v>
      </c>
      <c r="N50" s="240">
        <v>100</v>
      </c>
      <c r="O50" s="240">
        <v>100</v>
      </c>
      <c r="P50" s="240">
        <v>100</v>
      </c>
      <c r="Q50" s="88">
        <f t="shared" si="0"/>
        <v>1400</v>
      </c>
      <c r="R50" s="244">
        <f t="shared" si="1"/>
        <v>1</v>
      </c>
    </row>
    <row r="51" spans="1:21" s="2" customFormat="1" x14ac:dyDescent="0.25">
      <c r="A51" s="239">
        <v>5301</v>
      </c>
      <c r="B51" s="239" t="s">
        <v>139</v>
      </c>
      <c r="C51" s="240">
        <v>100</v>
      </c>
      <c r="D51" s="240">
        <v>100</v>
      </c>
      <c r="E51" s="240">
        <v>100</v>
      </c>
      <c r="F51" s="240">
        <v>100</v>
      </c>
      <c r="G51" s="240">
        <v>100</v>
      </c>
      <c r="H51" s="240">
        <v>100</v>
      </c>
      <c r="I51" s="240">
        <v>100</v>
      </c>
      <c r="J51" s="240">
        <v>100</v>
      </c>
      <c r="K51" s="240">
        <v>100</v>
      </c>
      <c r="L51" s="240">
        <v>100</v>
      </c>
      <c r="M51" s="240">
        <v>100</v>
      </c>
      <c r="N51" s="240">
        <v>100</v>
      </c>
      <c r="O51" s="240">
        <v>100</v>
      </c>
      <c r="P51" s="240">
        <v>100</v>
      </c>
      <c r="Q51" s="88">
        <f t="shared" si="0"/>
        <v>1400</v>
      </c>
      <c r="R51" s="244">
        <f t="shared" si="1"/>
        <v>1</v>
      </c>
    </row>
    <row r="52" spans="1:21" s="2" customFormat="1" x14ac:dyDescent="0.25">
      <c r="A52" s="239">
        <v>5302</v>
      </c>
      <c r="B52" s="239" t="s">
        <v>155</v>
      </c>
      <c r="C52" s="240">
        <v>100</v>
      </c>
      <c r="D52" s="240">
        <v>100</v>
      </c>
      <c r="E52" s="240">
        <v>100</v>
      </c>
      <c r="F52" s="240">
        <v>100</v>
      </c>
      <c r="G52" s="240">
        <v>100</v>
      </c>
      <c r="H52" s="240">
        <v>100</v>
      </c>
      <c r="I52" s="240">
        <v>100</v>
      </c>
      <c r="J52" s="240">
        <v>100</v>
      </c>
      <c r="K52" s="240">
        <v>100</v>
      </c>
      <c r="L52" s="240">
        <v>100</v>
      </c>
      <c r="M52" s="240">
        <v>100</v>
      </c>
      <c r="N52" s="240">
        <v>100</v>
      </c>
      <c r="O52" s="240">
        <v>100</v>
      </c>
      <c r="P52" s="240">
        <v>100</v>
      </c>
      <c r="Q52" s="88">
        <f t="shared" si="0"/>
        <v>1400</v>
      </c>
      <c r="R52" s="244">
        <f t="shared" si="1"/>
        <v>1</v>
      </c>
    </row>
    <row r="53" spans="1:21" s="2" customFormat="1" x14ac:dyDescent="0.25">
      <c r="A53" s="239">
        <v>5303</v>
      </c>
      <c r="B53" s="239" t="s">
        <v>98</v>
      </c>
      <c r="C53" s="240">
        <v>100</v>
      </c>
      <c r="D53" s="240">
        <v>100</v>
      </c>
      <c r="E53" s="240">
        <v>100</v>
      </c>
      <c r="F53" s="240">
        <v>100</v>
      </c>
      <c r="G53" s="240">
        <v>100</v>
      </c>
      <c r="H53" s="240">
        <v>100</v>
      </c>
      <c r="I53" s="240">
        <v>100</v>
      </c>
      <c r="J53" s="240">
        <v>100</v>
      </c>
      <c r="K53" s="240">
        <v>100</v>
      </c>
      <c r="L53" s="240">
        <v>100</v>
      </c>
      <c r="M53" s="240">
        <v>100</v>
      </c>
      <c r="N53" s="240">
        <v>100</v>
      </c>
      <c r="O53" s="240">
        <v>100</v>
      </c>
      <c r="P53" s="240">
        <v>100</v>
      </c>
      <c r="Q53" s="88">
        <f t="shared" si="0"/>
        <v>1400</v>
      </c>
      <c r="R53" s="244">
        <f t="shared" si="1"/>
        <v>1</v>
      </c>
    </row>
    <row r="54" spans="1:21" s="2" customFormat="1" x14ac:dyDescent="0.25">
      <c r="A54" s="239">
        <v>5304</v>
      </c>
      <c r="B54" s="239" t="s">
        <v>233</v>
      </c>
      <c r="C54" s="240">
        <v>100</v>
      </c>
      <c r="D54" s="240">
        <v>100</v>
      </c>
      <c r="E54" s="240">
        <v>100</v>
      </c>
      <c r="F54" s="240">
        <v>100</v>
      </c>
      <c r="G54" s="240">
        <v>100</v>
      </c>
      <c r="H54" s="240">
        <v>100</v>
      </c>
      <c r="I54" s="240">
        <v>100</v>
      </c>
      <c r="J54" s="240">
        <v>100</v>
      </c>
      <c r="K54" s="240">
        <v>100</v>
      </c>
      <c r="L54" s="240">
        <v>100</v>
      </c>
      <c r="M54" s="240">
        <v>100</v>
      </c>
      <c r="N54" s="240">
        <v>100</v>
      </c>
      <c r="O54" s="240">
        <v>100</v>
      </c>
      <c r="P54" s="240">
        <v>100</v>
      </c>
      <c r="Q54" s="88">
        <f t="shared" si="0"/>
        <v>1400</v>
      </c>
      <c r="R54" s="244">
        <f t="shared" si="1"/>
        <v>1</v>
      </c>
    </row>
    <row r="55" spans="1:21" s="2" customFormat="1" x14ac:dyDescent="0.25">
      <c r="A55" s="239">
        <v>5401</v>
      </c>
      <c r="B55" s="239" t="s">
        <v>215</v>
      </c>
      <c r="C55" s="240">
        <v>100</v>
      </c>
      <c r="D55" s="240">
        <v>100</v>
      </c>
      <c r="E55" s="240">
        <v>100</v>
      </c>
      <c r="F55" s="240">
        <v>100</v>
      </c>
      <c r="G55" s="240">
        <v>100</v>
      </c>
      <c r="H55" s="240">
        <v>100</v>
      </c>
      <c r="I55" s="240">
        <v>100</v>
      </c>
      <c r="J55" s="240">
        <v>100</v>
      </c>
      <c r="K55" s="240">
        <v>100</v>
      </c>
      <c r="L55" s="240">
        <v>100</v>
      </c>
      <c r="M55" s="240">
        <v>100</v>
      </c>
      <c r="N55" s="240">
        <v>100</v>
      </c>
      <c r="O55" s="240">
        <v>100</v>
      </c>
      <c r="P55" s="240">
        <v>100</v>
      </c>
      <c r="Q55" s="88">
        <f t="shared" si="0"/>
        <v>1400</v>
      </c>
      <c r="R55" s="244">
        <f t="shared" si="1"/>
        <v>1</v>
      </c>
      <c r="U55" s="162"/>
    </row>
    <row r="56" spans="1:21" s="2" customFormat="1" x14ac:dyDescent="0.25">
      <c r="A56" s="239">
        <v>5402</v>
      </c>
      <c r="B56" s="239" t="s">
        <v>192</v>
      </c>
      <c r="C56" s="240">
        <v>100</v>
      </c>
      <c r="D56" s="240">
        <v>100</v>
      </c>
      <c r="E56" s="240">
        <v>100</v>
      </c>
      <c r="F56" s="240">
        <v>100</v>
      </c>
      <c r="G56" s="240">
        <v>100</v>
      </c>
      <c r="H56" s="240">
        <v>100</v>
      </c>
      <c r="I56" s="240">
        <v>100</v>
      </c>
      <c r="J56" s="240">
        <v>100</v>
      </c>
      <c r="K56" s="240">
        <v>100</v>
      </c>
      <c r="L56" s="240">
        <v>100</v>
      </c>
      <c r="M56" s="240">
        <v>100</v>
      </c>
      <c r="N56" s="240">
        <v>100</v>
      </c>
      <c r="O56" s="240">
        <v>100</v>
      </c>
      <c r="P56" s="240">
        <v>100</v>
      </c>
      <c r="Q56" s="88">
        <f t="shared" si="0"/>
        <v>1400</v>
      </c>
      <c r="R56" s="244">
        <f t="shared" si="1"/>
        <v>1</v>
      </c>
    </row>
    <row r="57" spans="1:21" s="2" customFormat="1" x14ac:dyDescent="0.25">
      <c r="A57" s="239">
        <v>5403</v>
      </c>
      <c r="B57" s="239" t="s">
        <v>164</v>
      </c>
      <c r="C57" s="240">
        <v>100</v>
      </c>
      <c r="D57" s="240">
        <v>100</v>
      </c>
      <c r="E57" s="240">
        <v>100</v>
      </c>
      <c r="F57" s="240">
        <v>100</v>
      </c>
      <c r="G57" s="240">
        <v>100</v>
      </c>
      <c r="H57" s="240">
        <v>100</v>
      </c>
      <c r="I57" s="240">
        <v>100</v>
      </c>
      <c r="J57" s="240">
        <v>100</v>
      </c>
      <c r="K57" s="240">
        <v>100</v>
      </c>
      <c r="L57" s="240">
        <v>100</v>
      </c>
      <c r="M57" s="240">
        <v>100</v>
      </c>
      <c r="N57" s="240">
        <v>100</v>
      </c>
      <c r="O57" s="240">
        <v>100</v>
      </c>
      <c r="P57" s="240">
        <v>100</v>
      </c>
      <c r="Q57" s="88">
        <f t="shared" si="0"/>
        <v>1400</v>
      </c>
      <c r="R57" s="244">
        <f t="shared" si="1"/>
        <v>1</v>
      </c>
    </row>
    <row r="58" spans="1:21" s="2" customFormat="1" x14ac:dyDescent="0.25">
      <c r="A58" s="239">
        <v>5404</v>
      </c>
      <c r="B58" s="239" t="s">
        <v>257</v>
      </c>
      <c r="C58" s="240">
        <v>100</v>
      </c>
      <c r="D58" s="240">
        <v>100</v>
      </c>
      <c r="E58" s="240">
        <v>100</v>
      </c>
      <c r="F58" s="240">
        <v>100</v>
      </c>
      <c r="G58" s="240">
        <v>100</v>
      </c>
      <c r="H58" s="240">
        <v>100</v>
      </c>
      <c r="I58" s="240">
        <v>100</v>
      </c>
      <c r="J58" s="240">
        <v>100</v>
      </c>
      <c r="K58" s="240">
        <v>100</v>
      </c>
      <c r="L58" s="240">
        <v>100</v>
      </c>
      <c r="M58" s="240">
        <v>100</v>
      </c>
      <c r="N58" s="240">
        <v>100</v>
      </c>
      <c r="O58" s="240">
        <v>100</v>
      </c>
      <c r="P58" s="240">
        <v>100</v>
      </c>
      <c r="Q58" s="88">
        <f t="shared" si="0"/>
        <v>1400</v>
      </c>
      <c r="R58" s="244">
        <f t="shared" si="1"/>
        <v>1</v>
      </c>
    </row>
    <row r="59" spans="1:21" s="2" customFormat="1" x14ac:dyDescent="0.25">
      <c r="A59" s="239">
        <v>5405</v>
      </c>
      <c r="B59" s="239" t="s">
        <v>225</v>
      </c>
      <c r="C59" s="240">
        <v>100</v>
      </c>
      <c r="D59" s="240">
        <v>100</v>
      </c>
      <c r="E59" s="240">
        <v>100</v>
      </c>
      <c r="F59" s="240">
        <v>100</v>
      </c>
      <c r="G59" s="240">
        <v>100</v>
      </c>
      <c r="H59" s="240">
        <v>100</v>
      </c>
      <c r="I59" s="240">
        <v>100</v>
      </c>
      <c r="J59" s="240">
        <v>100</v>
      </c>
      <c r="K59" s="240">
        <v>100</v>
      </c>
      <c r="L59" s="240">
        <v>100</v>
      </c>
      <c r="M59" s="240">
        <v>100</v>
      </c>
      <c r="N59" s="240">
        <v>100</v>
      </c>
      <c r="O59" s="240">
        <v>100</v>
      </c>
      <c r="P59" s="240">
        <v>100</v>
      </c>
      <c r="Q59" s="88">
        <f t="shared" si="0"/>
        <v>1400</v>
      </c>
      <c r="R59" s="244">
        <f t="shared" si="1"/>
        <v>1</v>
      </c>
    </row>
    <row r="60" spans="1:21" s="2" customFormat="1" x14ac:dyDescent="0.25">
      <c r="A60" s="239">
        <v>5501</v>
      </c>
      <c r="B60" s="239" t="s">
        <v>67</v>
      </c>
      <c r="C60" s="240">
        <v>100</v>
      </c>
      <c r="D60" s="240">
        <v>100</v>
      </c>
      <c r="E60" s="240">
        <v>100</v>
      </c>
      <c r="F60" s="240">
        <v>100</v>
      </c>
      <c r="G60" s="240">
        <v>100</v>
      </c>
      <c r="H60" s="240">
        <v>100</v>
      </c>
      <c r="I60" s="240">
        <v>100</v>
      </c>
      <c r="J60" s="240">
        <v>100</v>
      </c>
      <c r="K60" s="240">
        <v>100</v>
      </c>
      <c r="L60" s="240">
        <v>100</v>
      </c>
      <c r="M60" s="240">
        <v>100</v>
      </c>
      <c r="N60" s="240">
        <v>100</v>
      </c>
      <c r="O60" s="240">
        <v>100</v>
      </c>
      <c r="P60" s="240">
        <v>100</v>
      </c>
      <c r="Q60" s="88">
        <f t="shared" si="0"/>
        <v>1400</v>
      </c>
      <c r="R60" s="244">
        <f t="shared" si="1"/>
        <v>1</v>
      </c>
    </row>
    <row r="61" spans="1:21" s="2" customFormat="1" x14ac:dyDescent="0.25">
      <c r="A61" s="239">
        <v>5502</v>
      </c>
      <c r="B61" s="239" t="s">
        <v>370</v>
      </c>
      <c r="C61" s="240">
        <v>100</v>
      </c>
      <c r="D61" s="240">
        <v>100</v>
      </c>
      <c r="E61" s="240">
        <v>100</v>
      </c>
      <c r="F61" s="240">
        <v>100</v>
      </c>
      <c r="G61" s="240">
        <v>100</v>
      </c>
      <c r="H61" s="240">
        <v>100</v>
      </c>
      <c r="I61" s="240">
        <v>100</v>
      </c>
      <c r="J61" s="240">
        <v>100</v>
      </c>
      <c r="K61" s="240">
        <v>100</v>
      </c>
      <c r="L61" s="240">
        <v>100</v>
      </c>
      <c r="M61" s="240">
        <v>100</v>
      </c>
      <c r="N61" s="240">
        <v>100</v>
      </c>
      <c r="O61" s="240">
        <v>100</v>
      </c>
      <c r="P61" s="240">
        <v>100</v>
      </c>
      <c r="Q61" s="88">
        <f t="shared" si="0"/>
        <v>1400</v>
      </c>
      <c r="R61" s="244">
        <f t="shared" si="1"/>
        <v>1</v>
      </c>
    </row>
    <row r="62" spans="1:21" s="2" customFormat="1" x14ac:dyDescent="0.25">
      <c r="A62" s="239">
        <v>5503</v>
      </c>
      <c r="B62" s="239" t="s">
        <v>100</v>
      </c>
      <c r="C62" s="240">
        <v>100</v>
      </c>
      <c r="D62" s="240">
        <v>100</v>
      </c>
      <c r="E62" s="240">
        <v>100</v>
      </c>
      <c r="F62" s="240">
        <v>100</v>
      </c>
      <c r="G62" s="240">
        <v>100</v>
      </c>
      <c r="H62" s="240">
        <v>100</v>
      </c>
      <c r="I62" s="240">
        <v>100</v>
      </c>
      <c r="J62" s="240">
        <v>100</v>
      </c>
      <c r="K62" s="240">
        <v>100</v>
      </c>
      <c r="L62" s="240">
        <v>100</v>
      </c>
      <c r="M62" s="240">
        <v>100</v>
      </c>
      <c r="N62" s="240">
        <v>100</v>
      </c>
      <c r="O62" s="240">
        <v>100</v>
      </c>
      <c r="P62" s="240">
        <v>100</v>
      </c>
      <c r="Q62" s="88">
        <f t="shared" si="0"/>
        <v>1400</v>
      </c>
      <c r="R62" s="244">
        <f t="shared" si="1"/>
        <v>1</v>
      </c>
    </row>
    <row r="63" spans="1:21" s="2" customFormat="1" x14ac:dyDescent="0.25">
      <c r="A63" s="239">
        <v>5504</v>
      </c>
      <c r="B63" s="239" t="s">
        <v>76</v>
      </c>
      <c r="C63" s="240">
        <v>100</v>
      </c>
      <c r="D63" s="240">
        <v>100</v>
      </c>
      <c r="E63" s="240">
        <v>100</v>
      </c>
      <c r="F63" s="240">
        <v>100</v>
      </c>
      <c r="G63" s="240">
        <v>100</v>
      </c>
      <c r="H63" s="240">
        <v>100</v>
      </c>
      <c r="I63" s="240">
        <v>100</v>
      </c>
      <c r="J63" s="240">
        <v>100</v>
      </c>
      <c r="K63" s="240">
        <v>100</v>
      </c>
      <c r="L63" s="240">
        <v>100</v>
      </c>
      <c r="M63" s="240">
        <v>100</v>
      </c>
      <c r="N63" s="240">
        <v>100</v>
      </c>
      <c r="O63" s="240">
        <v>100</v>
      </c>
      <c r="P63" s="240">
        <v>100</v>
      </c>
      <c r="Q63" s="88">
        <f t="shared" si="0"/>
        <v>1400</v>
      </c>
      <c r="R63" s="244">
        <f t="shared" si="1"/>
        <v>1</v>
      </c>
    </row>
    <row r="64" spans="1:21" s="2" customFormat="1" x14ac:dyDescent="0.25">
      <c r="A64" s="239">
        <v>5506</v>
      </c>
      <c r="B64" s="239" t="s">
        <v>238</v>
      </c>
      <c r="C64" s="240">
        <v>100</v>
      </c>
      <c r="D64" s="240">
        <v>100</v>
      </c>
      <c r="E64" s="240">
        <v>100</v>
      </c>
      <c r="F64" s="240">
        <v>100</v>
      </c>
      <c r="G64" s="240">
        <v>100</v>
      </c>
      <c r="H64" s="240">
        <v>100</v>
      </c>
      <c r="I64" s="240">
        <v>100</v>
      </c>
      <c r="J64" s="240">
        <v>100</v>
      </c>
      <c r="K64" s="240">
        <v>100</v>
      </c>
      <c r="L64" s="240">
        <v>100</v>
      </c>
      <c r="M64" s="240">
        <v>100</v>
      </c>
      <c r="N64" s="240">
        <v>100</v>
      </c>
      <c r="O64" s="240">
        <v>100</v>
      </c>
      <c r="P64" s="240">
        <v>100</v>
      </c>
      <c r="Q64" s="88">
        <f t="shared" si="0"/>
        <v>1400</v>
      </c>
      <c r="R64" s="244">
        <f t="shared" si="1"/>
        <v>1</v>
      </c>
    </row>
    <row r="65" spans="1:18" s="2" customFormat="1" x14ac:dyDescent="0.25">
      <c r="A65" s="239">
        <v>5601</v>
      </c>
      <c r="B65" s="239" t="s">
        <v>54</v>
      </c>
      <c r="C65" s="240">
        <v>100</v>
      </c>
      <c r="D65" s="240">
        <v>100</v>
      </c>
      <c r="E65" s="240">
        <v>100</v>
      </c>
      <c r="F65" s="240">
        <v>100</v>
      </c>
      <c r="G65" s="240">
        <v>100</v>
      </c>
      <c r="H65" s="240">
        <v>100</v>
      </c>
      <c r="I65" s="240">
        <v>100</v>
      </c>
      <c r="J65" s="240">
        <v>100</v>
      </c>
      <c r="K65" s="240">
        <v>100</v>
      </c>
      <c r="L65" s="240">
        <v>100</v>
      </c>
      <c r="M65" s="240">
        <v>100</v>
      </c>
      <c r="N65" s="240">
        <v>100</v>
      </c>
      <c r="O65" s="240">
        <v>100</v>
      </c>
      <c r="P65" s="240">
        <v>100</v>
      </c>
      <c r="Q65" s="88">
        <f t="shared" si="0"/>
        <v>1400</v>
      </c>
      <c r="R65" s="244">
        <f t="shared" si="1"/>
        <v>1</v>
      </c>
    </row>
    <row r="66" spans="1:18" s="2" customFormat="1" x14ac:dyDescent="0.25">
      <c r="A66" s="239">
        <v>5602</v>
      </c>
      <c r="B66" s="239" t="s">
        <v>194</v>
      </c>
      <c r="C66" s="240">
        <v>100</v>
      </c>
      <c r="D66" s="240">
        <v>100</v>
      </c>
      <c r="E66" s="240">
        <v>100</v>
      </c>
      <c r="F66" s="240">
        <v>100</v>
      </c>
      <c r="G66" s="240">
        <v>100</v>
      </c>
      <c r="H66" s="240">
        <v>100</v>
      </c>
      <c r="I66" s="240">
        <v>100</v>
      </c>
      <c r="J66" s="240">
        <v>100</v>
      </c>
      <c r="K66" s="240">
        <v>100</v>
      </c>
      <c r="L66" s="240">
        <v>100</v>
      </c>
      <c r="M66" s="240">
        <v>100</v>
      </c>
      <c r="N66" s="240">
        <v>100</v>
      </c>
      <c r="O66" s="240">
        <v>100</v>
      </c>
      <c r="P66" s="240">
        <v>100</v>
      </c>
      <c r="Q66" s="88">
        <f t="shared" si="0"/>
        <v>1400</v>
      </c>
      <c r="R66" s="244">
        <f t="shared" si="1"/>
        <v>1</v>
      </c>
    </row>
    <row r="67" spans="1:18" s="2" customFormat="1" x14ac:dyDescent="0.25">
      <c r="A67" s="239">
        <v>5603</v>
      </c>
      <c r="B67" s="239" t="s">
        <v>82</v>
      </c>
      <c r="C67" s="240">
        <v>100</v>
      </c>
      <c r="D67" s="240">
        <v>100</v>
      </c>
      <c r="E67" s="240">
        <v>100</v>
      </c>
      <c r="F67" s="240">
        <v>100</v>
      </c>
      <c r="G67" s="240">
        <v>100</v>
      </c>
      <c r="H67" s="240">
        <v>100</v>
      </c>
      <c r="I67" s="240">
        <v>100</v>
      </c>
      <c r="J67" s="240">
        <v>100</v>
      </c>
      <c r="K67" s="240">
        <v>100</v>
      </c>
      <c r="L67" s="240">
        <v>100</v>
      </c>
      <c r="M67" s="240">
        <v>100</v>
      </c>
      <c r="N67" s="240">
        <v>100</v>
      </c>
      <c r="O67" s="240">
        <v>100</v>
      </c>
      <c r="P67" s="240">
        <v>100</v>
      </c>
      <c r="Q67" s="88">
        <f t="shared" si="0"/>
        <v>1400</v>
      </c>
      <c r="R67" s="244">
        <f t="shared" si="1"/>
        <v>1</v>
      </c>
    </row>
    <row r="68" spans="1:18" s="2" customFormat="1" x14ac:dyDescent="0.25">
      <c r="A68" s="239">
        <v>5604</v>
      </c>
      <c r="B68" s="239" t="s">
        <v>105</v>
      </c>
      <c r="C68" s="240">
        <v>100</v>
      </c>
      <c r="D68" s="240">
        <v>100</v>
      </c>
      <c r="E68" s="240">
        <v>100</v>
      </c>
      <c r="F68" s="240">
        <v>100</v>
      </c>
      <c r="G68" s="240">
        <v>100</v>
      </c>
      <c r="H68" s="240">
        <v>100</v>
      </c>
      <c r="I68" s="240">
        <v>100</v>
      </c>
      <c r="J68" s="240">
        <v>100</v>
      </c>
      <c r="K68" s="240">
        <v>100</v>
      </c>
      <c r="L68" s="240">
        <v>100</v>
      </c>
      <c r="M68" s="240">
        <v>100</v>
      </c>
      <c r="N68" s="240">
        <v>100</v>
      </c>
      <c r="O68" s="240">
        <v>100</v>
      </c>
      <c r="P68" s="240">
        <v>100</v>
      </c>
      <c r="Q68" s="88">
        <f t="shared" ref="Q68:Q131" si="2">SUM(C68:P68)</f>
        <v>1400</v>
      </c>
      <c r="R68" s="244">
        <f t="shared" ref="R68:R131" si="3">SUM(C68:P68)/1400</f>
        <v>1</v>
      </c>
    </row>
    <row r="69" spans="1:18" s="2" customFormat="1" x14ac:dyDescent="0.25">
      <c r="A69" s="239">
        <v>5605</v>
      </c>
      <c r="B69" s="239" t="s">
        <v>83</v>
      </c>
      <c r="C69" s="240">
        <v>100</v>
      </c>
      <c r="D69" s="240">
        <v>100</v>
      </c>
      <c r="E69" s="240">
        <v>100</v>
      </c>
      <c r="F69" s="240">
        <v>100</v>
      </c>
      <c r="G69" s="240">
        <v>100</v>
      </c>
      <c r="H69" s="240">
        <v>100</v>
      </c>
      <c r="I69" s="240">
        <v>100</v>
      </c>
      <c r="J69" s="240">
        <v>100</v>
      </c>
      <c r="K69" s="240">
        <v>100</v>
      </c>
      <c r="L69" s="240">
        <v>100</v>
      </c>
      <c r="M69" s="240">
        <v>100</v>
      </c>
      <c r="N69" s="240">
        <v>100</v>
      </c>
      <c r="O69" s="240">
        <v>100</v>
      </c>
      <c r="P69" s="240">
        <v>100</v>
      </c>
      <c r="Q69" s="88">
        <f t="shared" si="2"/>
        <v>1400</v>
      </c>
      <c r="R69" s="244">
        <f t="shared" si="3"/>
        <v>1</v>
      </c>
    </row>
    <row r="70" spans="1:18" s="2" customFormat="1" x14ac:dyDescent="0.25">
      <c r="A70" s="239">
        <v>5606</v>
      </c>
      <c r="B70" s="239" t="s">
        <v>50</v>
      </c>
      <c r="C70" s="240">
        <v>100</v>
      </c>
      <c r="D70" s="240">
        <v>100</v>
      </c>
      <c r="E70" s="240">
        <v>100</v>
      </c>
      <c r="F70" s="240">
        <v>100</v>
      </c>
      <c r="G70" s="240">
        <v>100</v>
      </c>
      <c r="H70" s="240">
        <v>100</v>
      </c>
      <c r="I70" s="240">
        <v>100</v>
      </c>
      <c r="J70" s="240">
        <v>100</v>
      </c>
      <c r="K70" s="240">
        <v>100</v>
      </c>
      <c r="L70" s="240">
        <v>100</v>
      </c>
      <c r="M70" s="240">
        <v>100</v>
      </c>
      <c r="N70" s="240">
        <v>100</v>
      </c>
      <c r="O70" s="240">
        <v>100</v>
      </c>
      <c r="P70" s="240">
        <v>100</v>
      </c>
      <c r="Q70" s="88">
        <f t="shared" si="2"/>
        <v>1400</v>
      </c>
      <c r="R70" s="244">
        <f t="shared" si="3"/>
        <v>1</v>
      </c>
    </row>
    <row r="71" spans="1:18" s="2" customFormat="1" x14ac:dyDescent="0.25">
      <c r="A71" s="239">
        <v>5701</v>
      </c>
      <c r="B71" s="239" t="s">
        <v>118</v>
      </c>
      <c r="C71" s="240">
        <v>100</v>
      </c>
      <c r="D71" s="240">
        <v>100</v>
      </c>
      <c r="E71" s="240">
        <v>100</v>
      </c>
      <c r="F71" s="240">
        <v>100</v>
      </c>
      <c r="G71" s="240">
        <v>100</v>
      </c>
      <c r="H71" s="240">
        <v>100</v>
      </c>
      <c r="I71" s="240">
        <v>100</v>
      </c>
      <c r="J71" s="240">
        <v>100</v>
      </c>
      <c r="K71" s="240">
        <v>100</v>
      </c>
      <c r="L71" s="240">
        <v>100</v>
      </c>
      <c r="M71" s="240">
        <v>100</v>
      </c>
      <c r="N71" s="240">
        <v>100</v>
      </c>
      <c r="O71" s="240">
        <v>100</v>
      </c>
      <c r="P71" s="240">
        <v>100</v>
      </c>
      <c r="Q71" s="88">
        <f t="shared" si="2"/>
        <v>1400</v>
      </c>
      <c r="R71" s="244">
        <f t="shared" si="3"/>
        <v>1</v>
      </c>
    </row>
    <row r="72" spans="1:18" s="2" customFormat="1" x14ac:dyDescent="0.25">
      <c r="A72" s="239">
        <v>5702</v>
      </c>
      <c r="B72" s="239" t="s">
        <v>160</v>
      </c>
      <c r="C72" s="240">
        <v>100</v>
      </c>
      <c r="D72" s="240">
        <v>100</v>
      </c>
      <c r="E72" s="240">
        <v>100</v>
      </c>
      <c r="F72" s="240">
        <v>100</v>
      </c>
      <c r="G72" s="240">
        <v>100</v>
      </c>
      <c r="H72" s="240">
        <v>100</v>
      </c>
      <c r="I72" s="240">
        <v>100</v>
      </c>
      <c r="J72" s="240">
        <v>100</v>
      </c>
      <c r="K72" s="240">
        <v>100</v>
      </c>
      <c r="L72" s="240">
        <v>100</v>
      </c>
      <c r="M72" s="240">
        <v>100</v>
      </c>
      <c r="N72" s="240">
        <v>100</v>
      </c>
      <c r="O72" s="240">
        <v>100</v>
      </c>
      <c r="P72" s="240">
        <v>100</v>
      </c>
      <c r="Q72" s="88">
        <f t="shared" si="2"/>
        <v>1400</v>
      </c>
      <c r="R72" s="244">
        <f t="shared" si="3"/>
        <v>1</v>
      </c>
    </row>
    <row r="73" spans="1:18" s="2" customFormat="1" x14ac:dyDescent="0.25">
      <c r="A73" s="239">
        <v>5703</v>
      </c>
      <c r="B73" s="239" t="s">
        <v>170</v>
      </c>
      <c r="C73" s="240">
        <v>100</v>
      </c>
      <c r="D73" s="240">
        <v>100</v>
      </c>
      <c r="E73" s="240">
        <v>100</v>
      </c>
      <c r="F73" s="240">
        <v>100</v>
      </c>
      <c r="G73" s="240">
        <v>100</v>
      </c>
      <c r="H73" s="240">
        <v>100</v>
      </c>
      <c r="I73" s="240">
        <v>100</v>
      </c>
      <c r="J73" s="240">
        <v>100</v>
      </c>
      <c r="K73" s="240">
        <v>100</v>
      </c>
      <c r="L73" s="240">
        <v>100</v>
      </c>
      <c r="M73" s="240">
        <v>100</v>
      </c>
      <c r="N73" s="240">
        <v>100</v>
      </c>
      <c r="O73" s="240">
        <v>100</v>
      </c>
      <c r="P73" s="240">
        <v>100</v>
      </c>
      <c r="Q73" s="88">
        <f t="shared" si="2"/>
        <v>1400</v>
      </c>
      <c r="R73" s="244">
        <f t="shared" si="3"/>
        <v>1</v>
      </c>
    </row>
    <row r="74" spans="1:18" s="2" customFormat="1" x14ac:dyDescent="0.25">
      <c r="A74" s="239">
        <v>5704</v>
      </c>
      <c r="B74" s="239" t="s">
        <v>224</v>
      </c>
      <c r="C74" s="240">
        <v>100</v>
      </c>
      <c r="D74" s="240">
        <v>100</v>
      </c>
      <c r="E74" s="240">
        <v>100</v>
      </c>
      <c r="F74" s="240">
        <v>100</v>
      </c>
      <c r="G74" s="240">
        <v>100</v>
      </c>
      <c r="H74" s="240">
        <v>100</v>
      </c>
      <c r="I74" s="240">
        <v>100</v>
      </c>
      <c r="J74" s="240">
        <v>100</v>
      </c>
      <c r="K74" s="240">
        <v>100</v>
      </c>
      <c r="L74" s="240">
        <v>100</v>
      </c>
      <c r="M74" s="240">
        <v>100</v>
      </c>
      <c r="N74" s="240">
        <v>100</v>
      </c>
      <c r="O74" s="240">
        <v>100</v>
      </c>
      <c r="P74" s="240">
        <v>100</v>
      </c>
      <c r="Q74" s="88">
        <f t="shared" si="2"/>
        <v>1400</v>
      </c>
      <c r="R74" s="244">
        <f t="shared" si="3"/>
        <v>1</v>
      </c>
    </row>
    <row r="75" spans="1:18" s="2" customFormat="1" x14ac:dyDescent="0.25">
      <c r="A75" s="239">
        <v>5705</v>
      </c>
      <c r="B75" s="239" t="s">
        <v>278</v>
      </c>
      <c r="C75" s="240">
        <v>100</v>
      </c>
      <c r="D75" s="240">
        <v>100</v>
      </c>
      <c r="E75" s="240">
        <v>100</v>
      </c>
      <c r="F75" s="240">
        <v>100</v>
      </c>
      <c r="G75" s="240">
        <v>100</v>
      </c>
      <c r="H75" s="240">
        <v>100</v>
      </c>
      <c r="I75" s="240">
        <v>100</v>
      </c>
      <c r="J75" s="240">
        <v>100</v>
      </c>
      <c r="K75" s="240">
        <v>100</v>
      </c>
      <c r="L75" s="240">
        <v>100</v>
      </c>
      <c r="M75" s="240">
        <v>100</v>
      </c>
      <c r="N75" s="240">
        <v>100</v>
      </c>
      <c r="O75" s="240">
        <v>100</v>
      </c>
      <c r="P75" s="240">
        <v>100</v>
      </c>
      <c r="Q75" s="88">
        <f t="shared" si="2"/>
        <v>1400</v>
      </c>
      <c r="R75" s="244">
        <f t="shared" si="3"/>
        <v>1</v>
      </c>
    </row>
    <row r="76" spans="1:18" s="2" customFormat="1" x14ac:dyDescent="0.25">
      <c r="A76" s="239">
        <v>5706</v>
      </c>
      <c r="B76" s="239" t="s">
        <v>213</v>
      </c>
      <c r="C76" s="240">
        <v>100</v>
      </c>
      <c r="D76" s="240">
        <v>100</v>
      </c>
      <c r="E76" s="240">
        <v>100</v>
      </c>
      <c r="F76" s="240">
        <v>100</v>
      </c>
      <c r="G76" s="240">
        <v>100</v>
      </c>
      <c r="H76" s="240">
        <v>100</v>
      </c>
      <c r="I76" s="240">
        <v>100</v>
      </c>
      <c r="J76" s="240">
        <v>100</v>
      </c>
      <c r="K76" s="240">
        <v>100</v>
      </c>
      <c r="L76" s="240">
        <v>100</v>
      </c>
      <c r="M76" s="240">
        <v>100</v>
      </c>
      <c r="N76" s="240">
        <v>100</v>
      </c>
      <c r="O76" s="240">
        <v>100</v>
      </c>
      <c r="P76" s="240">
        <v>100</v>
      </c>
      <c r="Q76" s="88">
        <f t="shared" si="2"/>
        <v>1400</v>
      </c>
      <c r="R76" s="244">
        <f t="shared" si="3"/>
        <v>1</v>
      </c>
    </row>
    <row r="77" spans="1:18" s="2" customFormat="1" x14ac:dyDescent="0.25">
      <c r="A77" s="239">
        <v>5801</v>
      </c>
      <c r="B77" s="239" t="s">
        <v>48</v>
      </c>
      <c r="C77" s="240">
        <v>100</v>
      </c>
      <c r="D77" s="240">
        <v>100</v>
      </c>
      <c r="E77" s="240">
        <v>100</v>
      </c>
      <c r="F77" s="240">
        <v>100</v>
      </c>
      <c r="G77" s="240">
        <v>100</v>
      </c>
      <c r="H77" s="240">
        <v>100</v>
      </c>
      <c r="I77" s="240">
        <v>100</v>
      </c>
      <c r="J77" s="240">
        <v>100</v>
      </c>
      <c r="K77" s="240">
        <v>100</v>
      </c>
      <c r="L77" s="240">
        <v>100</v>
      </c>
      <c r="M77" s="240">
        <v>100</v>
      </c>
      <c r="N77" s="240">
        <v>100</v>
      </c>
      <c r="O77" s="240">
        <v>100</v>
      </c>
      <c r="P77" s="240">
        <v>100</v>
      </c>
      <c r="Q77" s="88">
        <f t="shared" si="2"/>
        <v>1400</v>
      </c>
      <c r="R77" s="244">
        <f t="shared" si="3"/>
        <v>1</v>
      </c>
    </row>
    <row r="78" spans="1:18" s="2" customFormat="1" x14ac:dyDescent="0.25">
      <c r="A78" s="239">
        <v>5802</v>
      </c>
      <c r="B78" s="239" t="s">
        <v>90</v>
      </c>
      <c r="C78" s="240">
        <v>100</v>
      </c>
      <c r="D78" s="240">
        <v>100</v>
      </c>
      <c r="E78" s="240">
        <v>100</v>
      </c>
      <c r="F78" s="240">
        <v>100</v>
      </c>
      <c r="G78" s="240">
        <v>100</v>
      </c>
      <c r="H78" s="240">
        <v>100</v>
      </c>
      <c r="I78" s="240">
        <v>100</v>
      </c>
      <c r="J78" s="240">
        <v>100</v>
      </c>
      <c r="K78" s="240">
        <v>100</v>
      </c>
      <c r="L78" s="240">
        <v>100</v>
      </c>
      <c r="M78" s="240">
        <v>100</v>
      </c>
      <c r="N78" s="240">
        <v>100</v>
      </c>
      <c r="O78" s="240">
        <v>100</v>
      </c>
      <c r="P78" s="240">
        <v>100</v>
      </c>
      <c r="Q78" s="88">
        <f t="shared" si="2"/>
        <v>1400</v>
      </c>
      <c r="R78" s="244">
        <f t="shared" si="3"/>
        <v>1</v>
      </c>
    </row>
    <row r="79" spans="1:18" s="2" customFormat="1" x14ac:dyDescent="0.25">
      <c r="A79" s="239">
        <v>5803</v>
      </c>
      <c r="B79" s="239" t="s">
        <v>95</v>
      </c>
      <c r="C79" s="240">
        <v>100</v>
      </c>
      <c r="D79" s="240">
        <v>100</v>
      </c>
      <c r="E79" s="240">
        <v>100</v>
      </c>
      <c r="F79" s="240">
        <v>100</v>
      </c>
      <c r="G79" s="240">
        <v>100</v>
      </c>
      <c r="H79" s="240">
        <v>100</v>
      </c>
      <c r="I79" s="240">
        <v>100</v>
      </c>
      <c r="J79" s="240">
        <v>100</v>
      </c>
      <c r="K79" s="240">
        <v>100</v>
      </c>
      <c r="L79" s="240">
        <v>100</v>
      </c>
      <c r="M79" s="240">
        <v>100</v>
      </c>
      <c r="N79" s="240">
        <v>100</v>
      </c>
      <c r="O79" s="240">
        <v>100</v>
      </c>
      <c r="P79" s="240">
        <v>100</v>
      </c>
      <c r="Q79" s="88">
        <f t="shared" si="2"/>
        <v>1400</v>
      </c>
      <c r="R79" s="244">
        <f t="shared" si="3"/>
        <v>1</v>
      </c>
    </row>
    <row r="80" spans="1:18" s="2" customFormat="1" x14ac:dyDescent="0.25">
      <c r="A80" s="239">
        <v>5804</v>
      </c>
      <c r="B80" s="239" t="s">
        <v>30</v>
      </c>
      <c r="C80" s="240">
        <v>100</v>
      </c>
      <c r="D80" s="240">
        <v>100</v>
      </c>
      <c r="E80" s="240">
        <v>100</v>
      </c>
      <c r="F80" s="240">
        <v>100</v>
      </c>
      <c r="G80" s="240">
        <v>100</v>
      </c>
      <c r="H80" s="240">
        <v>100</v>
      </c>
      <c r="I80" s="240">
        <v>100</v>
      </c>
      <c r="J80" s="240">
        <v>100</v>
      </c>
      <c r="K80" s="240">
        <v>100</v>
      </c>
      <c r="L80" s="240">
        <v>100</v>
      </c>
      <c r="M80" s="240">
        <v>100</v>
      </c>
      <c r="N80" s="240">
        <v>100</v>
      </c>
      <c r="O80" s="240">
        <v>100</v>
      </c>
      <c r="P80" s="240">
        <v>100</v>
      </c>
      <c r="Q80" s="88">
        <f t="shared" si="2"/>
        <v>1400</v>
      </c>
      <c r="R80" s="244">
        <f t="shared" si="3"/>
        <v>1</v>
      </c>
    </row>
    <row r="81" spans="1:18" s="2" customFormat="1" x14ac:dyDescent="0.25">
      <c r="A81" s="239">
        <v>6101</v>
      </c>
      <c r="B81" s="239" t="s">
        <v>25</v>
      </c>
      <c r="C81" s="240">
        <v>100</v>
      </c>
      <c r="D81" s="240">
        <v>100</v>
      </c>
      <c r="E81" s="240">
        <v>100</v>
      </c>
      <c r="F81" s="240">
        <v>100</v>
      </c>
      <c r="G81" s="240">
        <v>100</v>
      </c>
      <c r="H81" s="240">
        <v>100</v>
      </c>
      <c r="I81" s="240">
        <v>100</v>
      </c>
      <c r="J81" s="240">
        <v>100</v>
      </c>
      <c r="K81" s="240">
        <v>100</v>
      </c>
      <c r="L81" s="240">
        <v>100</v>
      </c>
      <c r="M81" s="240">
        <v>100</v>
      </c>
      <c r="N81" s="240">
        <v>100</v>
      </c>
      <c r="O81" s="240">
        <v>100</v>
      </c>
      <c r="P81" s="240">
        <v>100</v>
      </c>
      <c r="Q81" s="88">
        <f t="shared" si="2"/>
        <v>1400</v>
      </c>
      <c r="R81" s="244">
        <f t="shared" si="3"/>
        <v>1</v>
      </c>
    </row>
    <row r="82" spans="1:18" s="2" customFormat="1" x14ac:dyDescent="0.25">
      <c r="A82" s="239">
        <v>6102</v>
      </c>
      <c r="B82" s="239" t="s">
        <v>150</v>
      </c>
      <c r="C82" s="240">
        <v>100</v>
      </c>
      <c r="D82" s="240">
        <v>100</v>
      </c>
      <c r="E82" s="240">
        <v>100</v>
      </c>
      <c r="F82" s="240">
        <v>100</v>
      </c>
      <c r="G82" s="240">
        <v>100</v>
      </c>
      <c r="H82" s="240">
        <v>100</v>
      </c>
      <c r="I82" s="240">
        <v>100</v>
      </c>
      <c r="J82" s="240">
        <v>100</v>
      </c>
      <c r="K82" s="240">
        <v>100</v>
      </c>
      <c r="L82" s="240">
        <v>100</v>
      </c>
      <c r="M82" s="240">
        <v>100</v>
      </c>
      <c r="N82" s="240">
        <v>100</v>
      </c>
      <c r="O82" s="240">
        <v>100</v>
      </c>
      <c r="P82" s="240">
        <v>100</v>
      </c>
      <c r="Q82" s="88">
        <f t="shared" si="2"/>
        <v>1400</v>
      </c>
      <c r="R82" s="244">
        <f t="shared" si="3"/>
        <v>1</v>
      </c>
    </row>
    <row r="83" spans="1:18" s="2" customFormat="1" x14ac:dyDescent="0.25">
      <c r="A83" s="239">
        <v>6103</v>
      </c>
      <c r="B83" s="239" t="s">
        <v>177</v>
      </c>
      <c r="C83" s="240">
        <v>100</v>
      </c>
      <c r="D83" s="240">
        <v>100</v>
      </c>
      <c r="E83" s="240">
        <v>100</v>
      </c>
      <c r="F83" s="240">
        <v>100</v>
      </c>
      <c r="G83" s="240">
        <v>100</v>
      </c>
      <c r="H83" s="240">
        <v>100</v>
      </c>
      <c r="I83" s="240">
        <v>100</v>
      </c>
      <c r="J83" s="240">
        <v>100</v>
      </c>
      <c r="K83" s="240">
        <v>100</v>
      </c>
      <c r="L83" s="240">
        <v>100</v>
      </c>
      <c r="M83" s="240">
        <v>100</v>
      </c>
      <c r="N83" s="240">
        <v>100</v>
      </c>
      <c r="O83" s="240">
        <v>100</v>
      </c>
      <c r="P83" s="240">
        <v>100</v>
      </c>
      <c r="Q83" s="88">
        <f t="shared" si="2"/>
        <v>1400</v>
      </c>
      <c r="R83" s="244">
        <f t="shared" si="3"/>
        <v>1</v>
      </c>
    </row>
    <row r="84" spans="1:18" s="2" customFormat="1" x14ac:dyDescent="0.25">
      <c r="A84" s="239">
        <v>6104</v>
      </c>
      <c r="B84" s="239" t="s">
        <v>196</v>
      </c>
      <c r="C84" s="240">
        <v>100</v>
      </c>
      <c r="D84" s="240">
        <v>100</v>
      </c>
      <c r="E84" s="240">
        <v>100</v>
      </c>
      <c r="F84" s="240">
        <v>100</v>
      </c>
      <c r="G84" s="240">
        <v>100</v>
      </c>
      <c r="H84" s="240">
        <v>100</v>
      </c>
      <c r="I84" s="240">
        <v>100</v>
      </c>
      <c r="J84" s="240">
        <v>100</v>
      </c>
      <c r="K84" s="240">
        <v>100</v>
      </c>
      <c r="L84" s="240">
        <v>100</v>
      </c>
      <c r="M84" s="240">
        <v>100</v>
      </c>
      <c r="N84" s="240">
        <v>100</v>
      </c>
      <c r="O84" s="240">
        <v>100</v>
      </c>
      <c r="P84" s="240">
        <v>100</v>
      </c>
      <c r="Q84" s="88">
        <f t="shared" si="2"/>
        <v>1400</v>
      </c>
      <c r="R84" s="244">
        <f t="shared" si="3"/>
        <v>1</v>
      </c>
    </row>
    <row r="85" spans="1:18" s="2" customFormat="1" x14ac:dyDescent="0.25">
      <c r="A85" s="239">
        <v>6105</v>
      </c>
      <c r="B85" s="239" t="s">
        <v>112</v>
      </c>
      <c r="C85" s="240">
        <v>100</v>
      </c>
      <c r="D85" s="240">
        <v>100</v>
      </c>
      <c r="E85" s="240">
        <v>100</v>
      </c>
      <c r="F85" s="240">
        <v>100</v>
      </c>
      <c r="G85" s="240">
        <v>100</v>
      </c>
      <c r="H85" s="240">
        <v>100</v>
      </c>
      <c r="I85" s="240">
        <v>100</v>
      </c>
      <c r="J85" s="240">
        <v>100</v>
      </c>
      <c r="K85" s="240">
        <v>100</v>
      </c>
      <c r="L85" s="240">
        <v>100</v>
      </c>
      <c r="M85" s="240">
        <v>100</v>
      </c>
      <c r="N85" s="240">
        <v>100</v>
      </c>
      <c r="O85" s="240">
        <v>100</v>
      </c>
      <c r="P85" s="240">
        <v>100</v>
      </c>
      <c r="Q85" s="88">
        <f t="shared" si="2"/>
        <v>1400</v>
      </c>
      <c r="R85" s="244">
        <f t="shared" si="3"/>
        <v>1</v>
      </c>
    </row>
    <row r="86" spans="1:18" s="2" customFormat="1" x14ac:dyDescent="0.25">
      <c r="A86" s="239">
        <v>6106</v>
      </c>
      <c r="B86" s="239" t="s">
        <v>107</v>
      </c>
      <c r="C86" s="240">
        <v>100</v>
      </c>
      <c r="D86" s="240">
        <v>100</v>
      </c>
      <c r="E86" s="240">
        <v>100</v>
      </c>
      <c r="F86" s="240">
        <v>100</v>
      </c>
      <c r="G86" s="240">
        <v>100</v>
      </c>
      <c r="H86" s="240">
        <v>100</v>
      </c>
      <c r="I86" s="240">
        <v>100</v>
      </c>
      <c r="J86" s="240">
        <v>100</v>
      </c>
      <c r="K86" s="240">
        <v>100</v>
      </c>
      <c r="L86" s="240">
        <v>100</v>
      </c>
      <c r="M86" s="240">
        <v>100</v>
      </c>
      <c r="N86" s="240">
        <v>100</v>
      </c>
      <c r="O86" s="240">
        <v>100</v>
      </c>
      <c r="P86" s="240">
        <v>100</v>
      </c>
      <c r="Q86" s="88">
        <f t="shared" si="2"/>
        <v>1400</v>
      </c>
      <c r="R86" s="244">
        <f t="shared" si="3"/>
        <v>1</v>
      </c>
    </row>
    <row r="87" spans="1:18" s="2" customFormat="1" x14ac:dyDescent="0.25">
      <c r="A87" s="239">
        <v>6107</v>
      </c>
      <c r="B87" s="239" t="s">
        <v>184</v>
      </c>
      <c r="C87" s="240">
        <v>100</v>
      </c>
      <c r="D87" s="240">
        <v>100</v>
      </c>
      <c r="E87" s="240">
        <v>100</v>
      </c>
      <c r="F87" s="240">
        <v>100</v>
      </c>
      <c r="G87" s="240">
        <v>100</v>
      </c>
      <c r="H87" s="240">
        <v>100</v>
      </c>
      <c r="I87" s="240">
        <v>100</v>
      </c>
      <c r="J87" s="240">
        <v>100</v>
      </c>
      <c r="K87" s="240">
        <v>100</v>
      </c>
      <c r="L87" s="240">
        <v>100</v>
      </c>
      <c r="M87" s="240">
        <v>100</v>
      </c>
      <c r="N87" s="240">
        <v>100</v>
      </c>
      <c r="O87" s="240">
        <v>100</v>
      </c>
      <c r="P87" s="240">
        <v>100</v>
      </c>
      <c r="Q87" s="88">
        <f t="shared" si="2"/>
        <v>1400</v>
      </c>
      <c r="R87" s="244">
        <f t="shared" si="3"/>
        <v>1</v>
      </c>
    </row>
    <row r="88" spans="1:18" s="2" customFormat="1" x14ac:dyDescent="0.25">
      <c r="A88" s="239">
        <v>6108</v>
      </c>
      <c r="B88" s="239" t="s">
        <v>69</v>
      </c>
      <c r="C88" s="240">
        <v>100</v>
      </c>
      <c r="D88" s="240">
        <v>100</v>
      </c>
      <c r="E88" s="240">
        <v>100</v>
      </c>
      <c r="F88" s="240">
        <v>100</v>
      </c>
      <c r="G88" s="240">
        <v>100</v>
      </c>
      <c r="H88" s="240">
        <v>100</v>
      </c>
      <c r="I88" s="240">
        <v>100</v>
      </c>
      <c r="J88" s="240">
        <v>100</v>
      </c>
      <c r="K88" s="240">
        <v>100</v>
      </c>
      <c r="L88" s="240">
        <v>100</v>
      </c>
      <c r="M88" s="240">
        <v>100</v>
      </c>
      <c r="N88" s="240">
        <v>100</v>
      </c>
      <c r="O88" s="240">
        <v>100</v>
      </c>
      <c r="P88" s="240">
        <v>100</v>
      </c>
      <c r="Q88" s="88">
        <f t="shared" si="2"/>
        <v>1400</v>
      </c>
      <c r="R88" s="244">
        <f t="shared" si="3"/>
        <v>1</v>
      </c>
    </row>
    <row r="89" spans="1:18" s="2" customFormat="1" x14ac:dyDescent="0.25">
      <c r="A89" s="239">
        <v>6109</v>
      </c>
      <c r="B89" s="239" t="s">
        <v>285</v>
      </c>
      <c r="C89" s="240">
        <v>100</v>
      </c>
      <c r="D89" s="240">
        <v>100</v>
      </c>
      <c r="E89" s="240">
        <v>100</v>
      </c>
      <c r="F89" s="240">
        <v>100</v>
      </c>
      <c r="G89" s="240">
        <v>100</v>
      </c>
      <c r="H89" s="240">
        <v>100</v>
      </c>
      <c r="I89" s="240">
        <v>100</v>
      </c>
      <c r="J89" s="240">
        <v>100</v>
      </c>
      <c r="K89" s="240">
        <v>100</v>
      </c>
      <c r="L89" s="240">
        <v>100</v>
      </c>
      <c r="M89" s="240">
        <v>100</v>
      </c>
      <c r="N89" s="240">
        <v>100</v>
      </c>
      <c r="O89" s="240">
        <v>100</v>
      </c>
      <c r="P89" s="240">
        <v>100</v>
      </c>
      <c r="Q89" s="88">
        <f t="shared" si="2"/>
        <v>1400</v>
      </c>
      <c r="R89" s="244">
        <f t="shared" si="3"/>
        <v>1</v>
      </c>
    </row>
    <row r="90" spans="1:18" s="2" customFormat="1" x14ac:dyDescent="0.25">
      <c r="A90" s="239">
        <v>6110</v>
      </c>
      <c r="B90" s="239" t="s">
        <v>121</v>
      </c>
      <c r="C90" s="240">
        <v>100</v>
      </c>
      <c r="D90" s="240">
        <v>100</v>
      </c>
      <c r="E90" s="240">
        <v>100</v>
      </c>
      <c r="F90" s="240">
        <v>100</v>
      </c>
      <c r="G90" s="240">
        <v>100</v>
      </c>
      <c r="H90" s="240">
        <v>100</v>
      </c>
      <c r="I90" s="240">
        <v>100</v>
      </c>
      <c r="J90" s="240">
        <v>100</v>
      </c>
      <c r="K90" s="240">
        <v>100</v>
      </c>
      <c r="L90" s="240">
        <v>100</v>
      </c>
      <c r="M90" s="240">
        <v>100</v>
      </c>
      <c r="N90" s="240">
        <v>100</v>
      </c>
      <c r="O90" s="240">
        <v>100</v>
      </c>
      <c r="P90" s="240">
        <v>100</v>
      </c>
      <c r="Q90" s="88">
        <f t="shared" si="2"/>
        <v>1400</v>
      </c>
      <c r="R90" s="244">
        <f t="shared" si="3"/>
        <v>1</v>
      </c>
    </row>
    <row r="91" spans="1:18" s="2" customFormat="1" x14ac:dyDescent="0.25">
      <c r="A91" s="239">
        <v>6111</v>
      </c>
      <c r="B91" s="239" t="s">
        <v>174</v>
      </c>
      <c r="C91" s="240">
        <v>100</v>
      </c>
      <c r="D91" s="240">
        <v>100</v>
      </c>
      <c r="E91" s="240">
        <v>100</v>
      </c>
      <c r="F91" s="240">
        <v>100</v>
      </c>
      <c r="G91" s="240">
        <v>100</v>
      </c>
      <c r="H91" s="240">
        <v>100</v>
      </c>
      <c r="I91" s="240">
        <v>100</v>
      </c>
      <c r="J91" s="240">
        <v>100</v>
      </c>
      <c r="K91" s="240">
        <v>100</v>
      </c>
      <c r="L91" s="240">
        <v>100</v>
      </c>
      <c r="M91" s="240">
        <v>100</v>
      </c>
      <c r="N91" s="240">
        <v>100</v>
      </c>
      <c r="O91" s="240">
        <v>100</v>
      </c>
      <c r="P91" s="240">
        <v>100</v>
      </c>
      <c r="Q91" s="88">
        <f t="shared" si="2"/>
        <v>1400</v>
      </c>
      <c r="R91" s="244">
        <f t="shared" si="3"/>
        <v>1</v>
      </c>
    </row>
    <row r="92" spans="1:18" s="2" customFormat="1" x14ac:dyDescent="0.25">
      <c r="A92" s="239">
        <v>6112</v>
      </c>
      <c r="B92" s="239" t="s">
        <v>227</v>
      </c>
      <c r="C92" s="240">
        <v>100</v>
      </c>
      <c r="D92" s="240">
        <v>100</v>
      </c>
      <c r="E92" s="240">
        <v>100</v>
      </c>
      <c r="F92" s="240">
        <v>100</v>
      </c>
      <c r="G92" s="240">
        <v>100</v>
      </c>
      <c r="H92" s="240">
        <v>100</v>
      </c>
      <c r="I92" s="240">
        <v>100</v>
      </c>
      <c r="J92" s="240">
        <v>100</v>
      </c>
      <c r="K92" s="240">
        <v>100</v>
      </c>
      <c r="L92" s="240">
        <v>100</v>
      </c>
      <c r="M92" s="240">
        <v>100</v>
      </c>
      <c r="N92" s="240">
        <v>100</v>
      </c>
      <c r="O92" s="240">
        <v>100</v>
      </c>
      <c r="P92" s="240">
        <v>100</v>
      </c>
      <c r="Q92" s="88">
        <f t="shared" si="2"/>
        <v>1400</v>
      </c>
      <c r="R92" s="244">
        <f t="shared" si="3"/>
        <v>1</v>
      </c>
    </row>
    <row r="93" spans="1:18" s="2" customFormat="1" x14ac:dyDescent="0.25">
      <c r="A93" s="239">
        <v>6113</v>
      </c>
      <c r="B93" s="239" t="s">
        <v>274</v>
      </c>
      <c r="C93" s="240">
        <v>100</v>
      </c>
      <c r="D93" s="240">
        <v>100</v>
      </c>
      <c r="E93" s="240">
        <v>100</v>
      </c>
      <c r="F93" s="240">
        <v>100</v>
      </c>
      <c r="G93" s="240">
        <v>100</v>
      </c>
      <c r="H93" s="240">
        <v>100</v>
      </c>
      <c r="I93" s="240">
        <v>100</v>
      </c>
      <c r="J93" s="240">
        <v>100</v>
      </c>
      <c r="K93" s="240">
        <v>100</v>
      </c>
      <c r="L93" s="240">
        <v>100</v>
      </c>
      <c r="M93" s="240">
        <v>100</v>
      </c>
      <c r="N93" s="240">
        <v>100</v>
      </c>
      <c r="O93" s="240">
        <v>100</v>
      </c>
      <c r="P93" s="240">
        <v>100</v>
      </c>
      <c r="Q93" s="88">
        <f t="shared" si="2"/>
        <v>1400</v>
      </c>
      <c r="R93" s="244">
        <f t="shared" si="3"/>
        <v>1</v>
      </c>
    </row>
    <row r="94" spans="1:18" s="2" customFormat="1" x14ac:dyDescent="0.25">
      <c r="A94" s="239">
        <v>6114</v>
      </c>
      <c r="B94" s="239" t="s">
        <v>214</v>
      </c>
      <c r="C94" s="240">
        <v>100</v>
      </c>
      <c r="D94" s="240">
        <v>100</v>
      </c>
      <c r="E94" s="240">
        <v>100</v>
      </c>
      <c r="F94" s="240">
        <v>100</v>
      </c>
      <c r="G94" s="240">
        <v>100</v>
      </c>
      <c r="H94" s="240">
        <v>100</v>
      </c>
      <c r="I94" s="240">
        <v>100</v>
      </c>
      <c r="J94" s="240">
        <v>100</v>
      </c>
      <c r="K94" s="240">
        <v>100</v>
      </c>
      <c r="L94" s="240">
        <v>100</v>
      </c>
      <c r="M94" s="240">
        <v>100</v>
      </c>
      <c r="N94" s="240">
        <v>100</v>
      </c>
      <c r="O94" s="240">
        <v>-100</v>
      </c>
      <c r="P94" s="240">
        <v>-100</v>
      </c>
      <c r="Q94" s="88">
        <f t="shared" si="2"/>
        <v>1000</v>
      </c>
      <c r="R94" s="244">
        <f t="shared" si="3"/>
        <v>0.7142857142857143</v>
      </c>
    </row>
    <row r="95" spans="1:18" s="2" customFormat="1" x14ac:dyDescent="0.25">
      <c r="A95" s="239">
        <v>6115</v>
      </c>
      <c r="B95" s="239" t="s">
        <v>199</v>
      </c>
      <c r="C95" s="240">
        <v>100</v>
      </c>
      <c r="D95" s="240">
        <v>100</v>
      </c>
      <c r="E95" s="240">
        <v>100</v>
      </c>
      <c r="F95" s="240">
        <v>100</v>
      </c>
      <c r="G95" s="240">
        <v>100</v>
      </c>
      <c r="H95" s="240">
        <v>100</v>
      </c>
      <c r="I95" s="240">
        <v>100</v>
      </c>
      <c r="J95" s="240">
        <v>100</v>
      </c>
      <c r="K95" s="240">
        <v>100</v>
      </c>
      <c r="L95" s="240">
        <v>100</v>
      </c>
      <c r="M95" s="240">
        <v>100</v>
      </c>
      <c r="N95" s="240">
        <v>100</v>
      </c>
      <c r="O95" s="240">
        <v>100</v>
      </c>
      <c r="P95" s="240">
        <v>100</v>
      </c>
      <c r="Q95" s="88">
        <f t="shared" si="2"/>
        <v>1400</v>
      </c>
      <c r="R95" s="244">
        <f t="shared" si="3"/>
        <v>1</v>
      </c>
    </row>
    <row r="96" spans="1:18" s="2" customFormat="1" x14ac:dyDescent="0.25">
      <c r="A96" s="239">
        <v>6116</v>
      </c>
      <c r="B96" s="239" t="s">
        <v>369</v>
      </c>
      <c r="C96" s="240">
        <v>100</v>
      </c>
      <c r="D96" s="240">
        <v>100</v>
      </c>
      <c r="E96" s="240">
        <v>100</v>
      </c>
      <c r="F96" s="240">
        <v>100</v>
      </c>
      <c r="G96" s="240">
        <v>100</v>
      </c>
      <c r="H96" s="240">
        <v>100</v>
      </c>
      <c r="I96" s="240">
        <v>100</v>
      </c>
      <c r="J96" s="240">
        <v>100</v>
      </c>
      <c r="K96" s="240">
        <v>100</v>
      </c>
      <c r="L96" s="240">
        <v>100</v>
      </c>
      <c r="M96" s="240">
        <v>100</v>
      </c>
      <c r="N96" s="240">
        <v>100</v>
      </c>
      <c r="O96" s="240">
        <v>100</v>
      </c>
      <c r="P96" s="240">
        <v>100</v>
      </c>
      <c r="Q96" s="88">
        <f t="shared" si="2"/>
        <v>1400</v>
      </c>
      <c r="R96" s="244">
        <f t="shared" si="3"/>
        <v>1</v>
      </c>
    </row>
    <row r="97" spans="1:18" s="2" customFormat="1" x14ac:dyDescent="0.25">
      <c r="A97" s="239">
        <v>6117</v>
      </c>
      <c r="B97" s="239" t="s">
        <v>165</v>
      </c>
      <c r="C97" s="240">
        <v>100</v>
      </c>
      <c r="D97" s="240">
        <v>100</v>
      </c>
      <c r="E97" s="240">
        <v>100</v>
      </c>
      <c r="F97" s="240">
        <v>100</v>
      </c>
      <c r="G97" s="240">
        <v>100</v>
      </c>
      <c r="H97" s="240">
        <v>100</v>
      </c>
      <c r="I97" s="240">
        <v>100</v>
      </c>
      <c r="J97" s="240">
        <v>100</v>
      </c>
      <c r="K97" s="240">
        <v>100</v>
      </c>
      <c r="L97" s="240">
        <v>100</v>
      </c>
      <c r="M97" s="240">
        <v>100</v>
      </c>
      <c r="N97" s="240">
        <v>100</v>
      </c>
      <c r="O97" s="240">
        <v>100</v>
      </c>
      <c r="P97" s="240">
        <v>100</v>
      </c>
      <c r="Q97" s="88">
        <f t="shared" si="2"/>
        <v>1400</v>
      </c>
      <c r="R97" s="244">
        <f t="shared" si="3"/>
        <v>1</v>
      </c>
    </row>
    <row r="98" spans="1:18" s="2" customFormat="1" x14ac:dyDescent="0.25">
      <c r="A98" s="239">
        <v>6201</v>
      </c>
      <c r="B98" s="239" t="s">
        <v>120</v>
      </c>
      <c r="C98" s="240">
        <v>100</v>
      </c>
      <c r="D98" s="240">
        <v>100</v>
      </c>
      <c r="E98" s="240">
        <v>100</v>
      </c>
      <c r="F98" s="240">
        <v>100</v>
      </c>
      <c r="G98" s="240">
        <v>100</v>
      </c>
      <c r="H98" s="240">
        <v>100</v>
      </c>
      <c r="I98" s="240">
        <v>100</v>
      </c>
      <c r="J98" s="240">
        <v>100</v>
      </c>
      <c r="K98" s="240">
        <v>100</v>
      </c>
      <c r="L98" s="240">
        <v>100</v>
      </c>
      <c r="M98" s="240">
        <v>100</v>
      </c>
      <c r="N98" s="240">
        <v>100</v>
      </c>
      <c r="O98" s="240">
        <v>100</v>
      </c>
      <c r="P98" s="240">
        <v>100</v>
      </c>
      <c r="Q98" s="88">
        <f t="shared" si="2"/>
        <v>1400</v>
      </c>
      <c r="R98" s="244">
        <f t="shared" si="3"/>
        <v>1</v>
      </c>
    </row>
    <row r="99" spans="1:18" s="2" customFormat="1" x14ac:dyDescent="0.25">
      <c r="A99" s="239">
        <v>6202</v>
      </c>
      <c r="B99" s="239" t="s">
        <v>234</v>
      </c>
      <c r="C99" s="240">
        <v>100</v>
      </c>
      <c r="D99" s="240">
        <v>100</v>
      </c>
      <c r="E99" s="240">
        <v>100</v>
      </c>
      <c r="F99" s="240">
        <v>100</v>
      </c>
      <c r="G99" s="240">
        <v>100</v>
      </c>
      <c r="H99" s="240">
        <v>100</v>
      </c>
      <c r="I99" s="240">
        <v>100</v>
      </c>
      <c r="J99" s="240">
        <v>100</v>
      </c>
      <c r="K99" s="240">
        <v>100</v>
      </c>
      <c r="L99" s="240">
        <v>100</v>
      </c>
      <c r="M99" s="240">
        <v>100</v>
      </c>
      <c r="N99" s="240">
        <v>100</v>
      </c>
      <c r="O99" s="240">
        <v>100</v>
      </c>
      <c r="P99" s="240">
        <v>100</v>
      </c>
      <c r="Q99" s="88">
        <f t="shared" si="2"/>
        <v>1400</v>
      </c>
      <c r="R99" s="244">
        <f t="shared" si="3"/>
        <v>1</v>
      </c>
    </row>
    <row r="100" spans="1:18" s="2" customFormat="1" x14ac:dyDescent="0.25">
      <c r="A100" s="239">
        <v>6203</v>
      </c>
      <c r="B100" s="239" t="s">
        <v>287</v>
      </c>
      <c r="C100" s="240">
        <v>100</v>
      </c>
      <c r="D100" s="240">
        <v>100</v>
      </c>
      <c r="E100" s="240">
        <v>100</v>
      </c>
      <c r="F100" s="240">
        <v>100</v>
      </c>
      <c r="G100" s="240">
        <v>100</v>
      </c>
      <c r="H100" s="240">
        <v>100</v>
      </c>
      <c r="I100" s="240">
        <v>100</v>
      </c>
      <c r="J100" s="240">
        <v>100</v>
      </c>
      <c r="K100" s="240">
        <v>100</v>
      </c>
      <c r="L100" s="240">
        <v>100</v>
      </c>
      <c r="M100" s="240">
        <v>100</v>
      </c>
      <c r="N100" s="240">
        <v>100</v>
      </c>
      <c r="O100" s="240">
        <v>100</v>
      </c>
      <c r="P100" s="240">
        <v>100</v>
      </c>
      <c r="Q100" s="88">
        <f t="shared" si="2"/>
        <v>1400</v>
      </c>
      <c r="R100" s="244">
        <f t="shared" si="3"/>
        <v>1</v>
      </c>
    </row>
    <row r="101" spans="1:18" s="2" customFormat="1" x14ac:dyDescent="0.25">
      <c r="A101" s="239">
        <v>6204</v>
      </c>
      <c r="B101" s="239" t="s">
        <v>324</v>
      </c>
      <c r="C101" s="240">
        <v>100</v>
      </c>
      <c r="D101" s="240">
        <v>100</v>
      </c>
      <c r="E101" s="240">
        <v>100</v>
      </c>
      <c r="F101" s="240">
        <v>100</v>
      </c>
      <c r="G101" s="240">
        <v>100</v>
      </c>
      <c r="H101" s="240">
        <v>100</v>
      </c>
      <c r="I101" s="240">
        <v>100</v>
      </c>
      <c r="J101" s="240">
        <v>100</v>
      </c>
      <c r="K101" s="240">
        <v>100</v>
      </c>
      <c r="L101" s="240">
        <v>100</v>
      </c>
      <c r="M101" s="240">
        <v>100</v>
      </c>
      <c r="N101" s="240">
        <v>100</v>
      </c>
      <c r="O101" s="240">
        <v>100</v>
      </c>
      <c r="P101" s="240">
        <v>100</v>
      </c>
      <c r="Q101" s="88">
        <f t="shared" si="2"/>
        <v>1400</v>
      </c>
      <c r="R101" s="244">
        <f t="shared" si="3"/>
        <v>1</v>
      </c>
    </row>
    <row r="102" spans="1:18" s="2" customFormat="1" x14ac:dyDescent="0.25">
      <c r="A102" s="239">
        <v>6205</v>
      </c>
      <c r="B102" s="239" t="s">
        <v>325</v>
      </c>
      <c r="C102" s="240">
        <v>100</v>
      </c>
      <c r="D102" s="240">
        <v>100</v>
      </c>
      <c r="E102" s="240">
        <v>100</v>
      </c>
      <c r="F102" s="240">
        <v>100</v>
      </c>
      <c r="G102" s="240">
        <v>100</v>
      </c>
      <c r="H102" s="240">
        <v>100</v>
      </c>
      <c r="I102" s="240">
        <v>100</v>
      </c>
      <c r="J102" s="240">
        <v>100</v>
      </c>
      <c r="K102" s="240">
        <v>100</v>
      </c>
      <c r="L102" s="240">
        <v>100</v>
      </c>
      <c r="M102" s="240">
        <v>100</v>
      </c>
      <c r="N102" s="240">
        <v>100</v>
      </c>
      <c r="O102" s="240">
        <v>100</v>
      </c>
      <c r="P102" s="240">
        <v>100</v>
      </c>
      <c r="Q102" s="88">
        <f t="shared" si="2"/>
        <v>1400</v>
      </c>
      <c r="R102" s="244">
        <f t="shared" si="3"/>
        <v>1</v>
      </c>
    </row>
    <row r="103" spans="1:18" s="2" customFormat="1" x14ac:dyDescent="0.25">
      <c r="A103" s="239">
        <v>6206</v>
      </c>
      <c r="B103" s="239" t="s">
        <v>301</v>
      </c>
      <c r="C103" s="240">
        <v>100</v>
      </c>
      <c r="D103" s="240">
        <v>100</v>
      </c>
      <c r="E103" s="240">
        <v>100</v>
      </c>
      <c r="F103" s="240">
        <v>100</v>
      </c>
      <c r="G103" s="240">
        <v>100</v>
      </c>
      <c r="H103" s="240">
        <v>100</v>
      </c>
      <c r="I103" s="240">
        <v>100</v>
      </c>
      <c r="J103" s="240">
        <v>100</v>
      </c>
      <c r="K103" s="240">
        <v>100</v>
      </c>
      <c r="L103" s="240">
        <v>100</v>
      </c>
      <c r="M103" s="240">
        <v>100</v>
      </c>
      <c r="N103" s="240">
        <v>100</v>
      </c>
      <c r="O103" s="240">
        <v>100</v>
      </c>
      <c r="P103" s="240">
        <v>100</v>
      </c>
      <c r="Q103" s="88">
        <f t="shared" si="2"/>
        <v>1400</v>
      </c>
      <c r="R103" s="244">
        <f t="shared" si="3"/>
        <v>1</v>
      </c>
    </row>
    <row r="104" spans="1:18" s="2" customFormat="1" x14ac:dyDescent="0.25">
      <c r="A104" s="239">
        <v>6301</v>
      </c>
      <c r="B104" s="239" t="s">
        <v>216</v>
      </c>
      <c r="C104" s="240">
        <v>100</v>
      </c>
      <c r="D104" s="240">
        <v>100</v>
      </c>
      <c r="E104" s="240">
        <v>100</v>
      </c>
      <c r="F104" s="240">
        <v>100</v>
      </c>
      <c r="G104" s="240">
        <v>100</v>
      </c>
      <c r="H104" s="240">
        <v>100</v>
      </c>
      <c r="I104" s="240">
        <v>100</v>
      </c>
      <c r="J104" s="240">
        <v>100</v>
      </c>
      <c r="K104" s="240">
        <v>100</v>
      </c>
      <c r="L104" s="240">
        <v>100</v>
      </c>
      <c r="M104" s="240">
        <v>100</v>
      </c>
      <c r="N104" s="240">
        <v>100</v>
      </c>
      <c r="O104" s="240">
        <v>100</v>
      </c>
      <c r="P104" s="240">
        <v>100</v>
      </c>
      <c r="Q104" s="88">
        <f t="shared" si="2"/>
        <v>1400</v>
      </c>
      <c r="R104" s="244">
        <f t="shared" si="3"/>
        <v>1</v>
      </c>
    </row>
    <row r="105" spans="1:18" s="2" customFormat="1" x14ac:dyDescent="0.25">
      <c r="A105" s="239">
        <v>6302</v>
      </c>
      <c r="B105" s="239" t="s">
        <v>316</v>
      </c>
      <c r="C105" s="240">
        <v>100</v>
      </c>
      <c r="D105" s="240">
        <v>100</v>
      </c>
      <c r="E105" s="240">
        <v>100</v>
      </c>
      <c r="F105" s="240">
        <v>100</v>
      </c>
      <c r="G105" s="240">
        <v>100</v>
      </c>
      <c r="H105" s="240">
        <v>100</v>
      </c>
      <c r="I105" s="240">
        <v>100</v>
      </c>
      <c r="J105" s="240">
        <v>100</v>
      </c>
      <c r="K105" s="240">
        <v>100</v>
      </c>
      <c r="L105" s="240">
        <v>100</v>
      </c>
      <c r="M105" s="240">
        <v>100</v>
      </c>
      <c r="N105" s="240">
        <v>100</v>
      </c>
      <c r="O105" s="240">
        <v>100</v>
      </c>
      <c r="P105" s="240">
        <v>100</v>
      </c>
      <c r="Q105" s="88">
        <f t="shared" si="2"/>
        <v>1400</v>
      </c>
      <c r="R105" s="244">
        <f t="shared" si="3"/>
        <v>1</v>
      </c>
    </row>
    <row r="106" spans="1:18" s="2" customFormat="1" x14ac:dyDescent="0.25">
      <c r="A106" s="239">
        <v>6303</v>
      </c>
      <c r="B106" s="239" t="s">
        <v>237</v>
      </c>
      <c r="C106" s="240">
        <v>100</v>
      </c>
      <c r="D106" s="240">
        <v>100</v>
      </c>
      <c r="E106" s="240">
        <v>100</v>
      </c>
      <c r="F106" s="240">
        <v>100</v>
      </c>
      <c r="G106" s="240">
        <v>100</v>
      </c>
      <c r="H106" s="240">
        <v>100</v>
      </c>
      <c r="I106" s="240">
        <v>100</v>
      </c>
      <c r="J106" s="240">
        <v>100</v>
      </c>
      <c r="K106" s="240">
        <v>100</v>
      </c>
      <c r="L106" s="240">
        <v>100</v>
      </c>
      <c r="M106" s="240">
        <v>100</v>
      </c>
      <c r="N106" s="240">
        <v>100</v>
      </c>
      <c r="O106" s="240">
        <v>100</v>
      </c>
      <c r="P106" s="240">
        <v>100</v>
      </c>
      <c r="Q106" s="88">
        <f t="shared" si="2"/>
        <v>1400</v>
      </c>
      <c r="R106" s="244">
        <f t="shared" si="3"/>
        <v>1</v>
      </c>
    </row>
    <row r="107" spans="1:18" s="2" customFormat="1" x14ac:dyDescent="0.25">
      <c r="A107" s="239">
        <v>6304</v>
      </c>
      <c r="B107" s="239" t="s">
        <v>273</v>
      </c>
      <c r="C107" s="240">
        <v>100</v>
      </c>
      <c r="D107" s="240">
        <v>100</v>
      </c>
      <c r="E107" s="240">
        <v>100</v>
      </c>
      <c r="F107" s="240">
        <v>100</v>
      </c>
      <c r="G107" s="240">
        <v>100</v>
      </c>
      <c r="H107" s="240">
        <v>100</v>
      </c>
      <c r="I107" s="240">
        <v>100</v>
      </c>
      <c r="J107" s="240">
        <v>100</v>
      </c>
      <c r="K107" s="240">
        <v>100</v>
      </c>
      <c r="L107" s="240">
        <v>100</v>
      </c>
      <c r="M107" s="240">
        <v>100</v>
      </c>
      <c r="N107" s="240">
        <v>100</v>
      </c>
      <c r="O107" s="240">
        <v>100</v>
      </c>
      <c r="P107" s="240">
        <v>-100</v>
      </c>
      <c r="Q107" s="88">
        <f t="shared" si="2"/>
        <v>1200</v>
      </c>
      <c r="R107" s="244">
        <f t="shared" si="3"/>
        <v>0.8571428571428571</v>
      </c>
    </row>
    <row r="108" spans="1:18" s="2" customFormat="1" x14ac:dyDescent="0.25">
      <c r="A108" s="239">
        <v>6305</v>
      </c>
      <c r="B108" s="239" t="s">
        <v>180</v>
      </c>
      <c r="C108" s="240">
        <v>100</v>
      </c>
      <c r="D108" s="240">
        <v>100</v>
      </c>
      <c r="E108" s="240">
        <v>100</v>
      </c>
      <c r="F108" s="240">
        <v>100</v>
      </c>
      <c r="G108" s="240">
        <v>100</v>
      </c>
      <c r="H108" s="240">
        <v>100</v>
      </c>
      <c r="I108" s="240">
        <v>100</v>
      </c>
      <c r="J108" s="240">
        <v>100</v>
      </c>
      <c r="K108" s="240">
        <v>100</v>
      </c>
      <c r="L108" s="240">
        <v>100</v>
      </c>
      <c r="M108" s="240">
        <v>100</v>
      </c>
      <c r="N108" s="240">
        <v>100</v>
      </c>
      <c r="O108" s="240">
        <v>100</v>
      </c>
      <c r="P108" s="240">
        <v>100</v>
      </c>
      <c r="Q108" s="88">
        <f t="shared" si="2"/>
        <v>1400</v>
      </c>
      <c r="R108" s="244">
        <f t="shared" si="3"/>
        <v>1</v>
      </c>
    </row>
    <row r="109" spans="1:18" s="2" customFormat="1" x14ac:dyDescent="0.25">
      <c r="A109" s="239">
        <v>6306</v>
      </c>
      <c r="B109" s="239" t="s">
        <v>182</v>
      </c>
      <c r="C109" s="240">
        <v>100</v>
      </c>
      <c r="D109" s="240">
        <v>100</v>
      </c>
      <c r="E109" s="240">
        <v>100</v>
      </c>
      <c r="F109" s="240">
        <v>100</v>
      </c>
      <c r="G109" s="240">
        <v>100</v>
      </c>
      <c r="H109" s="240">
        <v>100</v>
      </c>
      <c r="I109" s="240">
        <v>100</v>
      </c>
      <c r="J109" s="240">
        <v>100</v>
      </c>
      <c r="K109" s="240">
        <v>100</v>
      </c>
      <c r="L109" s="240">
        <v>100</v>
      </c>
      <c r="M109" s="240">
        <v>100</v>
      </c>
      <c r="N109" s="240">
        <v>100</v>
      </c>
      <c r="O109" s="240">
        <v>100</v>
      </c>
      <c r="P109" s="240">
        <v>100</v>
      </c>
      <c r="Q109" s="88">
        <f t="shared" si="2"/>
        <v>1400</v>
      </c>
      <c r="R109" s="244">
        <f t="shared" si="3"/>
        <v>1</v>
      </c>
    </row>
    <row r="110" spans="1:18" s="2" customFormat="1" x14ac:dyDescent="0.25">
      <c r="A110" s="239">
        <v>6307</v>
      </c>
      <c r="B110" s="239" t="s">
        <v>295</v>
      </c>
      <c r="C110" s="240">
        <v>100</v>
      </c>
      <c r="D110" s="240">
        <v>100</v>
      </c>
      <c r="E110" s="240">
        <v>100</v>
      </c>
      <c r="F110" s="240">
        <v>100</v>
      </c>
      <c r="G110" s="240">
        <v>100</v>
      </c>
      <c r="H110" s="240">
        <v>100</v>
      </c>
      <c r="I110" s="240">
        <v>100</v>
      </c>
      <c r="J110" s="240">
        <v>100</v>
      </c>
      <c r="K110" s="240">
        <v>100</v>
      </c>
      <c r="L110" s="240">
        <v>100</v>
      </c>
      <c r="M110" s="240">
        <v>100</v>
      </c>
      <c r="N110" s="240">
        <v>100</v>
      </c>
      <c r="O110" s="240">
        <v>100</v>
      </c>
      <c r="P110" s="240">
        <v>100</v>
      </c>
      <c r="Q110" s="88">
        <f t="shared" si="2"/>
        <v>1400</v>
      </c>
      <c r="R110" s="244">
        <f t="shared" si="3"/>
        <v>1</v>
      </c>
    </row>
    <row r="111" spans="1:18" s="2" customFormat="1" x14ac:dyDescent="0.25">
      <c r="A111" s="239">
        <v>6308</v>
      </c>
      <c r="B111" s="239" t="s">
        <v>272</v>
      </c>
      <c r="C111" s="240">
        <v>100</v>
      </c>
      <c r="D111" s="240">
        <v>100</v>
      </c>
      <c r="E111" s="240">
        <v>100</v>
      </c>
      <c r="F111" s="240">
        <v>100</v>
      </c>
      <c r="G111" s="240">
        <v>100</v>
      </c>
      <c r="H111" s="240">
        <v>100</v>
      </c>
      <c r="I111" s="240">
        <v>100</v>
      </c>
      <c r="J111" s="240">
        <v>100</v>
      </c>
      <c r="K111" s="240">
        <v>100</v>
      </c>
      <c r="L111" s="240">
        <v>100</v>
      </c>
      <c r="M111" s="240">
        <v>100</v>
      </c>
      <c r="N111" s="240">
        <v>100</v>
      </c>
      <c r="O111" s="240">
        <v>100</v>
      </c>
      <c r="P111" s="240">
        <v>100</v>
      </c>
      <c r="Q111" s="88">
        <f t="shared" si="2"/>
        <v>1400</v>
      </c>
      <c r="R111" s="244">
        <f t="shared" si="3"/>
        <v>1</v>
      </c>
    </row>
    <row r="112" spans="1:18" s="2" customFormat="1" x14ac:dyDescent="0.25">
      <c r="A112" s="239">
        <v>6309</v>
      </c>
      <c r="B112" s="239" t="s">
        <v>265</v>
      </c>
      <c r="C112" s="240">
        <v>100</v>
      </c>
      <c r="D112" s="240">
        <v>100</v>
      </c>
      <c r="E112" s="240">
        <v>100</v>
      </c>
      <c r="F112" s="240">
        <v>100</v>
      </c>
      <c r="G112" s="240">
        <v>100</v>
      </c>
      <c r="H112" s="240">
        <v>100</v>
      </c>
      <c r="I112" s="240">
        <v>100</v>
      </c>
      <c r="J112" s="240">
        <v>100</v>
      </c>
      <c r="K112" s="240">
        <v>100</v>
      </c>
      <c r="L112" s="240">
        <v>100</v>
      </c>
      <c r="M112" s="240">
        <v>100</v>
      </c>
      <c r="N112" s="240">
        <v>100</v>
      </c>
      <c r="O112" s="240">
        <v>100</v>
      </c>
      <c r="P112" s="240">
        <v>100</v>
      </c>
      <c r="Q112" s="88">
        <f t="shared" si="2"/>
        <v>1400</v>
      </c>
      <c r="R112" s="244">
        <f t="shared" si="3"/>
        <v>1</v>
      </c>
    </row>
    <row r="113" spans="1:18" s="2" customFormat="1" x14ac:dyDescent="0.25">
      <c r="A113" s="239">
        <v>6310</v>
      </c>
      <c r="B113" s="239" t="s">
        <v>189</v>
      </c>
      <c r="C113" s="240">
        <v>100</v>
      </c>
      <c r="D113" s="240">
        <v>100</v>
      </c>
      <c r="E113" s="240">
        <v>100</v>
      </c>
      <c r="F113" s="240">
        <v>100</v>
      </c>
      <c r="G113" s="240">
        <v>100</v>
      </c>
      <c r="H113" s="240">
        <v>100</v>
      </c>
      <c r="I113" s="240">
        <v>100</v>
      </c>
      <c r="J113" s="240">
        <v>100</v>
      </c>
      <c r="K113" s="240">
        <v>100</v>
      </c>
      <c r="L113" s="240">
        <v>100</v>
      </c>
      <c r="M113" s="240">
        <v>100</v>
      </c>
      <c r="N113" s="240">
        <v>100</v>
      </c>
      <c r="O113" s="240">
        <v>100</v>
      </c>
      <c r="P113" s="240">
        <v>100</v>
      </c>
      <c r="Q113" s="88">
        <f t="shared" si="2"/>
        <v>1400</v>
      </c>
      <c r="R113" s="244">
        <f t="shared" si="3"/>
        <v>1</v>
      </c>
    </row>
    <row r="114" spans="1:18" s="2" customFormat="1" x14ac:dyDescent="0.25">
      <c r="A114" s="239">
        <v>7101</v>
      </c>
      <c r="B114" s="239" t="s">
        <v>34</v>
      </c>
      <c r="C114" s="240">
        <v>100</v>
      </c>
      <c r="D114" s="240">
        <v>100</v>
      </c>
      <c r="E114" s="240">
        <v>100</v>
      </c>
      <c r="F114" s="240">
        <v>100</v>
      </c>
      <c r="G114" s="240">
        <v>100</v>
      </c>
      <c r="H114" s="240">
        <v>100</v>
      </c>
      <c r="I114" s="240">
        <v>100</v>
      </c>
      <c r="J114" s="240">
        <v>100</v>
      </c>
      <c r="K114" s="240">
        <v>100</v>
      </c>
      <c r="L114" s="240">
        <v>100</v>
      </c>
      <c r="M114" s="240">
        <v>100</v>
      </c>
      <c r="N114" s="240">
        <v>100</v>
      </c>
      <c r="O114" s="240">
        <v>100</v>
      </c>
      <c r="P114" s="240">
        <v>100</v>
      </c>
      <c r="Q114" s="88">
        <f t="shared" si="2"/>
        <v>1400</v>
      </c>
      <c r="R114" s="244">
        <f t="shared" si="3"/>
        <v>1</v>
      </c>
    </row>
    <row r="115" spans="1:18" s="2" customFormat="1" x14ac:dyDescent="0.25">
      <c r="A115" s="239">
        <v>7102</v>
      </c>
      <c r="B115" s="239" t="s">
        <v>132</v>
      </c>
      <c r="C115" s="240">
        <v>100</v>
      </c>
      <c r="D115" s="240">
        <v>100</v>
      </c>
      <c r="E115" s="240">
        <v>100</v>
      </c>
      <c r="F115" s="240">
        <v>100</v>
      </c>
      <c r="G115" s="240">
        <v>100</v>
      </c>
      <c r="H115" s="240">
        <v>100</v>
      </c>
      <c r="I115" s="240">
        <v>100</v>
      </c>
      <c r="J115" s="240">
        <v>100</v>
      </c>
      <c r="K115" s="240">
        <v>100</v>
      </c>
      <c r="L115" s="240">
        <v>100</v>
      </c>
      <c r="M115" s="240">
        <v>100</v>
      </c>
      <c r="N115" s="240">
        <v>100</v>
      </c>
      <c r="O115" s="240">
        <v>100</v>
      </c>
      <c r="P115" s="240">
        <v>100</v>
      </c>
      <c r="Q115" s="88">
        <f t="shared" si="2"/>
        <v>1400</v>
      </c>
      <c r="R115" s="244">
        <f t="shared" si="3"/>
        <v>1</v>
      </c>
    </row>
    <row r="116" spans="1:18" s="2" customFormat="1" x14ac:dyDescent="0.25">
      <c r="A116" s="239">
        <v>7103</v>
      </c>
      <c r="B116" s="239" t="s">
        <v>343</v>
      </c>
      <c r="C116" s="240">
        <v>100</v>
      </c>
      <c r="D116" s="240">
        <v>100</v>
      </c>
      <c r="E116" s="240">
        <v>100</v>
      </c>
      <c r="F116" s="240">
        <v>100</v>
      </c>
      <c r="G116" s="240">
        <v>100</v>
      </c>
      <c r="H116" s="240">
        <v>100</v>
      </c>
      <c r="I116" s="240">
        <v>100</v>
      </c>
      <c r="J116" s="240">
        <v>100</v>
      </c>
      <c r="K116" s="240">
        <v>100</v>
      </c>
      <c r="L116" s="240">
        <v>100</v>
      </c>
      <c r="M116" s="240">
        <v>100</v>
      </c>
      <c r="N116" s="240">
        <v>100</v>
      </c>
      <c r="O116" s="240">
        <v>100</v>
      </c>
      <c r="P116" s="240">
        <v>100</v>
      </c>
      <c r="Q116" s="88">
        <f t="shared" si="2"/>
        <v>1400</v>
      </c>
      <c r="R116" s="244">
        <f t="shared" si="3"/>
        <v>1</v>
      </c>
    </row>
    <row r="117" spans="1:18" s="2" customFormat="1" x14ac:dyDescent="0.25">
      <c r="A117" s="239">
        <v>7104</v>
      </c>
      <c r="B117" s="239" t="s">
        <v>260</v>
      </c>
      <c r="C117" s="240">
        <v>100</v>
      </c>
      <c r="D117" s="240">
        <v>100</v>
      </c>
      <c r="E117" s="240">
        <v>100</v>
      </c>
      <c r="F117" s="240">
        <v>100</v>
      </c>
      <c r="G117" s="240">
        <v>100</v>
      </c>
      <c r="H117" s="240">
        <v>100</v>
      </c>
      <c r="I117" s="240">
        <v>100</v>
      </c>
      <c r="J117" s="240">
        <v>100</v>
      </c>
      <c r="K117" s="240">
        <v>100</v>
      </c>
      <c r="L117" s="240">
        <v>100</v>
      </c>
      <c r="M117" s="240">
        <v>100</v>
      </c>
      <c r="N117" s="240">
        <v>100</v>
      </c>
      <c r="O117" s="240">
        <v>100</v>
      </c>
      <c r="P117" s="240">
        <v>100</v>
      </c>
      <c r="Q117" s="88">
        <f t="shared" si="2"/>
        <v>1400</v>
      </c>
      <c r="R117" s="244">
        <f t="shared" si="3"/>
        <v>1</v>
      </c>
    </row>
    <row r="118" spans="1:18" s="2" customFormat="1" x14ac:dyDescent="0.25">
      <c r="A118" s="239">
        <v>7105</v>
      </c>
      <c r="B118" s="239" t="s">
        <v>269</v>
      </c>
      <c r="C118" s="240">
        <v>100</v>
      </c>
      <c r="D118" s="240">
        <v>100</v>
      </c>
      <c r="E118" s="240">
        <v>100</v>
      </c>
      <c r="F118" s="240">
        <v>100</v>
      </c>
      <c r="G118" s="240">
        <v>100</v>
      </c>
      <c r="H118" s="240">
        <v>100</v>
      </c>
      <c r="I118" s="240">
        <v>100</v>
      </c>
      <c r="J118" s="240">
        <v>100</v>
      </c>
      <c r="K118" s="240">
        <v>100</v>
      </c>
      <c r="L118" s="240">
        <v>100</v>
      </c>
      <c r="M118" s="240">
        <v>100</v>
      </c>
      <c r="N118" s="240">
        <v>100</v>
      </c>
      <c r="O118" s="240">
        <v>100</v>
      </c>
      <c r="P118" s="240">
        <v>100</v>
      </c>
      <c r="Q118" s="88">
        <f t="shared" si="2"/>
        <v>1400</v>
      </c>
      <c r="R118" s="244">
        <f t="shared" si="3"/>
        <v>1</v>
      </c>
    </row>
    <row r="119" spans="1:18" s="2" customFormat="1" x14ac:dyDescent="0.25">
      <c r="A119" s="239">
        <v>7106</v>
      </c>
      <c r="B119" s="239" t="s">
        <v>240</v>
      </c>
      <c r="C119" s="240">
        <v>100</v>
      </c>
      <c r="D119" s="240">
        <v>100</v>
      </c>
      <c r="E119" s="240">
        <v>100</v>
      </c>
      <c r="F119" s="240">
        <v>100</v>
      </c>
      <c r="G119" s="240">
        <v>100</v>
      </c>
      <c r="H119" s="240">
        <v>100</v>
      </c>
      <c r="I119" s="240">
        <v>100</v>
      </c>
      <c r="J119" s="240">
        <v>100</v>
      </c>
      <c r="K119" s="240">
        <v>100</v>
      </c>
      <c r="L119" s="240">
        <v>100</v>
      </c>
      <c r="M119" s="240">
        <v>100</v>
      </c>
      <c r="N119" s="240">
        <v>100</v>
      </c>
      <c r="O119" s="240">
        <v>100</v>
      </c>
      <c r="P119" s="240">
        <v>100</v>
      </c>
      <c r="Q119" s="88">
        <f t="shared" si="2"/>
        <v>1400</v>
      </c>
      <c r="R119" s="244">
        <f t="shared" si="3"/>
        <v>1</v>
      </c>
    </row>
    <row r="120" spans="1:18" s="2" customFormat="1" x14ac:dyDescent="0.25">
      <c r="A120" s="239">
        <v>7107</v>
      </c>
      <c r="B120" s="239" t="s">
        <v>323</v>
      </c>
      <c r="C120" s="240">
        <v>100</v>
      </c>
      <c r="D120" s="240">
        <v>100</v>
      </c>
      <c r="E120" s="240">
        <v>100</v>
      </c>
      <c r="F120" s="240">
        <v>100</v>
      </c>
      <c r="G120" s="240">
        <v>100</v>
      </c>
      <c r="H120" s="240">
        <v>100</v>
      </c>
      <c r="I120" s="240">
        <v>100</v>
      </c>
      <c r="J120" s="240">
        <v>100</v>
      </c>
      <c r="K120" s="240">
        <v>100</v>
      </c>
      <c r="L120" s="240">
        <v>100</v>
      </c>
      <c r="M120" s="240">
        <v>100</v>
      </c>
      <c r="N120" s="240">
        <v>100</v>
      </c>
      <c r="O120" s="240">
        <v>100</v>
      </c>
      <c r="P120" s="240">
        <v>100</v>
      </c>
      <c r="Q120" s="88">
        <f t="shared" si="2"/>
        <v>1400</v>
      </c>
      <c r="R120" s="244">
        <f t="shared" si="3"/>
        <v>1</v>
      </c>
    </row>
    <row r="121" spans="1:18" s="2" customFormat="1" x14ac:dyDescent="0.25">
      <c r="A121" s="239">
        <v>7108</v>
      </c>
      <c r="B121" s="239" t="s">
        <v>241</v>
      </c>
      <c r="C121" s="240">
        <v>100</v>
      </c>
      <c r="D121" s="240">
        <v>100</v>
      </c>
      <c r="E121" s="240">
        <v>100</v>
      </c>
      <c r="F121" s="240">
        <v>100</v>
      </c>
      <c r="G121" s="240">
        <v>100</v>
      </c>
      <c r="H121" s="240">
        <v>100</v>
      </c>
      <c r="I121" s="240">
        <v>100</v>
      </c>
      <c r="J121" s="240">
        <v>100</v>
      </c>
      <c r="K121" s="240">
        <v>100</v>
      </c>
      <c r="L121" s="240">
        <v>100</v>
      </c>
      <c r="M121" s="240">
        <v>100</v>
      </c>
      <c r="N121" s="240">
        <v>100</v>
      </c>
      <c r="O121" s="240">
        <v>100</v>
      </c>
      <c r="P121" s="240">
        <v>100</v>
      </c>
      <c r="Q121" s="88">
        <f t="shared" si="2"/>
        <v>1400</v>
      </c>
      <c r="R121" s="244">
        <f t="shared" si="3"/>
        <v>1</v>
      </c>
    </row>
    <row r="122" spans="1:18" s="2" customFormat="1" x14ac:dyDescent="0.25">
      <c r="A122" s="239">
        <v>7109</v>
      </c>
      <c r="B122" s="239" t="s">
        <v>245</v>
      </c>
      <c r="C122" s="240">
        <v>100</v>
      </c>
      <c r="D122" s="240">
        <v>100</v>
      </c>
      <c r="E122" s="240">
        <v>100</v>
      </c>
      <c r="F122" s="240">
        <v>100</v>
      </c>
      <c r="G122" s="240">
        <v>100</v>
      </c>
      <c r="H122" s="240">
        <v>100</v>
      </c>
      <c r="I122" s="240">
        <v>100</v>
      </c>
      <c r="J122" s="240">
        <v>100</v>
      </c>
      <c r="K122" s="240">
        <v>100</v>
      </c>
      <c r="L122" s="240">
        <v>100</v>
      </c>
      <c r="M122" s="240">
        <v>100</v>
      </c>
      <c r="N122" s="240">
        <v>100</v>
      </c>
      <c r="O122" s="240">
        <v>100</v>
      </c>
      <c r="P122" s="240">
        <v>100</v>
      </c>
      <c r="Q122" s="88">
        <f t="shared" si="2"/>
        <v>1400</v>
      </c>
      <c r="R122" s="244">
        <f t="shared" si="3"/>
        <v>1</v>
      </c>
    </row>
    <row r="123" spans="1:18" s="2" customFormat="1" x14ac:dyDescent="0.25">
      <c r="A123" s="239">
        <v>7110</v>
      </c>
      <c r="B123" s="239" t="s">
        <v>264</v>
      </c>
      <c r="C123" s="240">
        <v>100</v>
      </c>
      <c r="D123" s="240">
        <v>100</v>
      </c>
      <c r="E123" s="240">
        <v>100</v>
      </c>
      <c r="F123" s="240">
        <v>100</v>
      </c>
      <c r="G123" s="240">
        <v>100</v>
      </c>
      <c r="H123" s="240">
        <v>100</v>
      </c>
      <c r="I123" s="240">
        <v>100</v>
      </c>
      <c r="J123" s="240">
        <v>100</v>
      </c>
      <c r="K123" s="240">
        <v>100</v>
      </c>
      <c r="L123" s="240">
        <v>100</v>
      </c>
      <c r="M123" s="240">
        <v>100</v>
      </c>
      <c r="N123" s="240">
        <v>100</v>
      </c>
      <c r="O123" s="240">
        <v>100</v>
      </c>
      <c r="P123" s="240">
        <v>100</v>
      </c>
      <c r="Q123" s="88">
        <f t="shared" si="2"/>
        <v>1400</v>
      </c>
      <c r="R123" s="244">
        <f t="shared" si="3"/>
        <v>1</v>
      </c>
    </row>
    <row r="124" spans="1:18" s="2" customFormat="1" x14ac:dyDescent="0.25">
      <c r="A124" s="239">
        <v>7201</v>
      </c>
      <c r="B124" s="239" t="s">
        <v>102</v>
      </c>
      <c r="C124" s="240">
        <v>100</v>
      </c>
      <c r="D124" s="240">
        <v>100</v>
      </c>
      <c r="E124" s="240">
        <v>100</v>
      </c>
      <c r="F124" s="240">
        <v>100</v>
      </c>
      <c r="G124" s="240">
        <v>100</v>
      </c>
      <c r="H124" s="240">
        <v>100</v>
      </c>
      <c r="I124" s="240">
        <v>100</v>
      </c>
      <c r="J124" s="240">
        <v>100</v>
      </c>
      <c r="K124" s="240">
        <v>100</v>
      </c>
      <c r="L124" s="240">
        <v>100</v>
      </c>
      <c r="M124" s="240">
        <v>100</v>
      </c>
      <c r="N124" s="240">
        <v>100</v>
      </c>
      <c r="O124" s="240">
        <v>100</v>
      </c>
      <c r="P124" s="240">
        <v>100</v>
      </c>
      <c r="Q124" s="88">
        <f t="shared" si="2"/>
        <v>1400</v>
      </c>
      <c r="R124" s="244">
        <f t="shared" si="3"/>
        <v>1</v>
      </c>
    </row>
    <row r="125" spans="1:18" s="2" customFormat="1" x14ac:dyDescent="0.25">
      <c r="A125" s="239">
        <v>7202</v>
      </c>
      <c r="B125" s="239" t="s">
        <v>259</v>
      </c>
      <c r="C125" s="240">
        <v>100</v>
      </c>
      <c r="D125" s="240">
        <v>100</v>
      </c>
      <c r="E125" s="240">
        <v>100</v>
      </c>
      <c r="F125" s="240">
        <v>100</v>
      </c>
      <c r="G125" s="240">
        <v>100</v>
      </c>
      <c r="H125" s="240">
        <v>100</v>
      </c>
      <c r="I125" s="240">
        <v>100</v>
      </c>
      <c r="J125" s="240">
        <v>100</v>
      </c>
      <c r="K125" s="240">
        <v>100</v>
      </c>
      <c r="L125" s="240">
        <v>100</v>
      </c>
      <c r="M125" s="240">
        <v>100</v>
      </c>
      <c r="N125" s="240">
        <v>100</v>
      </c>
      <c r="O125" s="240">
        <v>100</v>
      </c>
      <c r="P125" s="240">
        <v>100</v>
      </c>
      <c r="Q125" s="88">
        <f t="shared" si="2"/>
        <v>1400</v>
      </c>
      <c r="R125" s="244">
        <f t="shared" si="3"/>
        <v>1</v>
      </c>
    </row>
    <row r="126" spans="1:18" s="2" customFormat="1" x14ac:dyDescent="0.25">
      <c r="A126" s="239">
        <v>7203</v>
      </c>
      <c r="B126" s="239" t="s">
        <v>247</v>
      </c>
      <c r="C126" s="240">
        <v>100</v>
      </c>
      <c r="D126" s="240">
        <v>100</v>
      </c>
      <c r="E126" s="240">
        <v>100</v>
      </c>
      <c r="F126" s="240">
        <v>100</v>
      </c>
      <c r="G126" s="240">
        <v>100</v>
      </c>
      <c r="H126" s="240">
        <v>100</v>
      </c>
      <c r="I126" s="240">
        <v>100</v>
      </c>
      <c r="J126" s="240">
        <v>100</v>
      </c>
      <c r="K126" s="240">
        <v>100</v>
      </c>
      <c r="L126" s="240">
        <v>100</v>
      </c>
      <c r="M126" s="240">
        <v>100</v>
      </c>
      <c r="N126" s="240">
        <v>100</v>
      </c>
      <c r="O126" s="240">
        <v>100</v>
      </c>
      <c r="P126" s="240">
        <v>100</v>
      </c>
      <c r="Q126" s="88">
        <f t="shared" si="2"/>
        <v>1400</v>
      </c>
      <c r="R126" s="244">
        <f t="shared" si="3"/>
        <v>1</v>
      </c>
    </row>
    <row r="127" spans="1:18" s="2" customFormat="1" x14ac:dyDescent="0.25">
      <c r="A127" s="239">
        <v>7301</v>
      </c>
      <c r="B127" s="239" t="s">
        <v>62</v>
      </c>
      <c r="C127" s="240">
        <v>100</v>
      </c>
      <c r="D127" s="240">
        <v>100</v>
      </c>
      <c r="E127" s="240">
        <v>100</v>
      </c>
      <c r="F127" s="240">
        <v>100</v>
      </c>
      <c r="G127" s="240">
        <v>100</v>
      </c>
      <c r="H127" s="240">
        <v>100</v>
      </c>
      <c r="I127" s="240">
        <v>100</v>
      </c>
      <c r="J127" s="240">
        <v>100</v>
      </c>
      <c r="K127" s="240">
        <v>100</v>
      </c>
      <c r="L127" s="240">
        <v>100</v>
      </c>
      <c r="M127" s="240">
        <v>100</v>
      </c>
      <c r="N127" s="240">
        <v>100</v>
      </c>
      <c r="O127" s="240">
        <v>100</v>
      </c>
      <c r="P127" s="240">
        <v>100</v>
      </c>
      <c r="Q127" s="88">
        <f t="shared" si="2"/>
        <v>1400</v>
      </c>
      <c r="R127" s="244">
        <f t="shared" si="3"/>
        <v>1</v>
      </c>
    </row>
    <row r="128" spans="1:18" s="2" customFormat="1" x14ac:dyDescent="0.25">
      <c r="A128" s="239">
        <v>7302</v>
      </c>
      <c r="B128" s="239" t="s">
        <v>288</v>
      </c>
      <c r="C128" s="240">
        <v>100</v>
      </c>
      <c r="D128" s="240">
        <v>100</v>
      </c>
      <c r="E128" s="240">
        <v>100</v>
      </c>
      <c r="F128" s="240">
        <v>100</v>
      </c>
      <c r="G128" s="240">
        <v>100</v>
      </c>
      <c r="H128" s="240">
        <v>100</v>
      </c>
      <c r="I128" s="240">
        <v>100</v>
      </c>
      <c r="J128" s="240">
        <v>100</v>
      </c>
      <c r="K128" s="240">
        <v>100</v>
      </c>
      <c r="L128" s="240">
        <v>100</v>
      </c>
      <c r="M128" s="240">
        <v>100</v>
      </c>
      <c r="N128" s="240">
        <v>100</v>
      </c>
      <c r="O128" s="240">
        <v>100</v>
      </c>
      <c r="P128" s="240">
        <v>100</v>
      </c>
      <c r="Q128" s="88">
        <f t="shared" si="2"/>
        <v>1400</v>
      </c>
      <c r="R128" s="244">
        <f t="shared" si="3"/>
        <v>1</v>
      </c>
    </row>
    <row r="129" spans="1:21" s="2" customFormat="1" x14ac:dyDescent="0.25">
      <c r="A129" s="239">
        <v>7303</v>
      </c>
      <c r="B129" s="239" t="s">
        <v>244</v>
      </c>
      <c r="C129" s="240">
        <v>100</v>
      </c>
      <c r="D129" s="240">
        <v>100</v>
      </c>
      <c r="E129" s="240">
        <v>100</v>
      </c>
      <c r="F129" s="240">
        <v>100</v>
      </c>
      <c r="G129" s="240">
        <v>100</v>
      </c>
      <c r="H129" s="240">
        <v>100</v>
      </c>
      <c r="I129" s="240">
        <v>100</v>
      </c>
      <c r="J129" s="240">
        <v>100</v>
      </c>
      <c r="K129" s="240">
        <v>100</v>
      </c>
      <c r="L129" s="240">
        <v>100</v>
      </c>
      <c r="M129" s="240">
        <v>100</v>
      </c>
      <c r="N129" s="240">
        <v>100</v>
      </c>
      <c r="O129" s="240">
        <v>100</v>
      </c>
      <c r="P129" s="240">
        <v>100</v>
      </c>
      <c r="Q129" s="88">
        <f t="shared" si="2"/>
        <v>1400</v>
      </c>
      <c r="R129" s="244">
        <f t="shared" si="3"/>
        <v>1</v>
      </c>
    </row>
    <row r="130" spans="1:21" s="2" customFormat="1" x14ac:dyDescent="0.25">
      <c r="A130" s="239">
        <v>7304</v>
      </c>
      <c r="B130" s="239" t="s">
        <v>97</v>
      </c>
      <c r="C130" s="240">
        <v>100</v>
      </c>
      <c r="D130" s="240">
        <v>100</v>
      </c>
      <c r="E130" s="240">
        <v>100</v>
      </c>
      <c r="F130" s="240">
        <v>100</v>
      </c>
      <c r="G130" s="240">
        <v>100</v>
      </c>
      <c r="H130" s="240">
        <v>100</v>
      </c>
      <c r="I130" s="240">
        <v>100</v>
      </c>
      <c r="J130" s="240">
        <v>100</v>
      </c>
      <c r="K130" s="240">
        <v>100</v>
      </c>
      <c r="L130" s="240">
        <v>100</v>
      </c>
      <c r="M130" s="240">
        <v>100</v>
      </c>
      <c r="N130" s="240">
        <v>100</v>
      </c>
      <c r="O130" s="240">
        <v>100</v>
      </c>
      <c r="P130" s="240">
        <v>100</v>
      </c>
      <c r="Q130" s="88">
        <f t="shared" si="2"/>
        <v>1400</v>
      </c>
      <c r="R130" s="244">
        <f t="shared" si="3"/>
        <v>1</v>
      </c>
    </row>
    <row r="131" spans="1:21" s="2" customFormat="1" x14ac:dyDescent="0.25">
      <c r="A131" s="239">
        <v>7305</v>
      </c>
      <c r="B131" s="239" t="s">
        <v>255</v>
      </c>
      <c r="C131" s="240">
        <v>100</v>
      </c>
      <c r="D131" s="240">
        <v>100</v>
      </c>
      <c r="E131" s="240">
        <v>100</v>
      </c>
      <c r="F131" s="240">
        <v>100</v>
      </c>
      <c r="G131" s="240">
        <v>100</v>
      </c>
      <c r="H131" s="240">
        <v>100</v>
      </c>
      <c r="I131" s="240">
        <v>100</v>
      </c>
      <c r="J131" s="240">
        <v>100</v>
      </c>
      <c r="K131" s="240">
        <v>100</v>
      </c>
      <c r="L131" s="240">
        <v>100</v>
      </c>
      <c r="M131" s="240">
        <v>100</v>
      </c>
      <c r="N131" s="240">
        <v>100</v>
      </c>
      <c r="O131" s="240">
        <v>100</v>
      </c>
      <c r="P131" s="240">
        <v>100</v>
      </c>
      <c r="Q131" s="88">
        <f t="shared" si="2"/>
        <v>1400</v>
      </c>
      <c r="R131" s="244">
        <f t="shared" si="3"/>
        <v>1</v>
      </c>
    </row>
    <row r="132" spans="1:21" s="2" customFormat="1" x14ac:dyDescent="0.25">
      <c r="A132" s="239">
        <v>7306</v>
      </c>
      <c r="B132" s="239" t="s">
        <v>153</v>
      </c>
      <c r="C132" s="240">
        <v>100</v>
      </c>
      <c r="D132" s="240">
        <v>100</v>
      </c>
      <c r="E132" s="240">
        <v>100</v>
      </c>
      <c r="F132" s="240">
        <v>100</v>
      </c>
      <c r="G132" s="240">
        <v>100</v>
      </c>
      <c r="H132" s="240">
        <v>100</v>
      </c>
      <c r="I132" s="240">
        <v>100</v>
      </c>
      <c r="J132" s="240">
        <v>100</v>
      </c>
      <c r="K132" s="240">
        <v>100</v>
      </c>
      <c r="L132" s="240">
        <v>100</v>
      </c>
      <c r="M132" s="240">
        <v>100</v>
      </c>
      <c r="N132" s="240">
        <v>100</v>
      </c>
      <c r="O132" s="240">
        <v>100</v>
      </c>
      <c r="P132" s="240">
        <v>100</v>
      </c>
      <c r="Q132" s="88">
        <f t="shared" ref="Q132:Q195" si="4">SUM(C132:P132)</f>
        <v>1400</v>
      </c>
      <c r="R132" s="244">
        <f t="shared" ref="R132:R195" si="5">SUM(C132:P132)/1400</f>
        <v>1</v>
      </c>
    </row>
    <row r="133" spans="1:21" s="2" customFormat="1" x14ac:dyDescent="0.25">
      <c r="A133" s="239">
        <v>7307</v>
      </c>
      <c r="B133" s="239" t="s">
        <v>333</v>
      </c>
      <c r="C133" s="240">
        <v>100</v>
      </c>
      <c r="D133" s="240">
        <v>100</v>
      </c>
      <c r="E133" s="240">
        <v>100</v>
      </c>
      <c r="F133" s="240">
        <v>100</v>
      </c>
      <c r="G133" s="240">
        <v>100</v>
      </c>
      <c r="H133" s="240">
        <v>100</v>
      </c>
      <c r="I133" s="240">
        <v>100</v>
      </c>
      <c r="J133" s="240">
        <v>100</v>
      </c>
      <c r="K133" s="240">
        <v>100</v>
      </c>
      <c r="L133" s="240">
        <v>100</v>
      </c>
      <c r="M133" s="240">
        <v>100</v>
      </c>
      <c r="N133" s="240">
        <v>100</v>
      </c>
      <c r="O133" s="240">
        <v>100</v>
      </c>
      <c r="P133" s="240">
        <v>100</v>
      </c>
      <c r="Q133" s="88">
        <f t="shared" si="4"/>
        <v>1400</v>
      </c>
      <c r="R133" s="244">
        <f t="shared" si="5"/>
        <v>1</v>
      </c>
    </row>
    <row r="134" spans="1:21" s="2" customFormat="1" x14ac:dyDescent="0.25">
      <c r="A134" s="239">
        <v>7308</v>
      </c>
      <c r="B134" s="239" t="s">
        <v>144</v>
      </c>
      <c r="C134" s="240">
        <v>100</v>
      </c>
      <c r="D134" s="240">
        <v>100</v>
      </c>
      <c r="E134" s="240">
        <v>100</v>
      </c>
      <c r="F134" s="240">
        <v>100</v>
      </c>
      <c r="G134" s="240">
        <v>100</v>
      </c>
      <c r="H134" s="240">
        <v>100</v>
      </c>
      <c r="I134" s="240">
        <v>100</v>
      </c>
      <c r="J134" s="240">
        <v>100</v>
      </c>
      <c r="K134" s="240">
        <v>100</v>
      </c>
      <c r="L134" s="240">
        <v>100</v>
      </c>
      <c r="M134" s="240">
        <v>100</v>
      </c>
      <c r="N134" s="240">
        <v>100</v>
      </c>
      <c r="O134" s="240">
        <v>100</v>
      </c>
      <c r="P134" s="240">
        <v>100</v>
      </c>
      <c r="Q134" s="88">
        <f t="shared" si="4"/>
        <v>1400</v>
      </c>
      <c r="R134" s="244">
        <f t="shared" si="5"/>
        <v>1</v>
      </c>
    </row>
    <row r="135" spans="1:21" s="2" customFormat="1" x14ac:dyDescent="0.25">
      <c r="A135" s="239">
        <v>7309</v>
      </c>
      <c r="B135" s="239" t="s">
        <v>156</v>
      </c>
      <c r="C135" s="240">
        <v>100</v>
      </c>
      <c r="D135" s="240">
        <v>100</v>
      </c>
      <c r="E135" s="240">
        <v>100</v>
      </c>
      <c r="F135" s="240">
        <v>100</v>
      </c>
      <c r="G135" s="240">
        <v>100</v>
      </c>
      <c r="H135" s="240">
        <v>100</v>
      </c>
      <c r="I135" s="240">
        <v>100</v>
      </c>
      <c r="J135" s="240">
        <v>100</v>
      </c>
      <c r="K135" s="240">
        <v>100</v>
      </c>
      <c r="L135" s="240">
        <v>100</v>
      </c>
      <c r="M135" s="240">
        <v>100</v>
      </c>
      <c r="N135" s="240">
        <v>100</v>
      </c>
      <c r="O135" s="240">
        <v>100</v>
      </c>
      <c r="P135" s="240">
        <v>100</v>
      </c>
      <c r="Q135" s="88">
        <f t="shared" si="4"/>
        <v>1400</v>
      </c>
      <c r="R135" s="244">
        <f t="shared" si="5"/>
        <v>1</v>
      </c>
    </row>
    <row r="136" spans="1:21" s="2" customFormat="1" x14ac:dyDescent="0.25">
      <c r="A136" s="239">
        <v>7401</v>
      </c>
      <c r="B136" s="239" t="s">
        <v>96</v>
      </c>
      <c r="C136" s="240">
        <v>100</v>
      </c>
      <c r="D136" s="240">
        <v>100</v>
      </c>
      <c r="E136" s="240">
        <v>100</v>
      </c>
      <c r="F136" s="240">
        <v>100</v>
      </c>
      <c r="G136" s="240">
        <v>100</v>
      </c>
      <c r="H136" s="240">
        <v>100</v>
      </c>
      <c r="I136" s="240">
        <v>100</v>
      </c>
      <c r="J136" s="240">
        <v>100</v>
      </c>
      <c r="K136" s="240">
        <v>100</v>
      </c>
      <c r="L136" s="240">
        <v>100</v>
      </c>
      <c r="M136" s="240">
        <v>100</v>
      </c>
      <c r="N136" s="240">
        <v>100</v>
      </c>
      <c r="O136" s="240">
        <v>100</v>
      </c>
      <c r="P136" s="240">
        <v>100</v>
      </c>
      <c r="Q136" s="88">
        <f t="shared" si="4"/>
        <v>1400</v>
      </c>
      <c r="R136" s="244">
        <f t="shared" si="5"/>
        <v>1</v>
      </c>
    </row>
    <row r="137" spans="1:21" s="2" customFormat="1" x14ac:dyDescent="0.25">
      <c r="A137" s="239">
        <v>7402</v>
      </c>
      <c r="B137" s="239" t="s">
        <v>340</v>
      </c>
      <c r="C137" s="240">
        <v>100</v>
      </c>
      <c r="D137" s="240">
        <v>100</v>
      </c>
      <c r="E137" s="240">
        <v>100</v>
      </c>
      <c r="F137" s="240">
        <v>100</v>
      </c>
      <c r="G137" s="240">
        <v>100</v>
      </c>
      <c r="H137" s="240">
        <v>100</v>
      </c>
      <c r="I137" s="240">
        <v>100</v>
      </c>
      <c r="J137" s="240">
        <v>100</v>
      </c>
      <c r="K137" s="240">
        <v>100</v>
      </c>
      <c r="L137" s="240">
        <v>100</v>
      </c>
      <c r="M137" s="240">
        <v>100</v>
      </c>
      <c r="N137" s="240">
        <v>100</v>
      </c>
      <c r="O137" s="240">
        <v>100</v>
      </c>
      <c r="P137" s="240">
        <v>100</v>
      </c>
      <c r="Q137" s="88">
        <f t="shared" si="4"/>
        <v>1400</v>
      </c>
      <c r="R137" s="244">
        <f t="shared" si="5"/>
        <v>1</v>
      </c>
    </row>
    <row r="138" spans="1:21" s="2" customFormat="1" x14ac:dyDescent="0.25">
      <c r="A138" s="239">
        <v>7403</v>
      </c>
      <c r="B138" s="239" t="s">
        <v>296</v>
      </c>
      <c r="C138" s="240">
        <v>100</v>
      </c>
      <c r="D138" s="240">
        <v>100</v>
      </c>
      <c r="E138" s="240">
        <v>100</v>
      </c>
      <c r="F138" s="240">
        <v>100</v>
      </c>
      <c r="G138" s="240">
        <v>100</v>
      </c>
      <c r="H138" s="240">
        <v>100</v>
      </c>
      <c r="I138" s="240">
        <v>100</v>
      </c>
      <c r="J138" s="240">
        <v>100</v>
      </c>
      <c r="K138" s="240">
        <v>100</v>
      </c>
      <c r="L138" s="240">
        <v>100</v>
      </c>
      <c r="M138" s="240">
        <v>100</v>
      </c>
      <c r="N138" s="240">
        <v>100</v>
      </c>
      <c r="O138" s="240">
        <v>100</v>
      </c>
      <c r="P138" s="240">
        <v>100</v>
      </c>
      <c r="Q138" s="88">
        <f t="shared" si="4"/>
        <v>1400</v>
      </c>
      <c r="R138" s="244">
        <f t="shared" si="5"/>
        <v>1</v>
      </c>
    </row>
    <row r="139" spans="1:21" s="2" customFormat="1" x14ac:dyDescent="0.25">
      <c r="A139" s="239">
        <v>7404</v>
      </c>
      <c r="B139" s="239" t="s">
        <v>135</v>
      </c>
      <c r="C139" s="240">
        <v>100</v>
      </c>
      <c r="D139" s="240">
        <v>100</v>
      </c>
      <c r="E139" s="240">
        <v>100</v>
      </c>
      <c r="F139" s="240">
        <v>100</v>
      </c>
      <c r="G139" s="240">
        <v>100</v>
      </c>
      <c r="H139" s="240">
        <v>100</v>
      </c>
      <c r="I139" s="240">
        <v>100</v>
      </c>
      <c r="J139" s="240">
        <v>100</v>
      </c>
      <c r="K139" s="240">
        <v>100</v>
      </c>
      <c r="L139" s="240">
        <v>100</v>
      </c>
      <c r="M139" s="240">
        <v>100</v>
      </c>
      <c r="N139" s="240">
        <v>100</v>
      </c>
      <c r="O139" s="240">
        <v>100</v>
      </c>
      <c r="P139" s="240">
        <v>100</v>
      </c>
      <c r="Q139" s="88">
        <f t="shared" si="4"/>
        <v>1400</v>
      </c>
      <c r="R139" s="244">
        <f t="shared" si="5"/>
        <v>1</v>
      </c>
    </row>
    <row r="140" spans="1:21" s="2" customFormat="1" x14ac:dyDescent="0.25">
      <c r="A140" s="239">
        <v>7405</v>
      </c>
      <c r="B140" s="239" t="s">
        <v>263</v>
      </c>
      <c r="C140" s="240">
        <v>100</v>
      </c>
      <c r="D140" s="240">
        <v>100</v>
      </c>
      <c r="E140" s="240">
        <v>100</v>
      </c>
      <c r="F140" s="240">
        <v>100</v>
      </c>
      <c r="G140" s="240">
        <v>100</v>
      </c>
      <c r="H140" s="240">
        <v>100</v>
      </c>
      <c r="I140" s="240">
        <v>100</v>
      </c>
      <c r="J140" s="240">
        <v>100</v>
      </c>
      <c r="K140" s="240">
        <v>100</v>
      </c>
      <c r="L140" s="240">
        <v>100</v>
      </c>
      <c r="M140" s="240">
        <v>100</v>
      </c>
      <c r="N140" s="240">
        <v>100</v>
      </c>
      <c r="O140" s="240">
        <v>100</v>
      </c>
      <c r="P140" s="240">
        <v>100</v>
      </c>
      <c r="Q140" s="88">
        <f t="shared" si="4"/>
        <v>1400</v>
      </c>
      <c r="R140" s="244">
        <f t="shared" si="5"/>
        <v>1</v>
      </c>
    </row>
    <row r="141" spans="1:21" s="2" customFormat="1" x14ac:dyDescent="0.25">
      <c r="A141" s="239">
        <v>7406</v>
      </c>
      <c r="B141" s="239" t="s">
        <v>92</v>
      </c>
      <c r="C141" s="240">
        <v>100</v>
      </c>
      <c r="D141" s="240">
        <v>100</v>
      </c>
      <c r="E141" s="240">
        <v>100</v>
      </c>
      <c r="F141" s="240">
        <v>100</v>
      </c>
      <c r="G141" s="240">
        <v>100</v>
      </c>
      <c r="H141" s="240">
        <v>100</v>
      </c>
      <c r="I141" s="240">
        <v>100</v>
      </c>
      <c r="J141" s="240">
        <v>100</v>
      </c>
      <c r="K141" s="240">
        <v>100</v>
      </c>
      <c r="L141" s="240">
        <v>100</v>
      </c>
      <c r="M141" s="240">
        <v>100</v>
      </c>
      <c r="N141" s="240">
        <v>100</v>
      </c>
      <c r="O141" s="240">
        <v>100</v>
      </c>
      <c r="P141" s="240">
        <v>100</v>
      </c>
      <c r="Q141" s="88">
        <f t="shared" si="4"/>
        <v>1400</v>
      </c>
      <c r="R141" s="244">
        <f t="shared" si="5"/>
        <v>1</v>
      </c>
    </row>
    <row r="142" spans="1:21" s="2" customFormat="1" x14ac:dyDescent="0.25">
      <c r="A142" s="239">
        <v>7407</v>
      </c>
      <c r="B142" s="239" t="s">
        <v>339</v>
      </c>
      <c r="C142" s="240">
        <v>100</v>
      </c>
      <c r="D142" s="240">
        <v>100</v>
      </c>
      <c r="E142" s="240">
        <v>100</v>
      </c>
      <c r="F142" s="240">
        <v>100</v>
      </c>
      <c r="G142" s="240">
        <v>100</v>
      </c>
      <c r="H142" s="240">
        <v>100</v>
      </c>
      <c r="I142" s="240">
        <v>100</v>
      </c>
      <c r="J142" s="240">
        <v>100</v>
      </c>
      <c r="K142" s="240">
        <v>100</v>
      </c>
      <c r="L142" s="240">
        <v>100</v>
      </c>
      <c r="M142" s="240">
        <v>100</v>
      </c>
      <c r="N142" s="240">
        <v>100</v>
      </c>
      <c r="O142" s="240">
        <v>100</v>
      </c>
      <c r="P142" s="240">
        <v>100</v>
      </c>
      <c r="Q142" s="88">
        <f t="shared" si="4"/>
        <v>1400</v>
      </c>
      <c r="R142" s="244">
        <f t="shared" si="5"/>
        <v>1</v>
      </c>
    </row>
    <row r="143" spans="1:21" s="2" customFormat="1" x14ac:dyDescent="0.25">
      <c r="A143" s="239">
        <v>7408</v>
      </c>
      <c r="B143" s="239" t="s">
        <v>328</v>
      </c>
      <c r="C143" s="240">
        <v>100</v>
      </c>
      <c r="D143" s="240">
        <v>100</v>
      </c>
      <c r="E143" s="240">
        <v>100</v>
      </c>
      <c r="F143" s="240">
        <v>100</v>
      </c>
      <c r="G143" s="240">
        <v>100</v>
      </c>
      <c r="H143" s="240">
        <v>100</v>
      </c>
      <c r="I143" s="240">
        <v>100</v>
      </c>
      <c r="J143" s="240">
        <v>100</v>
      </c>
      <c r="K143" s="240">
        <v>100</v>
      </c>
      <c r="L143" s="240">
        <v>100</v>
      </c>
      <c r="M143" s="240">
        <v>100</v>
      </c>
      <c r="N143" s="240">
        <v>100</v>
      </c>
      <c r="O143" s="240">
        <v>100</v>
      </c>
      <c r="P143" s="240">
        <v>100</v>
      </c>
      <c r="Q143" s="88">
        <f t="shared" si="4"/>
        <v>1400</v>
      </c>
      <c r="R143" s="244">
        <f t="shared" si="5"/>
        <v>1</v>
      </c>
    </row>
    <row r="144" spans="1:21" s="2" customFormat="1" x14ac:dyDescent="0.25">
      <c r="A144" s="239">
        <v>8101</v>
      </c>
      <c r="B144" s="239" t="s">
        <v>32</v>
      </c>
      <c r="C144" s="240">
        <v>100</v>
      </c>
      <c r="D144" s="240">
        <v>100</v>
      </c>
      <c r="E144" s="240">
        <v>100</v>
      </c>
      <c r="F144" s="240">
        <v>100</v>
      </c>
      <c r="G144" s="240">
        <v>100</v>
      </c>
      <c r="H144" s="240">
        <v>100</v>
      </c>
      <c r="I144" s="240">
        <v>100</v>
      </c>
      <c r="J144" s="240">
        <v>100</v>
      </c>
      <c r="K144" s="240">
        <v>100</v>
      </c>
      <c r="L144" s="240">
        <v>100</v>
      </c>
      <c r="M144" s="240">
        <v>100</v>
      </c>
      <c r="N144" s="240">
        <v>100</v>
      </c>
      <c r="O144" s="240">
        <v>100</v>
      </c>
      <c r="P144" s="240">
        <v>100</v>
      </c>
      <c r="Q144" s="88">
        <f t="shared" si="4"/>
        <v>1400</v>
      </c>
      <c r="R144" s="244">
        <f t="shared" si="5"/>
        <v>1</v>
      </c>
      <c r="U144" s="162"/>
    </row>
    <row r="145" spans="1:21" s="2" customFormat="1" x14ac:dyDescent="0.25">
      <c r="A145" s="239">
        <v>8102</v>
      </c>
      <c r="B145" s="239" t="s">
        <v>75</v>
      </c>
      <c r="C145" s="240">
        <v>100</v>
      </c>
      <c r="D145" s="240">
        <v>100</v>
      </c>
      <c r="E145" s="240">
        <v>100</v>
      </c>
      <c r="F145" s="240">
        <v>100</v>
      </c>
      <c r="G145" s="240">
        <v>100</v>
      </c>
      <c r="H145" s="240">
        <v>100</v>
      </c>
      <c r="I145" s="240">
        <v>100</v>
      </c>
      <c r="J145" s="240">
        <v>100</v>
      </c>
      <c r="K145" s="240">
        <v>100</v>
      </c>
      <c r="L145" s="240">
        <v>100</v>
      </c>
      <c r="M145" s="240">
        <v>100</v>
      </c>
      <c r="N145" s="240">
        <v>100</v>
      </c>
      <c r="O145" s="240">
        <v>100</v>
      </c>
      <c r="P145" s="240">
        <v>100</v>
      </c>
      <c r="Q145" s="88">
        <f t="shared" si="4"/>
        <v>1400</v>
      </c>
      <c r="R145" s="244">
        <f t="shared" si="5"/>
        <v>1</v>
      </c>
      <c r="U145" s="162"/>
    </row>
    <row r="146" spans="1:21" s="2" customFormat="1" x14ac:dyDescent="0.25">
      <c r="A146" s="239">
        <v>8103</v>
      </c>
      <c r="B146" s="239" t="s">
        <v>39</v>
      </c>
      <c r="C146" s="240">
        <v>100</v>
      </c>
      <c r="D146" s="240">
        <v>100</v>
      </c>
      <c r="E146" s="240">
        <v>100</v>
      </c>
      <c r="F146" s="240">
        <v>100</v>
      </c>
      <c r="G146" s="240">
        <v>100</v>
      </c>
      <c r="H146" s="240">
        <v>100</v>
      </c>
      <c r="I146" s="240">
        <v>100</v>
      </c>
      <c r="J146" s="240">
        <v>100</v>
      </c>
      <c r="K146" s="240">
        <v>100</v>
      </c>
      <c r="L146" s="240">
        <v>100</v>
      </c>
      <c r="M146" s="240">
        <v>100</v>
      </c>
      <c r="N146" s="240">
        <v>100</v>
      </c>
      <c r="O146" s="240">
        <v>100</v>
      </c>
      <c r="P146" s="240">
        <v>100</v>
      </c>
      <c r="Q146" s="88">
        <f t="shared" si="4"/>
        <v>1400</v>
      </c>
      <c r="R146" s="244">
        <f t="shared" si="5"/>
        <v>1</v>
      </c>
    </row>
    <row r="147" spans="1:21" s="2" customFormat="1" x14ac:dyDescent="0.25">
      <c r="A147" s="239">
        <v>8104</v>
      </c>
      <c r="B147" s="239" t="s">
        <v>306</v>
      </c>
      <c r="C147" s="240">
        <v>100</v>
      </c>
      <c r="D147" s="240">
        <v>100</v>
      </c>
      <c r="E147" s="240">
        <v>100</v>
      </c>
      <c r="F147" s="240">
        <v>100</v>
      </c>
      <c r="G147" s="240">
        <v>100</v>
      </c>
      <c r="H147" s="240">
        <v>100</v>
      </c>
      <c r="I147" s="240">
        <v>100</v>
      </c>
      <c r="J147" s="240">
        <v>100</v>
      </c>
      <c r="K147" s="240">
        <v>100</v>
      </c>
      <c r="L147" s="240">
        <v>100</v>
      </c>
      <c r="M147" s="240">
        <v>100</v>
      </c>
      <c r="N147" s="240">
        <v>100</v>
      </c>
      <c r="O147" s="240">
        <v>100</v>
      </c>
      <c r="P147" s="240">
        <v>100</v>
      </c>
      <c r="Q147" s="88">
        <f t="shared" si="4"/>
        <v>1400</v>
      </c>
      <c r="R147" s="244">
        <f t="shared" si="5"/>
        <v>1</v>
      </c>
    </row>
    <row r="148" spans="1:21" s="2" customFormat="1" x14ac:dyDescent="0.25">
      <c r="A148" s="239">
        <v>8105</v>
      </c>
      <c r="B148" s="239" t="s">
        <v>313</v>
      </c>
      <c r="C148" s="240">
        <v>100</v>
      </c>
      <c r="D148" s="240">
        <v>100</v>
      </c>
      <c r="E148" s="240">
        <v>100</v>
      </c>
      <c r="F148" s="240">
        <v>100</v>
      </c>
      <c r="G148" s="240">
        <v>100</v>
      </c>
      <c r="H148" s="240">
        <v>100</v>
      </c>
      <c r="I148" s="240">
        <v>100</v>
      </c>
      <c r="J148" s="240">
        <v>100</v>
      </c>
      <c r="K148" s="240">
        <v>100</v>
      </c>
      <c r="L148" s="240">
        <v>100</v>
      </c>
      <c r="M148" s="240">
        <v>100</v>
      </c>
      <c r="N148" s="240">
        <v>100</v>
      </c>
      <c r="O148" s="240">
        <v>100</v>
      </c>
      <c r="P148" s="240">
        <v>100</v>
      </c>
      <c r="Q148" s="88">
        <f t="shared" si="4"/>
        <v>1400</v>
      </c>
      <c r="R148" s="244">
        <f t="shared" si="5"/>
        <v>1</v>
      </c>
    </row>
    <row r="149" spans="1:21" s="2" customFormat="1" x14ac:dyDescent="0.25">
      <c r="A149" s="239">
        <v>8106</v>
      </c>
      <c r="B149" s="239" t="s">
        <v>85</v>
      </c>
      <c r="C149" s="240">
        <v>100</v>
      </c>
      <c r="D149" s="240">
        <v>100</v>
      </c>
      <c r="E149" s="240">
        <v>100</v>
      </c>
      <c r="F149" s="240">
        <v>100</v>
      </c>
      <c r="G149" s="240">
        <v>100</v>
      </c>
      <c r="H149" s="240">
        <v>100</v>
      </c>
      <c r="I149" s="240">
        <v>100</v>
      </c>
      <c r="J149" s="240">
        <v>100</v>
      </c>
      <c r="K149" s="240">
        <v>100</v>
      </c>
      <c r="L149" s="240">
        <v>100</v>
      </c>
      <c r="M149" s="240">
        <v>100</v>
      </c>
      <c r="N149" s="240">
        <v>100</v>
      </c>
      <c r="O149" s="240">
        <v>100</v>
      </c>
      <c r="P149" s="240">
        <v>100</v>
      </c>
      <c r="Q149" s="88">
        <f t="shared" si="4"/>
        <v>1400</v>
      </c>
      <c r="R149" s="244">
        <f t="shared" si="5"/>
        <v>1</v>
      </c>
    </row>
    <row r="150" spans="1:21" s="2" customFormat="1" x14ac:dyDescent="0.25">
      <c r="A150" s="239">
        <v>8107</v>
      </c>
      <c r="B150" s="239" t="s">
        <v>72</v>
      </c>
      <c r="C150" s="240">
        <v>100</v>
      </c>
      <c r="D150" s="240">
        <v>100</v>
      </c>
      <c r="E150" s="240">
        <v>100</v>
      </c>
      <c r="F150" s="240">
        <v>100</v>
      </c>
      <c r="G150" s="240">
        <v>100</v>
      </c>
      <c r="H150" s="240">
        <v>100</v>
      </c>
      <c r="I150" s="240">
        <v>100</v>
      </c>
      <c r="J150" s="240">
        <v>100</v>
      </c>
      <c r="K150" s="240">
        <v>100</v>
      </c>
      <c r="L150" s="240">
        <v>100</v>
      </c>
      <c r="M150" s="240">
        <v>100</v>
      </c>
      <c r="N150" s="240">
        <v>100</v>
      </c>
      <c r="O150" s="240">
        <v>100</v>
      </c>
      <c r="P150" s="240">
        <v>100</v>
      </c>
      <c r="Q150" s="88">
        <f t="shared" si="4"/>
        <v>1400</v>
      </c>
      <c r="R150" s="244">
        <f t="shared" si="5"/>
        <v>1</v>
      </c>
    </row>
    <row r="151" spans="1:21" s="2" customFormat="1" x14ac:dyDescent="0.25">
      <c r="A151" s="239">
        <v>8108</v>
      </c>
      <c r="B151" s="239" t="s">
        <v>37</v>
      </c>
      <c r="C151" s="240">
        <v>100</v>
      </c>
      <c r="D151" s="240">
        <v>100</v>
      </c>
      <c r="E151" s="240">
        <v>100</v>
      </c>
      <c r="F151" s="240">
        <v>100</v>
      </c>
      <c r="G151" s="240">
        <v>100</v>
      </c>
      <c r="H151" s="240">
        <v>100</v>
      </c>
      <c r="I151" s="240">
        <v>100</v>
      </c>
      <c r="J151" s="240">
        <v>100</v>
      </c>
      <c r="K151" s="240">
        <v>100</v>
      </c>
      <c r="L151" s="240">
        <v>100</v>
      </c>
      <c r="M151" s="240">
        <v>100</v>
      </c>
      <c r="N151" s="240">
        <v>100</v>
      </c>
      <c r="O151" s="240">
        <v>100</v>
      </c>
      <c r="P151" s="240">
        <v>100</v>
      </c>
      <c r="Q151" s="88">
        <f t="shared" si="4"/>
        <v>1400</v>
      </c>
      <c r="R151" s="244">
        <f t="shared" si="5"/>
        <v>1</v>
      </c>
    </row>
    <row r="152" spans="1:21" s="2" customFormat="1" x14ac:dyDescent="0.25">
      <c r="A152" s="239">
        <v>8109</v>
      </c>
      <c r="B152" s="239" t="s">
        <v>311</v>
      </c>
      <c r="C152" s="240">
        <v>100</v>
      </c>
      <c r="D152" s="240">
        <v>100</v>
      </c>
      <c r="E152" s="240">
        <v>100</v>
      </c>
      <c r="F152" s="240">
        <v>100</v>
      </c>
      <c r="G152" s="240">
        <v>100</v>
      </c>
      <c r="H152" s="240">
        <v>100</v>
      </c>
      <c r="I152" s="240">
        <v>100</v>
      </c>
      <c r="J152" s="240">
        <v>100</v>
      </c>
      <c r="K152" s="240">
        <v>100</v>
      </c>
      <c r="L152" s="240">
        <v>100</v>
      </c>
      <c r="M152" s="240">
        <v>100</v>
      </c>
      <c r="N152" s="240">
        <v>100</v>
      </c>
      <c r="O152" s="240">
        <v>100</v>
      </c>
      <c r="P152" s="240">
        <v>100</v>
      </c>
      <c r="Q152" s="88">
        <f t="shared" si="4"/>
        <v>1400</v>
      </c>
      <c r="R152" s="244">
        <f t="shared" si="5"/>
        <v>1</v>
      </c>
    </row>
    <row r="153" spans="1:21" s="2" customFormat="1" x14ac:dyDescent="0.25">
      <c r="A153" s="239">
        <v>8110</v>
      </c>
      <c r="B153" s="239" t="s">
        <v>19</v>
      </c>
      <c r="C153" s="240">
        <v>100</v>
      </c>
      <c r="D153" s="240">
        <v>100</v>
      </c>
      <c r="E153" s="240">
        <v>100</v>
      </c>
      <c r="F153" s="240">
        <v>100</v>
      </c>
      <c r="G153" s="240">
        <v>100</v>
      </c>
      <c r="H153" s="240">
        <v>100</v>
      </c>
      <c r="I153" s="240">
        <v>100</v>
      </c>
      <c r="J153" s="240">
        <v>100</v>
      </c>
      <c r="K153" s="240">
        <v>100</v>
      </c>
      <c r="L153" s="240">
        <v>100</v>
      </c>
      <c r="M153" s="240">
        <v>100</v>
      </c>
      <c r="N153" s="240">
        <v>100</v>
      </c>
      <c r="O153" s="240">
        <v>100</v>
      </c>
      <c r="P153" s="240">
        <v>100</v>
      </c>
      <c r="Q153" s="88">
        <f t="shared" si="4"/>
        <v>1400</v>
      </c>
      <c r="R153" s="244">
        <f t="shared" si="5"/>
        <v>1</v>
      </c>
    </row>
    <row r="154" spans="1:21" s="2" customFormat="1" x14ac:dyDescent="0.25">
      <c r="A154" s="239">
        <v>8111</v>
      </c>
      <c r="B154" s="239" t="s">
        <v>86</v>
      </c>
      <c r="C154" s="240">
        <v>100</v>
      </c>
      <c r="D154" s="240">
        <v>100</v>
      </c>
      <c r="E154" s="240">
        <v>100</v>
      </c>
      <c r="F154" s="240">
        <v>100</v>
      </c>
      <c r="G154" s="240">
        <v>100</v>
      </c>
      <c r="H154" s="240">
        <v>100</v>
      </c>
      <c r="I154" s="240">
        <v>100</v>
      </c>
      <c r="J154" s="240">
        <v>100</v>
      </c>
      <c r="K154" s="240">
        <v>100</v>
      </c>
      <c r="L154" s="240">
        <v>100</v>
      </c>
      <c r="M154" s="240">
        <v>100</v>
      </c>
      <c r="N154" s="240">
        <v>100</v>
      </c>
      <c r="O154" s="240">
        <v>100</v>
      </c>
      <c r="P154" s="240">
        <v>100</v>
      </c>
      <c r="Q154" s="88">
        <f t="shared" si="4"/>
        <v>1400</v>
      </c>
      <c r="R154" s="244">
        <f t="shared" si="5"/>
        <v>1</v>
      </c>
    </row>
    <row r="155" spans="1:21" s="2" customFormat="1" x14ac:dyDescent="0.25">
      <c r="A155" s="239">
        <v>8112</v>
      </c>
      <c r="B155" s="239" t="s">
        <v>24</v>
      </c>
      <c r="C155" s="240">
        <v>100</v>
      </c>
      <c r="D155" s="240">
        <v>100</v>
      </c>
      <c r="E155" s="240">
        <v>100</v>
      </c>
      <c r="F155" s="240">
        <v>100</v>
      </c>
      <c r="G155" s="240">
        <v>100</v>
      </c>
      <c r="H155" s="240">
        <v>100</v>
      </c>
      <c r="I155" s="240">
        <v>100</v>
      </c>
      <c r="J155" s="240">
        <v>100</v>
      </c>
      <c r="K155" s="240">
        <v>100</v>
      </c>
      <c r="L155" s="240">
        <v>100</v>
      </c>
      <c r="M155" s="240">
        <v>100</v>
      </c>
      <c r="N155" s="240">
        <v>100</v>
      </c>
      <c r="O155" s="240">
        <v>100</v>
      </c>
      <c r="P155" s="240">
        <v>100</v>
      </c>
      <c r="Q155" s="88">
        <f t="shared" si="4"/>
        <v>1400</v>
      </c>
      <c r="R155" s="244">
        <f t="shared" si="5"/>
        <v>1</v>
      </c>
    </row>
    <row r="156" spans="1:21" s="2" customFormat="1" x14ac:dyDescent="0.25">
      <c r="A156" s="239">
        <v>8201</v>
      </c>
      <c r="B156" s="239" t="s">
        <v>127</v>
      </c>
      <c r="C156" s="240">
        <v>100</v>
      </c>
      <c r="D156" s="240">
        <v>100</v>
      </c>
      <c r="E156" s="240">
        <v>100</v>
      </c>
      <c r="F156" s="240">
        <v>100</v>
      </c>
      <c r="G156" s="240">
        <v>100</v>
      </c>
      <c r="H156" s="240">
        <v>100</v>
      </c>
      <c r="I156" s="240">
        <v>100</v>
      </c>
      <c r="J156" s="240">
        <v>100</v>
      </c>
      <c r="K156" s="240">
        <v>100</v>
      </c>
      <c r="L156" s="240">
        <v>100</v>
      </c>
      <c r="M156" s="240">
        <v>100</v>
      </c>
      <c r="N156" s="240">
        <v>100</v>
      </c>
      <c r="O156" s="240">
        <v>100</v>
      </c>
      <c r="P156" s="240">
        <v>100</v>
      </c>
      <c r="Q156" s="88">
        <f t="shared" si="4"/>
        <v>1400</v>
      </c>
      <c r="R156" s="244">
        <f t="shared" si="5"/>
        <v>1</v>
      </c>
    </row>
    <row r="157" spans="1:21" s="2" customFormat="1" x14ac:dyDescent="0.25">
      <c r="A157" s="239">
        <v>8202</v>
      </c>
      <c r="B157" s="239" t="s">
        <v>197</v>
      </c>
      <c r="C157" s="240">
        <v>100</v>
      </c>
      <c r="D157" s="240">
        <v>100</v>
      </c>
      <c r="E157" s="240">
        <v>100</v>
      </c>
      <c r="F157" s="240">
        <v>100</v>
      </c>
      <c r="G157" s="240">
        <v>100</v>
      </c>
      <c r="H157" s="240">
        <v>100</v>
      </c>
      <c r="I157" s="240">
        <v>100</v>
      </c>
      <c r="J157" s="240">
        <v>100</v>
      </c>
      <c r="K157" s="240">
        <v>100</v>
      </c>
      <c r="L157" s="240">
        <v>100</v>
      </c>
      <c r="M157" s="240">
        <v>100</v>
      </c>
      <c r="N157" s="240">
        <v>100</v>
      </c>
      <c r="O157" s="240">
        <v>100</v>
      </c>
      <c r="P157" s="240">
        <v>100</v>
      </c>
      <c r="Q157" s="88">
        <f t="shared" si="4"/>
        <v>1400</v>
      </c>
      <c r="R157" s="244">
        <f t="shared" si="5"/>
        <v>1</v>
      </c>
    </row>
    <row r="158" spans="1:21" s="2" customFormat="1" x14ac:dyDescent="0.25">
      <c r="A158" s="239">
        <v>8203</v>
      </c>
      <c r="B158" s="239" t="s">
        <v>115</v>
      </c>
      <c r="C158" s="240">
        <v>100</v>
      </c>
      <c r="D158" s="240">
        <v>100</v>
      </c>
      <c r="E158" s="240">
        <v>100</v>
      </c>
      <c r="F158" s="240">
        <v>100</v>
      </c>
      <c r="G158" s="240">
        <v>100</v>
      </c>
      <c r="H158" s="240">
        <v>100</v>
      </c>
      <c r="I158" s="240">
        <v>100</v>
      </c>
      <c r="J158" s="240">
        <v>100</v>
      </c>
      <c r="K158" s="240">
        <v>100</v>
      </c>
      <c r="L158" s="240">
        <v>100</v>
      </c>
      <c r="M158" s="240">
        <v>100</v>
      </c>
      <c r="N158" s="240">
        <v>100</v>
      </c>
      <c r="O158" s="240">
        <v>-100</v>
      </c>
      <c r="P158" s="240">
        <v>-100</v>
      </c>
      <c r="Q158" s="88">
        <f t="shared" si="4"/>
        <v>1000</v>
      </c>
      <c r="R158" s="244">
        <f t="shared" si="5"/>
        <v>0.7142857142857143</v>
      </c>
    </row>
    <row r="159" spans="1:21" s="2" customFormat="1" x14ac:dyDescent="0.25">
      <c r="A159" s="239">
        <v>8204</v>
      </c>
      <c r="B159" s="239" t="s">
        <v>291</v>
      </c>
      <c r="C159" s="240">
        <v>100</v>
      </c>
      <c r="D159" s="240">
        <v>100</v>
      </c>
      <c r="E159" s="240">
        <v>100</v>
      </c>
      <c r="F159" s="240">
        <v>100</v>
      </c>
      <c r="G159" s="240">
        <v>100</v>
      </c>
      <c r="H159" s="240">
        <v>100</v>
      </c>
      <c r="I159" s="240">
        <v>100</v>
      </c>
      <c r="J159" s="240">
        <v>100</v>
      </c>
      <c r="K159" s="240">
        <v>100</v>
      </c>
      <c r="L159" s="240">
        <v>100</v>
      </c>
      <c r="M159" s="240">
        <v>100</v>
      </c>
      <c r="N159" s="240">
        <v>100</v>
      </c>
      <c r="O159" s="240">
        <v>100</v>
      </c>
      <c r="P159" s="240">
        <v>100</v>
      </c>
      <c r="Q159" s="88">
        <f t="shared" si="4"/>
        <v>1400</v>
      </c>
      <c r="R159" s="244">
        <f t="shared" si="5"/>
        <v>1</v>
      </c>
    </row>
    <row r="160" spans="1:21" s="2" customFormat="1" x14ac:dyDescent="0.25">
      <c r="A160" s="239">
        <v>8205</v>
      </c>
      <c r="B160" s="239" t="s">
        <v>130</v>
      </c>
      <c r="C160" s="240">
        <v>100</v>
      </c>
      <c r="D160" s="240">
        <v>100</v>
      </c>
      <c r="E160" s="240">
        <v>100</v>
      </c>
      <c r="F160" s="240">
        <v>100</v>
      </c>
      <c r="G160" s="240">
        <v>100</v>
      </c>
      <c r="H160" s="240">
        <v>100</v>
      </c>
      <c r="I160" s="240">
        <v>100</v>
      </c>
      <c r="J160" s="240">
        <v>100</v>
      </c>
      <c r="K160" s="240">
        <v>100</v>
      </c>
      <c r="L160" s="240">
        <v>100</v>
      </c>
      <c r="M160" s="240">
        <v>100</v>
      </c>
      <c r="N160" s="240">
        <v>100</v>
      </c>
      <c r="O160" s="240">
        <v>100</v>
      </c>
      <c r="P160" s="240">
        <v>100</v>
      </c>
      <c r="Q160" s="88">
        <f t="shared" si="4"/>
        <v>1400</v>
      </c>
      <c r="R160" s="244">
        <f t="shared" si="5"/>
        <v>1</v>
      </c>
    </row>
    <row r="161" spans="1:21" s="2" customFormat="1" x14ac:dyDescent="0.25">
      <c r="A161" s="239">
        <v>8206</v>
      </c>
      <c r="B161" s="239" t="s">
        <v>131</v>
      </c>
      <c r="C161" s="240">
        <v>100</v>
      </c>
      <c r="D161" s="240">
        <v>100</v>
      </c>
      <c r="E161" s="240">
        <v>100</v>
      </c>
      <c r="F161" s="240">
        <v>100</v>
      </c>
      <c r="G161" s="240">
        <v>100</v>
      </c>
      <c r="H161" s="240">
        <v>100</v>
      </c>
      <c r="I161" s="240">
        <v>100</v>
      </c>
      <c r="J161" s="240">
        <v>100</v>
      </c>
      <c r="K161" s="240">
        <v>100</v>
      </c>
      <c r="L161" s="240">
        <v>100</v>
      </c>
      <c r="M161" s="240">
        <v>100</v>
      </c>
      <c r="N161" s="240">
        <v>100</v>
      </c>
      <c r="O161" s="240">
        <v>100</v>
      </c>
      <c r="P161" s="240">
        <v>100</v>
      </c>
      <c r="Q161" s="88">
        <f t="shared" si="4"/>
        <v>1400</v>
      </c>
      <c r="R161" s="244">
        <f t="shared" si="5"/>
        <v>1</v>
      </c>
    </row>
    <row r="162" spans="1:21" s="2" customFormat="1" x14ac:dyDescent="0.25">
      <c r="A162" s="239">
        <v>8207</v>
      </c>
      <c r="B162" s="239" t="s">
        <v>338</v>
      </c>
      <c r="C162" s="240">
        <v>100</v>
      </c>
      <c r="D162" s="240">
        <v>100</v>
      </c>
      <c r="E162" s="240">
        <v>100</v>
      </c>
      <c r="F162" s="240">
        <v>100</v>
      </c>
      <c r="G162" s="240">
        <v>100</v>
      </c>
      <c r="H162" s="240">
        <v>100</v>
      </c>
      <c r="I162" s="240">
        <v>100</v>
      </c>
      <c r="J162" s="240">
        <v>100</v>
      </c>
      <c r="K162" s="240">
        <v>100</v>
      </c>
      <c r="L162" s="240">
        <v>100</v>
      </c>
      <c r="M162" s="240">
        <v>100</v>
      </c>
      <c r="N162" s="240">
        <v>100</v>
      </c>
      <c r="O162" s="240">
        <v>100</v>
      </c>
      <c r="P162" s="240">
        <v>100</v>
      </c>
      <c r="Q162" s="88">
        <f t="shared" si="4"/>
        <v>1400</v>
      </c>
      <c r="R162" s="244">
        <f t="shared" si="5"/>
        <v>1</v>
      </c>
    </row>
    <row r="163" spans="1:21" s="2" customFormat="1" x14ac:dyDescent="0.25">
      <c r="A163" s="239">
        <v>8301</v>
      </c>
      <c r="B163" s="239" t="s">
        <v>65</v>
      </c>
      <c r="C163" s="240">
        <v>100</v>
      </c>
      <c r="D163" s="240">
        <v>100</v>
      </c>
      <c r="E163" s="240">
        <v>100</v>
      </c>
      <c r="F163" s="240">
        <v>100</v>
      </c>
      <c r="G163" s="240">
        <v>100</v>
      </c>
      <c r="H163" s="240">
        <v>100</v>
      </c>
      <c r="I163" s="240">
        <v>100</v>
      </c>
      <c r="J163" s="240">
        <v>100</v>
      </c>
      <c r="K163" s="240">
        <v>100</v>
      </c>
      <c r="L163" s="240">
        <v>100</v>
      </c>
      <c r="M163" s="240">
        <v>100</v>
      </c>
      <c r="N163" s="240">
        <v>100</v>
      </c>
      <c r="O163" s="240">
        <v>100</v>
      </c>
      <c r="P163" s="240">
        <v>100</v>
      </c>
      <c r="Q163" s="88">
        <f t="shared" si="4"/>
        <v>1400</v>
      </c>
      <c r="R163" s="244">
        <f t="shared" si="5"/>
        <v>1</v>
      </c>
    </row>
    <row r="164" spans="1:21" s="2" customFormat="1" x14ac:dyDescent="0.25">
      <c r="A164" s="239">
        <v>8302</v>
      </c>
      <c r="B164" s="239" t="s">
        <v>304</v>
      </c>
      <c r="C164" s="240">
        <v>100</v>
      </c>
      <c r="D164" s="240">
        <v>100</v>
      </c>
      <c r="E164" s="240">
        <v>100</v>
      </c>
      <c r="F164" s="240">
        <v>100</v>
      </c>
      <c r="G164" s="240">
        <v>100</v>
      </c>
      <c r="H164" s="240">
        <v>100</v>
      </c>
      <c r="I164" s="240">
        <v>100</v>
      </c>
      <c r="J164" s="240">
        <v>100</v>
      </c>
      <c r="K164" s="240">
        <v>100</v>
      </c>
      <c r="L164" s="240">
        <v>100</v>
      </c>
      <c r="M164" s="240">
        <v>100</v>
      </c>
      <c r="N164" s="240">
        <v>100</v>
      </c>
      <c r="O164" s="240">
        <v>100</v>
      </c>
      <c r="P164" s="240">
        <v>100</v>
      </c>
      <c r="Q164" s="88">
        <f t="shared" si="4"/>
        <v>1400</v>
      </c>
      <c r="R164" s="244">
        <f t="shared" si="5"/>
        <v>1</v>
      </c>
    </row>
    <row r="165" spans="1:21" s="2" customFormat="1" x14ac:dyDescent="0.25">
      <c r="A165" s="239">
        <v>8303</v>
      </c>
      <c r="B165" s="239" t="s">
        <v>111</v>
      </c>
      <c r="C165" s="240">
        <v>100</v>
      </c>
      <c r="D165" s="240">
        <v>100</v>
      </c>
      <c r="E165" s="240">
        <v>100</v>
      </c>
      <c r="F165" s="240">
        <v>100</v>
      </c>
      <c r="G165" s="240">
        <v>100</v>
      </c>
      <c r="H165" s="240">
        <v>100</v>
      </c>
      <c r="I165" s="240">
        <v>100</v>
      </c>
      <c r="J165" s="240">
        <v>100</v>
      </c>
      <c r="K165" s="240">
        <v>100</v>
      </c>
      <c r="L165" s="240">
        <v>100</v>
      </c>
      <c r="M165" s="240">
        <v>100</v>
      </c>
      <c r="N165" s="240">
        <v>100</v>
      </c>
      <c r="O165" s="240">
        <v>100</v>
      </c>
      <c r="P165" s="240">
        <v>100</v>
      </c>
      <c r="Q165" s="88">
        <f t="shared" si="4"/>
        <v>1400</v>
      </c>
      <c r="R165" s="244">
        <f t="shared" si="5"/>
        <v>1</v>
      </c>
    </row>
    <row r="166" spans="1:21" s="2" customFormat="1" x14ac:dyDescent="0.25">
      <c r="A166" s="239">
        <v>8304</v>
      </c>
      <c r="B166" s="239" t="s">
        <v>176</v>
      </c>
      <c r="C166" s="240">
        <v>100</v>
      </c>
      <c r="D166" s="240">
        <v>100</v>
      </c>
      <c r="E166" s="240">
        <v>100</v>
      </c>
      <c r="F166" s="240">
        <v>100</v>
      </c>
      <c r="G166" s="240">
        <v>100</v>
      </c>
      <c r="H166" s="240">
        <v>100</v>
      </c>
      <c r="I166" s="240">
        <v>100</v>
      </c>
      <c r="J166" s="240">
        <v>100</v>
      </c>
      <c r="K166" s="240">
        <v>100</v>
      </c>
      <c r="L166" s="240">
        <v>100</v>
      </c>
      <c r="M166" s="240">
        <v>100</v>
      </c>
      <c r="N166" s="240">
        <v>100</v>
      </c>
      <c r="O166" s="240">
        <v>100</v>
      </c>
      <c r="P166" s="240">
        <v>100</v>
      </c>
      <c r="Q166" s="88">
        <f t="shared" si="4"/>
        <v>1400</v>
      </c>
      <c r="R166" s="244">
        <f t="shared" si="5"/>
        <v>1</v>
      </c>
    </row>
    <row r="167" spans="1:21" s="2" customFormat="1" x14ac:dyDescent="0.25">
      <c r="A167" s="239">
        <v>8305</v>
      </c>
      <c r="B167" s="239" t="s">
        <v>128</v>
      </c>
      <c r="C167" s="240">
        <v>100</v>
      </c>
      <c r="D167" s="240">
        <v>100</v>
      </c>
      <c r="E167" s="240">
        <v>100</v>
      </c>
      <c r="F167" s="240">
        <v>100</v>
      </c>
      <c r="G167" s="240">
        <v>100</v>
      </c>
      <c r="H167" s="240">
        <v>100</v>
      </c>
      <c r="I167" s="240">
        <v>100</v>
      </c>
      <c r="J167" s="240">
        <v>100</v>
      </c>
      <c r="K167" s="240">
        <v>100</v>
      </c>
      <c r="L167" s="240">
        <v>100</v>
      </c>
      <c r="M167" s="240">
        <v>100</v>
      </c>
      <c r="N167" s="240">
        <v>100</v>
      </c>
      <c r="O167" s="240">
        <v>100</v>
      </c>
      <c r="P167" s="240">
        <v>100</v>
      </c>
      <c r="Q167" s="88">
        <f t="shared" si="4"/>
        <v>1400</v>
      </c>
      <c r="R167" s="244">
        <f t="shared" si="5"/>
        <v>1</v>
      </c>
      <c r="U167" s="162"/>
    </row>
    <row r="168" spans="1:21" s="2" customFormat="1" x14ac:dyDescent="0.25">
      <c r="A168" s="239">
        <v>8306</v>
      </c>
      <c r="B168" s="239" t="s">
        <v>116</v>
      </c>
      <c r="C168" s="240">
        <v>100</v>
      </c>
      <c r="D168" s="240">
        <v>100</v>
      </c>
      <c r="E168" s="240">
        <v>100</v>
      </c>
      <c r="F168" s="240">
        <v>100</v>
      </c>
      <c r="G168" s="240">
        <v>100</v>
      </c>
      <c r="H168" s="240">
        <v>100</v>
      </c>
      <c r="I168" s="240">
        <v>100</v>
      </c>
      <c r="J168" s="240">
        <v>100</v>
      </c>
      <c r="K168" s="240">
        <v>100</v>
      </c>
      <c r="L168" s="240">
        <v>100</v>
      </c>
      <c r="M168" s="240">
        <v>100</v>
      </c>
      <c r="N168" s="240">
        <v>100</v>
      </c>
      <c r="O168" s="240">
        <v>100</v>
      </c>
      <c r="P168" s="240">
        <v>100</v>
      </c>
      <c r="Q168" s="88">
        <f t="shared" si="4"/>
        <v>1400</v>
      </c>
      <c r="R168" s="244">
        <f t="shared" si="5"/>
        <v>1</v>
      </c>
    </row>
    <row r="169" spans="1:21" s="2" customFormat="1" x14ac:dyDescent="0.25">
      <c r="A169" s="239">
        <v>8307</v>
      </c>
      <c r="B169" s="239" t="s">
        <v>292</v>
      </c>
      <c r="C169" s="240">
        <v>100</v>
      </c>
      <c r="D169" s="240">
        <v>100</v>
      </c>
      <c r="E169" s="240">
        <v>100</v>
      </c>
      <c r="F169" s="240">
        <v>100</v>
      </c>
      <c r="G169" s="240">
        <v>100</v>
      </c>
      <c r="H169" s="240">
        <v>100</v>
      </c>
      <c r="I169" s="240">
        <v>100</v>
      </c>
      <c r="J169" s="240">
        <v>100</v>
      </c>
      <c r="K169" s="240">
        <v>100</v>
      </c>
      <c r="L169" s="240">
        <v>100</v>
      </c>
      <c r="M169" s="240">
        <v>100</v>
      </c>
      <c r="N169" s="240">
        <v>100</v>
      </c>
      <c r="O169" s="240">
        <v>100</v>
      </c>
      <c r="P169" s="240">
        <v>100</v>
      </c>
      <c r="Q169" s="88">
        <f t="shared" si="4"/>
        <v>1400</v>
      </c>
      <c r="R169" s="244">
        <f t="shared" si="5"/>
        <v>1</v>
      </c>
    </row>
    <row r="170" spans="1:21" s="2" customFormat="1" x14ac:dyDescent="0.25">
      <c r="A170" s="239">
        <v>8308</v>
      </c>
      <c r="B170" s="239" t="s">
        <v>317</v>
      </c>
      <c r="C170" s="240">
        <v>100</v>
      </c>
      <c r="D170" s="240">
        <v>100</v>
      </c>
      <c r="E170" s="240">
        <v>100</v>
      </c>
      <c r="F170" s="240">
        <v>100</v>
      </c>
      <c r="G170" s="240">
        <v>100</v>
      </c>
      <c r="H170" s="240">
        <v>100</v>
      </c>
      <c r="I170" s="240">
        <v>100</v>
      </c>
      <c r="J170" s="240">
        <v>100</v>
      </c>
      <c r="K170" s="240">
        <v>100</v>
      </c>
      <c r="L170" s="240">
        <v>100</v>
      </c>
      <c r="M170" s="240">
        <v>100</v>
      </c>
      <c r="N170" s="240">
        <v>100</v>
      </c>
      <c r="O170" s="240">
        <v>100</v>
      </c>
      <c r="P170" s="240">
        <v>100</v>
      </c>
      <c r="Q170" s="88">
        <f t="shared" si="4"/>
        <v>1400</v>
      </c>
      <c r="R170" s="244">
        <f t="shared" si="5"/>
        <v>1</v>
      </c>
    </row>
    <row r="171" spans="1:21" s="2" customFormat="1" x14ac:dyDescent="0.25">
      <c r="A171" s="239">
        <v>8309</v>
      </c>
      <c r="B171" s="239" t="s">
        <v>254</v>
      </c>
      <c r="C171" s="240">
        <v>100</v>
      </c>
      <c r="D171" s="240">
        <v>100</v>
      </c>
      <c r="E171" s="240">
        <v>100</v>
      </c>
      <c r="F171" s="240">
        <v>100</v>
      </c>
      <c r="G171" s="240">
        <v>100</v>
      </c>
      <c r="H171" s="240">
        <v>100</v>
      </c>
      <c r="I171" s="240">
        <v>100</v>
      </c>
      <c r="J171" s="240">
        <v>100</v>
      </c>
      <c r="K171" s="240">
        <v>100</v>
      </c>
      <c r="L171" s="240">
        <v>100</v>
      </c>
      <c r="M171" s="240">
        <v>100</v>
      </c>
      <c r="N171" s="240">
        <v>100</v>
      </c>
      <c r="O171" s="240">
        <v>100</v>
      </c>
      <c r="P171" s="240">
        <v>100</v>
      </c>
      <c r="Q171" s="88">
        <f t="shared" si="4"/>
        <v>1400</v>
      </c>
      <c r="R171" s="244">
        <f t="shared" si="5"/>
        <v>1</v>
      </c>
    </row>
    <row r="172" spans="1:21" s="2" customFormat="1" x14ac:dyDescent="0.25">
      <c r="A172" s="239">
        <v>8310</v>
      </c>
      <c r="B172" s="239" t="s">
        <v>114</v>
      </c>
      <c r="C172" s="240">
        <v>100</v>
      </c>
      <c r="D172" s="240">
        <v>100</v>
      </c>
      <c r="E172" s="240">
        <v>100</v>
      </c>
      <c r="F172" s="240">
        <v>100</v>
      </c>
      <c r="G172" s="240">
        <v>100</v>
      </c>
      <c r="H172" s="240">
        <v>100</v>
      </c>
      <c r="I172" s="240">
        <v>100</v>
      </c>
      <c r="J172" s="240">
        <v>100</v>
      </c>
      <c r="K172" s="240">
        <v>100</v>
      </c>
      <c r="L172" s="240">
        <v>100</v>
      </c>
      <c r="M172" s="240">
        <v>100</v>
      </c>
      <c r="N172" s="240">
        <v>100</v>
      </c>
      <c r="O172" s="240">
        <v>100</v>
      </c>
      <c r="P172" s="240">
        <v>100</v>
      </c>
      <c r="Q172" s="88">
        <f t="shared" si="4"/>
        <v>1400</v>
      </c>
      <c r="R172" s="244">
        <f t="shared" si="5"/>
        <v>1</v>
      </c>
    </row>
    <row r="173" spans="1:21" s="2" customFormat="1" x14ac:dyDescent="0.25">
      <c r="A173" s="239">
        <v>8311</v>
      </c>
      <c r="B173" s="239" t="s">
        <v>134</v>
      </c>
      <c r="C173" s="240">
        <v>100</v>
      </c>
      <c r="D173" s="240">
        <v>100</v>
      </c>
      <c r="E173" s="240">
        <v>100</v>
      </c>
      <c r="F173" s="240">
        <v>100</v>
      </c>
      <c r="G173" s="240">
        <v>100</v>
      </c>
      <c r="H173" s="240">
        <v>100</v>
      </c>
      <c r="I173" s="240">
        <v>100</v>
      </c>
      <c r="J173" s="240">
        <v>100</v>
      </c>
      <c r="K173" s="240">
        <v>100</v>
      </c>
      <c r="L173" s="240">
        <v>100</v>
      </c>
      <c r="M173" s="240">
        <v>100</v>
      </c>
      <c r="N173" s="240">
        <v>100</v>
      </c>
      <c r="O173" s="240">
        <v>100</v>
      </c>
      <c r="P173" s="240">
        <v>100</v>
      </c>
      <c r="Q173" s="88">
        <f t="shared" si="4"/>
        <v>1400</v>
      </c>
      <c r="R173" s="244">
        <f t="shared" si="5"/>
        <v>1</v>
      </c>
    </row>
    <row r="174" spans="1:21" s="2" customFormat="1" x14ac:dyDescent="0.25">
      <c r="A174" s="239">
        <v>8312</v>
      </c>
      <c r="B174" s="239" t="s">
        <v>307</v>
      </c>
      <c r="C174" s="240">
        <v>100</v>
      </c>
      <c r="D174" s="240">
        <v>100</v>
      </c>
      <c r="E174" s="240">
        <v>100</v>
      </c>
      <c r="F174" s="240">
        <v>100</v>
      </c>
      <c r="G174" s="240">
        <v>100</v>
      </c>
      <c r="H174" s="240">
        <v>100</v>
      </c>
      <c r="I174" s="240">
        <v>100</v>
      </c>
      <c r="J174" s="240">
        <v>100</v>
      </c>
      <c r="K174" s="240">
        <v>100</v>
      </c>
      <c r="L174" s="240">
        <v>100</v>
      </c>
      <c r="M174" s="240">
        <v>100</v>
      </c>
      <c r="N174" s="240">
        <v>100</v>
      </c>
      <c r="O174" s="240">
        <v>100</v>
      </c>
      <c r="P174" s="240">
        <v>100</v>
      </c>
      <c r="Q174" s="88">
        <f t="shared" si="4"/>
        <v>1400</v>
      </c>
      <c r="R174" s="244">
        <f t="shared" si="5"/>
        <v>1</v>
      </c>
    </row>
    <row r="175" spans="1:21" s="2" customFormat="1" x14ac:dyDescent="0.25">
      <c r="A175" s="239">
        <v>8313</v>
      </c>
      <c r="B175" s="239" t="s">
        <v>277</v>
      </c>
      <c r="C175" s="240">
        <v>100</v>
      </c>
      <c r="D175" s="240">
        <v>100</v>
      </c>
      <c r="E175" s="240">
        <v>100</v>
      </c>
      <c r="F175" s="240">
        <v>100</v>
      </c>
      <c r="G175" s="240">
        <v>100</v>
      </c>
      <c r="H175" s="240">
        <v>100</v>
      </c>
      <c r="I175" s="240">
        <v>100</v>
      </c>
      <c r="J175" s="240">
        <v>100</v>
      </c>
      <c r="K175" s="240">
        <v>100</v>
      </c>
      <c r="L175" s="240">
        <v>100</v>
      </c>
      <c r="M175" s="240">
        <v>100</v>
      </c>
      <c r="N175" s="240">
        <v>100</v>
      </c>
      <c r="O175" s="240">
        <v>100</v>
      </c>
      <c r="P175" s="240">
        <v>100</v>
      </c>
      <c r="Q175" s="88">
        <f t="shared" si="4"/>
        <v>1400</v>
      </c>
      <c r="R175" s="244">
        <f t="shared" si="5"/>
        <v>1</v>
      </c>
    </row>
    <row r="176" spans="1:21" s="2" customFormat="1" x14ac:dyDescent="0.25">
      <c r="A176" s="239">
        <v>8314</v>
      </c>
      <c r="B176" s="239" t="s">
        <v>251</v>
      </c>
      <c r="C176" s="240">
        <v>100</v>
      </c>
      <c r="D176" s="240">
        <v>100</v>
      </c>
      <c r="E176" s="240">
        <v>100</v>
      </c>
      <c r="F176" s="240">
        <v>100</v>
      </c>
      <c r="G176" s="240">
        <v>100</v>
      </c>
      <c r="H176" s="240">
        <v>100</v>
      </c>
      <c r="I176" s="240">
        <v>100</v>
      </c>
      <c r="J176" s="240">
        <v>100</v>
      </c>
      <c r="K176" s="240">
        <v>100</v>
      </c>
      <c r="L176" s="240">
        <v>100</v>
      </c>
      <c r="M176" s="240">
        <v>100</v>
      </c>
      <c r="N176" s="240">
        <v>100</v>
      </c>
      <c r="O176" s="240">
        <v>100</v>
      </c>
      <c r="P176" s="240">
        <v>100</v>
      </c>
      <c r="Q176" s="88">
        <f t="shared" si="4"/>
        <v>1400</v>
      </c>
      <c r="R176" s="244">
        <f t="shared" si="5"/>
        <v>1</v>
      </c>
    </row>
    <row r="177" spans="1:21" s="2" customFormat="1" x14ac:dyDescent="0.25">
      <c r="A177" s="239">
        <v>9101</v>
      </c>
      <c r="B177" s="239" t="s">
        <v>29</v>
      </c>
      <c r="C177" s="240">
        <v>100</v>
      </c>
      <c r="D177" s="240">
        <v>100</v>
      </c>
      <c r="E177" s="240">
        <v>100</v>
      </c>
      <c r="F177" s="240">
        <v>100</v>
      </c>
      <c r="G177" s="240">
        <v>100</v>
      </c>
      <c r="H177" s="240">
        <v>100</v>
      </c>
      <c r="I177" s="240">
        <v>100</v>
      </c>
      <c r="J177" s="240">
        <v>100</v>
      </c>
      <c r="K177" s="240">
        <v>100</v>
      </c>
      <c r="L177" s="240">
        <v>100</v>
      </c>
      <c r="M177" s="240">
        <v>100</v>
      </c>
      <c r="N177" s="240">
        <v>100</v>
      </c>
      <c r="O177" s="240">
        <v>100</v>
      </c>
      <c r="P177" s="240">
        <v>100</v>
      </c>
      <c r="Q177" s="88">
        <f t="shared" si="4"/>
        <v>1400</v>
      </c>
      <c r="R177" s="244">
        <f t="shared" si="5"/>
        <v>1</v>
      </c>
    </row>
    <row r="178" spans="1:21" s="2" customFormat="1" x14ac:dyDescent="0.25">
      <c r="A178" s="239">
        <v>9102</v>
      </c>
      <c r="B178" s="239" t="s">
        <v>331</v>
      </c>
      <c r="C178" s="240">
        <v>100</v>
      </c>
      <c r="D178" s="240">
        <v>100</v>
      </c>
      <c r="E178" s="240">
        <v>100</v>
      </c>
      <c r="F178" s="240">
        <v>100</v>
      </c>
      <c r="G178" s="240">
        <v>100</v>
      </c>
      <c r="H178" s="240">
        <v>100</v>
      </c>
      <c r="I178" s="240">
        <v>100</v>
      </c>
      <c r="J178" s="240">
        <v>100</v>
      </c>
      <c r="K178" s="240">
        <v>100</v>
      </c>
      <c r="L178" s="240">
        <v>100</v>
      </c>
      <c r="M178" s="240">
        <v>100</v>
      </c>
      <c r="N178" s="240">
        <v>100</v>
      </c>
      <c r="O178" s="240">
        <v>100</v>
      </c>
      <c r="P178" s="240">
        <v>100</v>
      </c>
      <c r="Q178" s="88">
        <f t="shared" si="4"/>
        <v>1400</v>
      </c>
      <c r="R178" s="244">
        <f t="shared" si="5"/>
        <v>1</v>
      </c>
    </row>
    <row r="179" spans="1:21" s="2" customFormat="1" x14ac:dyDescent="0.25">
      <c r="A179" s="239">
        <v>9103</v>
      </c>
      <c r="B179" s="239" t="s">
        <v>188</v>
      </c>
      <c r="C179" s="240">
        <v>100</v>
      </c>
      <c r="D179" s="240">
        <v>100</v>
      </c>
      <c r="E179" s="240">
        <v>100</v>
      </c>
      <c r="F179" s="240">
        <v>100</v>
      </c>
      <c r="G179" s="240">
        <v>100</v>
      </c>
      <c r="H179" s="240">
        <v>100</v>
      </c>
      <c r="I179" s="240">
        <v>100</v>
      </c>
      <c r="J179" s="240">
        <v>100</v>
      </c>
      <c r="K179" s="240">
        <v>100</v>
      </c>
      <c r="L179" s="240">
        <v>100</v>
      </c>
      <c r="M179" s="240">
        <v>100</v>
      </c>
      <c r="N179" s="240">
        <v>100</v>
      </c>
      <c r="O179" s="240">
        <v>100</v>
      </c>
      <c r="P179" s="240">
        <v>100</v>
      </c>
      <c r="Q179" s="88">
        <f t="shared" si="4"/>
        <v>1400</v>
      </c>
      <c r="R179" s="244">
        <f t="shared" si="5"/>
        <v>1</v>
      </c>
    </row>
    <row r="180" spans="1:21" s="2" customFormat="1" x14ac:dyDescent="0.25">
      <c r="A180" s="239">
        <v>9104</v>
      </c>
      <c r="B180" s="239" t="s">
        <v>344</v>
      </c>
      <c r="C180" s="240">
        <v>100</v>
      </c>
      <c r="D180" s="240">
        <v>100</v>
      </c>
      <c r="E180" s="240">
        <v>100</v>
      </c>
      <c r="F180" s="240">
        <v>100</v>
      </c>
      <c r="G180" s="240">
        <v>100</v>
      </c>
      <c r="H180" s="240">
        <v>100</v>
      </c>
      <c r="I180" s="240">
        <v>100</v>
      </c>
      <c r="J180" s="240">
        <v>100</v>
      </c>
      <c r="K180" s="240">
        <v>100</v>
      </c>
      <c r="L180" s="240">
        <v>100</v>
      </c>
      <c r="M180" s="240">
        <v>100</v>
      </c>
      <c r="N180" s="240">
        <v>100</v>
      </c>
      <c r="O180" s="240">
        <v>100</v>
      </c>
      <c r="P180" s="240">
        <v>100</v>
      </c>
      <c r="Q180" s="88">
        <f t="shared" si="4"/>
        <v>1400</v>
      </c>
      <c r="R180" s="244">
        <f t="shared" si="5"/>
        <v>1</v>
      </c>
    </row>
    <row r="181" spans="1:21" s="2" customFormat="1" x14ac:dyDescent="0.25">
      <c r="A181" s="239">
        <v>9105</v>
      </c>
      <c r="B181" s="239" t="s">
        <v>300</v>
      </c>
      <c r="C181" s="240">
        <v>100</v>
      </c>
      <c r="D181" s="240">
        <v>100</v>
      </c>
      <c r="E181" s="240">
        <v>100</v>
      </c>
      <c r="F181" s="240">
        <v>100</v>
      </c>
      <c r="G181" s="240">
        <v>100</v>
      </c>
      <c r="H181" s="240">
        <v>100</v>
      </c>
      <c r="I181" s="240">
        <v>100</v>
      </c>
      <c r="J181" s="240">
        <v>100</v>
      </c>
      <c r="K181" s="240">
        <v>100</v>
      </c>
      <c r="L181" s="240">
        <v>100</v>
      </c>
      <c r="M181" s="240">
        <v>100</v>
      </c>
      <c r="N181" s="240">
        <v>100</v>
      </c>
      <c r="O181" s="240">
        <v>100</v>
      </c>
      <c r="P181" s="240">
        <v>100</v>
      </c>
      <c r="Q181" s="88">
        <f t="shared" si="4"/>
        <v>1400</v>
      </c>
      <c r="R181" s="244">
        <f t="shared" si="5"/>
        <v>1</v>
      </c>
    </row>
    <row r="182" spans="1:21" s="2" customFormat="1" x14ac:dyDescent="0.25">
      <c r="A182" s="239">
        <v>9106</v>
      </c>
      <c r="B182" s="239" t="s">
        <v>302</v>
      </c>
      <c r="C182" s="240">
        <v>100</v>
      </c>
      <c r="D182" s="240">
        <v>100</v>
      </c>
      <c r="E182" s="240">
        <v>100</v>
      </c>
      <c r="F182" s="240">
        <v>100</v>
      </c>
      <c r="G182" s="240">
        <v>100</v>
      </c>
      <c r="H182" s="240">
        <v>100</v>
      </c>
      <c r="I182" s="240">
        <v>100</v>
      </c>
      <c r="J182" s="240">
        <v>100</v>
      </c>
      <c r="K182" s="240">
        <v>100</v>
      </c>
      <c r="L182" s="240">
        <v>100</v>
      </c>
      <c r="M182" s="240">
        <v>100</v>
      </c>
      <c r="N182" s="240">
        <v>100</v>
      </c>
      <c r="O182" s="240">
        <v>100</v>
      </c>
      <c r="P182" s="240">
        <v>100</v>
      </c>
      <c r="Q182" s="88">
        <f t="shared" si="4"/>
        <v>1400</v>
      </c>
      <c r="R182" s="244">
        <f t="shared" si="5"/>
        <v>1</v>
      </c>
    </row>
    <row r="183" spans="1:21" s="2" customFormat="1" x14ac:dyDescent="0.25">
      <c r="A183" s="239">
        <v>9107</v>
      </c>
      <c r="B183" s="239" t="s">
        <v>126</v>
      </c>
      <c r="C183" s="240">
        <v>100</v>
      </c>
      <c r="D183" s="240">
        <v>100</v>
      </c>
      <c r="E183" s="240">
        <v>100</v>
      </c>
      <c r="F183" s="240">
        <v>100</v>
      </c>
      <c r="G183" s="240">
        <v>100</v>
      </c>
      <c r="H183" s="240">
        <v>100</v>
      </c>
      <c r="I183" s="240">
        <v>100</v>
      </c>
      <c r="J183" s="240">
        <v>100</v>
      </c>
      <c r="K183" s="240">
        <v>100</v>
      </c>
      <c r="L183" s="240">
        <v>100</v>
      </c>
      <c r="M183" s="240">
        <v>100</v>
      </c>
      <c r="N183" s="240">
        <v>100</v>
      </c>
      <c r="O183" s="240">
        <v>100</v>
      </c>
      <c r="P183" s="240">
        <v>100</v>
      </c>
      <c r="Q183" s="88">
        <f t="shared" si="4"/>
        <v>1400</v>
      </c>
      <c r="R183" s="244">
        <f t="shared" si="5"/>
        <v>1</v>
      </c>
    </row>
    <row r="184" spans="1:21" s="2" customFormat="1" x14ac:dyDescent="0.25">
      <c r="A184" s="239">
        <v>9108</v>
      </c>
      <c r="B184" s="239" t="s">
        <v>109</v>
      </c>
      <c r="C184" s="240">
        <v>100</v>
      </c>
      <c r="D184" s="240">
        <v>100</v>
      </c>
      <c r="E184" s="240">
        <v>100</v>
      </c>
      <c r="F184" s="240">
        <v>100</v>
      </c>
      <c r="G184" s="240">
        <v>100</v>
      </c>
      <c r="H184" s="240">
        <v>100</v>
      </c>
      <c r="I184" s="240">
        <v>100</v>
      </c>
      <c r="J184" s="240">
        <v>100</v>
      </c>
      <c r="K184" s="240">
        <v>100</v>
      </c>
      <c r="L184" s="240">
        <v>100</v>
      </c>
      <c r="M184" s="240">
        <v>100</v>
      </c>
      <c r="N184" s="240">
        <v>100</v>
      </c>
      <c r="O184" s="240">
        <v>100</v>
      </c>
      <c r="P184" s="240">
        <v>100</v>
      </c>
      <c r="Q184" s="88">
        <f t="shared" si="4"/>
        <v>1400</v>
      </c>
      <c r="R184" s="244">
        <f t="shared" si="5"/>
        <v>1</v>
      </c>
    </row>
    <row r="185" spans="1:21" s="2" customFormat="1" x14ac:dyDescent="0.25">
      <c r="A185" s="239">
        <v>9109</v>
      </c>
      <c r="B185" s="239" t="s">
        <v>103</v>
      </c>
      <c r="C185" s="240">
        <v>100</v>
      </c>
      <c r="D185" s="240">
        <v>100</v>
      </c>
      <c r="E185" s="240">
        <v>100</v>
      </c>
      <c r="F185" s="240">
        <v>100</v>
      </c>
      <c r="G185" s="240">
        <v>100</v>
      </c>
      <c r="H185" s="240">
        <v>100</v>
      </c>
      <c r="I185" s="240">
        <v>100</v>
      </c>
      <c r="J185" s="240">
        <v>100</v>
      </c>
      <c r="K185" s="240">
        <v>100</v>
      </c>
      <c r="L185" s="240">
        <v>100</v>
      </c>
      <c r="M185" s="240">
        <v>100</v>
      </c>
      <c r="N185" s="240">
        <v>100</v>
      </c>
      <c r="O185" s="240">
        <v>100</v>
      </c>
      <c r="P185" s="240">
        <v>100</v>
      </c>
      <c r="Q185" s="88">
        <f t="shared" si="4"/>
        <v>1400</v>
      </c>
      <c r="R185" s="244">
        <f t="shared" si="5"/>
        <v>1</v>
      </c>
    </row>
    <row r="186" spans="1:21" s="2" customFormat="1" x14ac:dyDescent="0.25">
      <c r="A186" s="239">
        <v>9110</v>
      </c>
      <c r="B186" s="239" t="s">
        <v>268</v>
      </c>
      <c r="C186" s="240">
        <v>100</v>
      </c>
      <c r="D186" s="240">
        <v>100</v>
      </c>
      <c r="E186" s="240">
        <v>100</v>
      </c>
      <c r="F186" s="240">
        <v>100</v>
      </c>
      <c r="G186" s="240">
        <v>100</v>
      </c>
      <c r="H186" s="240">
        <v>100</v>
      </c>
      <c r="I186" s="240">
        <v>100</v>
      </c>
      <c r="J186" s="240">
        <v>100</v>
      </c>
      <c r="K186" s="240">
        <v>100</v>
      </c>
      <c r="L186" s="240">
        <v>100</v>
      </c>
      <c r="M186" s="240">
        <v>100</v>
      </c>
      <c r="N186" s="240">
        <v>100</v>
      </c>
      <c r="O186" s="240">
        <v>100</v>
      </c>
      <c r="P186" s="240">
        <v>100</v>
      </c>
      <c r="Q186" s="88">
        <f t="shared" si="4"/>
        <v>1400</v>
      </c>
      <c r="R186" s="244">
        <f t="shared" si="5"/>
        <v>1</v>
      </c>
    </row>
    <row r="187" spans="1:21" s="2" customFormat="1" x14ac:dyDescent="0.25">
      <c r="A187" s="239">
        <v>9111</v>
      </c>
      <c r="B187" s="239" t="s">
        <v>309</v>
      </c>
      <c r="C187" s="240">
        <v>100</v>
      </c>
      <c r="D187" s="240">
        <v>100</v>
      </c>
      <c r="E187" s="240">
        <v>100</v>
      </c>
      <c r="F187" s="240">
        <v>100</v>
      </c>
      <c r="G187" s="240">
        <v>100</v>
      </c>
      <c r="H187" s="240">
        <v>100</v>
      </c>
      <c r="I187" s="240">
        <v>100</v>
      </c>
      <c r="J187" s="240">
        <v>100</v>
      </c>
      <c r="K187" s="240">
        <v>100</v>
      </c>
      <c r="L187" s="240">
        <v>100</v>
      </c>
      <c r="M187" s="240">
        <v>100</v>
      </c>
      <c r="N187" s="240">
        <v>100</v>
      </c>
      <c r="O187" s="240">
        <v>100</v>
      </c>
      <c r="P187" s="240">
        <v>100</v>
      </c>
      <c r="Q187" s="88">
        <f t="shared" si="4"/>
        <v>1400</v>
      </c>
      <c r="R187" s="244">
        <f t="shared" si="5"/>
        <v>1</v>
      </c>
    </row>
    <row r="188" spans="1:21" s="2" customFormat="1" x14ac:dyDescent="0.25">
      <c r="A188" s="239">
        <v>9112</v>
      </c>
      <c r="B188" s="239" t="s">
        <v>99</v>
      </c>
      <c r="C188" s="240">
        <v>100</v>
      </c>
      <c r="D188" s="240">
        <v>100</v>
      </c>
      <c r="E188" s="240">
        <v>100</v>
      </c>
      <c r="F188" s="240">
        <v>100</v>
      </c>
      <c r="G188" s="240">
        <v>100</v>
      </c>
      <c r="H188" s="240">
        <v>100</v>
      </c>
      <c r="I188" s="240">
        <v>100</v>
      </c>
      <c r="J188" s="240">
        <v>100</v>
      </c>
      <c r="K188" s="240">
        <v>100</v>
      </c>
      <c r="L188" s="240">
        <v>100</v>
      </c>
      <c r="M188" s="240">
        <v>100</v>
      </c>
      <c r="N188" s="240">
        <v>100</v>
      </c>
      <c r="O188" s="240">
        <v>100</v>
      </c>
      <c r="P188" s="240">
        <v>100</v>
      </c>
      <c r="Q188" s="88">
        <f t="shared" si="4"/>
        <v>1400</v>
      </c>
      <c r="R188" s="244">
        <f t="shared" si="5"/>
        <v>1</v>
      </c>
    </row>
    <row r="189" spans="1:21" s="2" customFormat="1" x14ac:dyDescent="0.25">
      <c r="A189" s="239">
        <v>9113</v>
      </c>
      <c r="B189" s="239" t="s">
        <v>289</v>
      </c>
      <c r="C189" s="240">
        <v>100</v>
      </c>
      <c r="D189" s="240">
        <v>100</v>
      </c>
      <c r="E189" s="240">
        <v>100</v>
      </c>
      <c r="F189" s="240">
        <v>100</v>
      </c>
      <c r="G189" s="240">
        <v>100</v>
      </c>
      <c r="H189" s="240">
        <v>100</v>
      </c>
      <c r="I189" s="240">
        <v>100</v>
      </c>
      <c r="J189" s="240">
        <v>100</v>
      </c>
      <c r="K189" s="240">
        <v>100</v>
      </c>
      <c r="L189" s="240">
        <v>100</v>
      </c>
      <c r="M189" s="240">
        <v>100</v>
      </c>
      <c r="N189" s="240">
        <v>100</v>
      </c>
      <c r="O189" s="240">
        <v>100</v>
      </c>
      <c r="P189" s="240">
        <v>100</v>
      </c>
      <c r="Q189" s="88">
        <f t="shared" si="4"/>
        <v>1400</v>
      </c>
      <c r="R189" s="244">
        <f t="shared" si="5"/>
        <v>1</v>
      </c>
    </row>
    <row r="190" spans="1:21" s="2" customFormat="1" x14ac:dyDescent="0.25">
      <c r="A190" s="239">
        <v>9114</v>
      </c>
      <c r="B190" s="239" t="s">
        <v>123</v>
      </c>
      <c r="C190" s="240">
        <v>100</v>
      </c>
      <c r="D190" s="240">
        <v>100</v>
      </c>
      <c r="E190" s="240">
        <v>100</v>
      </c>
      <c r="F190" s="240">
        <v>100</v>
      </c>
      <c r="G190" s="240">
        <v>100</v>
      </c>
      <c r="H190" s="240">
        <v>100</v>
      </c>
      <c r="I190" s="240">
        <v>100</v>
      </c>
      <c r="J190" s="240">
        <v>100</v>
      </c>
      <c r="K190" s="240">
        <v>100</v>
      </c>
      <c r="L190" s="240">
        <v>100</v>
      </c>
      <c r="M190" s="240">
        <v>100</v>
      </c>
      <c r="N190" s="240">
        <v>100</v>
      </c>
      <c r="O190" s="240">
        <v>100</v>
      </c>
      <c r="P190" s="240">
        <v>100</v>
      </c>
      <c r="Q190" s="88">
        <f t="shared" si="4"/>
        <v>1400</v>
      </c>
      <c r="R190" s="244">
        <f t="shared" si="5"/>
        <v>1</v>
      </c>
      <c r="U190" s="162"/>
    </row>
    <row r="191" spans="1:21" s="2" customFormat="1" x14ac:dyDescent="0.25">
      <c r="A191" s="239">
        <v>9115</v>
      </c>
      <c r="B191" s="239" t="s">
        <v>169</v>
      </c>
      <c r="C191" s="240">
        <v>100</v>
      </c>
      <c r="D191" s="240">
        <v>100</v>
      </c>
      <c r="E191" s="240">
        <v>100</v>
      </c>
      <c r="F191" s="240">
        <v>100</v>
      </c>
      <c r="G191" s="240">
        <v>100</v>
      </c>
      <c r="H191" s="240">
        <v>100</v>
      </c>
      <c r="I191" s="240">
        <v>100</v>
      </c>
      <c r="J191" s="240">
        <v>100</v>
      </c>
      <c r="K191" s="240">
        <v>100</v>
      </c>
      <c r="L191" s="240">
        <v>100</v>
      </c>
      <c r="M191" s="240">
        <v>100</v>
      </c>
      <c r="N191" s="240">
        <v>100</v>
      </c>
      <c r="O191" s="240">
        <v>100</v>
      </c>
      <c r="P191" s="240">
        <v>100</v>
      </c>
      <c r="Q191" s="88">
        <f t="shared" si="4"/>
        <v>1400</v>
      </c>
      <c r="R191" s="244">
        <f t="shared" si="5"/>
        <v>1</v>
      </c>
    </row>
    <row r="192" spans="1:21" s="2" customFormat="1" x14ac:dyDescent="0.25">
      <c r="A192" s="239">
        <v>9116</v>
      </c>
      <c r="B192" s="239" t="s">
        <v>276</v>
      </c>
      <c r="C192" s="240">
        <v>100</v>
      </c>
      <c r="D192" s="240">
        <v>100</v>
      </c>
      <c r="E192" s="240">
        <v>100</v>
      </c>
      <c r="F192" s="240">
        <v>100</v>
      </c>
      <c r="G192" s="240">
        <v>100</v>
      </c>
      <c r="H192" s="240">
        <v>100</v>
      </c>
      <c r="I192" s="240">
        <v>100</v>
      </c>
      <c r="J192" s="240">
        <v>100</v>
      </c>
      <c r="K192" s="240">
        <v>100</v>
      </c>
      <c r="L192" s="240">
        <v>100</v>
      </c>
      <c r="M192" s="240">
        <v>100</v>
      </c>
      <c r="N192" s="240">
        <v>100</v>
      </c>
      <c r="O192" s="240">
        <v>100</v>
      </c>
      <c r="P192" s="240">
        <v>100</v>
      </c>
      <c r="Q192" s="88">
        <f t="shared" si="4"/>
        <v>1400</v>
      </c>
      <c r="R192" s="244">
        <f t="shared" si="5"/>
        <v>1</v>
      </c>
      <c r="U192" s="162"/>
    </row>
    <row r="193" spans="1:21" s="2" customFormat="1" x14ac:dyDescent="0.25">
      <c r="A193" s="239">
        <v>9117</v>
      </c>
      <c r="B193" s="239" t="s">
        <v>298</v>
      </c>
      <c r="C193" s="240">
        <v>100</v>
      </c>
      <c r="D193" s="240">
        <v>100</v>
      </c>
      <c r="E193" s="240">
        <v>100</v>
      </c>
      <c r="F193" s="240">
        <v>100</v>
      </c>
      <c r="G193" s="240">
        <v>100</v>
      </c>
      <c r="H193" s="240">
        <v>100</v>
      </c>
      <c r="I193" s="240">
        <v>100</v>
      </c>
      <c r="J193" s="240">
        <v>100</v>
      </c>
      <c r="K193" s="240">
        <v>100</v>
      </c>
      <c r="L193" s="240">
        <v>100</v>
      </c>
      <c r="M193" s="240">
        <v>100</v>
      </c>
      <c r="N193" s="240">
        <v>100</v>
      </c>
      <c r="O193" s="240">
        <v>100</v>
      </c>
      <c r="P193" s="240">
        <v>100</v>
      </c>
      <c r="Q193" s="88">
        <f t="shared" si="4"/>
        <v>1400</v>
      </c>
      <c r="R193" s="244">
        <f t="shared" si="5"/>
        <v>1</v>
      </c>
    </row>
    <row r="194" spans="1:21" s="2" customFormat="1" x14ac:dyDescent="0.25">
      <c r="A194" s="239">
        <v>9118</v>
      </c>
      <c r="B194" s="239" t="s">
        <v>284</v>
      </c>
      <c r="C194" s="240">
        <v>100</v>
      </c>
      <c r="D194" s="240">
        <v>100</v>
      </c>
      <c r="E194" s="240">
        <v>100</v>
      </c>
      <c r="F194" s="240">
        <v>100</v>
      </c>
      <c r="G194" s="240">
        <v>100</v>
      </c>
      <c r="H194" s="240">
        <v>100</v>
      </c>
      <c r="I194" s="240">
        <v>100</v>
      </c>
      <c r="J194" s="240">
        <v>100</v>
      </c>
      <c r="K194" s="240">
        <v>100</v>
      </c>
      <c r="L194" s="240">
        <v>100</v>
      </c>
      <c r="M194" s="240">
        <v>100</v>
      </c>
      <c r="N194" s="240">
        <v>100</v>
      </c>
      <c r="O194" s="240">
        <v>100</v>
      </c>
      <c r="P194" s="240">
        <v>100</v>
      </c>
      <c r="Q194" s="88">
        <f t="shared" si="4"/>
        <v>1400</v>
      </c>
      <c r="R194" s="244">
        <f t="shared" si="5"/>
        <v>1</v>
      </c>
    </row>
    <row r="195" spans="1:21" s="2" customFormat="1" x14ac:dyDescent="0.25">
      <c r="A195" s="239">
        <v>9119</v>
      </c>
      <c r="B195" s="239" t="s">
        <v>204</v>
      </c>
      <c r="C195" s="240">
        <v>100</v>
      </c>
      <c r="D195" s="240">
        <v>100</v>
      </c>
      <c r="E195" s="240">
        <v>100</v>
      </c>
      <c r="F195" s="240">
        <v>100</v>
      </c>
      <c r="G195" s="240">
        <v>100</v>
      </c>
      <c r="H195" s="240">
        <v>100</v>
      </c>
      <c r="I195" s="240">
        <v>100</v>
      </c>
      <c r="J195" s="240">
        <v>100</v>
      </c>
      <c r="K195" s="240">
        <v>100</v>
      </c>
      <c r="L195" s="240">
        <v>100</v>
      </c>
      <c r="M195" s="240">
        <v>100</v>
      </c>
      <c r="N195" s="240">
        <v>100</v>
      </c>
      <c r="O195" s="240">
        <v>100</v>
      </c>
      <c r="P195" s="240">
        <v>100</v>
      </c>
      <c r="Q195" s="88">
        <f t="shared" si="4"/>
        <v>1400</v>
      </c>
      <c r="R195" s="244">
        <f t="shared" si="5"/>
        <v>1</v>
      </c>
    </row>
    <row r="196" spans="1:21" s="2" customFormat="1" x14ac:dyDescent="0.25">
      <c r="A196" s="239">
        <v>9120</v>
      </c>
      <c r="B196" s="239" t="s">
        <v>140</v>
      </c>
      <c r="C196" s="240">
        <v>100</v>
      </c>
      <c r="D196" s="240">
        <v>100</v>
      </c>
      <c r="E196" s="240">
        <v>100</v>
      </c>
      <c r="F196" s="240">
        <v>100</v>
      </c>
      <c r="G196" s="240">
        <v>100</v>
      </c>
      <c r="H196" s="240">
        <v>100</v>
      </c>
      <c r="I196" s="240">
        <v>100</v>
      </c>
      <c r="J196" s="240">
        <v>100</v>
      </c>
      <c r="K196" s="240">
        <v>100</v>
      </c>
      <c r="L196" s="240">
        <v>100</v>
      </c>
      <c r="M196" s="240">
        <v>100</v>
      </c>
      <c r="N196" s="240">
        <v>100</v>
      </c>
      <c r="O196" s="240">
        <v>100</v>
      </c>
      <c r="P196" s="240">
        <v>100</v>
      </c>
      <c r="Q196" s="88">
        <f t="shared" ref="Q196:Q259" si="6">SUM(C196:P196)</f>
        <v>1400</v>
      </c>
      <c r="R196" s="244">
        <f t="shared" ref="R196:R259" si="7">SUM(C196:P196)/1400</f>
        <v>1</v>
      </c>
    </row>
    <row r="197" spans="1:21" s="2" customFormat="1" x14ac:dyDescent="0.25">
      <c r="A197" s="239">
        <v>9121</v>
      </c>
      <c r="B197" s="239" t="s">
        <v>312</v>
      </c>
      <c r="C197" s="240">
        <v>100</v>
      </c>
      <c r="D197" s="240">
        <v>100</v>
      </c>
      <c r="E197" s="240">
        <v>100</v>
      </c>
      <c r="F197" s="240">
        <v>100</v>
      </c>
      <c r="G197" s="240">
        <v>100</v>
      </c>
      <c r="H197" s="240">
        <v>100</v>
      </c>
      <c r="I197" s="240">
        <v>100</v>
      </c>
      <c r="J197" s="240">
        <v>100</v>
      </c>
      <c r="K197" s="240">
        <v>100</v>
      </c>
      <c r="L197" s="240">
        <v>100</v>
      </c>
      <c r="M197" s="240">
        <v>100</v>
      </c>
      <c r="N197" s="240">
        <v>100</v>
      </c>
      <c r="O197" s="240">
        <v>100</v>
      </c>
      <c r="P197" s="240">
        <v>100</v>
      </c>
      <c r="Q197" s="88">
        <f t="shared" si="6"/>
        <v>1400</v>
      </c>
      <c r="R197" s="244">
        <f t="shared" si="7"/>
        <v>1</v>
      </c>
    </row>
    <row r="198" spans="1:21" s="2" customFormat="1" x14ac:dyDescent="0.25">
      <c r="A198" s="239">
        <v>9201</v>
      </c>
      <c r="B198" s="239" t="s">
        <v>138</v>
      </c>
      <c r="C198" s="240">
        <v>100</v>
      </c>
      <c r="D198" s="240">
        <v>100</v>
      </c>
      <c r="E198" s="240">
        <v>100</v>
      </c>
      <c r="F198" s="240">
        <v>100</v>
      </c>
      <c r="G198" s="240">
        <v>100</v>
      </c>
      <c r="H198" s="240">
        <v>100</v>
      </c>
      <c r="I198" s="240">
        <v>100</v>
      </c>
      <c r="J198" s="240">
        <v>100</v>
      </c>
      <c r="K198" s="240">
        <v>100</v>
      </c>
      <c r="L198" s="240">
        <v>100</v>
      </c>
      <c r="M198" s="240">
        <v>100</v>
      </c>
      <c r="N198" s="240">
        <v>100</v>
      </c>
      <c r="O198" s="240">
        <v>100</v>
      </c>
      <c r="P198" s="240">
        <v>100</v>
      </c>
      <c r="Q198" s="88">
        <f t="shared" si="6"/>
        <v>1400</v>
      </c>
      <c r="R198" s="244">
        <f t="shared" si="7"/>
        <v>1</v>
      </c>
      <c r="U198" s="162"/>
    </row>
    <row r="199" spans="1:21" s="2" customFormat="1" x14ac:dyDescent="0.25">
      <c r="A199" s="239">
        <v>9202</v>
      </c>
      <c r="B199" s="239" t="s">
        <v>88</v>
      </c>
      <c r="C199" s="240">
        <v>100</v>
      </c>
      <c r="D199" s="240">
        <v>100</v>
      </c>
      <c r="E199" s="240">
        <v>100</v>
      </c>
      <c r="F199" s="240">
        <v>100</v>
      </c>
      <c r="G199" s="240">
        <v>100</v>
      </c>
      <c r="H199" s="240">
        <v>100</v>
      </c>
      <c r="I199" s="240">
        <v>100</v>
      </c>
      <c r="J199" s="240">
        <v>100</v>
      </c>
      <c r="K199" s="240">
        <v>100</v>
      </c>
      <c r="L199" s="240">
        <v>100</v>
      </c>
      <c r="M199" s="240">
        <v>100</v>
      </c>
      <c r="N199" s="240">
        <v>100</v>
      </c>
      <c r="O199" s="240">
        <v>100</v>
      </c>
      <c r="P199" s="240">
        <v>100</v>
      </c>
      <c r="Q199" s="88">
        <f t="shared" si="6"/>
        <v>1400</v>
      </c>
      <c r="R199" s="244">
        <f t="shared" si="7"/>
        <v>1</v>
      </c>
    </row>
    <row r="200" spans="1:21" s="2" customFormat="1" x14ac:dyDescent="0.25">
      <c r="A200" s="239">
        <v>9203</v>
      </c>
      <c r="B200" s="239" t="s">
        <v>137</v>
      </c>
      <c r="C200" s="240">
        <v>100</v>
      </c>
      <c r="D200" s="240">
        <v>100</v>
      </c>
      <c r="E200" s="240">
        <v>100</v>
      </c>
      <c r="F200" s="240">
        <v>100</v>
      </c>
      <c r="G200" s="240">
        <v>100</v>
      </c>
      <c r="H200" s="240">
        <v>100</v>
      </c>
      <c r="I200" s="240">
        <v>100</v>
      </c>
      <c r="J200" s="240">
        <v>100</v>
      </c>
      <c r="K200" s="240">
        <v>100</v>
      </c>
      <c r="L200" s="240">
        <v>100</v>
      </c>
      <c r="M200" s="240">
        <v>100</v>
      </c>
      <c r="N200" s="240">
        <v>100</v>
      </c>
      <c r="O200" s="240">
        <v>100</v>
      </c>
      <c r="P200" s="240">
        <v>100</v>
      </c>
      <c r="Q200" s="88">
        <f t="shared" si="6"/>
        <v>1400</v>
      </c>
      <c r="R200" s="244">
        <f t="shared" si="7"/>
        <v>1</v>
      </c>
    </row>
    <row r="201" spans="1:21" s="2" customFormat="1" x14ac:dyDescent="0.25">
      <c r="A201" s="239">
        <v>9204</v>
      </c>
      <c r="B201" s="239" t="s">
        <v>342</v>
      </c>
      <c r="C201" s="240">
        <v>100</v>
      </c>
      <c r="D201" s="240">
        <v>100</v>
      </c>
      <c r="E201" s="240">
        <v>100</v>
      </c>
      <c r="F201" s="240">
        <v>100</v>
      </c>
      <c r="G201" s="240">
        <v>100</v>
      </c>
      <c r="H201" s="240">
        <v>100</v>
      </c>
      <c r="I201" s="240">
        <v>100</v>
      </c>
      <c r="J201" s="240">
        <v>100</v>
      </c>
      <c r="K201" s="240">
        <v>100</v>
      </c>
      <c r="L201" s="240">
        <v>100</v>
      </c>
      <c r="M201" s="240">
        <v>100</v>
      </c>
      <c r="N201" s="240">
        <v>100</v>
      </c>
      <c r="O201" s="240">
        <v>100</v>
      </c>
      <c r="P201" s="240">
        <v>100</v>
      </c>
      <c r="Q201" s="88">
        <f t="shared" si="6"/>
        <v>1400</v>
      </c>
      <c r="R201" s="244">
        <f t="shared" si="7"/>
        <v>1</v>
      </c>
    </row>
    <row r="202" spans="1:21" s="2" customFormat="1" x14ac:dyDescent="0.25">
      <c r="A202" s="239">
        <v>9205</v>
      </c>
      <c r="B202" s="239" t="s">
        <v>297</v>
      </c>
      <c r="C202" s="240">
        <v>100</v>
      </c>
      <c r="D202" s="240">
        <v>100</v>
      </c>
      <c r="E202" s="240">
        <v>100</v>
      </c>
      <c r="F202" s="240">
        <v>100</v>
      </c>
      <c r="G202" s="240">
        <v>100</v>
      </c>
      <c r="H202" s="240">
        <v>100</v>
      </c>
      <c r="I202" s="240">
        <v>100</v>
      </c>
      <c r="J202" s="240">
        <v>100</v>
      </c>
      <c r="K202" s="240">
        <v>100</v>
      </c>
      <c r="L202" s="240">
        <v>100</v>
      </c>
      <c r="M202" s="240">
        <v>100</v>
      </c>
      <c r="N202" s="240">
        <v>100</v>
      </c>
      <c r="O202" s="240">
        <v>100</v>
      </c>
      <c r="P202" s="240">
        <v>100</v>
      </c>
      <c r="Q202" s="88">
        <f t="shared" si="6"/>
        <v>1400</v>
      </c>
      <c r="R202" s="244">
        <f t="shared" si="7"/>
        <v>1</v>
      </c>
    </row>
    <row r="203" spans="1:21" s="2" customFormat="1" x14ac:dyDescent="0.25">
      <c r="A203" s="239">
        <v>9206</v>
      </c>
      <c r="B203" s="239" t="s">
        <v>321</v>
      </c>
      <c r="C203" s="240">
        <v>100</v>
      </c>
      <c r="D203" s="240">
        <v>100</v>
      </c>
      <c r="E203" s="240">
        <v>100</v>
      </c>
      <c r="F203" s="240">
        <v>100</v>
      </c>
      <c r="G203" s="240">
        <v>100</v>
      </c>
      <c r="H203" s="240">
        <v>100</v>
      </c>
      <c r="I203" s="240">
        <v>100</v>
      </c>
      <c r="J203" s="240">
        <v>100</v>
      </c>
      <c r="K203" s="240">
        <v>100</v>
      </c>
      <c r="L203" s="240">
        <v>100</v>
      </c>
      <c r="M203" s="240">
        <v>100</v>
      </c>
      <c r="N203" s="240">
        <v>100</v>
      </c>
      <c r="O203" s="240">
        <v>100</v>
      </c>
      <c r="P203" s="240">
        <v>100</v>
      </c>
      <c r="Q203" s="88">
        <f t="shared" si="6"/>
        <v>1400</v>
      </c>
      <c r="R203" s="244">
        <f t="shared" si="7"/>
        <v>1</v>
      </c>
    </row>
    <row r="204" spans="1:21" s="2" customFormat="1" x14ac:dyDescent="0.25">
      <c r="A204" s="239">
        <v>9207</v>
      </c>
      <c r="B204" s="239" t="s">
        <v>347</v>
      </c>
      <c r="C204" s="240">
        <v>100</v>
      </c>
      <c r="D204" s="240">
        <v>100</v>
      </c>
      <c r="E204" s="240">
        <v>100</v>
      </c>
      <c r="F204" s="240">
        <v>100</v>
      </c>
      <c r="G204" s="240">
        <v>100</v>
      </c>
      <c r="H204" s="240">
        <v>100</v>
      </c>
      <c r="I204" s="240">
        <v>100</v>
      </c>
      <c r="J204" s="240">
        <v>100</v>
      </c>
      <c r="K204" s="240">
        <v>100</v>
      </c>
      <c r="L204" s="240">
        <v>100</v>
      </c>
      <c r="M204" s="240">
        <v>100</v>
      </c>
      <c r="N204" s="240">
        <v>100</v>
      </c>
      <c r="O204" s="240">
        <v>100</v>
      </c>
      <c r="P204" s="240">
        <v>100</v>
      </c>
      <c r="Q204" s="88">
        <f t="shared" si="6"/>
        <v>1400</v>
      </c>
      <c r="R204" s="244">
        <f t="shared" si="7"/>
        <v>1</v>
      </c>
    </row>
    <row r="205" spans="1:21" s="2" customFormat="1" x14ac:dyDescent="0.25">
      <c r="A205" s="239">
        <v>9208</v>
      </c>
      <c r="B205" s="239" t="s">
        <v>283</v>
      </c>
      <c r="C205" s="240">
        <v>100</v>
      </c>
      <c r="D205" s="240">
        <v>100</v>
      </c>
      <c r="E205" s="240">
        <v>100</v>
      </c>
      <c r="F205" s="240">
        <v>100</v>
      </c>
      <c r="G205" s="240">
        <v>100</v>
      </c>
      <c r="H205" s="240">
        <v>100</v>
      </c>
      <c r="I205" s="240">
        <v>100</v>
      </c>
      <c r="J205" s="240">
        <v>100</v>
      </c>
      <c r="K205" s="240">
        <v>100</v>
      </c>
      <c r="L205" s="240">
        <v>100</v>
      </c>
      <c r="M205" s="240">
        <v>100</v>
      </c>
      <c r="N205" s="240">
        <v>100</v>
      </c>
      <c r="O205" s="240">
        <v>100</v>
      </c>
      <c r="P205" s="240">
        <v>100</v>
      </c>
      <c r="Q205" s="88">
        <f t="shared" si="6"/>
        <v>1400</v>
      </c>
      <c r="R205" s="244">
        <f t="shared" si="7"/>
        <v>1</v>
      </c>
    </row>
    <row r="206" spans="1:21" s="2" customFormat="1" x14ac:dyDescent="0.25">
      <c r="A206" s="239">
        <v>9209</v>
      </c>
      <c r="B206" s="239" t="s">
        <v>106</v>
      </c>
      <c r="C206" s="240">
        <v>100</v>
      </c>
      <c r="D206" s="240">
        <v>100</v>
      </c>
      <c r="E206" s="240">
        <v>100</v>
      </c>
      <c r="F206" s="240">
        <v>100</v>
      </c>
      <c r="G206" s="240">
        <v>100</v>
      </c>
      <c r="H206" s="240">
        <v>100</v>
      </c>
      <c r="I206" s="240">
        <v>100</v>
      </c>
      <c r="J206" s="240">
        <v>100</v>
      </c>
      <c r="K206" s="240">
        <v>100</v>
      </c>
      <c r="L206" s="240">
        <v>100</v>
      </c>
      <c r="M206" s="240">
        <v>100</v>
      </c>
      <c r="N206" s="240">
        <v>100</v>
      </c>
      <c r="O206" s="240">
        <v>100</v>
      </c>
      <c r="P206" s="240">
        <v>100</v>
      </c>
      <c r="Q206" s="88">
        <f t="shared" si="6"/>
        <v>1400</v>
      </c>
      <c r="R206" s="244">
        <f t="shared" si="7"/>
        <v>1</v>
      </c>
    </row>
    <row r="207" spans="1:21" s="2" customFormat="1" x14ac:dyDescent="0.25">
      <c r="A207" s="239">
        <v>9210</v>
      </c>
      <c r="B207" s="239" t="s">
        <v>113</v>
      </c>
      <c r="C207" s="240">
        <v>100</v>
      </c>
      <c r="D207" s="240">
        <v>100</v>
      </c>
      <c r="E207" s="240">
        <v>100</v>
      </c>
      <c r="F207" s="240">
        <v>100</v>
      </c>
      <c r="G207" s="240">
        <v>100</v>
      </c>
      <c r="H207" s="240">
        <v>100</v>
      </c>
      <c r="I207" s="240">
        <v>100</v>
      </c>
      <c r="J207" s="240">
        <v>100</v>
      </c>
      <c r="K207" s="240">
        <v>100</v>
      </c>
      <c r="L207" s="240">
        <v>100</v>
      </c>
      <c r="M207" s="240">
        <v>100</v>
      </c>
      <c r="N207" s="240">
        <v>100</v>
      </c>
      <c r="O207" s="240">
        <v>100</v>
      </c>
      <c r="P207" s="240">
        <v>100</v>
      </c>
      <c r="Q207" s="88">
        <f t="shared" si="6"/>
        <v>1400</v>
      </c>
      <c r="R207" s="244">
        <f t="shared" si="7"/>
        <v>1</v>
      </c>
    </row>
    <row r="208" spans="1:21" s="2" customFormat="1" x14ac:dyDescent="0.25">
      <c r="A208" s="239">
        <v>9211</v>
      </c>
      <c r="B208" s="239" t="s">
        <v>108</v>
      </c>
      <c r="C208" s="240">
        <v>100</v>
      </c>
      <c r="D208" s="240">
        <v>100</v>
      </c>
      <c r="E208" s="240">
        <v>100</v>
      </c>
      <c r="F208" s="240">
        <v>100</v>
      </c>
      <c r="G208" s="240">
        <v>100</v>
      </c>
      <c r="H208" s="240">
        <v>100</v>
      </c>
      <c r="I208" s="240">
        <v>100</v>
      </c>
      <c r="J208" s="240">
        <v>100</v>
      </c>
      <c r="K208" s="240">
        <v>100</v>
      </c>
      <c r="L208" s="240">
        <v>100</v>
      </c>
      <c r="M208" s="240">
        <v>100</v>
      </c>
      <c r="N208" s="240">
        <v>100</v>
      </c>
      <c r="O208" s="240">
        <v>100</v>
      </c>
      <c r="P208" s="240">
        <v>100</v>
      </c>
      <c r="Q208" s="88">
        <f t="shared" si="6"/>
        <v>1400</v>
      </c>
      <c r="R208" s="244">
        <f t="shared" si="7"/>
        <v>1</v>
      </c>
    </row>
    <row r="209" spans="1:18" s="2" customFormat="1" x14ac:dyDescent="0.25">
      <c r="A209" s="239">
        <v>10101</v>
      </c>
      <c r="B209" s="239" t="s">
        <v>61</v>
      </c>
      <c r="C209" s="240">
        <v>100</v>
      </c>
      <c r="D209" s="240">
        <v>100</v>
      </c>
      <c r="E209" s="240">
        <v>100</v>
      </c>
      <c r="F209" s="240">
        <v>100</v>
      </c>
      <c r="G209" s="240">
        <v>100</v>
      </c>
      <c r="H209" s="240">
        <v>100</v>
      </c>
      <c r="I209" s="240">
        <v>100</v>
      </c>
      <c r="J209" s="240">
        <v>100</v>
      </c>
      <c r="K209" s="240">
        <v>100</v>
      </c>
      <c r="L209" s="240">
        <v>100</v>
      </c>
      <c r="M209" s="240">
        <v>100</v>
      </c>
      <c r="N209" s="240">
        <v>100</v>
      </c>
      <c r="O209" s="240">
        <v>100</v>
      </c>
      <c r="P209" s="240">
        <v>100</v>
      </c>
      <c r="Q209" s="88">
        <f t="shared" si="6"/>
        <v>1400</v>
      </c>
      <c r="R209" s="244">
        <f t="shared" si="7"/>
        <v>1</v>
      </c>
    </row>
    <row r="210" spans="1:18" s="2" customFormat="1" x14ac:dyDescent="0.25">
      <c r="A210" s="239">
        <v>10102</v>
      </c>
      <c r="B210" s="239" t="s">
        <v>172</v>
      </c>
      <c r="C210" s="240">
        <v>100</v>
      </c>
      <c r="D210" s="240">
        <v>100</v>
      </c>
      <c r="E210" s="240">
        <v>100</v>
      </c>
      <c r="F210" s="240">
        <v>100</v>
      </c>
      <c r="G210" s="240">
        <v>100</v>
      </c>
      <c r="H210" s="240">
        <v>100</v>
      </c>
      <c r="I210" s="240">
        <v>100</v>
      </c>
      <c r="J210" s="240">
        <v>100</v>
      </c>
      <c r="K210" s="240">
        <v>100</v>
      </c>
      <c r="L210" s="240">
        <v>100</v>
      </c>
      <c r="M210" s="240">
        <v>100</v>
      </c>
      <c r="N210" s="240">
        <v>100</v>
      </c>
      <c r="O210" s="240">
        <v>100</v>
      </c>
      <c r="P210" s="240">
        <v>100</v>
      </c>
      <c r="Q210" s="88">
        <f t="shared" si="6"/>
        <v>1400</v>
      </c>
      <c r="R210" s="244">
        <f t="shared" si="7"/>
        <v>1</v>
      </c>
    </row>
    <row r="211" spans="1:18" s="2" customFormat="1" x14ac:dyDescent="0.25">
      <c r="A211" s="239">
        <v>10103</v>
      </c>
      <c r="B211" s="239" t="s">
        <v>231</v>
      </c>
      <c r="C211" s="240">
        <v>100</v>
      </c>
      <c r="D211" s="240">
        <v>100</v>
      </c>
      <c r="E211" s="240">
        <v>100</v>
      </c>
      <c r="F211" s="240">
        <v>100</v>
      </c>
      <c r="G211" s="240">
        <v>100</v>
      </c>
      <c r="H211" s="240">
        <v>100</v>
      </c>
      <c r="I211" s="240">
        <v>100</v>
      </c>
      <c r="J211" s="240">
        <v>100</v>
      </c>
      <c r="K211" s="240">
        <v>100</v>
      </c>
      <c r="L211" s="240">
        <v>100</v>
      </c>
      <c r="M211" s="240">
        <v>100</v>
      </c>
      <c r="N211" s="240">
        <v>100</v>
      </c>
      <c r="O211" s="240">
        <v>100</v>
      </c>
      <c r="P211" s="240">
        <v>100</v>
      </c>
      <c r="Q211" s="88">
        <f t="shared" si="6"/>
        <v>1400</v>
      </c>
      <c r="R211" s="244">
        <f t="shared" si="7"/>
        <v>1</v>
      </c>
    </row>
    <row r="212" spans="1:18" s="2" customFormat="1" x14ac:dyDescent="0.25">
      <c r="A212" s="239">
        <v>10104</v>
      </c>
      <c r="B212" s="239" t="s">
        <v>187</v>
      </c>
      <c r="C212" s="240">
        <v>100</v>
      </c>
      <c r="D212" s="240">
        <v>100</v>
      </c>
      <c r="E212" s="240">
        <v>100</v>
      </c>
      <c r="F212" s="240">
        <v>100</v>
      </c>
      <c r="G212" s="240">
        <v>100</v>
      </c>
      <c r="H212" s="240">
        <v>100</v>
      </c>
      <c r="I212" s="240">
        <v>100</v>
      </c>
      <c r="J212" s="240">
        <v>100</v>
      </c>
      <c r="K212" s="240">
        <v>100</v>
      </c>
      <c r="L212" s="240">
        <v>100</v>
      </c>
      <c r="M212" s="240">
        <v>100</v>
      </c>
      <c r="N212" s="240">
        <v>100</v>
      </c>
      <c r="O212" s="240">
        <v>100</v>
      </c>
      <c r="P212" s="240">
        <v>100</v>
      </c>
      <c r="Q212" s="88">
        <f t="shared" si="6"/>
        <v>1400</v>
      </c>
      <c r="R212" s="244">
        <f t="shared" si="7"/>
        <v>1</v>
      </c>
    </row>
    <row r="213" spans="1:18" s="2" customFormat="1" x14ac:dyDescent="0.25">
      <c r="A213" s="239">
        <v>10105</v>
      </c>
      <c r="B213" s="239" t="s">
        <v>183</v>
      </c>
      <c r="C213" s="240">
        <v>100</v>
      </c>
      <c r="D213" s="240">
        <v>100</v>
      </c>
      <c r="E213" s="240">
        <v>100</v>
      </c>
      <c r="F213" s="240">
        <v>100</v>
      </c>
      <c r="G213" s="240">
        <v>100</v>
      </c>
      <c r="H213" s="240">
        <v>100</v>
      </c>
      <c r="I213" s="240">
        <v>100</v>
      </c>
      <c r="J213" s="240">
        <v>100</v>
      </c>
      <c r="K213" s="240">
        <v>100</v>
      </c>
      <c r="L213" s="240">
        <v>100</v>
      </c>
      <c r="M213" s="240">
        <v>100</v>
      </c>
      <c r="N213" s="240">
        <v>100</v>
      </c>
      <c r="O213" s="240">
        <v>100</v>
      </c>
      <c r="P213" s="240">
        <v>100</v>
      </c>
      <c r="Q213" s="88">
        <f t="shared" si="6"/>
        <v>1400</v>
      </c>
      <c r="R213" s="244">
        <f t="shared" si="7"/>
        <v>1</v>
      </c>
    </row>
    <row r="214" spans="1:18" s="2" customFormat="1" x14ac:dyDescent="0.25">
      <c r="A214" s="239">
        <v>10106</v>
      </c>
      <c r="B214" s="239" t="s">
        <v>163</v>
      </c>
      <c r="C214" s="240">
        <v>100</v>
      </c>
      <c r="D214" s="240">
        <v>100</v>
      </c>
      <c r="E214" s="240">
        <v>100</v>
      </c>
      <c r="F214" s="240">
        <v>100</v>
      </c>
      <c r="G214" s="240">
        <v>100</v>
      </c>
      <c r="H214" s="240">
        <v>100</v>
      </c>
      <c r="I214" s="240">
        <v>100</v>
      </c>
      <c r="J214" s="240">
        <v>100</v>
      </c>
      <c r="K214" s="240">
        <v>100</v>
      </c>
      <c r="L214" s="240">
        <v>100</v>
      </c>
      <c r="M214" s="240">
        <v>100</v>
      </c>
      <c r="N214" s="240">
        <v>100</v>
      </c>
      <c r="O214" s="240">
        <v>100</v>
      </c>
      <c r="P214" s="240">
        <v>100</v>
      </c>
      <c r="Q214" s="88">
        <f t="shared" si="6"/>
        <v>1400</v>
      </c>
      <c r="R214" s="244">
        <f t="shared" si="7"/>
        <v>1</v>
      </c>
    </row>
    <row r="215" spans="1:18" s="2" customFormat="1" x14ac:dyDescent="0.25">
      <c r="A215" s="239">
        <v>10107</v>
      </c>
      <c r="B215" s="239" t="s">
        <v>198</v>
      </c>
      <c r="C215" s="240">
        <v>100</v>
      </c>
      <c r="D215" s="240">
        <v>100</v>
      </c>
      <c r="E215" s="240">
        <v>100</v>
      </c>
      <c r="F215" s="240">
        <v>100</v>
      </c>
      <c r="G215" s="240">
        <v>100</v>
      </c>
      <c r="H215" s="240">
        <v>100</v>
      </c>
      <c r="I215" s="240">
        <v>100</v>
      </c>
      <c r="J215" s="240">
        <v>100</v>
      </c>
      <c r="K215" s="240">
        <v>100</v>
      </c>
      <c r="L215" s="240">
        <v>100</v>
      </c>
      <c r="M215" s="240">
        <v>100</v>
      </c>
      <c r="N215" s="240">
        <v>100</v>
      </c>
      <c r="O215" s="240">
        <v>100</v>
      </c>
      <c r="P215" s="240">
        <v>-100</v>
      </c>
      <c r="Q215" s="88">
        <f t="shared" si="6"/>
        <v>1200</v>
      </c>
      <c r="R215" s="244">
        <f t="shared" si="7"/>
        <v>0.8571428571428571</v>
      </c>
    </row>
    <row r="216" spans="1:18" s="2" customFormat="1" x14ac:dyDescent="0.25">
      <c r="A216" s="239">
        <v>10108</v>
      </c>
      <c r="B216" s="239" t="s">
        <v>212</v>
      </c>
      <c r="C216" s="240">
        <v>100</v>
      </c>
      <c r="D216" s="240">
        <v>100</v>
      </c>
      <c r="E216" s="240">
        <v>100</v>
      </c>
      <c r="F216" s="240">
        <v>100</v>
      </c>
      <c r="G216" s="240">
        <v>100</v>
      </c>
      <c r="H216" s="240">
        <v>100</v>
      </c>
      <c r="I216" s="240">
        <v>100</v>
      </c>
      <c r="J216" s="240">
        <v>100</v>
      </c>
      <c r="K216" s="240">
        <v>100</v>
      </c>
      <c r="L216" s="240">
        <v>100</v>
      </c>
      <c r="M216" s="240">
        <v>100</v>
      </c>
      <c r="N216" s="240">
        <v>100</v>
      </c>
      <c r="O216" s="240">
        <v>100</v>
      </c>
      <c r="P216" s="240">
        <v>100</v>
      </c>
      <c r="Q216" s="88">
        <f t="shared" si="6"/>
        <v>1400</v>
      </c>
      <c r="R216" s="244">
        <f t="shared" si="7"/>
        <v>1</v>
      </c>
    </row>
    <row r="217" spans="1:18" s="2" customFormat="1" x14ac:dyDescent="0.25">
      <c r="A217" s="239">
        <v>10109</v>
      </c>
      <c r="B217" s="239" t="s">
        <v>56</v>
      </c>
      <c r="C217" s="240">
        <v>100</v>
      </c>
      <c r="D217" s="240">
        <v>100</v>
      </c>
      <c r="E217" s="240">
        <v>100</v>
      </c>
      <c r="F217" s="240">
        <v>100</v>
      </c>
      <c r="G217" s="240">
        <v>100</v>
      </c>
      <c r="H217" s="240">
        <v>100</v>
      </c>
      <c r="I217" s="240">
        <v>100</v>
      </c>
      <c r="J217" s="240">
        <v>100</v>
      </c>
      <c r="K217" s="240">
        <v>100</v>
      </c>
      <c r="L217" s="240">
        <v>100</v>
      </c>
      <c r="M217" s="240">
        <v>100</v>
      </c>
      <c r="N217" s="240">
        <v>50</v>
      </c>
      <c r="O217" s="240">
        <v>-100</v>
      </c>
      <c r="P217" s="240">
        <v>-100</v>
      </c>
      <c r="Q217" s="88">
        <f t="shared" si="6"/>
        <v>950</v>
      </c>
      <c r="R217" s="244">
        <f t="shared" si="7"/>
        <v>0.6785714285714286</v>
      </c>
    </row>
    <row r="218" spans="1:18" s="2" customFormat="1" x14ac:dyDescent="0.25">
      <c r="A218" s="239">
        <v>10201</v>
      </c>
      <c r="B218" s="239" t="s">
        <v>122</v>
      </c>
      <c r="C218" s="240">
        <v>100</v>
      </c>
      <c r="D218" s="240">
        <v>100</v>
      </c>
      <c r="E218" s="240">
        <v>100</v>
      </c>
      <c r="F218" s="240">
        <v>100</v>
      </c>
      <c r="G218" s="240">
        <v>100</v>
      </c>
      <c r="H218" s="240">
        <v>100</v>
      </c>
      <c r="I218" s="240">
        <v>100</v>
      </c>
      <c r="J218" s="240">
        <v>100</v>
      </c>
      <c r="K218" s="240">
        <v>100</v>
      </c>
      <c r="L218" s="240">
        <v>100</v>
      </c>
      <c r="M218" s="240">
        <v>100</v>
      </c>
      <c r="N218" s="240">
        <v>100</v>
      </c>
      <c r="O218" s="240">
        <v>100</v>
      </c>
      <c r="P218" s="240">
        <v>100</v>
      </c>
      <c r="Q218" s="88">
        <f t="shared" si="6"/>
        <v>1400</v>
      </c>
      <c r="R218" s="244">
        <f t="shared" si="7"/>
        <v>1</v>
      </c>
    </row>
    <row r="219" spans="1:18" s="2" customFormat="1" x14ac:dyDescent="0.25">
      <c r="A219" s="239">
        <v>10202</v>
      </c>
      <c r="B219" s="239" t="s">
        <v>104</v>
      </c>
      <c r="C219" s="240">
        <v>100</v>
      </c>
      <c r="D219" s="240">
        <v>100</v>
      </c>
      <c r="E219" s="240">
        <v>100</v>
      </c>
      <c r="F219" s="240">
        <v>100</v>
      </c>
      <c r="G219" s="240">
        <v>100</v>
      </c>
      <c r="H219" s="240">
        <v>100</v>
      </c>
      <c r="I219" s="240">
        <v>100</v>
      </c>
      <c r="J219" s="240">
        <v>100</v>
      </c>
      <c r="K219" s="240">
        <v>100</v>
      </c>
      <c r="L219" s="240">
        <v>100</v>
      </c>
      <c r="M219" s="240">
        <v>100</v>
      </c>
      <c r="N219" s="240">
        <v>100</v>
      </c>
      <c r="O219" s="240">
        <v>100</v>
      </c>
      <c r="P219" s="240">
        <v>100</v>
      </c>
      <c r="Q219" s="88">
        <f t="shared" si="6"/>
        <v>1400</v>
      </c>
      <c r="R219" s="244">
        <f t="shared" si="7"/>
        <v>1</v>
      </c>
    </row>
    <row r="220" spans="1:18" s="2" customFormat="1" x14ac:dyDescent="0.25">
      <c r="A220" s="239">
        <v>10203</v>
      </c>
      <c r="B220" s="239" t="s">
        <v>162</v>
      </c>
      <c r="C220" s="240">
        <v>100</v>
      </c>
      <c r="D220" s="240">
        <v>100</v>
      </c>
      <c r="E220" s="240">
        <v>100</v>
      </c>
      <c r="F220" s="240">
        <v>100</v>
      </c>
      <c r="G220" s="240">
        <v>100</v>
      </c>
      <c r="H220" s="240">
        <v>100</v>
      </c>
      <c r="I220" s="240">
        <v>100</v>
      </c>
      <c r="J220" s="240">
        <v>100</v>
      </c>
      <c r="K220" s="240">
        <v>100</v>
      </c>
      <c r="L220" s="240">
        <v>100</v>
      </c>
      <c r="M220" s="240">
        <v>100</v>
      </c>
      <c r="N220" s="240">
        <v>100</v>
      </c>
      <c r="O220" s="240">
        <v>100</v>
      </c>
      <c r="P220" s="240">
        <v>100</v>
      </c>
      <c r="Q220" s="88">
        <f t="shared" si="6"/>
        <v>1400</v>
      </c>
      <c r="R220" s="244">
        <f t="shared" si="7"/>
        <v>1</v>
      </c>
    </row>
    <row r="221" spans="1:18" s="2" customFormat="1" x14ac:dyDescent="0.25">
      <c r="A221" s="239">
        <v>10204</v>
      </c>
      <c r="B221" s="239" t="s">
        <v>279</v>
      </c>
      <c r="C221" s="240">
        <v>100</v>
      </c>
      <c r="D221" s="240">
        <v>100</v>
      </c>
      <c r="E221" s="240">
        <v>100</v>
      </c>
      <c r="F221" s="240">
        <v>100</v>
      </c>
      <c r="G221" s="240">
        <v>100</v>
      </c>
      <c r="H221" s="240">
        <v>100</v>
      </c>
      <c r="I221" s="240">
        <v>100</v>
      </c>
      <c r="J221" s="240">
        <v>100</v>
      </c>
      <c r="K221" s="240">
        <v>100</v>
      </c>
      <c r="L221" s="240">
        <v>100</v>
      </c>
      <c r="M221" s="240">
        <v>100</v>
      </c>
      <c r="N221" s="240">
        <v>100</v>
      </c>
      <c r="O221" s="240">
        <v>100</v>
      </c>
      <c r="P221" s="240">
        <v>100</v>
      </c>
      <c r="Q221" s="88">
        <f t="shared" si="6"/>
        <v>1400</v>
      </c>
      <c r="R221" s="244">
        <f t="shared" si="7"/>
        <v>1</v>
      </c>
    </row>
    <row r="222" spans="1:18" s="2" customFormat="1" x14ac:dyDescent="0.25">
      <c r="A222" s="239">
        <v>10205</v>
      </c>
      <c r="B222" s="239" t="s">
        <v>179</v>
      </c>
      <c r="C222" s="240">
        <v>100</v>
      </c>
      <c r="D222" s="240">
        <v>100</v>
      </c>
      <c r="E222" s="240">
        <v>100</v>
      </c>
      <c r="F222" s="240">
        <v>100</v>
      </c>
      <c r="G222" s="240">
        <v>100</v>
      </c>
      <c r="H222" s="240">
        <v>100</v>
      </c>
      <c r="I222" s="240">
        <v>100</v>
      </c>
      <c r="J222" s="240">
        <v>100</v>
      </c>
      <c r="K222" s="240">
        <v>100</v>
      </c>
      <c r="L222" s="240">
        <v>100</v>
      </c>
      <c r="M222" s="240">
        <v>100</v>
      </c>
      <c r="N222" s="240">
        <v>100</v>
      </c>
      <c r="O222" s="240">
        <v>100</v>
      </c>
      <c r="P222" s="240">
        <v>100</v>
      </c>
      <c r="Q222" s="88">
        <f t="shared" si="6"/>
        <v>1400</v>
      </c>
      <c r="R222" s="244">
        <f t="shared" si="7"/>
        <v>1</v>
      </c>
    </row>
    <row r="223" spans="1:18" s="2" customFormat="1" x14ac:dyDescent="0.25">
      <c r="A223" s="239">
        <v>10206</v>
      </c>
      <c r="B223" s="239" t="s">
        <v>281</v>
      </c>
      <c r="C223" s="240">
        <v>100</v>
      </c>
      <c r="D223" s="240">
        <v>100</v>
      </c>
      <c r="E223" s="240">
        <v>100</v>
      </c>
      <c r="F223" s="240">
        <v>100</v>
      </c>
      <c r="G223" s="240">
        <v>100</v>
      </c>
      <c r="H223" s="240">
        <v>100</v>
      </c>
      <c r="I223" s="240">
        <v>100</v>
      </c>
      <c r="J223" s="240">
        <v>100</v>
      </c>
      <c r="K223" s="240">
        <v>100</v>
      </c>
      <c r="L223" s="240">
        <v>100</v>
      </c>
      <c r="M223" s="240">
        <v>100</v>
      </c>
      <c r="N223" s="240">
        <v>100</v>
      </c>
      <c r="O223" s="240">
        <v>100</v>
      </c>
      <c r="P223" s="240">
        <v>100</v>
      </c>
      <c r="Q223" s="88">
        <f t="shared" si="6"/>
        <v>1400</v>
      </c>
      <c r="R223" s="244">
        <f t="shared" si="7"/>
        <v>1</v>
      </c>
    </row>
    <row r="224" spans="1:18" s="2" customFormat="1" x14ac:dyDescent="0.25">
      <c r="A224" s="239">
        <v>10207</v>
      </c>
      <c r="B224" s="239" t="s">
        <v>305</v>
      </c>
      <c r="C224" s="240">
        <v>100</v>
      </c>
      <c r="D224" s="240">
        <v>100</v>
      </c>
      <c r="E224" s="240">
        <v>100</v>
      </c>
      <c r="F224" s="240">
        <v>100</v>
      </c>
      <c r="G224" s="240">
        <v>100</v>
      </c>
      <c r="H224" s="240">
        <v>100</v>
      </c>
      <c r="I224" s="240">
        <v>100</v>
      </c>
      <c r="J224" s="240">
        <v>100</v>
      </c>
      <c r="K224" s="240">
        <v>100</v>
      </c>
      <c r="L224" s="240">
        <v>100</v>
      </c>
      <c r="M224" s="240">
        <v>100</v>
      </c>
      <c r="N224" s="240">
        <v>100</v>
      </c>
      <c r="O224" s="240">
        <v>100</v>
      </c>
      <c r="P224" s="240">
        <v>100</v>
      </c>
      <c r="Q224" s="88">
        <f t="shared" si="6"/>
        <v>1400</v>
      </c>
      <c r="R224" s="244">
        <f t="shared" si="7"/>
        <v>1</v>
      </c>
    </row>
    <row r="225" spans="1:18" s="2" customFormat="1" x14ac:dyDescent="0.25">
      <c r="A225" s="239">
        <v>10208</v>
      </c>
      <c r="B225" s="239" t="s">
        <v>167</v>
      </c>
      <c r="C225" s="240">
        <v>100</v>
      </c>
      <c r="D225" s="240">
        <v>100</v>
      </c>
      <c r="E225" s="240">
        <v>100</v>
      </c>
      <c r="F225" s="240">
        <v>100</v>
      </c>
      <c r="G225" s="240">
        <v>100</v>
      </c>
      <c r="H225" s="240">
        <v>100</v>
      </c>
      <c r="I225" s="240">
        <v>100</v>
      </c>
      <c r="J225" s="240">
        <v>100</v>
      </c>
      <c r="K225" s="240">
        <v>100</v>
      </c>
      <c r="L225" s="240">
        <v>100</v>
      </c>
      <c r="M225" s="240">
        <v>100</v>
      </c>
      <c r="N225" s="240">
        <v>100</v>
      </c>
      <c r="O225" s="240">
        <v>100</v>
      </c>
      <c r="P225" s="240">
        <v>100</v>
      </c>
      <c r="Q225" s="88">
        <f t="shared" si="6"/>
        <v>1400</v>
      </c>
      <c r="R225" s="244">
        <f t="shared" si="7"/>
        <v>1</v>
      </c>
    </row>
    <row r="226" spans="1:18" s="2" customFormat="1" x14ac:dyDescent="0.25">
      <c r="A226" s="239">
        <v>10209</v>
      </c>
      <c r="B226" s="239" t="s">
        <v>319</v>
      </c>
      <c r="C226" s="240">
        <v>100</v>
      </c>
      <c r="D226" s="240">
        <v>100</v>
      </c>
      <c r="E226" s="240">
        <v>100</v>
      </c>
      <c r="F226" s="240">
        <v>100</v>
      </c>
      <c r="G226" s="240">
        <v>100</v>
      </c>
      <c r="H226" s="240">
        <v>100</v>
      </c>
      <c r="I226" s="240">
        <v>100</v>
      </c>
      <c r="J226" s="240">
        <v>100</v>
      </c>
      <c r="K226" s="240">
        <v>100</v>
      </c>
      <c r="L226" s="240">
        <v>100</v>
      </c>
      <c r="M226" s="240">
        <v>100</v>
      </c>
      <c r="N226" s="240">
        <v>100</v>
      </c>
      <c r="O226" s="240">
        <v>100</v>
      </c>
      <c r="P226" s="240">
        <v>100</v>
      </c>
      <c r="Q226" s="88">
        <f t="shared" si="6"/>
        <v>1400</v>
      </c>
      <c r="R226" s="244">
        <f t="shared" si="7"/>
        <v>1</v>
      </c>
    </row>
    <row r="227" spans="1:18" s="2" customFormat="1" x14ac:dyDescent="0.25">
      <c r="A227" s="239">
        <v>10210</v>
      </c>
      <c r="B227" s="239" t="s">
        <v>191</v>
      </c>
      <c r="C227" s="240">
        <v>100</v>
      </c>
      <c r="D227" s="240">
        <v>100</v>
      </c>
      <c r="E227" s="240">
        <v>100</v>
      </c>
      <c r="F227" s="240">
        <v>100</v>
      </c>
      <c r="G227" s="240">
        <v>100</v>
      </c>
      <c r="H227" s="240">
        <v>100</v>
      </c>
      <c r="I227" s="240">
        <v>100</v>
      </c>
      <c r="J227" s="240">
        <v>100</v>
      </c>
      <c r="K227" s="240">
        <v>100</v>
      </c>
      <c r="L227" s="240">
        <v>100</v>
      </c>
      <c r="M227" s="240">
        <v>100</v>
      </c>
      <c r="N227" s="240">
        <v>100</v>
      </c>
      <c r="O227" s="240">
        <v>100</v>
      </c>
      <c r="P227" s="240">
        <v>100</v>
      </c>
      <c r="Q227" s="88">
        <f t="shared" si="6"/>
        <v>1400</v>
      </c>
      <c r="R227" s="244">
        <f t="shared" si="7"/>
        <v>1</v>
      </c>
    </row>
    <row r="228" spans="1:18" s="2" customFormat="1" x14ac:dyDescent="0.25">
      <c r="A228" s="239">
        <v>10301</v>
      </c>
      <c r="B228" s="239" t="s">
        <v>68</v>
      </c>
      <c r="C228" s="240">
        <v>100</v>
      </c>
      <c r="D228" s="240">
        <v>100</v>
      </c>
      <c r="E228" s="240">
        <v>100</v>
      </c>
      <c r="F228" s="240">
        <v>100</v>
      </c>
      <c r="G228" s="240">
        <v>100</v>
      </c>
      <c r="H228" s="240">
        <v>100</v>
      </c>
      <c r="I228" s="240">
        <v>100</v>
      </c>
      <c r="J228" s="240">
        <v>100</v>
      </c>
      <c r="K228" s="240">
        <v>100</v>
      </c>
      <c r="L228" s="240">
        <v>100</v>
      </c>
      <c r="M228" s="240">
        <v>100</v>
      </c>
      <c r="N228" s="240">
        <v>100</v>
      </c>
      <c r="O228" s="240">
        <v>100</v>
      </c>
      <c r="P228" s="240">
        <v>100</v>
      </c>
      <c r="Q228" s="88">
        <f t="shared" si="6"/>
        <v>1400</v>
      </c>
      <c r="R228" s="244">
        <f t="shared" si="7"/>
        <v>1</v>
      </c>
    </row>
    <row r="229" spans="1:18" s="2" customFormat="1" x14ac:dyDescent="0.25">
      <c r="A229" s="239">
        <v>10302</v>
      </c>
      <c r="B229" s="239" t="s">
        <v>190</v>
      </c>
      <c r="C229" s="240">
        <v>100</v>
      </c>
      <c r="D229" s="240">
        <v>100</v>
      </c>
      <c r="E229" s="240">
        <v>100</v>
      </c>
      <c r="F229" s="240">
        <v>100</v>
      </c>
      <c r="G229" s="240">
        <v>100</v>
      </c>
      <c r="H229" s="240">
        <v>100</v>
      </c>
      <c r="I229" s="240">
        <v>100</v>
      </c>
      <c r="J229" s="240">
        <v>100</v>
      </c>
      <c r="K229" s="240">
        <v>100</v>
      </c>
      <c r="L229" s="240">
        <v>100</v>
      </c>
      <c r="M229" s="240">
        <v>100</v>
      </c>
      <c r="N229" s="240">
        <v>100</v>
      </c>
      <c r="O229" s="240">
        <v>100</v>
      </c>
      <c r="P229" s="240">
        <v>100</v>
      </c>
      <c r="Q229" s="88">
        <f t="shared" si="6"/>
        <v>1400</v>
      </c>
      <c r="R229" s="244">
        <f t="shared" si="7"/>
        <v>1</v>
      </c>
    </row>
    <row r="230" spans="1:18" s="2" customFormat="1" x14ac:dyDescent="0.25">
      <c r="A230" s="239">
        <v>10303</v>
      </c>
      <c r="B230" s="239" t="s">
        <v>175</v>
      </c>
      <c r="C230" s="240">
        <v>100</v>
      </c>
      <c r="D230" s="240">
        <v>100</v>
      </c>
      <c r="E230" s="240">
        <v>100</v>
      </c>
      <c r="F230" s="240">
        <v>100</v>
      </c>
      <c r="G230" s="240">
        <v>100</v>
      </c>
      <c r="H230" s="240">
        <v>100</v>
      </c>
      <c r="I230" s="240">
        <v>100</v>
      </c>
      <c r="J230" s="240">
        <v>100</v>
      </c>
      <c r="K230" s="240">
        <v>100</v>
      </c>
      <c r="L230" s="240">
        <v>100</v>
      </c>
      <c r="M230" s="240">
        <v>100</v>
      </c>
      <c r="N230" s="240">
        <v>100</v>
      </c>
      <c r="O230" s="240">
        <v>100</v>
      </c>
      <c r="P230" s="240">
        <v>100</v>
      </c>
      <c r="Q230" s="88">
        <f t="shared" si="6"/>
        <v>1400</v>
      </c>
      <c r="R230" s="244">
        <f t="shared" si="7"/>
        <v>1</v>
      </c>
    </row>
    <row r="231" spans="1:18" s="2" customFormat="1" x14ac:dyDescent="0.25">
      <c r="A231" s="239">
        <v>10304</v>
      </c>
      <c r="B231" s="239" t="s">
        <v>207</v>
      </c>
      <c r="C231" s="240">
        <v>100</v>
      </c>
      <c r="D231" s="240">
        <v>100</v>
      </c>
      <c r="E231" s="240">
        <v>100</v>
      </c>
      <c r="F231" s="240">
        <v>100</v>
      </c>
      <c r="G231" s="240">
        <v>100</v>
      </c>
      <c r="H231" s="240">
        <v>100</v>
      </c>
      <c r="I231" s="240">
        <v>100</v>
      </c>
      <c r="J231" s="240">
        <v>100</v>
      </c>
      <c r="K231" s="240">
        <v>100</v>
      </c>
      <c r="L231" s="240">
        <v>100</v>
      </c>
      <c r="M231" s="240">
        <v>100</v>
      </c>
      <c r="N231" s="240">
        <v>100</v>
      </c>
      <c r="O231" s="240">
        <v>100</v>
      </c>
      <c r="P231" s="240">
        <v>100</v>
      </c>
      <c r="Q231" s="88">
        <f t="shared" si="6"/>
        <v>1400</v>
      </c>
      <c r="R231" s="244">
        <f t="shared" si="7"/>
        <v>1</v>
      </c>
    </row>
    <row r="232" spans="1:18" s="2" customFormat="1" x14ac:dyDescent="0.25">
      <c r="A232" s="239">
        <v>10305</v>
      </c>
      <c r="B232" s="239" t="s">
        <v>203</v>
      </c>
      <c r="C232" s="240">
        <v>100</v>
      </c>
      <c r="D232" s="240">
        <v>100</v>
      </c>
      <c r="E232" s="240">
        <v>100</v>
      </c>
      <c r="F232" s="240">
        <v>100</v>
      </c>
      <c r="G232" s="240">
        <v>100</v>
      </c>
      <c r="H232" s="240">
        <v>100</v>
      </c>
      <c r="I232" s="240">
        <v>100</v>
      </c>
      <c r="J232" s="240">
        <v>100</v>
      </c>
      <c r="K232" s="240">
        <v>100</v>
      </c>
      <c r="L232" s="240">
        <v>100</v>
      </c>
      <c r="M232" s="240">
        <v>100</v>
      </c>
      <c r="N232" s="240">
        <v>100</v>
      </c>
      <c r="O232" s="240">
        <v>100</v>
      </c>
      <c r="P232" s="240">
        <v>100</v>
      </c>
      <c r="Q232" s="88">
        <f t="shared" si="6"/>
        <v>1400</v>
      </c>
      <c r="R232" s="244">
        <f t="shared" si="7"/>
        <v>1</v>
      </c>
    </row>
    <row r="233" spans="1:18" s="2" customFormat="1" x14ac:dyDescent="0.25">
      <c r="A233" s="239">
        <v>10306</v>
      </c>
      <c r="B233" s="239" t="s">
        <v>336</v>
      </c>
      <c r="C233" s="240">
        <v>100</v>
      </c>
      <c r="D233" s="240">
        <v>100</v>
      </c>
      <c r="E233" s="240">
        <v>100</v>
      </c>
      <c r="F233" s="240">
        <v>100</v>
      </c>
      <c r="G233" s="240">
        <v>100</v>
      </c>
      <c r="H233" s="240">
        <v>100</v>
      </c>
      <c r="I233" s="240">
        <v>100</v>
      </c>
      <c r="J233" s="240">
        <v>100</v>
      </c>
      <c r="K233" s="240">
        <v>100</v>
      </c>
      <c r="L233" s="240">
        <v>100</v>
      </c>
      <c r="M233" s="240">
        <v>100</v>
      </c>
      <c r="N233" s="240">
        <v>100</v>
      </c>
      <c r="O233" s="240">
        <v>100</v>
      </c>
      <c r="P233" s="240">
        <v>100</v>
      </c>
      <c r="Q233" s="88">
        <f t="shared" si="6"/>
        <v>1400</v>
      </c>
      <c r="R233" s="244">
        <f t="shared" si="7"/>
        <v>1</v>
      </c>
    </row>
    <row r="234" spans="1:18" s="2" customFormat="1" x14ac:dyDescent="0.25">
      <c r="A234" s="239">
        <v>10307</v>
      </c>
      <c r="B234" s="239" t="s">
        <v>229</v>
      </c>
      <c r="C234" s="240">
        <v>100</v>
      </c>
      <c r="D234" s="240">
        <v>100</v>
      </c>
      <c r="E234" s="240">
        <v>100</v>
      </c>
      <c r="F234" s="240">
        <v>100</v>
      </c>
      <c r="G234" s="240">
        <v>100</v>
      </c>
      <c r="H234" s="240">
        <v>100</v>
      </c>
      <c r="I234" s="240">
        <v>100</v>
      </c>
      <c r="J234" s="240">
        <v>100</v>
      </c>
      <c r="K234" s="240">
        <v>100</v>
      </c>
      <c r="L234" s="240">
        <v>100</v>
      </c>
      <c r="M234" s="240">
        <v>100</v>
      </c>
      <c r="N234" s="240">
        <v>100</v>
      </c>
      <c r="O234" s="240">
        <v>100</v>
      </c>
      <c r="P234" s="240">
        <v>100</v>
      </c>
      <c r="Q234" s="88">
        <f t="shared" si="6"/>
        <v>1400</v>
      </c>
      <c r="R234" s="244">
        <f t="shared" si="7"/>
        <v>1</v>
      </c>
    </row>
    <row r="235" spans="1:18" s="2" customFormat="1" x14ac:dyDescent="0.25">
      <c r="A235" s="239">
        <v>10401</v>
      </c>
      <c r="B235" s="239" t="s">
        <v>210</v>
      </c>
      <c r="C235" s="240">
        <v>100</v>
      </c>
      <c r="D235" s="240">
        <v>100</v>
      </c>
      <c r="E235" s="240">
        <v>100</v>
      </c>
      <c r="F235" s="240">
        <v>100</v>
      </c>
      <c r="G235" s="240">
        <v>100</v>
      </c>
      <c r="H235" s="240">
        <v>100</v>
      </c>
      <c r="I235" s="240">
        <v>100</v>
      </c>
      <c r="J235" s="240">
        <v>100</v>
      </c>
      <c r="K235" s="240">
        <v>100</v>
      </c>
      <c r="L235" s="240">
        <v>100</v>
      </c>
      <c r="M235" s="240">
        <v>100</v>
      </c>
      <c r="N235" s="240">
        <v>100</v>
      </c>
      <c r="O235" s="240">
        <v>100</v>
      </c>
      <c r="P235" s="240">
        <v>100</v>
      </c>
      <c r="Q235" s="88">
        <f t="shared" si="6"/>
        <v>1400</v>
      </c>
      <c r="R235" s="244">
        <f t="shared" si="7"/>
        <v>1</v>
      </c>
    </row>
    <row r="236" spans="1:18" s="2" customFormat="1" x14ac:dyDescent="0.25">
      <c r="A236" s="239">
        <v>10402</v>
      </c>
      <c r="B236" s="239" t="s">
        <v>200</v>
      </c>
      <c r="C236" s="240">
        <v>100</v>
      </c>
      <c r="D236" s="240">
        <v>100</v>
      </c>
      <c r="E236" s="240">
        <v>100</v>
      </c>
      <c r="F236" s="240">
        <v>100</v>
      </c>
      <c r="G236" s="240">
        <v>100</v>
      </c>
      <c r="H236" s="240">
        <v>100</v>
      </c>
      <c r="I236" s="240">
        <v>100</v>
      </c>
      <c r="J236" s="240">
        <v>100</v>
      </c>
      <c r="K236" s="240">
        <v>100</v>
      </c>
      <c r="L236" s="240">
        <v>100</v>
      </c>
      <c r="M236" s="240">
        <v>100</v>
      </c>
      <c r="N236" s="240">
        <v>100</v>
      </c>
      <c r="O236" s="240">
        <v>100</v>
      </c>
      <c r="P236" s="240">
        <v>100</v>
      </c>
      <c r="Q236" s="88">
        <f t="shared" si="6"/>
        <v>1400</v>
      </c>
      <c r="R236" s="244">
        <f t="shared" si="7"/>
        <v>1</v>
      </c>
    </row>
    <row r="237" spans="1:18" s="2" customFormat="1" x14ac:dyDescent="0.25">
      <c r="A237" s="239">
        <v>10403</v>
      </c>
      <c r="B237" s="239" t="s">
        <v>195</v>
      </c>
      <c r="C237" s="240">
        <v>100</v>
      </c>
      <c r="D237" s="240">
        <v>100</v>
      </c>
      <c r="E237" s="240">
        <v>100</v>
      </c>
      <c r="F237" s="240">
        <v>100</v>
      </c>
      <c r="G237" s="240">
        <v>100</v>
      </c>
      <c r="H237" s="240">
        <v>100</v>
      </c>
      <c r="I237" s="240">
        <v>100</v>
      </c>
      <c r="J237" s="240">
        <v>100</v>
      </c>
      <c r="K237" s="240">
        <v>100</v>
      </c>
      <c r="L237" s="240">
        <v>100</v>
      </c>
      <c r="M237" s="240">
        <v>100</v>
      </c>
      <c r="N237" s="240">
        <v>100</v>
      </c>
      <c r="O237" s="240">
        <v>100</v>
      </c>
      <c r="P237" s="240">
        <v>100</v>
      </c>
      <c r="Q237" s="88">
        <f t="shared" si="6"/>
        <v>1400</v>
      </c>
      <c r="R237" s="244">
        <f t="shared" si="7"/>
        <v>1</v>
      </c>
    </row>
    <row r="238" spans="1:18" s="2" customFormat="1" x14ac:dyDescent="0.25">
      <c r="A238" s="239">
        <v>10404</v>
      </c>
      <c r="B238" s="239" t="s">
        <v>205</v>
      </c>
      <c r="C238" s="240">
        <v>100</v>
      </c>
      <c r="D238" s="240">
        <v>100</v>
      </c>
      <c r="E238" s="240">
        <v>100</v>
      </c>
      <c r="F238" s="240">
        <v>100</v>
      </c>
      <c r="G238" s="240">
        <v>100</v>
      </c>
      <c r="H238" s="240">
        <v>100</v>
      </c>
      <c r="I238" s="240">
        <v>100</v>
      </c>
      <c r="J238" s="240">
        <v>100</v>
      </c>
      <c r="K238" s="240">
        <v>100</v>
      </c>
      <c r="L238" s="240">
        <v>100</v>
      </c>
      <c r="M238" s="240">
        <v>100</v>
      </c>
      <c r="N238" s="240">
        <v>100</v>
      </c>
      <c r="O238" s="240">
        <v>100</v>
      </c>
      <c r="P238" s="240">
        <v>100</v>
      </c>
      <c r="Q238" s="88">
        <f t="shared" si="6"/>
        <v>1400</v>
      </c>
      <c r="R238" s="244">
        <f t="shared" si="7"/>
        <v>1</v>
      </c>
    </row>
    <row r="239" spans="1:18" s="2" customFormat="1" x14ac:dyDescent="0.25">
      <c r="A239" s="239">
        <v>11101</v>
      </c>
      <c r="B239" s="239" t="s">
        <v>350</v>
      </c>
      <c r="C239" s="240">
        <v>100</v>
      </c>
      <c r="D239" s="240">
        <v>100</v>
      </c>
      <c r="E239" s="240">
        <v>100</v>
      </c>
      <c r="F239" s="240">
        <v>100</v>
      </c>
      <c r="G239" s="240">
        <v>100</v>
      </c>
      <c r="H239" s="240">
        <v>100</v>
      </c>
      <c r="I239" s="240">
        <v>100</v>
      </c>
      <c r="J239" s="240">
        <v>100</v>
      </c>
      <c r="K239" s="240">
        <v>100</v>
      </c>
      <c r="L239" s="240">
        <v>100</v>
      </c>
      <c r="M239" s="240">
        <v>100</v>
      </c>
      <c r="N239" s="240">
        <v>100</v>
      </c>
      <c r="O239" s="240">
        <v>100</v>
      </c>
      <c r="P239" s="240">
        <v>100</v>
      </c>
      <c r="Q239" s="88">
        <f t="shared" si="6"/>
        <v>1400</v>
      </c>
      <c r="R239" s="244">
        <f t="shared" si="7"/>
        <v>1</v>
      </c>
    </row>
    <row r="240" spans="1:18" s="2" customFormat="1" x14ac:dyDescent="0.25">
      <c r="A240" s="239">
        <v>11102</v>
      </c>
      <c r="B240" s="239" t="s">
        <v>330</v>
      </c>
      <c r="C240" s="240">
        <v>-100</v>
      </c>
      <c r="D240" s="240">
        <v>-100</v>
      </c>
      <c r="E240" s="240">
        <v>-100</v>
      </c>
      <c r="F240" s="240">
        <v>-100</v>
      </c>
      <c r="G240" s="240">
        <v>-100</v>
      </c>
      <c r="H240" s="240">
        <v>-100</v>
      </c>
      <c r="I240" s="240">
        <v>-100</v>
      </c>
      <c r="J240" s="240">
        <v>-100</v>
      </c>
      <c r="K240" s="240">
        <v>-100</v>
      </c>
      <c r="L240" s="240">
        <v>-100</v>
      </c>
      <c r="M240" s="240">
        <v>-100</v>
      </c>
      <c r="N240" s="240">
        <v>-100</v>
      </c>
      <c r="O240" s="240">
        <v>-100</v>
      </c>
      <c r="P240" s="240">
        <v>-100</v>
      </c>
      <c r="Q240" s="88">
        <f t="shared" si="6"/>
        <v>-1400</v>
      </c>
      <c r="R240" s="244">
        <f t="shared" si="7"/>
        <v>-1</v>
      </c>
    </row>
    <row r="241" spans="1:18" s="2" customFormat="1" x14ac:dyDescent="0.25">
      <c r="A241" s="239">
        <v>11201</v>
      </c>
      <c r="B241" s="239" t="s">
        <v>430</v>
      </c>
      <c r="C241" s="240">
        <v>100</v>
      </c>
      <c r="D241" s="240">
        <v>100</v>
      </c>
      <c r="E241" s="240">
        <v>100</v>
      </c>
      <c r="F241" s="240">
        <v>100</v>
      </c>
      <c r="G241" s="240">
        <v>100</v>
      </c>
      <c r="H241" s="240">
        <v>100</v>
      </c>
      <c r="I241" s="240">
        <v>100</v>
      </c>
      <c r="J241" s="240">
        <v>100</v>
      </c>
      <c r="K241" s="240">
        <v>100</v>
      </c>
      <c r="L241" s="240">
        <v>100</v>
      </c>
      <c r="M241" s="240">
        <v>100</v>
      </c>
      <c r="N241" s="240">
        <v>100</v>
      </c>
      <c r="O241" s="240">
        <v>100</v>
      </c>
      <c r="P241" s="240">
        <v>100</v>
      </c>
      <c r="Q241" s="88">
        <f t="shared" si="6"/>
        <v>1400</v>
      </c>
      <c r="R241" s="244">
        <f t="shared" si="7"/>
        <v>1</v>
      </c>
    </row>
    <row r="242" spans="1:18" s="2" customFormat="1" x14ac:dyDescent="0.25">
      <c r="A242" s="239">
        <v>11202</v>
      </c>
      <c r="B242" s="239" t="s">
        <v>211</v>
      </c>
      <c r="C242" s="240">
        <v>100</v>
      </c>
      <c r="D242" s="240">
        <v>100</v>
      </c>
      <c r="E242" s="240">
        <v>100</v>
      </c>
      <c r="F242" s="240">
        <v>100</v>
      </c>
      <c r="G242" s="240">
        <v>100</v>
      </c>
      <c r="H242" s="240">
        <v>100</v>
      </c>
      <c r="I242" s="240">
        <v>100</v>
      </c>
      <c r="J242" s="240">
        <v>100</v>
      </c>
      <c r="K242" s="240">
        <v>100</v>
      </c>
      <c r="L242" s="240">
        <v>100</v>
      </c>
      <c r="M242" s="240">
        <v>100</v>
      </c>
      <c r="N242" s="240">
        <v>100</v>
      </c>
      <c r="O242" s="240">
        <v>100</v>
      </c>
      <c r="P242" s="240">
        <v>100</v>
      </c>
      <c r="Q242" s="88">
        <f t="shared" si="6"/>
        <v>1400</v>
      </c>
      <c r="R242" s="244">
        <f t="shared" si="7"/>
        <v>1</v>
      </c>
    </row>
    <row r="243" spans="1:18" s="2" customFormat="1" x14ac:dyDescent="0.25">
      <c r="A243" s="239">
        <v>11203</v>
      </c>
      <c r="B243" s="239" t="s">
        <v>280</v>
      </c>
      <c r="C243" s="240">
        <v>100</v>
      </c>
      <c r="D243" s="240">
        <v>100</v>
      </c>
      <c r="E243" s="240">
        <v>100</v>
      </c>
      <c r="F243" s="240">
        <v>100</v>
      </c>
      <c r="G243" s="240">
        <v>100</v>
      </c>
      <c r="H243" s="240">
        <v>100</v>
      </c>
      <c r="I243" s="240">
        <v>100</v>
      </c>
      <c r="J243" s="240">
        <v>100</v>
      </c>
      <c r="K243" s="240">
        <v>100</v>
      </c>
      <c r="L243" s="240">
        <v>100</v>
      </c>
      <c r="M243" s="240">
        <v>100</v>
      </c>
      <c r="N243" s="240">
        <v>100</v>
      </c>
      <c r="O243" s="240">
        <v>100</v>
      </c>
      <c r="P243" s="240">
        <v>100</v>
      </c>
      <c r="Q243" s="88">
        <f t="shared" si="6"/>
        <v>1400</v>
      </c>
      <c r="R243" s="244">
        <f t="shared" si="7"/>
        <v>1</v>
      </c>
    </row>
    <row r="244" spans="1:18" s="2" customFormat="1" x14ac:dyDescent="0.25">
      <c r="A244" s="239">
        <v>11301</v>
      </c>
      <c r="B244" s="239" t="s">
        <v>222</v>
      </c>
      <c r="C244" s="240">
        <v>100</v>
      </c>
      <c r="D244" s="240">
        <v>100</v>
      </c>
      <c r="E244" s="240">
        <v>100</v>
      </c>
      <c r="F244" s="240">
        <v>100</v>
      </c>
      <c r="G244" s="240">
        <v>100</v>
      </c>
      <c r="H244" s="240">
        <v>100</v>
      </c>
      <c r="I244" s="240">
        <v>100</v>
      </c>
      <c r="J244" s="240">
        <v>100</v>
      </c>
      <c r="K244" s="240">
        <v>100</v>
      </c>
      <c r="L244" s="240">
        <v>100</v>
      </c>
      <c r="M244" s="240">
        <v>100</v>
      </c>
      <c r="N244" s="240">
        <v>100</v>
      </c>
      <c r="O244" s="240">
        <v>100</v>
      </c>
      <c r="P244" s="240">
        <v>100</v>
      </c>
      <c r="Q244" s="88">
        <f t="shared" si="6"/>
        <v>1400</v>
      </c>
      <c r="R244" s="244">
        <f t="shared" si="7"/>
        <v>1</v>
      </c>
    </row>
    <row r="245" spans="1:18" s="2" customFormat="1" x14ac:dyDescent="0.25">
      <c r="A245" s="239">
        <v>11302</v>
      </c>
      <c r="B245" s="239" t="s">
        <v>368</v>
      </c>
      <c r="C245" s="240">
        <v>100</v>
      </c>
      <c r="D245" s="240">
        <v>100</v>
      </c>
      <c r="E245" s="240">
        <v>100</v>
      </c>
      <c r="F245" s="240">
        <v>100</v>
      </c>
      <c r="G245" s="240">
        <v>100</v>
      </c>
      <c r="H245" s="240">
        <v>100</v>
      </c>
      <c r="I245" s="240">
        <v>100</v>
      </c>
      <c r="J245" s="240">
        <v>100</v>
      </c>
      <c r="K245" s="240">
        <v>100</v>
      </c>
      <c r="L245" s="240">
        <v>100</v>
      </c>
      <c r="M245" s="240">
        <v>100</v>
      </c>
      <c r="N245" s="240">
        <v>100</v>
      </c>
      <c r="O245" s="240">
        <v>100</v>
      </c>
      <c r="P245" s="240">
        <v>100</v>
      </c>
      <c r="Q245" s="88">
        <f t="shared" si="6"/>
        <v>1400</v>
      </c>
      <c r="R245" s="244">
        <f t="shared" si="7"/>
        <v>1</v>
      </c>
    </row>
    <row r="246" spans="1:18" s="2" customFormat="1" x14ac:dyDescent="0.25">
      <c r="A246" s="239">
        <v>11303</v>
      </c>
      <c r="B246" s="239" t="s">
        <v>243</v>
      </c>
      <c r="C246" s="240">
        <v>100</v>
      </c>
      <c r="D246" s="240">
        <v>100</v>
      </c>
      <c r="E246" s="240">
        <v>100</v>
      </c>
      <c r="F246" s="240">
        <v>100</v>
      </c>
      <c r="G246" s="240">
        <v>100</v>
      </c>
      <c r="H246" s="240">
        <v>100</v>
      </c>
      <c r="I246" s="240">
        <v>100</v>
      </c>
      <c r="J246" s="240">
        <v>100</v>
      </c>
      <c r="K246" s="240">
        <v>100</v>
      </c>
      <c r="L246" s="240">
        <v>100</v>
      </c>
      <c r="M246" s="240">
        <v>100</v>
      </c>
      <c r="N246" s="240">
        <v>100</v>
      </c>
      <c r="O246" s="240">
        <v>100</v>
      </c>
      <c r="P246" s="240">
        <v>100</v>
      </c>
      <c r="Q246" s="88">
        <f t="shared" si="6"/>
        <v>1400</v>
      </c>
      <c r="R246" s="244">
        <f t="shared" si="7"/>
        <v>1</v>
      </c>
    </row>
    <row r="247" spans="1:18" s="2" customFormat="1" x14ac:dyDescent="0.25">
      <c r="A247" s="239">
        <v>11401</v>
      </c>
      <c r="B247" s="239" t="s">
        <v>161</v>
      </c>
      <c r="C247" s="240">
        <v>100</v>
      </c>
      <c r="D247" s="240">
        <v>100</v>
      </c>
      <c r="E247" s="240">
        <v>100</v>
      </c>
      <c r="F247" s="240">
        <v>100</v>
      </c>
      <c r="G247" s="240">
        <v>100</v>
      </c>
      <c r="H247" s="240">
        <v>100</v>
      </c>
      <c r="I247" s="240">
        <v>100</v>
      </c>
      <c r="J247" s="240">
        <v>100</v>
      </c>
      <c r="K247" s="240">
        <v>100</v>
      </c>
      <c r="L247" s="240">
        <v>100</v>
      </c>
      <c r="M247" s="240">
        <v>100</v>
      </c>
      <c r="N247" s="240">
        <v>100</v>
      </c>
      <c r="O247" s="240">
        <v>100</v>
      </c>
      <c r="P247" s="240">
        <v>100</v>
      </c>
      <c r="Q247" s="88">
        <f t="shared" si="6"/>
        <v>1400</v>
      </c>
      <c r="R247" s="244">
        <f t="shared" si="7"/>
        <v>1</v>
      </c>
    </row>
    <row r="248" spans="1:18" s="2" customFormat="1" x14ac:dyDescent="0.25">
      <c r="A248" s="239">
        <v>11402</v>
      </c>
      <c r="B248" s="239" t="s">
        <v>173</v>
      </c>
      <c r="C248" s="240">
        <v>100</v>
      </c>
      <c r="D248" s="240">
        <v>100</v>
      </c>
      <c r="E248" s="240">
        <v>100</v>
      </c>
      <c r="F248" s="240">
        <v>100</v>
      </c>
      <c r="G248" s="240">
        <v>100</v>
      </c>
      <c r="H248" s="240">
        <v>100</v>
      </c>
      <c r="I248" s="240">
        <v>100</v>
      </c>
      <c r="J248" s="240">
        <v>100</v>
      </c>
      <c r="K248" s="240">
        <v>100</v>
      </c>
      <c r="L248" s="240">
        <v>100</v>
      </c>
      <c r="M248" s="240">
        <v>100</v>
      </c>
      <c r="N248" s="240">
        <v>100</v>
      </c>
      <c r="O248" s="240">
        <v>100</v>
      </c>
      <c r="P248" s="240">
        <v>100</v>
      </c>
      <c r="Q248" s="88">
        <f t="shared" si="6"/>
        <v>1400</v>
      </c>
      <c r="R248" s="244">
        <f t="shared" si="7"/>
        <v>1</v>
      </c>
    </row>
    <row r="249" spans="1:18" s="2" customFormat="1" x14ac:dyDescent="0.25">
      <c r="A249" s="239">
        <v>12101</v>
      </c>
      <c r="B249" s="239" t="s">
        <v>51</v>
      </c>
      <c r="C249" s="240">
        <v>100</v>
      </c>
      <c r="D249" s="240">
        <v>100</v>
      </c>
      <c r="E249" s="240">
        <v>100</v>
      </c>
      <c r="F249" s="240">
        <v>100</v>
      </c>
      <c r="G249" s="240">
        <v>100</v>
      </c>
      <c r="H249" s="240">
        <v>100</v>
      </c>
      <c r="I249" s="240">
        <v>100</v>
      </c>
      <c r="J249" s="240">
        <v>100</v>
      </c>
      <c r="K249" s="240">
        <v>100</v>
      </c>
      <c r="L249" s="240">
        <v>100</v>
      </c>
      <c r="M249" s="240">
        <v>100</v>
      </c>
      <c r="N249" s="240">
        <v>100</v>
      </c>
      <c r="O249" s="240">
        <v>100</v>
      </c>
      <c r="P249" s="240">
        <v>100</v>
      </c>
      <c r="Q249" s="88">
        <f t="shared" si="6"/>
        <v>1400</v>
      </c>
      <c r="R249" s="244">
        <f t="shared" si="7"/>
        <v>1</v>
      </c>
    </row>
    <row r="250" spans="1:18" s="2" customFormat="1" x14ac:dyDescent="0.25">
      <c r="A250" s="239">
        <v>12102</v>
      </c>
      <c r="B250" s="239" t="s">
        <v>250</v>
      </c>
      <c r="C250" s="240">
        <v>100</v>
      </c>
      <c r="D250" s="240">
        <v>100</v>
      </c>
      <c r="E250" s="240">
        <v>100</v>
      </c>
      <c r="F250" s="240">
        <v>100</v>
      </c>
      <c r="G250" s="240">
        <v>100</v>
      </c>
      <c r="H250" s="240">
        <v>100</v>
      </c>
      <c r="I250" s="240">
        <v>100</v>
      </c>
      <c r="J250" s="240">
        <v>100</v>
      </c>
      <c r="K250" s="240">
        <v>100</v>
      </c>
      <c r="L250" s="240">
        <v>100</v>
      </c>
      <c r="M250" s="240">
        <v>100</v>
      </c>
      <c r="N250" s="240">
        <v>100</v>
      </c>
      <c r="O250" s="240">
        <v>100</v>
      </c>
      <c r="P250" s="240">
        <v>100</v>
      </c>
      <c r="Q250" s="88">
        <f t="shared" si="6"/>
        <v>1400</v>
      </c>
      <c r="R250" s="244">
        <f t="shared" si="7"/>
        <v>1</v>
      </c>
    </row>
    <row r="251" spans="1:18" s="2" customFormat="1" x14ac:dyDescent="0.25">
      <c r="A251" s="239">
        <v>12103</v>
      </c>
      <c r="B251" s="239" t="s">
        <v>246</v>
      </c>
      <c r="C251" s="240">
        <v>100</v>
      </c>
      <c r="D251" s="240">
        <v>100</v>
      </c>
      <c r="E251" s="240">
        <v>100</v>
      </c>
      <c r="F251" s="240">
        <v>100</v>
      </c>
      <c r="G251" s="240">
        <v>100</v>
      </c>
      <c r="H251" s="240">
        <v>100</v>
      </c>
      <c r="I251" s="240">
        <v>100</v>
      </c>
      <c r="J251" s="240">
        <v>100</v>
      </c>
      <c r="K251" s="240">
        <v>100</v>
      </c>
      <c r="L251" s="240">
        <v>100</v>
      </c>
      <c r="M251" s="240">
        <v>100</v>
      </c>
      <c r="N251" s="240">
        <v>100</v>
      </c>
      <c r="O251" s="240">
        <v>100</v>
      </c>
      <c r="P251" s="240">
        <v>100</v>
      </c>
      <c r="Q251" s="88">
        <f t="shared" si="6"/>
        <v>1400</v>
      </c>
      <c r="R251" s="244">
        <f t="shared" si="7"/>
        <v>1</v>
      </c>
    </row>
    <row r="252" spans="1:18" s="2" customFormat="1" x14ac:dyDescent="0.25">
      <c r="A252" s="239">
        <v>12104</v>
      </c>
      <c r="B252" s="239" t="s">
        <v>151</v>
      </c>
      <c r="C252" s="240">
        <v>100</v>
      </c>
      <c r="D252" s="240">
        <v>100</v>
      </c>
      <c r="E252" s="240">
        <v>100</v>
      </c>
      <c r="F252" s="240">
        <v>100</v>
      </c>
      <c r="G252" s="240">
        <v>100</v>
      </c>
      <c r="H252" s="240">
        <v>100</v>
      </c>
      <c r="I252" s="240">
        <v>100</v>
      </c>
      <c r="J252" s="240">
        <v>100</v>
      </c>
      <c r="K252" s="240">
        <v>100</v>
      </c>
      <c r="L252" s="240">
        <v>100</v>
      </c>
      <c r="M252" s="240">
        <v>100</v>
      </c>
      <c r="N252" s="240">
        <v>100</v>
      </c>
      <c r="O252" s="240">
        <v>100</v>
      </c>
      <c r="P252" s="240">
        <v>100</v>
      </c>
      <c r="Q252" s="88">
        <f t="shared" si="6"/>
        <v>1400</v>
      </c>
      <c r="R252" s="244">
        <f t="shared" si="7"/>
        <v>1</v>
      </c>
    </row>
    <row r="253" spans="1:18" s="2" customFormat="1" x14ac:dyDescent="0.25">
      <c r="A253" s="239">
        <v>12201</v>
      </c>
      <c r="B253" s="239" t="s">
        <v>223</v>
      </c>
      <c r="C253" s="240">
        <v>100</v>
      </c>
      <c r="D253" s="240">
        <v>100</v>
      </c>
      <c r="E253" s="240">
        <v>100</v>
      </c>
      <c r="F253" s="240">
        <v>100</v>
      </c>
      <c r="G253" s="240">
        <v>100</v>
      </c>
      <c r="H253" s="240">
        <v>100</v>
      </c>
      <c r="I253" s="240">
        <v>100</v>
      </c>
      <c r="J253" s="240">
        <v>100</v>
      </c>
      <c r="K253" s="240">
        <v>100</v>
      </c>
      <c r="L253" s="240">
        <v>100</v>
      </c>
      <c r="M253" s="240">
        <v>100</v>
      </c>
      <c r="N253" s="240">
        <v>100</v>
      </c>
      <c r="O253" s="240">
        <v>100</v>
      </c>
      <c r="P253" s="240">
        <v>100</v>
      </c>
      <c r="Q253" s="88">
        <f t="shared" si="6"/>
        <v>1400</v>
      </c>
      <c r="R253" s="244">
        <f t="shared" si="7"/>
        <v>1</v>
      </c>
    </row>
    <row r="254" spans="1:18" s="2" customFormat="1" x14ac:dyDescent="0.25">
      <c r="A254" s="239">
        <v>12301</v>
      </c>
      <c r="B254" s="239" t="s">
        <v>185</v>
      </c>
      <c r="C254" s="240">
        <v>100</v>
      </c>
      <c r="D254" s="240">
        <v>100</v>
      </c>
      <c r="E254" s="240">
        <v>100</v>
      </c>
      <c r="F254" s="240">
        <v>100</v>
      </c>
      <c r="G254" s="240">
        <v>100</v>
      </c>
      <c r="H254" s="240">
        <v>100</v>
      </c>
      <c r="I254" s="240">
        <v>100</v>
      </c>
      <c r="J254" s="240">
        <v>100</v>
      </c>
      <c r="K254" s="240">
        <v>100</v>
      </c>
      <c r="L254" s="240">
        <v>100</v>
      </c>
      <c r="M254" s="240">
        <v>100</v>
      </c>
      <c r="N254" s="240">
        <v>100</v>
      </c>
      <c r="O254" s="240">
        <v>100</v>
      </c>
      <c r="P254" s="240">
        <v>100</v>
      </c>
      <c r="Q254" s="88">
        <f t="shared" si="6"/>
        <v>1400</v>
      </c>
      <c r="R254" s="244">
        <f t="shared" si="7"/>
        <v>1</v>
      </c>
    </row>
    <row r="255" spans="1:18" s="2" customFormat="1" x14ac:dyDescent="0.25">
      <c r="A255" s="239">
        <v>12302</v>
      </c>
      <c r="B255" s="239" t="s">
        <v>154</v>
      </c>
      <c r="C255" s="240">
        <v>100</v>
      </c>
      <c r="D255" s="240">
        <v>100</v>
      </c>
      <c r="E255" s="240">
        <v>100</v>
      </c>
      <c r="F255" s="240">
        <v>100</v>
      </c>
      <c r="G255" s="240">
        <v>100</v>
      </c>
      <c r="H255" s="240">
        <v>100</v>
      </c>
      <c r="I255" s="240">
        <v>100</v>
      </c>
      <c r="J255" s="240">
        <v>100</v>
      </c>
      <c r="K255" s="240">
        <v>100</v>
      </c>
      <c r="L255" s="240">
        <v>100</v>
      </c>
      <c r="M255" s="240">
        <v>100</v>
      </c>
      <c r="N255" s="240">
        <v>100</v>
      </c>
      <c r="O255" s="240">
        <v>100</v>
      </c>
      <c r="P255" s="240">
        <v>100</v>
      </c>
      <c r="Q255" s="88">
        <f t="shared" si="6"/>
        <v>1400</v>
      </c>
      <c r="R255" s="244">
        <f t="shared" si="7"/>
        <v>1</v>
      </c>
    </row>
    <row r="256" spans="1:18" s="2" customFormat="1" x14ac:dyDescent="0.25">
      <c r="A256" s="239">
        <v>12303</v>
      </c>
      <c r="B256" s="239" t="s">
        <v>256</v>
      </c>
      <c r="C256" s="240">
        <v>100</v>
      </c>
      <c r="D256" s="240">
        <v>100</v>
      </c>
      <c r="E256" s="240">
        <v>100</v>
      </c>
      <c r="F256" s="240">
        <v>100</v>
      </c>
      <c r="G256" s="240">
        <v>100</v>
      </c>
      <c r="H256" s="240">
        <v>100</v>
      </c>
      <c r="I256" s="240">
        <v>100</v>
      </c>
      <c r="J256" s="240">
        <v>100</v>
      </c>
      <c r="K256" s="240">
        <v>100</v>
      </c>
      <c r="L256" s="240">
        <v>100</v>
      </c>
      <c r="M256" s="240">
        <v>100</v>
      </c>
      <c r="N256" s="240">
        <v>100</v>
      </c>
      <c r="O256" s="240">
        <v>100</v>
      </c>
      <c r="P256" s="240">
        <v>100</v>
      </c>
      <c r="Q256" s="88">
        <f t="shared" si="6"/>
        <v>1400</v>
      </c>
      <c r="R256" s="244">
        <f t="shared" si="7"/>
        <v>1</v>
      </c>
    </row>
    <row r="257" spans="1:18" s="2" customFormat="1" x14ac:dyDescent="0.25">
      <c r="A257" s="239">
        <v>12401</v>
      </c>
      <c r="B257" s="239" t="s">
        <v>91</v>
      </c>
      <c r="C257" s="240">
        <v>100</v>
      </c>
      <c r="D257" s="240">
        <v>100</v>
      </c>
      <c r="E257" s="240">
        <v>100</v>
      </c>
      <c r="F257" s="240">
        <v>100</v>
      </c>
      <c r="G257" s="240">
        <v>100</v>
      </c>
      <c r="H257" s="240">
        <v>100</v>
      </c>
      <c r="I257" s="240">
        <v>100</v>
      </c>
      <c r="J257" s="240">
        <v>100</v>
      </c>
      <c r="K257" s="240">
        <v>100</v>
      </c>
      <c r="L257" s="240">
        <v>100</v>
      </c>
      <c r="M257" s="240">
        <v>100</v>
      </c>
      <c r="N257" s="240">
        <v>100</v>
      </c>
      <c r="O257" s="240">
        <v>100</v>
      </c>
      <c r="P257" s="240">
        <v>100</v>
      </c>
      <c r="Q257" s="88">
        <f t="shared" si="6"/>
        <v>1400</v>
      </c>
      <c r="R257" s="244">
        <f t="shared" si="7"/>
        <v>1</v>
      </c>
    </row>
    <row r="258" spans="1:18" s="2" customFormat="1" x14ac:dyDescent="0.25">
      <c r="A258" s="239">
        <v>12402</v>
      </c>
      <c r="B258" s="239" t="s">
        <v>258</v>
      </c>
      <c r="C258" s="240">
        <v>100</v>
      </c>
      <c r="D258" s="240">
        <v>100</v>
      </c>
      <c r="E258" s="240">
        <v>100</v>
      </c>
      <c r="F258" s="240">
        <v>100</v>
      </c>
      <c r="G258" s="240">
        <v>100</v>
      </c>
      <c r="H258" s="240">
        <v>100</v>
      </c>
      <c r="I258" s="240">
        <v>100</v>
      </c>
      <c r="J258" s="240">
        <v>100</v>
      </c>
      <c r="K258" s="240">
        <v>100</v>
      </c>
      <c r="L258" s="240">
        <v>100</v>
      </c>
      <c r="M258" s="240">
        <v>100</v>
      </c>
      <c r="N258" s="240">
        <v>100</v>
      </c>
      <c r="O258" s="240">
        <v>100</v>
      </c>
      <c r="P258" s="240">
        <v>100</v>
      </c>
      <c r="Q258" s="88">
        <f t="shared" si="6"/>
        <v>1400</v>
      </c>
      <c r="R258" s="244">
        <f t="shared" si="7"/>
        <v>1</v>
      </c>
    </row>
    <row r="259" spans="1:18" s="2" customFormat="1" x14ac:dyDescent="0.25">
      <c r="A259" s="239">
        <v>13101</v>
      </c>
      <c r="B259" s="239" t="s">
        <v>7</v>
      </c>
      <c r="C259" s="240">
        <v>100</v>
      </c>
      <c r="D259" s="240">
        <v>100</v>
      </c>
      <c r="E259" s="240">
        <v>100</v>
      </c>
      <c r="F259" s="240">
        <v>100</v>
      </c>
      <c r="G259" s="240">
        <v>100</v>
      </c>
      <c r="H259" s="240">
        <v>100</v>
      </c>
      <c r="I259" s="240">
        <v>100</v>
      </c>
      <c r="J259" s="240">
        <v>100</v>
      </c>
      <c r="K259" s="240">
        <v>100</v>
      </c>
      <c r="L259" s="240">
        <v>100</v>
      </c>
      <c r="M259" s="240">
        <v>100</v>
      </c>
      <c r="N259" s="240">
        <v>100</v>
      </c>
      <c r="O259" s="240">
        <v>100</v>
      </c>
      <c r="P259" s="240">
        <v>100</v>
      </c>
      <c r="Q259" s="88">
        <f t="shared" si="6"/>
        <v>1400</v>
      </c>
      <c r="R259" s="244">
        <f t="shared" si="7"/>
        <v>1</v>
      </c>
    </row>
    <row r="260" spans="1:18" s="2" customFormat="1" x14ac:dyDescent="0.25">
      <c r="A260" s="239">
        <v>13102</v>
      </c>
      <c r="B260" s="239" t="s">
        <v>21</v>
      </c>
      <c r="C260" s="240">
        <v>100</v>
      </c>
      <c r="D260" s="240">
        <v>100</v>
      </c>
      <c r="E260" s="240">
        <v>100</v>
      </c>
      <c r="F260" s="240">
        <v>100</v>
      </c>
      <c r="G260" s="240">
        <v>100</v>
      </c>
      <c r="H260" s="240">
        <v>100</v>
      </c>
      <c r="I260" s="240">
        <v>100</v>
      </c>
      <c r="J260" s="240">
        <v>100</v>
      </c>
      <c r="K260" s="240">
        <v>100</v>
      </c>
      <c r="L260" s="240">
        <v>100</v>
      </c>
      <c r="M260" s="240">
        <v>100</v>
      </c>
      <c r="N260" s="240">
        <v>100</v>
      </c>
      <c r="O260" s="240">
        <v>100</v>
      </c>
      <c r="P260" s="240">
        <v>100</v>
      </c>
      <c r="Q260" s="88">
        <f t="shared" ref="Q260:Q323" si="8">SUM(C260:P260)</f>
        <v>1400</v>
      </c>
      <c r="R260" s="244">
        <f t="shared" ref="R260:R323" si="9">SUM(C260:P260)/1400</f>
        <v>1</v>
      </c>
    </row>
    <row r="261" spans="1:18" s="2" customFormat="1" x14ac:dyDescent="0.25">
      <c r="A261" s="239">
        <v>13103</v>
      </c>
      <c r="B261" s="239" t="s">
        <v>46</v>
      </c>
      <c r="C261" s="240">
        <v>100</v>
      </c>
      <c r="D261" s="240">
        <v>100</v>
      </c>
      <c r="E261" s="240">
        <v>100</v>
      </c>
      <c r="F261" s="240">
        <v>100</v>
      </c>
      <c r="G261" s="240">
        <v>100</v>
      </c>
      <c r="H261" s="240">
        <v>100</v>
      </c>
      <c r="I261" s="240">
        <v>100</v>
      </c>
      <c r="J261" s="240">
        <v>100</v>
      </c>
      <c r="K261" s="240">
        <v>100</v>
      </c>
      <c r="L261" s="240">
        <v>100</v>
      </c>
      <c r="M261" s="240">
        <v>100</v>
      </c>
      <c r="N261" s="240">
        <v>100</v>
      </c>
      <c r="O261" s="240">
        <v>100</v>
      </c>
      <c r="P261" s="240">
        <v>100</v>
      </c>
      <c r="Q261" s="88">
        <f t="shared" si="8"/>
        <v>1400</v>
      </c>
      <c r="R261" s="244">
        <f t="shared" si="9"/>
        <v>1</v>
      </c>
    </row>
    <row r="262" spans="1:18" s="2" customFormat="1" x14ac:dyDescent="0.25">
      <c r="A262" s="239">
        <v>13104</v>
      </c>
      <c r="B262" s="239" t="s">
        <v>43</v>
      </c>
      <c r="C262" s="240">
        <v>100</v>
      </c>
      <c r="D262" s="240">
        <v>100</v>
      </c>
      <c r="E262" s="240">
        <v>100</v>
      </c>
      <c r="F262" s="240">
        <v>100</v>
      </c>
      <c r="G262" s="240">
        <v>100</v>
      </c>
      <c r="H262" s="240">
        <v>100</v>
      </c>
      <c r="I262" s="240">
        <v>100</v>
      </c>
      <c r="J262" s="240">
        <v>100</v>
      </c>
      <c r="K262" s="240">
        <v>100</v>
      </c>
      <c r="L262" s="240">
        <v>100</v>
      </c>
      <c r="M262" s="240">
        <v>100</v>
      </c>
      <c r="N262" s="240">
        <v>100</v>
      </c>
      <c r="O262" s="240">
        <v>100</v>
      </c>
      <c r="P262" s="240">
        <v>100</v>
      </c>
      <c r="Q262" s="88">
        <f t="shared" si="8"/>
        <v>1400</v>
      </c>
      <c r="R262" s="244">
        <f t="shared" si="9"/>
        <v>1</v>
      </c>
    </row>
    <row r="263" spans="1:18" s="2" customFormat="1" x14ac:dyDescent="0.25">
      <c r="A263" s="239">
        <v>13105</v>
      </c>
      <c r="B263" s="239" t="s">
        <v>49</v>
      </c>
      <c r="C263" s="240">
        <v>100</v>
      </c>
      <c r="D263" s="240">
        <v>100</v>
      </c>
      <c r="E263" s="240">
        <v>100</v>
      </c>
      <c r="F263" s="240">
        <v>100</v>
      </c>
      <c r="G263" s="240">
        <v>100</v>
      </c>
      <c r="H263" s="240">
        <v>100</v>
      </c>
      <c r="I263" s="240">
        <v>100</v>
      </c>
      <c r="J263" s="240">
        <v>100</v>
      </c>
      <c r="K263" s="240">
        <v>100</v>
      </c>
      <c r="L263" s="240">
        <v>100</v>
      </c>
      <c r="M263" s="240">
        <v>100</v>
      </c>
      <c r="N263" s="240">
        <v>100</v>
      </c>
      <c r="O263" s="240">
        <v>100</v>
      </c>
      <c r="P263" s="240">
        <v>100</v>
      </c>
      <c r="Q263" s="88">
        <f t="shared" si="8"/>
        <v>1400</v>
      </c>
      <c r="R263" s="244">
        <f t="shared" si="9"/>
        <v>1</v>
      </c>
    </row>
    <row r="264" spans="1:18" s="2" customFormat="1" x14ac:dyDescent="0.25">
      <c r="A264" s="239">
        <v>13106</v>
      </c>
      <c r="B264" s="239" t="s">
        <v>23</v>
      </c>
      <c r="C264" s="240">
        <v>100</v>
      </c>
      <c r="D264" s="240">
        <v>100</v>
      </c>
      <c r="E264" s="240">
        <v>100</v>
      </c>
      <c r="F264" s="240">
        <v>100</v>
      </c>
      <c r="G264" s="240">
        <v>100</v>
      </c>
      <c r="H264" s="240">
        <v>100</v>
      </c>
      <c r="I264" s="240">
        <v>100</v>
      </c>
      <c r="J264" s="240">
        <v>100</v>
      </c>
      <c r="K264" s="240">
        <v>100</v>
      </c>
      <c r="L264" s="240">
        <v>100</v>
      </c>
      <c r="M264" s="240">
        <v>100</v>
      </c>
      <c r="N264" s="240">
        <v>100</v>
      </c>
      <c r="O264" s="240">
        <v>100</v>
      </c>
      <c r="P264" s="240">
        <v>100</v>
      </c>
      <c r="Q264" s="88">
        <f t="shared" si="8"/>
        <v>1400</v>
      </c>
      <c r="R264" s="244">
        <f t="shared" si="9"/>
        <v>1</v>
      </c>
    </row>
    <row r="265" spans="1:18" s="2" customFormat="1" x14ac:dyDescent="0.25">
      <c r="A265" s="239">
        <v>13107</v>
      </c>
      <c r="B265" s="239" t="s">
        <v>11</v>
      </c>
      <c r="C265" s="240">
        <v>100</v>
      </c>
      <c r="D265" s="240">
        <v>100</v>
      </c>
      <c r="E265" s="240">
        <v>100</v>
      </c>
      <c r="F265" s="240">
        <v>100</v>
      </c>
      <c r="G265" s="240">
        <v>100</v>
      </c>
      <c r="H265" s="240">
        <v>100</v>
      </c>
      <c r="I265" s="240">
        <v>100</v>
      </c>
      <c r="J265" s="240">
        <v>100</v>
      </c>
      <c r="K265" s="240">
        <v>100</v>
      </c>
      <c r="L265" s="240">
        <v>100</v>
      </c>
      <c r="M265" s="240">
        <v>100</v>
      </c>
      <c r="N265" s="240">
        <v>100</v>
      </c>
      <c r="O265" s="240">
        <v>100</v>
      </c>
      <c r="P265" s="240">
        <v>100</v>
      </c>
      <c r="Q265" s="88">
        <f t="shared" si="8"/>
        <v>1400</v>
      </c>
      <c r="R265" s="244">
        <f t="shared" si="9"/>
        <v>1</v>
      </c>
    </row>
    <row r="266" spans="1:18" s="2" customFormat="1" x14ac:dyDescent="0.25">
      <c r="A266" s="239">
        <v>13108</v>
      </c>
      <c r="B266" s="239" t="s">
        <v>26</v>
      </c>
      <c r="C266" s="240">
        <v>100</v>
      </c>
      <c r="D266" s="240">
        <v>100</v>
      </c>
      <c r="E266" s="240">
        <v>100</v>
      </c>
      <c r="F266" s="240">
        <v>100</v>
      </c>
      <c r="G266" s="240">
        <v>100</v>
      </c>
      <c r="H266" s="240">
        <v>100</v>
      </c>
      <c r="I266" s="240">
        <v>100</v>
      </c>
      <c r="J266" s="240">
        <v>100</v>
      </c>
      <c r="K266" s="240">
        <v>100</v>
      </c>
      <c r="L266" s="240">
        <v>100</v>
      </c>
      <c r="M266" s="240">
        <v>100</v>
      </c>
      <c r="N266" s="240">
        <v>100</v>
      </c>
      <c r="O266" s="240">
        <v>100</v>
      </c>
      <c r="P266" s="240">
        <v>100</v>
      </c>
      <c r="Q266" s="88">
        <f t="shared" si="8"/>
        <v>1400</v>
      </c>
      <c r="R266" s="244">
        <f t="shared" si="9"/>
        <v>1</v>
      </c>
    </row>
    <row r="267" spans="1:18" s="2" customFormat="1" x14ac:dyDescent="0.25">
      <c r="A267" s="239">
        <v>13109</v>
      </c>
      <c r="B267" s="239" t="s">
        <v>20</v>
      </c>
      <c r="C267" s="240">
        <v>100</v>
      </c>
      <c r="D267" s="240">
        <v>100</v>
      </c>
      <c r="E267" s="240">
        <v>100</v>
      </c>
      <c r="F267" s="240">
        <v>100</v>
      </c>
      <c r="G267" s="240">
        <v>100</v>
      </c>
      <c r="H267" s="240">
        <v>100</v>
      </c>
      <c r="I267" s="240">
        <v>100</v>
      </c>
      <c r="J267" s="240">
        <v>100</v>
      </c>
      <c r="K267" s="240">
        <v>100</v>
      </c>
      <c r="L267" s="240">
        <v>100</v>
      </c>
      <c r="M267" s="240">
        <v>100</v>
      </c>
      <c r="N267" s="240">
        <v>100</v>
      </c>
      <c r="O267" s="240">
        <v>100</v>
      </c>
      <c r="P267" s="240">
        <v>100</v>
      </c>
      <c r="Q267" s="88">
        <f t="shared" si="8"/>
        <v>1400</v>
      </c>
      <c r="R267" s="244">
        <f t="shared" si="9"/>
        <v>1</v>
      </c>
    </row>
    <row r="268" spans="1:18" s="2" customFormat="1" x14ac:dyDescent="0.25">
      <c r="A268" s="239">
        <v>13110</v>
      </c>
      <c r="B268" s="239" t="s">
        <v>35</v>
      </c>
      <c r="C268" s="240">
        <v>100</v>
      </c>
      <c r="D268" s="240">
        <v>100</v>
      </c>
      <c r="E268" s="240">
        <v>100</v>
      </c>
      <c r="F268" s="240">
        <v>100</v>
      </c>
      <c r="G268" s="240">
        <v>100</v>
      </c>
      <c r="H268" s="240">
        <v>100</v>
      </c>
      <c r="I268" s="240">
        <v>100</v>
      </c>
      <c r="J268" s="240">
        <v>100</v>
      </c>
      <c r="K268" s="240">
        <v>100</v>
      </c>
      <c r="L268" s="240">
        <v>100</v>
      </c>
      <c r="M268" s="240">
        <v>100</v>
      </c>
      <c r="N268" s="240">
        <v>100</v>
      </c>
      <c r="O268" s="240">
        <v>100</v>
      </c>
      <c r="P268" s="240">
        <v>100</v>
      </c>
      <c r="Q268" s="88">
        <f t="shared" si="8"/>
        <v>1400</v>
      </c>
      <c r="R268" s="244">
        <f t="shared" si="9"/>
        <v>1</v>
      </c>
    </row>
    <row r="269" spans="1:18" s="2" customFormat="1" x14ac:dyDescent="0.25">
      <c r="A269" s="239">
        <v>13111</v>
      </c>
      <c r="B269" s="239" t="s">
        <v>36</v>
      </c>
      <c r="C269" s="240">
        <v>100</v>
      </c>
      <c r="D269" s="240">
        <v>100</v>
      </c>
      <c r="E269" s="240">
        <v>100</v>
      </c>
      <c r="F269" s="240">
        <v>100</v>
      </c>
      <c r="G269" s="240">
        <v>100</v>
      </c>
      <c r="H269" s="240">
        <v>100</v>
      </c>
      <c r="I269" s="240">
        <v>100</v>
      </c>
      <c r="J269" s="240">
        <v>100</v>
      </c>
      <c r="K269" s="240">
        <v>100</v>
      </c>
      <c r="L269" s="240">
        <v>100</v>
      </c>
      <c r="M269" s="240">
        <v>100</v>
      </c>
      <c r="N269" s="240">
        <v>100</v>
      </c>
      <c r="O269" s="240">
        <v>100</v>
      </c>
      <c r="P269" s="240">
        <v>100</v>
      </c>
      <c r="Q269" s="88">
        <f t="shared" si="8"/>
        <v>1400</v>
      </c>
      <c r="R269" s="244">
        <f t="shared" si="9"/>
        <v>1</v>
      </c>
    </row>
    <row r="270" spans="1:18" s="2" customFormat="1" x14ac:dyDescent="0.25">
      <c r="A270" s="239">
        <v>13112</v>
      </c>
      <c r="B270" s="239" t="s">
        <v>27</v>
      </c>
      <c r="C270" s="240">
        <v>100</v>
      </c>
      <c r="D270" s="240">
        <v>100</v>
      </c>
      <c r="E270" s="240">
        <v>100</v>
      </c>
      <c r="F270" s="240">
        <v>100</v>
      </c>
      <c r="G270" s="240">
        <v>100</v>
      </c>
      <c r="H270" s="240">
        <v>100</v>
      </c>
      <c r="I270" s="240">
        <v>100</v>
      </c>
      <c r="J270" s="240">
        <v>100</v>
      </c>
      <c r="K270" s="240">
        <v>100</v>
      </c>
      <c r="L270" s="240">
        <v>100</v>
      </c>
      <c r="M270" s="240">
        <v>100</v>
      </c>
      <c r="N270" s="240">
        <v>100</v>
      </c>
      <c r="O270" s="240">
        <v>100</v>
      </c>
      <c r="P270" s="240">
        <v>100</v>
      </c>
      <c r="Q270" s="88">
        <f t="shared" si="8"/>
        <v>1400</v>
      </c>
      <c r="R270" s="244">
        <f t="shared" si="9"/>
        <v>1</v>
      </c>
    </row>
    <row r="271" spans="1:18" s="2" customFormat="1" x14ac:dyDescent="0.25">
      <c r="A271" s="239">
        <v>13113</v>
      </c>
      <c r="B271" s="239" t="s">
        <v>18</v>
      </c>
      <c r="C271" s="240">
        <v>100</v>
      </c>
      <c r="D271" s="240">
        <v>100</v>
      </c>
      <c r="E271" s="240">
        <v>100</v>
      </c>
      <c r="F271" s="240">
        <v>100</v>
      </c>
      <c r="G271" s="240">
        <v>100</v>
      </c>
      <c r="H271" s="240">
        <v>100</v>
      </c>
      <c r="I271" s="240">
        <v>100</v>
      </c>
      <c r="J271" s="240">
        <v>100</v>
      </c>
      <c r="K271" s="240">
        <v>100</v>
      </c>
      <c r="L271" s="240">
        <v>100</v>
      </c>
      <c r="M271" s="240">
        <v>100</v>
      </c>
      <c r="N271" s="240">
        <v>100</v>
      </c>
      <c r="O271" s="240">
        <v>100</v>
      </c>
      <c r="P271" s="240">
        <v>100</v>
      </c>
      <c r="Q271" s="88">
        <f t="shared" si="8"/>
        <v>1400</v>
      </c>
      <c r="R271" s="244">
        <f t="shared" si="9"/>
        <v>1</v>
      </c>
    </row>
    <row r="272" spans="1:18" s="2" customFormat="1" x14ac:dyDescent="0.25">
      <c r="A272" s="239">
        <v>13114</v>
      </c>
      <c r="B272" s="239" t="s">
        <v>3</v>
      </c>
      <c r="C272" s="240">
        <v>100</v>
      </c>
      <c r="D272" s="240">
        <v>100</v>
      </c>
      <c r="E272" s="240">
        <v>100</v>
      </c>
      <c r="F272" s="240">
        <v>100</v>
      </c>
      <c r="G272" s="240">
        <v>100</v>
      </c>
      <c r="H272" s="240">
        <v>100</v>
      </c>
      <c r="I272" s="240">
        <v>100</v>
      </c>
      <c r="J272" s="240">
        <v>100</v>
      </c>
      <c r="K272" s="240">
        <v>100</v>
      </c>
      <c r="L272" s="240">
        <v>100</v>
      </c>
      <c r="M272" s="240">
        <v>100</v>
      </c>
      <c r="N272" s="240">
        <v>100</v>
      </c>
      <c r="O272" s="240">
        <v>100</v>
      </c>
      <c r="P272" s="240">
        <v>100</v>
      </c>
      <c r="Q272" s="88">
        <f t="shared" si="8"/>
        <v>1400</v>
      </c>
      <c r="R272" s="244">
        <f t="shared" si="9"/>
        <v>1</v>
      </c>
    </row>
    <row r="273" spans="1:18" s="2" customFormat="1" x14ac:dyDescent="0.25">
      <c r="A273" s="239">
        <v>13115</v>
      </c>
      <c r="B273" s="239" t="s">
        <v>9</v>
      </c>
      <c r="C273" s="240">
        <v>100</v>
      </c>
      <c r="D273" s="240">
        <v>100</v>
      </c>
      <c r="E273" s="240">
        <v>100</v>
      </c>
      <c r="F273" s="240">
        <v>100</v>
      </c>
      <c r="G273" s="240">
        <v>100</v>
      </c>
      <c r="H273" s="240">
        <v>100</v>
      </c>
      <c r="I273" s="240">
        <v>100</v>
      </c>
      <c r="J273" s="240">
        <v>100</v>
      </c>
      <c r="K273" s="240">
        <v>100</v>
      </c>
      <c r="L273" s="240">
        <v>100</v>
      </c>
      <c r="M273" s="240">
        <v>100</v>
      </c>
      <c r="N273" s="240">
        <v>100</v>
      </c>
      <c r="O273" s="240">
        <v>100</v>
      </c>
      <c r="P273" s="240">
        <v>100</v>
      </c>
      <c r="Q273" s="88">
        <f t="shared" si="8"/>
        <v>1400</v>
      </c>
      <c r="R273" s="244">
        <f t="shared" si="9"/>
        <v>1</v>
      </c>
    </row>
    <row r="274" spans="1:18" s="2" customFormat="1" x14ac:dyDescent="0.25">
      <c r="A274" s="239">
        <v>13116</v>
      </c>
      <c r="B274" s="239" t="s">
        <v>33</v>
      </c>
      <c r="C274" s="240">
        <v>100</v>
      </c>
      <c r="D274" s="240">
        <v>100</v>
      </c>
      <c r="E274" s="240">
        <v>100</v>
      </c>
      <c r="F274" s="240">
        <v>100</v>
      </c>
      <c r="G274" s="240">
        <v>100</v>
      </c>
      <c r="H274" s="240">
        <v>100</v>
      </c>
      <c r="I274" s="240">
        <v>100</v>
      </c>
      <c r="J274" s="240">
        <v>100</v>
      </c>
      <c r="K274" s="240">
        <v>100</v>
      </c>
      <c r="L274" s="240">
        <v>100</v>
      </c>
      <c r="M274" s="240">
        <v>100</v>
      </c>
      <c r="N274" s="240">
        <v>100</v>
      </c>
      <c r="O274" s="240">
        <v>100</v>
      </c>
      <c r="P274" s="240">
        <v>100</v>
      </c>
      <c r="Q274" s="88">
        <f t="shared" si="8"/>
        <v>1400</v>
      </c>
      <c r="R274" s="244">
        <f t="shared" si="9"/>
        <v>1</v>
      </c>
    </row>
    <row r="275" spans="1:18" s="2" customFormat="1" x14ac:dyDescent="0.25">
      <c r="A275" s="239">
        <v>13117</v>
      </c>
      <c r="B275" s="239" t="s">
        <v>44</v>
      </c>
      <c r="C275" s="240">
        <v>100</v>
      </c>
      <c r="D275" s="240">
        <v>100</v>
      </c>
      <c r="E275" s="240">
        <v>100</v>
      </c>
      <c r="F275" s="240">
        <v>100</v>
      </c>
      <c r="G275" s="240">
        <v>100</v>
      </c>
      <c r="H275" s="240">
        <v>100</v>
      </c>
      <c r="I275" s="240">
        <v>100</v>
      </c>
      <c r="J275" s="240">
        <v>100</v>
      </c>
      <c r="K275" s="240">
        <v>100</v>
      </c>
      <c r="L275" s="240">
        <v>100</v>
      </c>
      <c r="M275" s="240">
        <v>100</v>
      </c>
      <c r="N275" s="240">
        <v>100</v>
      </c>
      <c r="O275" s="240">
        <v>100</v>
      </c>
      <c r="P275" s="240">
        <v>100</v>
      </c>
      <c r="Q275" s="88">
        <f t="shared" si="8"/>
        <v>1400</v>
      </c>
      <c r="R275" s="244">
        <f t="shared" si="9"/>
        <v>1</v>
      </c>
    </row>
    <row r="276" spans="1:18" s="2" customFormat="1" x14ac:dyDescent="0.25">
      <c r="A276" s="239">
        <v>13118</v>
      </c>
      <c r="B276" s="239" t="s">
        <v>16</v>
      </c>
      <c r="C276" s="240">
        <v>100</v>
      </c>
      <c r="D276" s="240">
        <v>100</v>
      </c>
      <c r="E276" s="240">
        <v>100</v>
      </c>
      <c r="F276" s="240">
        <v>100</v>
      </c>
      <c r="G276" s="240">
        <v>100</v>
      </c>
      <c r="H276" s="240">
        <v>100</v>
      </c>
      <c r="I276" s="240">
        <v>100</v>
      </c>
      <c r="J276" s="240">
        <v>100</v>
      </c>
      <c r="K276" s="240">
        <v>100</v>
      </c>
      <c r="L276" s="240">
        <v>100</v>
      </c>
      <c r="M276" s="240">
        <v>100</v>
      </c>
      <c r="N276" s="240">
        <v>100</v>
      </c>
      <c r="O276" s="240">
        <v>100</v>
      </c>
      <c r="P276" s="240">
        <v>100</v>
      </c>
      <c r="Q276" s="88">
        <f t="shared" si="8"/>
        <v>1400</v>
      </c>
      <c r="R276" s="244">
        <f t="shared" si="9"/>
        <v>1</v>
      </c>
    </row>
    <row r="277" spans="1:18" s="2" customFormat="1" x14ac:dyDescent="0.25">
      <c r="A277" s="239">
        <v>13119</v>
      </c>
      <c r="B277" s="239" t="s">
        <v>8</v>
      </c>
      <c r="C277" s="240">
        <v>100</v>
      </c>
      <c r="D277" s="240">
        <v>100</v>
      </c>
      <c r="E277" s="240">
        <v>100</v>
      </c>
      <c r="F277" s="240">
        <v>100</v>
      </c>
      <c r="G277" s="240">
        <v>100</v>
      </c>
      <c r="H277" s="240">
        <v>100</v>
      </c>
      <c r="I277" s="240">
        <v>100</v>
      </c>
      <c r="J277" s="240">
        <v>100</v>
      </c>
      <c r="K277" s="240">
        <v>100</v>
      </c>
      <c r="L277" s="240">
        <v>100</v>
      </c>
      <c r="M277" s="240">
        <v>100</v>
      </c>
      <c r="N277" s="240">
        <v>100</v>
      </c>
      <c r="O277" s="240">
        <v>100</v>
      </c>
      <c r="P277" s="240">
        <v>100</v>
      </c>
      <c r="Q277" s="88">
        <f t="shared" si="8"/>
        <v>1400</v>
      </c>
      <c r="R277" s="244">
        <f t="shared" si="9"/>
        <v>1</v>
      </c>
    </row>
    <row r="278" spans="1:18" s="2" customFormat="1" x14ac:dyDescent="0.25">
      <c r="A278" s="239">
        <v>13120</v>
      </c>
      <c r="B278" s="239" t="s">
        <v>31</v>
      </c>
      <c r="C278" s="240">
        <v>100</v>
      </c>
      <c r="D278" s="240">
        <v>100</v>
      </c>
      <c r="E278" s="240">
        <v>100</v>
      </c>
      <c r="F278" s="240">
        <v>100</v>
      </c>
      <c r="G278" s="240">
        <v>100</v>
      </c>
      <c r="H278" s="240">
        <v>100</v>
      </c>
      <c r="I278" s="240">
        <v>100</v>
      </c>
      <c r="J278" s="240">
        <v>100</v>
      </c>
      <c r="K278" s="240">
        <v>100</v>
      </c>
      <c r="L278" s="240">
        <v>100</v>
      </c>
      <c r="M278" s="240">
        <v>100</v>
      </c>
      <c r="N278" s="240">
        <v>100</v>
      </c>
      <c r="O278" s="240">
        <v>100</v>
      </c>
      <c r="P278" s="240">
        <v>100</v>
      </c>
      <c r="Q278" s="88">
        <f t="shared" si="8"/>
        <v>1400</v>
      </c>
      <c r="R278" s="244">
        <f t="shared" si="9"/>
        <v>1</v>
      </c>
    </row>
    <row r="279" spans="1:18" s="2" customFormat="1" x14ac:dyDescent="0.25">
      <c r="A279" s="239">
        <v>13121</v>
      </c>
      <c r="B279" s="239" t="s">
        <v>45</v>
      </c>
      <c r="C279" s="240">
        <v>100</v>
      </c>
      <c r="D279" s="240">
        <v>100</v>
      </c>
      <c r="E279" s="240">
        <v>100</v>
      </c>
      <c r="F279" s="240">
        <v>100</v>
      </c>
      <c r="G279" s="240">
        <v>100</v>
      </c>
      <c r="H279" s="240">
        <v>100</v>
      </c>
      <c r="I279" s="240">
        <v>100</v>
      </c>
      <c r="J279" s="240">
        <v>100</v>
      </c>
      <c r="K279" s="240">
        <v>100</v>
      </c>
      <c r="L279" s="240">
        <v>100</v>
      </c>
      <c r="M279" s="240">
        <v>100</v>
      </c>
      <c r="N279" s="240">
        <v>100</v>
      </c>
      <c r="O279" s="240">
        <v>100</v>
      </c>
      <c r="P279" s="240">
        <v>100</v>
      </c>
      <c r="Q279" s="88">
        <f t="shared" si="8"/>
        <v>1400</v>
      </c>
      <c r="R279" s="244">
        <f t="shared" si="9"/>
        <v>1</v>
      </c>
    </row>
    <row r="280" spans="1:18" s="2" customFormat="1" x14ac:dyDescent="0.25">
      <c r="A280" s="239">
        <v>13122</v>
      </c>
      <c r="B280" s="239" t="s">
        <v>14</v>
      </c>
      <c r="C280" s="240">
        <v>100</v>
      </c>
      <c r="D280" s="240">
        <v>100</v>
      </c>
      <c r="E280" s="240">
        <v>100</v>
      </c>
      <c r="F280" s="240">
        <v>100</v>
      </c>
      <c r="G280" s="240">
        <v>100</v>
      </c>
      <c r="H280" s="240">
        <v>100</v>
      </c>
      <c r="I280" s="240">
        <v>100</v>
      </c>
      <c r="J280" s="240">
        <v>100</v>
      </c>
      <c r="K280" s="240">
        <v>100</v>
      </c>
      <c r="L280" s="240">
        <v>100</v>
      </c>
      <c r="M280" s="240">
        <v>100</v>
      </c>
      <c r="N280" s="240">
        <v>100</v>
      </c>
      <c r="O280" s="240">
        <v>100</v>
      </c>
      <c r="P280" s="240">
        <v>100</v>
      </c>
      <c r="Q280" s="88">
        <f t="shared" si="8"/>
        <v>1400</v>
      </c>
      <c r="R280" s="244">
        <f t="shared" si="9"/>
        <v>1</v>
      </c>
    </row>
    <row r="281" spans="1:18" s="2" customFormat="1" x14ac:dyDescent="0.25">
      <c r="A281" s="239">
        <v>13123</v>
      </c>
      <c r="B281" s="239" t="s">
        <v>4</v>
      </c>
      <c r="C281" s="240">
        <v>100</v>
      </c>
      <c r="D281" s="240">
        <v>100</v>
      </c>
      <c r="E281" s="240">
        <v>100</v>
      </c>
      <c r="F281" s="240">
        <v>100</v>
      </c>
      <c r="G281" s="240">
        <v>100</v>
      </c>
      <c r="H281" s="240">
        <v>100</v>
      </c>
      <c r="I281" s="240">
        <v>100</v>
      </c>
      <c r="J281" s="240">
        <v>100</v>
      </c>
      <c r="K281" s="240">
        <v>100</v>
      </c>
      <c r="L281" s="240">
        <v>100</v>
      </c>
      <c r="M281" s="240">
        <v>100</v>
      </c>
      <c r="N281" s="240">
        <v>100</v>
      </c>
      <c r="O281" s="240">
        <v>100</v>
      </c>
      <c r="P281" s="240">
        <v>100</v>
      </c>
      <c r="Q281" s="88">
        <f t="shared" si="8"/>
        <v>1400</v>
      </c>
      <c r="R281" s="244">
        <f t="shared" si="9"/>
        <v>1</v>
      </c>
    </row>
    <row r="282" spans="1:18" s="2" customFormat="1" x14ac:dyDescent="0.25">
      <c r="A282" s="239">
        <v>13124</v>
      </c>
      <c r="B282" s="239" t="s">
        <v>15</v>
      </c>
      <c r="C282" s="240">
        <v>100</v>
      </c>
      <c r="D282" s="240">
        <v>100</v>
      </c>
      <c r="E282" s="240">
        <v>100</v>
      </c>
      <c r="F282" s="240">
        <v>100</v>
      </c>
      <c r="G282" s="240">
        <v>100</v>
      </c>
      <c r="H282" s="240">
        <v>100</v>
      </c>
      <c r="I282" s="240">
        <v>100</v>
      </c>
      <c r="J282" s="240">
        <v>100</v>
      </c>
      <c r="K282" s="240">
        <v>100</v>
      </c>
      <c r="L282" s="240">
        <v>100</v>
      </c>
      <c r="M282" s="240">
        <v>100</v>
      </c>
      <c r="N282" s="240">
        <v>100</v>
      </c>
      <c r="O282" s="240">
        <v>100</v>
      </c>
      <c r="P282" s="240">
        <v>100</v>
      </c>
      <c r="Q282" s="88">
        <f t="shared" si="8"/>
        <v>1400</v>
      </c>
      <c r="R282" s="244">
        <f t="shared" si="9"/>
        <v>1</v>
      </c>
    </row>
    <row r="283" spans="1:18" s="2" customFormat="1" x14ac:dyDescent="0.25">
      <c r="A283" s="239">
        <v>13125</v>
      </c>
      <c r="B283" s="239" t="s">
        <v>12</v>
      </c>
      <c r="C283" s="240">
        <v>100</v>
      </c>
      <c r="D283" s="240">
        <v>100</v>
      </c>
      <c r="E283" s="240">
        <v>100</v>
      </c>
      <c r="F283" s="240">
        <v>100</v>
      </c>
      <c r="G283" s="240">
        <v>100</v>
      </c>
      <c r="H283" s="240">
        <v>100</v>
      </c>
      <c r="I283" s="240">
        <v>100</v>
      </c>
      <c r="J283" s="240">
        <v>100</v>
      </c>
      <c r="K283" s="240">
        <v>100</v>
      </c>
      <c r="L283" s="240">
        <v>100</v>
      </c>
      <c r="M283" s="240">
        <v>100</v>
      </c>
      <c r="N283" s="240">
        <v>100</v>
      </c>
      <c r="O283" s="240">
        <v>100</v>
      </c>
      <c r="P283" s="240">
        <v>100</v>
      </c>
      <c r="Q283" s="88">
        <f t="shared" si="8"/>
        <v>1400</v>
      </c>
      <c r="R283" s="244">
        <f t="shared" si="9"/>
        <v>1</v>
      </c>
    </row>
    <row r="284" spans="1:18" s="2" customFormat="1" x14ac:dyDescent="0.25">
      <c r="A284" s="239">
        <v>13126</v>
      </c>
      <c r="B284" s="239" t="s">
        <v>40</v>
      </c>
      <c r="C284" s="240">
        <v>100</v>
      </c>
      <c r="D284" s="240">
        <v>100</v>
      </c>
      <c r="E284" s="240">
        <v>100</v>
      </c>
      <c r="F284" s="240">
        <v>100</v>
      </c>
      <c r="G284" s="240">
        <v>100</v>
      </c>
      <c r="H284" s="240">
        <v>100</v>
      </c>
      <c r="I284" s="240">
        <v>100</v>
      </c>
      <c r="J284" s="240">
        <v>100</v>
      </c>
      <c r="K284" s="240">
        <v>100</v>
      </c>
      <c r="L284" s="240">
        <v>100</v>
      </c>
      <c r="M284" s="240">
        <v>100</v>
      </c>
      <c r="N284" s="240">
        <v>100</v>
      </c>
      <c r="O284" s="240">
        <v>100</v>
      </c>
      <c r="P284" s="240">
        <v>100</v>
      </c>
      <c r="Q284" s="88">
        <f t="shared" si="8"/>
        <v>1400</v>
      </c>
      <c r="R284" s="244">
        <f t="shared" si="9"/>
        <v>1</v>
      </c>
    </row>
    <row r="285" spans="1:18" s="2" customFormat="1" x14ac:dyDescent="0.25">
      <c r="A285" s="239">
        <v>13127</v>
      </c>
      <c r="B285" s="239" t="s">
        <v>6</v>
      </c>
      <c r="C285" s="240">
        <v>100</v>
      </c>
      <c r="D285" s="240">
        <v>100</v>
      </c>
      <c r="E285" s="240">
        <v>100</v>
      </c>
      <c r="F285" s="240">
        <v>100</v>
      </c>
      <c r="G285" s="240">
        <v>100</v>
      </c>
      <c r="H285" s="240">
        <v>100</v>
      </c>
      <c r="I285" s="240">
        <v>100</v>
      </c>
      <c r="J285" s="240">
        <v>100</v>
      </c>
      <c r="K285" s="240">
        <v>100</v>
      </c>
      <c r="L285" s="240">
        <v>100</v>
      </c>
      <c r="M285" s="240">
        <v>100</v>
      </c>
      <c r="N285" s="240">
        <v>100</v>
      </c>
      <c r="O285" s="240">
        <v>100</v>
      </c>
      <c r="P285" s="240">
        <v>100</v>
      </c>
      <c r="Q285" s="88">
        <f t="shared" si="8"/>
        <v>1400</v>
      </c>
      <c r="R285" s="244">
        <f t="shared" si="9"/>
        <v>1</v>
      </c>
    </row>
    <row r="286" spans="1:18" s="2" customFormat="1" x14ac:dyDescent="0.25">
      <c r="A286" s="239">
        <v>13128</v>
      </c>
      <c r="B286" s="239" t="s">
        <v>10</v>
      </c>
      <c r="C286" s="240">
        <v>100</v>
      </c>
      <c r="D286" s="240">
        <v>100</v>
      </c>
      <c r="E286" s="240">
        <v>100</v>
      </c>
      <c r="F286" s="240">
        <v>100</v>
      </c>
      <c r="G286" s="240">
        <v>100</v>
      </c>
      <c r="H286" s="240">
        <v>100</v>
      </c>
      <c r="I286" s="240">
        <v>100</v>
      </c>
      <c r="J286" s="240">
        <v>100</v>
      </c>
      <c r="K286" s="240">
        <v>100</v>
      </c>
      <c r="L286" s="240">
        <v>100</v>
      </c>
      <c r="M286" s="240">
        <v>100</v>
      </c>
      <c r="N286" s="240">
        <v>100</v>
      </c>
      <c r="O286" s="240">
        <v>100</v>
      </c>
      <c r="P286" s="240">
        <v>100</v>
      </c>
      <c r="Q286" s="88">
        <f t="shared" si="8"/>
        <v>1400</v>
      </c>
      <c r="R286" s="244">
        <f t="shared" si="9"/>
        <v>1</v>
      </c>
    </row>
    <row r="287" spans="1:18" s="2" customFormat="1" x14ac:dyDescent="0.25">
      <c r="A287" s="239">
        <v>13129</v>
      </c>
      <c r="B287" s="239" t="s">
        <v>22</v>
      </c>
      <c r="C287" s="240">
        <v>100</v>
      </c>
      <c r="D287" s="240">
        <v>100</v>
      </c>
      <c r="E287" s="240">
        <v>100</v>
      </c>
      <c r="F287" s="240">
        <v>100</v>
      </c>
      <c r="G287" s="240">
        <v>100</v>
      </c>
      <c r="H287" s="240">
        <v>100</v>
      </c>
      <c r="I287" s="240">
        <v>100</v>
      </c>
      <c r="J287" s="240">
        <v>100</v>
      </c>
      <c r="K287" s="240">
        <v>100</v>
      </c>
      <c r="L287" s="240">
        <v>100</v>
      </c>
      <c r="M287" s="240">
        <v>100</v>
      </c>
      <c r="N287" s="240">
        <v>100</v>
      </c>
      <c r="O287" s="240">
        <v>100</v>
      </c>
      <c r="P287" s="240">
        <v>100</v>
      </c>
      <c r="Q287" s="88">
        <f t="shared" si="8"/>
        <v>1400</v>
      </c>
      <c r="R287" s="244">
        <f t="shared" si="9"/>
        <v>1</v>
      </c>
    </row>
    <row r="288" spans="1:18" s="2" customFormat="1" x14ac:dyDescent="0.25">
      <c r="A288" s="239">
        <v>13130</v>
      </c>
      <c r="B288" s="239" t="s">
        <v>41</v>
      </c>
      <c r="C288" s="240">
        <v>100</v>
      </c>
      <c r="D288" s="240">
        <v>100</v>
      </c>
      <c r="E288" s="240">
        <v>100</v>
      </c>
      <c r="F288" s="240">
        <v>100</v>
      </c>
      <c r="G288" s="240">
        <v>100</v>
      </c>
      <c r="H288" s="240">
        <v>100</v>
      </c>
      <c r="I288" s="240">
        <v>100</v>
      </c>
      <c r="J288" s="240">
        <v>100</v>
      </c>
      <c r="K288" s="240">
        <v>100</v>
      </c>
      <c r="L288" s="240">
        <v>100</v>
      </c>
      <c r="M288" s="240">
        <v>100</v>
      </c>
      <c r="N288" s="240">
        <v>100</v>
      </c>
      <c r="O288" s="240">
        <v>100</v>
      </c>
      <c r="P288" s="240">
        <v>100</v>
      </c>
      <c r="Q288" s="88">
        <f t="shared" si="8"/>
        <v>1400</v>
      </c>
      <c r="R288" s="244">
        <f t="shared" si="9"/>
        <v>1</v>
      </c>
    </row>
    <row r="289" spans="1:18" s="2" customFormat="1" x14ac:dyDescent="0.25">
      <c r="A289" s="239">
        <v>13131</v>
      </c>
      <c r="B289" s="239" t="s">
        <v>38</v>
      </c>
      <c r="C289" s="240">
        <v>100</v>
      </c>
      <c r="D289" s="240">
        <v>100</v>
      </c>
      <c r="E289" s="240">
        <v>100</v>
      </c>
      <c r="F289" s="240">
        <v>100</v>
      </c>
      <c r="G289" s="240">
        <v>100</v>
      </c>
      <c r="H289" s="240">
        <v>100</v>
      </c>
      <c r="I289" s="240">
        <v>100</v>
      </c>
      <c r="J289" s="240">
        <v>100</v>
      </c>
      <c r="K289" s="240">
        <v>100</v>
      </c>
      <c r="L289" s="240">
        <v>100</v>
      </c>
      <c r="M289" s="240">
        <v>100</v>
      </c>
      <c r="N289" s="240">
        <v>100</v>
      </c>
      <c r="O289" s="240">
        <v>100</v>
      </c>
      <c r="P289" s="240">
        <v>100</v>
      </c>
      <c r="Q289" s="88">
        <f t="shared" si="8"/>
        <v>1400</v>
      </c>
      <c r="R289" s="244">
        <f t="shared" si="9"/>
        <v>1</v>
      </c>
    </row>
    <row r="290" spans="1:18" s="2" customFormat="1" x14ac:dyDescent="0.25">
      <c r="A290" s="239">
        <v>13132</v>
      </c>
      <c r="B290" s="239" t="s">
        <v>5</v>
      </c>
      <c r="C290" s="240">
        <v>100</v>
      </c>
      <c r="D290" s="240">
        <v>100</v>
      </c>
      <c r="E290" s="240">
        <v>100</v>
      </c>
      <c r="F290" s="240">
        <v>100</v>
      </c>
      <c r="G290" s="240">
        <v>100</v>
      </c>
      <c r="H290" s="240">
        <v>100</v>
      </c>
      <c r="I290" s="240">
        <v>100</v>
      </c>
      <c r="J290" s="240">
        <v>100</v>
      </c>
      <c r="K290" s="240">
        <v>100</v>
      </c>
      <c r="L290" s="240">
        <v>100</v>
      </c>
      <c r="M290" s="240">
        <v>100</v>
      </c>
      <c r="N290" s="240">
        <v>100</v>
      </c>
      <c r="O290" s="240">
        <v>100</v>
      </c>
      <c r="P290" s="240">
        <v>100</v>
      </c>
      <c r="Q290" s="88">
        <f t="shared" si="8"/>
        <v>1400</v>
      </c>
      <c r="R290" s="244">
        <f t="shared" si="9"/>
        <v>1</v>
      </c>
    </row>
    <row r="291" spans="1:18" s="2" customFormat="1" x14ac:dyDescent="0.25">
      <c r="A291" s="239">
        <v>13201</v>
      </c>
      <c r="B291" s="239" t="s">
        <v>13</v>
      </c>
      <c r="C291" s="240">
        <v>100</v>
      </c>
      <c r="D291" s="240">
        <v>100</v>
      </c>
      <c r="E291" s="240">
        <v>100</v>
      </c>
      <c r="F291" s="240">
        <v>100</v>
      </c>
      <c r="G291" s="240">
        <v>100</v>
      </c>
      <c r="H291" s="240">
        <v>100</v>
      </c>
      <c r="I291" s="240">
        <v>100</v>
      </c>
      <c r="J291" s="240">
        <v>100</v>
      </c>
      <c r="K291" s="240">
        <v>100</v>
      </c>
      <c r="L291" s="240">
        <v>100</v>
      </c>
      <c r="M291" s="240">
        <v>100</v>
      </c>
      <c r="N291" s="240">
        <v>100</v>
      </c>
      <c r="O291" s="240">
        <v>100</v>
      </c>
      <c r="P291" s="240">
        <v>100</v>
      </c>
      <c r="Q291" s="88">
        <f t="shared" si="8"/>
        <v>1400</v>
      </c>
      <c r="R291" s="244">
        <f t="shared" si="9"/>
        <v>1</v>
      </c>
    </row>
    <row r="292" spans="1:18" s="2" customFormat="1" x14ac:dyDescent="0.25">
      <c r="A292" s="239">
        <v>13202</v>
      </c>
      <c r="B292" s="239" t="s">
        <v>78</v>
      </c>
      <c r="C292" s="240">
        <v>100</v>
      </c>
      <c r="D292" s="240">
        <v>100</v>
      </c>
      <c r="E292" s="240">
        <v>100</v>
      </c>
      <c r="F292" s="240">
        <v>100</v>
      </c>
      <c r="G292" s="240">
        <v>100</v>
      </c>
      <c r="H292" s="240">
        <v>100</v>
      </c>
      <c r="I292" s="240">
        <v>100</v>
      </c>
      <c r="J292" s="240">
        <v>100</v>
      </c>
      <c r="K292" s="240">
        <v>100</v>
      </c>
      <c r="L292" s="240">
        <v>100</v>
      </c>
      <c r="M292" s="240">
        <v>100</v>
      </c>
      <c r="N292" s="240">
        <v>100</v>
      </c>
      <c r="O292" s="240">
        <v>100</v>
      </c>
      <c r="P292" s="240">
        <v>100</v>
      </c>
      <c r="Q292" s="88">
        <f t="shared" si="8"/>
        <v>1400</v>
      </c>
      <c r="R292" s="244">
        <f t="shared" si="9"/>
        <v>1</v>
      </c>
    </row>
    <row r="293" spans="1:18" s="2" customFormat="1" x14ac:dyDescent="0.25">
      <c r="A293" s="239">
        <v>13203</v>
      </c>
      <c r="B293" s="239" t="s">
        <v>228</v>
      </c>
      <c r="C293" s="240">
        <v>100</v>
      </c>
      <c r="D293" s="240">
        <v>100</v>
      </c>
      <c r="E293" s="240">
        <v>100</v>
      </c>
      <c r="F293" s="240">
        <v>100</v>
      </c>
      <c r="G293" s="240">
        <v>100</v>
      </c>
      <c r="H293" s="240">
        <v>100</v>
      </c>
      <c r="I293" s="240">
        <v>100</v>
      </c>
      <c r="J293" s="240">
        <v>100</v>
      </c>
      <c r="K293" s="240">
        <v>100</v>
      </c>
      <c r="L293" s="240">
        <v>100</v>
      </c>
      <c r="M293" s="240">
        <v>100</v>
      </c>
      <c r="N293" s="240">
        <v>100</v>
      </c>
      <c r="O293" s="240">
        <v>100</v>
      </c>
      <c r="P293" s="240">
        <v>100</v>
      </c>
      <c r="Q293" s="88">
        <f t="shared" si="8"/>
        <v>1400</v>
      </c>
      <c r="R293" s="244">
        <f t="shared" si="9"/>
        <v>1</v>
      </c>
    </row>
    <row r="294" spans="1:18" s="2" customFormat="1" x14ac:dyDescent="0.25">
      <c r="A294" s="239">
        <v>13301</v>
      </c>
      <c r="B294" s="239" t="s">
        <v>57</v>
      </c>
      <c r="C294" s="240">
        <v>100</v>
      </c>
      <c r="D294" s="240">
        <v>100</v>
      </c>
      <c r="E294" s="240">
        <v>100</v>
      </c>
      <c r="F294" s="240">
        <v>100</v>
      </c>
      <c r="G294" s="240">
        <v>100</v>
      </c>
      <c r="H294" s="240">
        <v>100</v>
      </c>
      <c r="I294" s="240">
        <v>100</v>
      </c>
      <c r="J294" s="240">
        <v>100</v>
      </c>
      <c r="K294" s="240">
        <v>100</v>
      </c>
      <c r="L294" s="240">
        <v>100</v>
      </c>
      <c r="M294" s="240">
        <v>100</v>
      </c>
      <c r="N294" s="240">
        <v>100</v>
      </c>
      <c r="O294" s="240">
        <v>100</v>
      </c>
      <c r="P294" s="240">
        <v>100</v>
      </c>
      <c r="Q294" s="88">
        <f t="shared" si="8"/>
        <v>1400</v>
      </c>
      <c r="R294" s="244">
        <f t="shared" si="9"/>
        <v>1</v>
      </c>
    </row>
    <row r="295" spans="1:18" s="2" customFormat="1" x14ac:dyDescent="0.25">
      <c r="A295" s="239">
        <v>13302</v>
      </c>
      <c r="B295" s="239" t="s">
        <v>79</v>
      </c>
      <c r="C295" s="240">
        <v>100</v>
      </c>
      <c r="D295" s="240">
        <v>100</v>
      </c>
      <c r="E295" s="240">
        <v>100</v>
      </c>
      <c r="F295" s="240">
        <v>100</v>
      </c>
      <c r="G295" s="240">
        <v>100</v>
      </c>
      <c r="H295" s="240">
        <v>100</v>
      </c>
      <c r="I295" s="240">
        <v>100</v>
      </c>
      <c r="J295" s="240">
        <v>100</v>
      </c>
      <c r="K295" s="240">
        <v>100</v>
      </c>
      <c r="L295" s="240">
        <v>100</v>
      </c>
      <c r="M295" s="240">
        <v>100</v>
      </c>
      <c r="N295" s="240">
        <v>100</v>
      </c>
      <c r="O295" s="240">
        <v>100</v>
      </c>
      <c r="P295" s="240">
        <v>100</v>
      </c>
      <c r="Q295" s="88">
        <f t="shared" si="8"/>
        <v>1400</v>
      </c>
      <c r="R295" s="244">
        <f t="shared" si="9"/>
        <v>1</v>
      </c>
    </row>
    <row r="296" spans="1:18" s="2" customFormat="1" x14ac:dyDescent="0.25">
      <c r="A296" s="239">
        <v>13303</v>
      </c>
      <c r="B296" s="239" t="s">
        <v>219</v>
      </c>
      <c r="C296" s="240">
        <v>100</v>
      </c>
      <c r="D296" s="240">
        <v>100</v>
      </c>
      <c r="E296" s="240">
        <v>100</v>
      </c>
      <c r="F296" s="240">
        <v>100</v>
      </c>
      <c r="G296" s="240">
        <v>100</v>
      </c>
      <c r="H296" s="240">
        <v>100</v>
      </c>
      <c r="I296" s="240">
        <v>100</v>
      </c>
      <c r="J296" s="240">
        <v>100</v>
      </c>
      <c r="K296" s="240">
        <v>100</v>
      </c>
      <c r="L296" s="240">
        <v>100</v>
      </c>
      <c r="M296" s="240">
        <v>100</v>
      </c>
      <c r="N296" s="240">
        <v>100</v>
      </c>
      <c r="O296" s="240">
        <v>100</v>
      </c>
      <c r="P296" s="240">
        <v>100</v>
      </c>
      <c r="Q296" s="88">
        <f t="shared" si="8"/>
        <v>1400</v>
      </c>
      <c r="R296" s="244">
        <f t="shared" si="9"/>
        <v>1</v>
      </c>
    </row>
    <row r="297" spans="1:18" s="2" customFormat="1" x14ac:dyDescent="0.25">
      <c r="A297" s="239">
        <v>13401</v>
      </c>
      <c r="B297" s="239" t="s">
        <v>42</v>
      </c>
      <c r="C297" s="240">
        <v>100</v>
      </c>
      <c r="D297" s="240">
        <v>100</v>
      </c>
      <c r="E297" s="240">
        <v>100</v>
      </c>
      <c r="F297" s="240">
        <v>100</v>
      </c>
      <c r="G297" s="240">
        <v>100</v>
      </c>
      <c r="H297" s="240">
        <v>100</v>
      </c>
      <c r="I297" s="240">
        <v>100</v>
      </c>
      <c r="J297" s="240">
        <v>100</v>
      </c>
      <c r="K297" s="240">
        <v>100</v>
      </c>
      <c r="L297" s="240">
        <v>100</v>
      </c>
      <c r="M297" s="240">
        <v>100</v>
      </c>
      <c r="N297" s="240">
        <v>100</v>
      </c>
      <c r="O297" s="240">
        <v>100</v>
      </c>
      <c r="P297" s="240">
        <v>100</v>
      </c>
      <c r="Q297" s="88">
        <f t="shared" si="8"/>
        <v>1400</v>
      </c>
      <c r="R297" s="244">
        <f t="shared" si="9"/>
        <v>1</v>
      </c>
    </row>
    <row r="298" spans="1:18" s="2" customFormat="1" x14ac:dyDescent="0.25">
      <c r="A298" s="239">
        <v>13402</v>
      </c>
      <c r="B298" s="239" t="s">
        <v>81</v>
      </c>
      <c r="C298" s="240">
        <v>100</v>
      </c>
      <c r="D298" s="240">
        <v>100</v>
      </c>
      <c r="E298" s="240">
        <v>100</v>
      </c>
      <c r="F298" s="240">
        <v>100</v>
      </c>
      <c r="G298" s="240">
        <v>100</v>
      </c>
      <c r="H298" s="240">
        <v>100</v>
      </c>
      <c r="I298" s="240">
        <v>100</v>
      </c>
      <c r="J298" s="240">
        <v>100</v>
      </c>
      <c r="K298" s="240">
        <v>100</v>
      </c>
      <c r="L298" s="240">
        <v>100</v>
      </c>
      <c r="M298" s="240">
        <v>100</v>
      </c>
      <c r="N298" s="240">
        <v>100</v>
      </c>
      <c r="O298" s="240">
        <v>100</v>
      </c>
      <c r="P298" s="240">
        <v>100</v>
      </c>
      <c r="Q298" s="88">
        <f t="shared" si="8"/>
        <v>1400</v>
      </c>
      <c r="R298" s="244">
        <f t="shared" si="9"/>
        <v>1</v>
      </c>
    </row>
    <row r="299" spans="1:18" s="2" customFormat="1" x14ac:dyDescent="0.25">
      <c r="A299" s="239">
        <v>13403</v>
      </c>
      <c r="B299" s="239" t="s">
        <v>232</v>
      </c>
      <c r="C299" s="240">
        <v>100</v>
      </c>
      <c r="D299" s="240">
        <v>100</v>
      </c>
      <c r="E299" s="240">
        <v>100</v>
      </c>
      <c r="F299" s="240">
        <v>100</v>
      </c>
      <c r="G299" s="240">
        <v>100</v>
      </c>
      <c r="H299" s="240">
        <v>100</v>
      </c>
      <c r="I299" s="240">
        <v>100</v>
      </c>
      <c r="J299" s="240">
        <v>100</v>
      </c>
      <c r="K299" s="240">
        <v>100</v>
      </c>
      <c r="L299" s="240">
        <v>100</v>
      </c>
      <c r="M299" s="240">
        <v>100</v>
      </c>
      <c r="N299" s="240">
        <v>100</v>
      </c>
      <c r="O299" s="240">
        <v>100</v>
      </c>
      <c r="P299" s="240">
        <v>-100</v>
      </c>
      <c r="Q299" s="88">
        <f t="shared" si="8"/>
        <v>1200</v>
      </c>
      <c r="R299" s="244">
        <f t="shared" si="9"/>
        <v>0.8571428571428571</v>
      </c>
    </row>
    <row r="300" spans="1:18" s="2" customFormat="1" x14ac:dyDescent="0.25">
      <c r="A300" s="239">
        <v>13404</v>
      </c>
      <c r="B300" s="239" t="s">
        <v>146</v>
      </c>
      <c r="C300" s="240">
        <v>100</v>
      </c>
      <c r="D300" s="240">
        <v>100</v>
      </c>
      <c r="E300" s="240">
        <v>100</v>
      </c>
      <c r="F300" s="240">
        <v>100</v>
      </c>
      <c r="G300" s="240">
        <v>100</v>
      </c>
      <c r="H300" s="240">
        <v>100</v>
      </c>
      <c r="I300" s="240">
        <v>100</v>
      </c>
      <c r="J300" s="240">
        <v>100</v>
      </c>
      <c r="K300" s="240">
        <v>100</v>
      </c>
      <c r="L300" s="240">
        <v>100</v>
      </c>
      <c r="M300" s="240">
        <v>100</v>
      </c>
      <c r="N300" s="240">
        <v>100</v>
      </c>
      <c r="O300" s="240">
        <v>100</v>
      </c>
      <c r="P300" s="240">
        <v>100</v>
      </c>
      <c r="Q300" s="88">
        <f t="shared" si="8"/>
        <v>1400</v>
      </c>
      <c r="R300" s="244">
        <f t="shared" si="9"/>
        <v>1</v>
      </c>
    </row>
    <row r="301" spans="1:18" s="2" customFormat="1" x14ac:dyDescent="0.25">
      <c r="A301" s="239">
        <v>13501</v>
      </c>
      <c r="B301" s="239" t="s">
        <v>149</v>
      </c>
      <c r="C301" s="240">
        <v>100</v>
      </c>
      <c r="D301" s="240">
        <v>100</v>
      </c>
      <c r="E301" s="240">
        <v>100</v>
      </c>
      <c r="F301" s="240">
        <v>100</v>
      </c>
      <c r="G301" s="240">
        <v>100</v>
      </c>
      <c r="H301" s="240">
        <v>100</v>
      </c>
      <c r="I301" s="240">
        <v>100</v>
      </c>
      <c r="J301" s="240">
        <v>100</v>
      </c>
      <c r="K301" s="240">
        <v>100</v>
      </c>
      <c r="L301" s="240">
        <v>100</v>
      </c>
      <c r="M301" s="240">
        <v>100</v>
      </c>
      <c r="N301" s="240">
        <v>100</v>
      </c>
      <c r="O301" s="240">
        <v>50</v>
      </c>
      <c r="P301" s="240">
        <v>-100</v>
      </c>
      <c r="Q301" s="88">
        <f t="shared" si="8"/>
        <v>1150</v>
      </c>
      <c r="R301" s="244">
        <f t="shared" si="9"/>
        <v>0.8214285714285714</v>
      </c>
    </row>
    <row r="302" spans="1:18" s="2" customFormat="1" x14ac:dyDescent="0.25">
      <c r="A302" s="239">
        <v>13502</v>
      </c>
      <c r="B302" s="239" t="s">
        <v>218</v>
      </c>
      <c r="C302" s="240">
        <v>100</v>
      </c>
      <c r="D302" s="240">
        <v>100</v>
      </c>
      <c r="E302" s="240">
        <v>100</v>
      </c>
      <c r="F302" s="240">
        <v>100</v>
      </c>
      <c r="G302" s="240">
        <v>100</v>
      </c>
      <c r="H302" s="240">
        <v>100</v>
      </c>
      <c r="I302" s="240">
        <v>100</v>
      </c>
      <c r="J302" s="240">
        <v>100</v>
      </c>
      <c r="K302" s="240">
        <v>100</v>
      </c>
      <c r="L302" s="240">
        <v>100</v>
      </c>
      <c r="M302" s="240">
        <v>100</v>
      </c>
      <c r="N302" s="240">
        <v>100</v>
      </c>
      <c r="O302" s="240">
        <v>100</v>
      </c>
      <c r="P302" s="240">
        <v>100</v>
      </c>
      <c r="Q302" s="88">
        <f t="shared" si="8"/>
        <v>1400</v>
      </c>
      <c r="R302" s="244">
        <f t="shared" si="9"/>
        <v>1</v>
      </c>
    </row>
    <row r="303" spans="1:18" s="2" customFormat="1" x14ac:dyDescent="0.25">
      <c r="A303" s="239">
        <v>13503</v>
      </c>
      <c r="B303" s="239" t="s">
        <v>158</v>
      </c>
      <c r="C303" s="240">
        <v>100</v>
      </c>
      <c r="D303" s="240">
        <v>100</v>
      </c>
      <c r="E303" s="240">
        <v>100</v>
      </c>
      <c r="F303" s="240">
        <v>100</v>
      </c>
      <c r="G303" s="240">
        <v>100</v>
      </c>
      <c r="H303" s="240">
        <v>100</v>
      </c>
      <c r="I303" s="240">
        <v>100</v>
      </c>
      <c r="J303" s="240">
        <v>100</v>
      </c>
      <c r="K303" s="240">
        <v>100</v>
      </c>
      <c r="L303" s="240">
        <v>100</v>
      </c>
      <c r="M303" s="240">
        <v>100</v>
      </c>
      <c r="N303" s="240">
        <v>100</v>
      </c>
      <c r="O303" s="240">
        <v>100</v>
      </c>
      <c r="P303" s="240">
        <v>100</v>
      </c>
      <c r="Q303" s="88">
        <f t="shared" si="8"/>
        <v>1400</v>
      </c>
      <c r="R303" s="244">
        <f t="shared" si="9"/>
        <v>1</v>
      </c>
    </row>
    <row r="304" spans="1:18" s="2" customFormat="1" x14ac:dyDescent="0.25">
      <c r="A304" s="239">
        <v>13504</v>
      </c>
      <c r="B304" s="239" t="s">
        <v>242</v>
      </c>
      <c r="C304" s="240">
        <v>100</v>
      </c>
      <c r="D304" s="240">
        <v>100</v>
      </c>
      <c r="E304" s="240">
        <v>100</v>
      </c>
      <c r="F304" s="240">
        <v>100</v>
      </c>
      <c r="G304" s="240">
        <v>100</v>
      </c>
      <c r="H304" s="240">
        <v>100</v>
      </c>
      <c r="I304" s="240">
        <v>100</v>
      </c>
      <c r="J304" s="240">
        <v>100</v>
      </c>
      <c r="K304" s="240">
        <v>100</v>
      </c>
      <c r="L304" s="240">
        <v>100</v>
      </c>
      <c r="M304" s="240">
        <v>100</v>
      </c>
      <c r="N304" s="240">
        <v>100</v>
      </c>
      <c r="O304" s="240">
        <v>100</v>
      </c>
      <c r="P304" s="240">
        <v>100</v>
      </c>
      <c r="Q304" s="88">
        <f t="shared" si="8"/>
        <v>1400</v>
      </c>
      <c r="R304" s="244">
        <f t="shared" si="9"/>
        <v>1</v>
      </c>
    </row>
    <row r="305" spans="1:18" s="2" customFormat="1" x14ac:dyDescent="0.25">
      <c r="A305" s="239">
        <v>13505</v>
      </c>
      <c r="B305" s="239" t="s">
        <v>252</v>
      </c>
      <c r="C305" s="240">
        <v>100</v>
      </c>
      <c r="D305" s="240">
        <v>100</v>
      </c>
      <c r="E305" s="240">
        <v>100</v>
      </c>
      <c r="F305" s="240">
        <v>100</v>
      </c>
      <c r="G305" s="240">
        <v>100</v>
      </c>
      <c r="H305" s="240">
        <v>100</v>
      </c>
      <c r="I305" s="240">
        <v>100</v>
      </c>
      <c r="J305" s="240">
        <v>100</v>
      </c>
      <c r="K305" s="240">
        <v>100</v>
      </c>
      <c r="L305" s="240">
        <v>100</v>
      </c>
      <c r="M305" s="240">
        <v>100</v>
      </c>
      <c r="N305" s="240">
        <v>100</v>
      </c>
      <c r="O305" s="240">
        <v>100</v>
      </c>
      <c r="P305" s="240">
        <v>100</v>
      </c>
      <c r="Q305" s="88">
        <f t="shared" si="8"/>
        <v>1400</v>
      </c>
      <c r="R305" s="244">
        <f t="shared" si="9"/>
        <v>1</v>
      </c>
    </row>
    <row r="306" spans="1:18" s="2" customFormat="1" x14ac:dyDescent="0.25">
      <c r="A306" s="239">
        <v>13601</v>
      </c>
      <c r="B306" s="239" t="s">
        <v>64</v>
      </c>
      <c r="C306" s="240">
        <v>100</v>
      </c>
      <c r="D306" s="240">
        <v>100</v>
      </c>
      <c r="E306" s="240">
        <v>100</v>
      </c>
      <c r="F306" s="240">
        <v>100</v>
      </c>
      <c r="G306" s="240">
        <v>100</v>
      </c>
      <c r="H306" s="240">
        <v>100</v>
      </c>
      <c r="I306" s="240">
        <v>100</v>
      </c>
      <c r="J306" s="240">
        <v>100</v>
      </c>
      <c r="K306" s="240">
        <v>100</v>
      </c>
      <c r="L306" s="240">
        <v>100</v>
      </c>
      <c r="M306" s="240">
        <v>100</v>
      </c>
      <c r="N306" s="240">
        <v>100</v>
      </c>
      <c r="O306" s="240">
        <v>100</v>
      </c>
      <c r="P306" s="240">
        <v>100</v>
      </c>
      <c r="Q306" s="88">
        <f t="shared" si="8"/>
        <v>1400</v>
      </c>
      <c r="R306" s="244">
        <f t="shared" si="9"/>
        <v>1</v>
      </c>
    </row>
    <row r="307" spans="1:18" s="2" customFormat="1" x14ac:dyDescent="0.25">
      <c r="A307" s="239">
        <v>13602</v>
      </c>
      <c r="B307" s="239" t="s">
        <v>136</v>
      </c>
      <c r="C307" s="240">
        <v>100</v>
      </c>
      <c r="D307" s="240">
        <v>100</v>
      </c>
      <c r="E307" s="240">
        <v>100</v>
      </c>
      <c r="F307" s="240">
        <v>100</v>
      </c>
      <c r="G307" s="240">
        <v>100</v>
      </c>
      <c r="H307" s="240">
        <v>100</v>
      </c>
      <c r="I307" s="240">
        <v>100</v>
      </c>
      <c r="J307" s="240">
        <v>100</v>
      </c>
      <c r="K307" s="240">
        <v>100</v>
      </c>
      <c r="L307" s="240">
        <v>100</v>
      </c>
      <c r="M307" s="240">
        <v>100</v>
      </c>
      <c r="N307" s="240">
        <v>100</v>
      </c>
      <c r="O307" s="240">
        <v>100</v>
      </c>
      <c r="P307" s="240">
        <v>100</v>
      </c>
      <c r="Q307" s="88">
        <f t="shared" si="8"/>
        <v>1400</v>
      </c>
      <c r="R307" s="244">
        <f t="shared" si="9"/>
        <v>1</v>
      </c>
    </row>
    <row r="308" spans="1:18" s="2" customFormat="1" x14ac:dyDescent="0.25">
      <c r="A308" s="239">
        <v>13603</v>
      </c>
      <c r="B308" s="239" t="s">
        <v>226</v>
      </c>
      <c r="C308" s="240">
        <v>100</v>
      </c>
      <c r="D308" s="240">
        <v>100</v>
      </c>
      <c r="E308" s="240">
        <v>100</v>
      </c>
      <c r="F308" s="240">
        <v>100</v>
      </c>
      <c r="G308" s="240">
        <v>100</v>
      </c>
      <c r="H308" s="240">
        <v>100</v>
      </c>
      <c r="I308" s="240">
        <v>100</v>
      </c>
      <c r="J308" s="240">
        <v>100</v>
      </c>
      <c r="K308" s="240">
        <v>100</v>
      </c>
      <c r="L308" s="240">
        <v>100</v>
      </c>
      <c r="M308" s="240">
        <v>100</v>
      </c>
      <c r="N308" s="240">
        <v>100</v>
      </c>
      <c r="O308" s="240">
        <v>100</v>
      </c>
      <c r="P308" s="240">
        <v>100</v>
      </c>
      <c r="Q308" s="88">
        <f t="shared" si="8"/>
        <v>1400</v>
      </c>
      <c r="R308" s="244">
        <f t="shared" si="9"/>
        <v>1</v>
      </c>
    </row>
    <row r="309" spans="1:18" s="2" customFormat="1" x14ac:dyDescent="0.25">
      <c r="A309" s="239">
        <v>13604</v>
      </c>
      <c r="B309" s="239" t="s">
        <v>55</v>
      </c>
      <c r="C309" s="240">
        <v>100</v>
      </c>
      <c r="D309" s="240">
        <v>100</v>
      </c>
      <c r="E309" s="240">
        <v>100</v>
      </c>
      <c r="F309" s="240">
        <v>100</v>
      </c>
      <c r="G309" s="240">
        <v>100</v>
      </c>
      <c r="H309" s="240">
        <v>100</v>
      </c>
      <c r="I309" s="240">
        <v>100</v>
      </c>
      <c r="J309" s="240">
        <v>100</v>
      </c>
      <c r="K309" s="240">
        <v>100</v>
      </c>
      <c r="L309" s="240">
        <v>100</v>
      </c>
      <c r="M309" s="240">
        <v>100</v>
      </c>
      <c r="N309" s="240">
        <v>100</v>
      </c>
      <c r="O309" s="240">
        <v>100</v>
      </c>
      <c r="P309" s="240">
        <v>100</v>
      </c>
      <c r="Q309" s="88">
        <f t="shared" si="8"/>
        <v>1400</v>
      </c>
      <c r="R309" s="244">
        <f t="shared" si="9"/>
        <v>1</v>
      </c>
    </row>
    <row r="310" spans="1:18" s="2" customFormat="1" x14ac:dyDescent="0.25">
      <c r="A310" s="239">
        <v>13605</v>
      </c>
      <c r="B310" s="239" t="s">
        <v>80</v>
      </c>
      <c r="C310" s="240">
        <v>100</v>
      </c>
      <c r="D310" s="240">
        <v>100</v>
      </c>
      <c r="E310" s="240">
        <v>100</v>
      </c>
      <c r="F310" s="240">
        <v>100</v>
      </c>
      <c r="G310" s="240">
        <v>100</v>
      </c>
      <c r="H310" s="240">
        <v>100</v>
      </c>
      <c r="I310" s="240">
        <v>100</v>
      </c>
      <c r="J310" s="240">
        <v>100</v>
      </c>
      <c r="K310" s="240">
        <v>100</v>
      </c>
      <c r="L310" s="240">
        <v>100</v>
      </c>
      <c r="M310" s="240">
        <v>100</v>
      </c>
      <c r="N310" s="240">
        <v>100</v>
      </c>
      <c r="O310" s="240">
        <v>100</v>
      </c>
      <c r="P310" s="240">
        <v>100</v>
      </c>
      <c r="Q310" s="88">
        <f t="shared" si="8"/>
        <v>1400</v>
      </c>
      <c r="R310" s="244">
        <f t="shared" si="9"/>
        <v>1</v>
      </c>
    </row>
    <row r="311" spans="1:18" s="2" customFormat="1" x14ac:dyDescent="0.25">
      <c r="A311" s="239">
        <v>14101</v>
      </c>
      <c r="B311" s="239" t="s">
        <v>63</v>
      </c>
      <c r="C311" s="240">
        <v>100</v>
      </c>
      <c r="D311" s="240">
        <v>100</v>
      </c>
      <c r="E311" s="240">
        <v>100</v>
      </c>
      <c r="F311" s="240">
        <v>100</v>
      </c>
      <c r="G311" s="240">
        <v>100</v>
      </c>
      <c r="H311" s="240">
        <v>100</v>
      </c>
      <c r="I311" s="240">
        <v>100</v>
      </c>
      <c r="J311" s="240">
        <v>100</v>
      </c>
      <c r="K311" s="240">
        <v>100</v>
      </c>
      <c r="L311" s="240">
        <v>100</v>
      </c>
      <c r="M311" s="240">
        <v>100</v>
      </c>
      <c r="N311" s="240">
        <v>100</v>
      </c>
      <c r="O311" s="240">
        <v>100</v>
      </c>
      <c r="P311" s="240">
        <v>100</v>
      </c>
      <c r="Q311" s="88">
        <f t="shared" si="8"/>
        <v>1400</v>
      </c>
      <c r="R311" s="244">
        <f t="shared" si="9"/>
        <v>1</v>
      </c>
    </row>
    <row r="312" spans="1:18" s="2" customFormat="1" x14ac:dyDescent="0.25">
      <c r="A312" s="239">
        <v>14102</v>
      </c>
      <c r="B312" s="239" t="s">
        <v>270</v>
      </c>
      <c r="C312" s="240">
        <v>100</v>
      </c>
      <c r="D312" s="240">
        <v>100</v>
      </c>
      <c r="E312" s="240">
        <v>100</v>
      </c>
      <c r="F312" s="240">
        <v>100</v>
      </c>
      <c r="G312" s="240">
        <v>100</v>
      </c>
      <c r="H312" s="240">
        <v>100</v>
      </c>
      <c r="I312" s="240">
        <v>100</v>
      </c>
      <c r="J312" s="240">
        <v>100</v>
      </c>
      <c r="K312" s="240">
        <v>100</v>
      </c>
      <c r="L312" s="240">
        <v>100</v>
      </c>
      <c r="M312" s="240">
        <v>100</v>
      </c>
      <c r="N312" s="240">
        <v>100</v>
      </c>
      <c r="O312" s="240">
        <v>100</v>
      </c>
      <c r="P312" s="240">
        <v>100</v>
      </c>
      <c r="Q312" s="88">
        <f t="shared" si="8"/>
        <v>1400</v>
      </c>
      <c r="R312" s="244">
        <f t="shared" si="9"/>
        <v>1</v>
      </c>
    </row>
    <row r="313" spans="1:18" s="2" customFormat="1" x14ac:dyDescent="0.25">
      <c r="A313" s="239">
        <v>14103</v>
      </c>
      <c r="B313" s="239" t="s">
        <v>110</v>
      </c>
      <c r="C313" s="240">
        <v>100</v>
      </c>
      <c r="D313" s="240">
        <v>100</v>
      </c>
      <c r="E313" s="240">
        <v>100</v>
      </c>
      <c r="F313" s="240">
        <v>100</v>
      </c>
      <c r="G313" s="240">
        <v>100</v>
      </c>
      <c r="H313" s="240">
        <v>100</v>
      </c>
      <c r="I313" s="240">
        <v>100</v>
      </c>
      <c r="J313" s="240">
        <v>100</v>
      </c>
      <c r="K313" s="240">
        <v>100</v>
      </c>
      <c r="L313" s="240">
        <v>100</v>
      </c>
      <c r="M313" s="240">
        <v>100</v>
      </c>
      <c r="N313" s="240">
        <v>100</v>
      </c>
      <c r="O313" s="240">
        <v>100</v>
      </c>
      <c r="P313" s="240">
        <v>100</v>
      </c>
      <c r="Q313" s="88">
        <f t="shared" si="8"/>
        <v>1400</v>
      </c>
      <c r="R313" s="244">
        <f t="shared" si="9"/>
        <v>1</v>
      </c>
    </row>
    <row r="314" spans="1:18" s="2" customFormat="1" x14ac:dyDescent="0.25">
      <c r="A314" s="239">
        <v>14104</v>
      </c>
      <c r="B314" s="239" t="s">
        <v>186</v>
      </c>
      <c r="C314" s="240">
        <v>100</v>
      </c>
      <c r="D314" s="240">
        <v>100</v>
      </c>
      <c r="E314" s="240">
        <v>100</v>
      </c>
      <c r="F314" s="240">
        <v>100</v>
      </c>
      <c r="G314" s="240">
        <v>100</v>
      </c>
      <c r="H314" s="240">
        <v>100</v>
      </c>
      <c r="I314" s="240">
        <v>100</v>
      </c>
      <c r="J314" s="240">
        <v>100</v>
      </c>
      <c r="K314" s="240">
        <v>100</v>
      </c>
      <c r="L314" s="240">
        <v>100</v>
      </c>
      <c r="M314" s="240">
        <v>100</v>
      </c>
      <c r="N314" s="240">
        <v>100</v>
      </c>
      <c r="O314" s="240">
        <v>100</v>
      </c>
      <c r="P314" s="240">
        <v>100</v>
      </c>
      <c r="Q314" s="88">
        <f t="shared" si="8"/>
        <v>1400</v>
      </c>
      <c r="R314" s="244">
        <f t="shared" si="9"/>
        <v>1</v>
      </c>
    </row>
    <row r="315" spans="1:18" s="2" customFormat="1" x14ac:dyDescent="0.25">
      <c r="A315" s="239">
        <v>14105</v>
      </c>
      <c r="B315" s="239" t="s">
        <v>236</v>
      </c>
      <c r="C315" s="240">
        <v>100</v>
      </c>
      <c r="D315" s="240">
        <v>100</v>
      </c>
      <c r="E315" s="240">
        <v>100</v>
      </c>
      <c r="F315" s="240">
        <v>100</v>
      </c>
      <c r="G315" s="240">
        <v>100</v>
      </c>
      <c r="H315" s="240">
        <v>100</v>
      </c>
      <c r="I315" s="240">
        <v>100</v>
      </c>
      <c r="J315" s="240">
        <v>100</v>
      </c>
      <c r="K315" s="240">
        <v>100</v>
      </c>
      <c r="L315" s="240">
        <v>100</v>
      </c>
      <c r="M315" s="240">
        <v>100</v>
      </c>
      <c r="N315" s="240">
        <v>100</v>
      </c>
      <c r="O315" s="240">
        <v>100</v>
      </c>
      <c r="P315" s="240">
        <v>100</v>
      </c>
      <c r="Q315" s="88">
        <f t="shared" si="8"/>
        <v>1400</v>
      </c>
      <c r="R315" s="244">
        <f t="shared" si="9"/>
        <v>1</v>
      </c>
    </row>
    <row r="316" spans="1:18" s="2" customFormat="1" x14ac:dyDescent="0.25">
      <c r="A316" s="239">
        <v>14106</v>
      </c>
      <c r="B316" s="239" t="s">
        <v>235</v>
      </c>
      <c r="C316" s="240">
        <v>100</v>
      </c>
      <c r="D316" s="240">
        <v>100</v>
      </c>
      <c r="E316" s="240">
        <v>100</v>
      </c>
      <c r="F316" s="240">
        <v>100</v>
      </c>
      <c r="G316" s="240">
        <v>100</v>
      </c>
      <c r="H316" s="240">
        <v>100</v>
      </c>
      <c r="I316" s="240">
        <v>100</v>
      </c>
      <c r="J316" s="240">
        <v>100</v>
      </c>
      <c r="K316" s="240">
        <v>100</v>
      </c>
      <c r="L316" s="240">
        <v>100</v>
      </c>
      <c r="M316" s="240">
        <v>100</v>
      </c>
      <c r="N316" s="240">
        <v>100</v>
      </c>
      <c r="O316" s="240">
        <v>100</v>
      </c>
      <c r="P316" s="240">
        <v>100</v>
      </c>
      <c r="Q316" s="88">
        <f t="shared" si="8"/>
        <v>1400</v>
      </c>
      <c r="R316" s="244">
        <f t="shared" si="9"/>
        <v>1</v>
      </c>
    </row>
    <row r="317" spans="1:18" s="2" customFormat="1" x14ac:dyDescent="0.25">
      <c r="A317" s="239">
        <v>14107</v>
      </c>
      <c r="B317" s="239" t="s">
        <v>201</v>
      </c>
      <c r="C317" s="240">
        <v>100</v>
      </c>
      <c r="D317" s="240">
        <v>100</v>
      </c>
      <c r="E317" s="240">
        <v>100</v>
      </c>
      <c r="F317" s="240">
        <v>100</v>
      </c>
      <c r="G317" s="240">
        <v>100</v>
      </c>
      <c r="H317" s="240">
        <v>100</v>
      </c>
      <c r="I317" s="240">
        <v>100</v>
      </c>
      <c r="J317" s="240">
        <v>100</v>
      </c>
      <c r="K317" s="240">
        <v>100</v>
      </c>
      <c r="L317" s="240">
        <v>100</v>
      </c>
      <c r="M317" s="240">
        <v>100</v>
      </c>
      <c r="N317" s="240">
        <v>100</v>
      </c>
      <c r="O317" s="240">
        <v>100</v>
      </c>
      <c r="P317" s="240">
        <v>100</v>
      </c>
      <c r="Q317" s="88">
        <f t="shared" si="8"/>
        <v>1400</v>
      </c>
      <c r="R317" s="244">
        <f t="shared" si="9"/>
        <v>1</v>
      </c>
    </row>
    <row r="318" spans="1:18" s="2" customFormat="1" x14ac:dyDescent="0.25">
      <c r="A318" s="239">
        <v>14108</v>
      </c>
      <c r="B318" s="239" t="s">
        <v>286</v>
      </c>
      <c r="C318" s="240">
        <v>100</v>
      </c>
      <c r="D318" s="240">
        <v>100</v>
      </c>
      <c r="E318" s="240">
        <v>100</v>
      </c>
      <c r="F318" s="240">
        <v>100</v>
      </c>
      <c r="G318" s="240">
        <v>100</v>
      </c>
      <c r="H318" s="240">
        <v>100</v>
      </c>
      <c r="I318" s="240">
        <v>100</v>
      </c>
      <c r="J318" s="240">
        <v>100</v>
      </c>
      <c r="K318" s="240">
        <v>100</v>
      </c>
      <c r="L318" s="240">
        <v>100</v>
      </c>
      <c r="M318" s="240">
        <v>100</v>
      </c>
      <c r="N318" s="240">
        <v>100</v>
      </c>
      <c r="O318" s="240">
        <v>100</v>
      </c>
      <c r="P318" s="240">
        <v>100</v>
      </c>
      <c r="Q318" s="88">
        <f t="shared" si="8"/>
        <v>1400</v>
      </c>
      <c r="R318" s="244">
        <f t="shared" si="9"/>
        <v>1</v>
      </c>
    </row>
    <row r="319" spans="1:18" s="2" customFormat="1" x14ac:dyDescent="0.25">
      <c r="A319" s="239">
        <v>14201</v>
      </c>
      <c r="B319" s="239" t="s">
        <v>166</v>
      </c>
      <c r="C319" s="240">
        <v>100</v>
      </c>
      <c r="D319" s="240">
        <v>100</v>
      </c>
      <c r="E319" s="240">
        <v>100</v>
      </c>
      <c r="F319" s="240">
        <v>100</v>
      </c>
      <c r="G319" s="240">
        <v>100</v>
      </c>
      <c r="H319" s="240">
        <v>100</v>
      </c>
      <c r="I319" s="240">
        <v>100</v>
      </c>
      <c r="J319" s="240">
        <v>100</v>
      </c>
      <c r="K319" s="240">
        <v>100</v>
      </c>
      <c r="L319" s="240">
        <v>100</v>
      </c>
      <c r="M319" s="240">
        <v>100</v>
      </c>
      <c r="N319" s="240">
        <v>100</v>
      </c>
      <c r="O319" s="240">
        <v>100</v>
      </c>
      <c r="P319" s="240">
        <v>100</v>
      </c>
      <c r="Q319" s="88">
        <f t="shared" si="8"/>
        <v>1400</v>
      </c>
      <c r="R319" s="244">
        <f t="shared" si="9"/>
        <v>1</v>
      </c>
    </row>
    <row r="320" spans="1:18" s="2" customFormat="1" x14ac:dyDescent="0.25">
      <c r="A320" s="239">
        <v>14202</v>
      </c>
      <c r="B320" s="239" t="s">
        <v>178</v>
      </c>
      <c r="C320" s="240">
        <v>100</v>
      </c>
      <c r="D320" s="240">
        <v>100</v>
      </c>
      <c r="E320" s="240">
        <v>100</v>
      </c>
      <c r="F320" s="240">
        <v>100</v>
      </c>
      <c r="G320" s="240">
        <v>100</v>
      </c>
      <c r="H320" s="240">
        <v>100</v>
      </c>
      <c r="I320" s="240">
        <v>100</v>
      </c>
      <c r="J320" s="240">
        <v>100</v>
      </c>
      <c r="K320" s="240">
        <v>100</v>
      </c>
      <c r="L320" s="240">
        <v>100</v>
      </c>
      <c r="M320" s="240">
        <v>100</v>
      </c>
      <c r="N320" s="240">
        <v>100</v>
      </c>
      <c r="O320" s="240">
        <v>100</v>
      </c>
      <c r="P320" s="240">
        <v>100</v>
      </c>
      <c r="Q320" s="88">
        <f t="shared" si="8"/>
        <v>1400</v>
      </c>
      <c r="R320" s="244">
        <f t="shared" si="9"/>
        <v>1</v>
      </c>
    </row>
    <row r="321" spans="1:21" s="2" customFormat="1" x14ac:dyDescent="0.25">
      <c r="A321" s="239">
        <v>14203</v>
      </c>
      <c r="B321" s="239" t="s">
        <v>267</v>
      </c>
      <c r="C321" s="240">
        <v>100</v>
      </c>
      <c r="D321" s="240">
        <v>100</v>
      </c>
      <c r="E321" s="240">
        <v>100</v>
      </c>
      <c r="F321" s="240">
        <v>100</v>
      </c>
      <c r="G321" s="240">
        <v>100</v>
      </c>
      <c r="H321" s="240">
        <v>100</v>
      </c>
      <c r="I321" s="240">
        <v>100</v>
      </c>
      <c r="J321" s="240">
        <v>100</v>
      </c>
      <c r="K321" s="240">
        <v>100</v>
      </c>
      <c r="L321" s="240">
        <v>100</v>
      </c>
      <c r="M321" s="240">
        <v>100</v>
      </c>
      <c r="N321" s="240">
        <v>100</v>
      </c>
      <c r="O321" s="240">
        <v>100</v>
      </c>
      <c r="P321" s="240">
        <v>100</v>
      </c>
      <c r="Q321" s="88">
        <f t="shared" si="8"/>
        <v>1400</v>
      </c>
      <c r="R321" s="244">
        <f t="shared" si="9"/>
        <v>1</v>
      </c>
    </row>
    <row r="322" spans="1:21" s="2" customFormat="1" x14ac:dyDescent="0.25">
      <c r="A322" s="239">
        <v>14204</v>
      </c>
      <c r="B322" s="239" t="s">
        <v>101</v>
      </c>
      <c r="C322" s="240">
        <v>100</v>
      </c>
      <c r="D322" s="240">
        <v>100</v>
      </c>
      <c r="E322" s="240">
        <v>100</v>
      </c>
      <c r="F322" s="240">
        <v>100</v>
      </c>
      <c r="G322" s="240">
        <v>100</v>
      </c>
      <c r="H322" s="240">
        <v>100</v>
      </c>
      <c r="I322" s="240">
        <v>100</v>
      </c>
      <c r="J322" s="240">
        <v>100</v>
      </c>
      <c r="K322" s="240">
        <v>100</v>
      </c>
      <c r="L322" s="240">
        <v>100</v>
      </c>
      <c r="M322" s="240">
        <v>100</v>
      </c>
      <c r="N322" s="240">
        <v>100</v>
      </c>
      <c r="O322" s="240">
        <v>100</v>
      </c>
      <c r="P322" s="240">
        <v>100</v>
      </c>
      <c r="Q322" s="88">
        <f t="shared" si="8"/>
        <v>1400</v>
      </c>
      <c r="R322" s="244">
        <f t="shared" si="9"/>
        <v>1</v>
      </c>
    </row>
    <row r="323" spans="1:21" s="2" customFormat="1" x14ac:dyDescent="0.25">
      <c r="A323" s="239">
        <v>15101</v>
      </c>
      <c r="B323" s="239" t="s">
        <v>59</v>
      </c>
      <c r="C323" s="240">
        <v>100</v>
      </c>
      <c r="D323" s="240">
        <v>100</v>
      </c>
      <c r="E323" s="240">
        <v>100</v>
      </c>
      <c r="F323" s="240">
        <v>100</v>
      </c>
      <c r="G323" s="240">
        <v>100</v>
      </c>
      <c r="H323" s="240">
        <v>100</v>
      </c>
      <c r="I323" s="240">
        <v>100</v>
      </c>
      <c r="J323" s="240">
        <v>100</v>
      </c>
      <c r="K323" s="240">
        <v>100</v>
      </c>
      <c r="L323" s="240">
        <v>100</v>
      </c>
      <c r="M323" s="240">
        <v>100</v>
      </c>
      <c r="N323" s="240">
        <v>100</v>
      </c>
      <c r="O323" s="240">
        <v>100</v>
      </c>
      <c r="P323" s="240">
        <v>100</v>
      </c>
      <c r="Q323" s="88">
        <f t="shared" si="8"/>
        <v>1400</v>
      </c>
      <c r="R323" s="244">
        <f t="shared" si="9"/>
        <v>1</v>
      </c>
    </row>
    <row r="324" spans="1:21" s="2" customFormat="1" x14ac:dyDescent="0.25">
      <c r="A324" s="239">
        <v>15102</v>
      </c>
      <c r="B324" s="239" t="s">
        <v>310</v>
      </c>
      <c r="C324" s="240">
        <v>100</v>
      </c>
      <c r="D324" s="240">
        <v>100</v>
      </c>
      <c r="E324" s="240">
        <v>100</v>
      </c>
      <c r="F324" s="240">
        <v>100</v>
      </c>
      <c r="G324" s="240">
        <v>100</v>
      </c>
      <c r="H324" s="240">
        <v>100</v>
      </c>
      <c r="I324" s="240">
        <v>100</v>
      </c>
      <c r="J324" s="240">
        <v>100</v>
      </c>
      <c r="K324" s="240">
        <v>100</v>
      </c>
      <c r="L324" s="240">
        <v>100</v>
      </c>
      <c r="M324" s="240">
        <v>100</v>
      </c>
      <c r="N324" s="240">
        <v>100</v>
      </c>
      <c r="O324" s="240">
        <v>100</v>
      </c>
      <c r="P324" s="240">
        <v>100</v>
      </c>
      <c r="Q324" s="88">
        <f t="shared" ref="Q324:Q347" si="10">SUM(C324:P324)</f>
        <v>1400</v>
      </c>
      <c r="R324" s="244">
        <f t="shared" ref="R324:R347" si="11">SUM(C324:P324)/1400</f>
        <v>1</v>
      </c>
    </row>
    <row r="325" spans="1:21" s="2" customFormat="1" x14ac:dyDescent="0.25">
      <c r="A325" s="239">
        <v>15201</v>
      </c>
      <c r="B325" s="239" t="s">
        <v>294</v>
      </c>
      <c r="C325" s="240">
        <v>100</v>
      </c>
      <c r="D325" s="240">
        <v>100</v>
      </c>
      <c r="E325" s="240">
        <v>100</v>
      </c>
      <c r="F325" s="240">
        <v>100</v>
      </c>
      <c r="G325" s="240">
        <v>100</v>
      </c>
      <c r="H325" s="240">
        <v>100</v>
      </c>
      <c r="I325" s="240">
        <v>100</v>
      </c>
      <c r="J325" s="240">
        <v>100</v>
      </c>
      <c r="K325" s="240">
        <v>100</v>
      </c>
      <c r="L325" s="240">
        <v>100</v>
      </c>
      <c r="M325" s="240">
        <v>100</v>
      </c>
      <c r="N325" s="240">
        <v>100</v>
      </c>
      <c r="O325" s="240">
        <v>100</v>
      </c>
      <c r="P325" s="240">
        <v>100</v>
      </c>
      <c r="Q325" s="88">
        <f t="shared" si="10"/>
        <v>1400</v>
      </c>
      <c r="R325" s="244">
        <f t="shared" si="11"/>
        <v>1</v>
      </c>
    </row>
    <row r="326" spans="1:21" s="2" customFormat="1" x14ac:dyDescent="0.25">
      <c r="A326" s="239">
        <v>15202</v>
      </c>
      <c r="B326" s="239" t="s">
        <v>322</v>
      </c>
      <c r="C326" s="240">
        <v>100</v>
      </c>
      <c r="D326" s="240">
        <v>100</v>
      </c>
      <c r="E326" s="240">
        <v>100</v>
      </c>
      <c r="F326" s="240">
        <v>100</v>
      </c>
      <c r="G326" s="240">
        <v>100</v>
      </c>
      <c r="H326" s="240">
        <v>100</v>
      </c>
      <c r="I326" s="240">
        <v>100</v>
      </c>
      <c r="J326" s="240">
        <v>100</v>
      </c>
      <c r="K326" s="240">
        <v>100</v>
      </c>
      <c r="L326" s="240">
        <v>100</v>
      </c>
      <c r="M326" s="240">
        <v>100</v>
      </c>
      <c r="N326" s="240">
        <v>100</v>
      </c>
      <c r="O326" s="240">
        <v>100</v>
      </c>
      <c r="P326" s="240">
        <v>100</v>
      </c>
      <c r="Q326" s="88">
        <f t="shared" si="10"/>
        <v>1400</v>
      </c>
      <c r="R326" s="244">
        <f t="shared" si="11"/>
        <v>1</v>
      </c>
    </row>
    <row r="327" spans="1:21" s="2" customFormat="1" x14ac:dyDescent="0.25">
      <c r="A327" s="239">
        <v>16101</v>
      </c>
      <c r="B327" s="239" t="s">
        <v>71</v>
      </c>
      <c r="C327" s="240">
        <v>100</v>
      </c>
      <c r="D327" s="240">
        <v>100</v>
      </c>
      <c r="E327" s="240">
        <v>100</v>
      </c>
      <c r="F327" s="240">
        <v>100</v>
      </c>
      <c r="G327" s="240">
        <v>100</v>
      </c>
      <c r="H327" s="240">
        <v>100</v>
      </c>
      <c r="I327" s="240">
        <v>100</v>
      </c>
      <c r="J327" s="240">
        <v>100</v>
      </c>
      <c r="K327" s="240">
        <v>100</v>
      </c>
      <c r="L327" s="240">
        <v>100</v>
      </c>
      <c r="M327" s="240">
        <v>100</v>
      </c>
      <c r="N327" s="240">
        <v>100</v>
      </c>
      <c r="O327" s="240">
        <v>100</v>
      </c>
      <c r="P327" s="240">
        <v>100</v>
      </c>
      <c r="Q327" s="88">
        <f t="shared" si="10"/>
        <v>1400</v>
      </c>
      <c r="R327" s="244">
        <f t="shared" si="11"/>
        <v>1</v>
      </c>
    </row>
    <row r="328" spans="1:21" s="2" customFormat="1" x14ac:dyDescent="0.25">
      <c r="A328" s="239">
        <v>16102</v>
      </c>
      <c r="B328" s="239" t="s">
        <v>221</v>
      </c>
      <c r="C328" s="240">
        <v>100</v>
      </c>
      <c r="D328" s="240">
        <v>100</v>
      </c>
      <c r="E328" s="240">
        <v>100</v>
      </c>
      <c r="F328" s="240">
        <v>100</v>
      </c>
      <c r="G328" s="240">
        <v>100</v>
      </c>
      <c r="H328" s="240">
        <v>100</v>
      </c>
      <c r="I328" s="240">
        <v>100</v>
      </c>
      <c r="J328" s="240">
        <v>100</v>
      </c>
      <c r="K328" s="240">
        <v>100</v>
      </c>
      <c r="L328" s="240">
        <v>100</v>
      </c>
      <c r="M328" s="240">
        <v>100</v>
      </c>
      <c r="N328" s="240">
        <v>100</v>
      </c>
      <c r="O328" s="240">
        <v>100</v>
      </c>
      <c r="P328" s="240">
        <v>100</v>
      </c>
      <c r="Q328" s="88">
        <f t="shared" si="10"/>
        <v>1400</v>
      </c>
      <c r="R328" s="244">
        <f t="shared" si="11"/>
        <v>1</v>
      </c>
    </row>
    <row r="329" spans="1:21" s="2" customFormat="1" x14ac:dyDescent="0.25">
      <c r="A329" s="239">
        <v>16103</v>
      </c>
      <c r="B329" s="239" t="s">
        <v>73</v>
      </c>
      <c r="C329" s="240">
        <v>100</v>
      </c>
      <c r="D329" s="240">
        <v>100</v>
      </c>
      <c r="E329" s="240">
        <v>100</v>
      </c>
      <c r="F329" s="240">
        <v>100</v>
      </c>
      <c r="G329" s="240">
        <v>100</v>
      </c>
      <c r="H329" s="240">
        <v>100</v>
      </c>
      <c r="I329" s="240">
        <v>100</v>
      </c>
      <c r="J329" s="240">
        <v>100</v>
      </c>
      <c r="K329" s="240">
        <v>100</v>
      </c>
      <c r="L329" s="240">
        <v>100</v>
      </c>
      <c r="M329" s="240">
        <v>100</v>
      </c>
      <c r="N329" s="240">
        <v>100</v>
      </c>
      <c r="O329" s="240">
        <v>100</v>
      </c>
      <c r="P329" s="240">
        <v>100</v>
      </c>
      <c r="Q329" s="88">
        <f t="shared" si="10"/>
        <v>1400</v>
      </c>
      <c r="R329" s="244">
        <f>SUM(C329:P329)/1400</f>
        <v>1</v>
      </c>
    </row>
    <row r="330" spans="1:21" s="2" customFormat="1" x14ac:dyDescent="0.25">
      <c r="A330" s="239">
        <v>16104</v>
      </c>
      <c r="B330" s="239" t="s">
        <v>303</v>
      </c>
      <c r="C330" s="240">
        <v>100</v>
      </c>
      <c r="D330" s="240">
        <v>100</v>
      </c>
      <c r="E330" s="240">
        <v>100</v>
      </c>
      <c r="F330" s="240">
        <v>100</v>
      </c>
      <c r="G330" s="240">
        <v>100</v>
      </c>
      <c r="H330" s="240">
        <v>100</v>
      </c>
      <c r="I330" s="240">
        <v>100</v>
      </c>
      <c r="J330" s="240">
        <v>100</v>
      </c>
      <c r="K330" s="240">
        <v>100</v>
      </c>
      <c r="L330" s="240">
        <v>100</v>
      </c>
      <c r="M330" s="240">
        <v>100</v>
      </c>
      <c r="N330" s="240">
        <v>100</v>
      </c>
      <c r="O330" s="240">
        <v>100</v>
      </c>
      <c r="P330" s="240">
        <v>100</v>
      </c>
      <c r="Q330" s="88">
        <f t="shared" si="10"/>
        <v>1400</v>
      </c>
      <c r="R330" s="244">
        <f t="shared" si="11"/>
        <v>1</v>
      </c>
      <c r="U330" s="162"/>
    </row>
    <row r="331" spans="1:21" s="2" customFormat="1" x14ac:dyDescent="0.25">
      <c r="A331" s="239">
        <v>16105</v>
      </c>
      <c r="B331" s="239" t="s">
        <v>249</v>
      </c>
      <c r="C331" s="240">
        <v>100</v>
      </c>
      <c r="D331" s="240">
        <v>100</v>
      </c>
      <c r="E331" s="240">
        <v>100</v>
      </c>
      <c r="F331" s="240">
        <v>100</v>
      </c>
      <c r="G331" s="240">
        <v>100</v>
      </c>
      <c r="H331" s="240">
        <v>100</v>
      </c>
      <c r="I331" s="240">
        <v>100</v>
      </c>
      <c r="J331" s="240">
        <v>100</v>
      </c>
      <c r="K331" s="240">
        <v>100</v>
      </c>
      <c r="L331" s="240">
        <v>100</v>
      </c>
      <c r="M331" s="240">
        <v>100</v>
      </c>
      <c r="N331" s="240">
        <v>100</v>
      </c>
      <c r="O331" s="240">
        <v>100</v>
      </c>
      <c r="P331" s="240">
        <v>100</v>
      </c>
      <c r="Q331" s="88">
        <f t="shared" si="10"/>
        <v>1400</v>
      </c>
      <c r="R331" s="244">
        <f t="shared" si="11"/>
        <v>1</v>
      </c>
    </row>
    <row r="332" spans="1:21" s="2" customFormat="1" x14ac:dyDescent="0.25">
      <c r="A332" s="239">
        <v>16106</v>
      </c>
      <c r="B332" s="239" t="s">
        <v>275</v>
      </c>
      <c r="C332" s="240">
        <v>100</v>
      </c>
      <c r="D332" s="240">
        <v>100</v>
      </c>
      <c r="E332" s="240">
        <v>100</v>
      </c>
      <c r="F332" s="240">
        <v>100</v>
      </c>
      <c r="G332" s="240">
        <v>100</v>
      </c>
      <c r="H332" s="240">
        <v>100</v>
      </c>
      <c r="I332" s="240">
        <v>100</v>
      </c>
      <c r="J332" s="240">
        <v>100</v>
      </c>
      <c r="K332" s="240">
        <v>100</v>
      </c>
      <c r="L332" s="240">
        <v>100</v>
      </c>
      <c r="M332" s="240">
        <v>100</v>
      </c>
      <c r="N332" s="240">
        <v>100</v>
      </c>
      <c r="O332" s="240">
        <v>100</v>
      </c>
      <c r="P332" s="240">
        <v>100</v>
      </c>
      <c r="Q332" s="88">
        <f t="shared" si="10"/>
        <v>1400</v>
      </c>
      <c r="R332" s="244">
        <f t="shared" si="11"/>
        <v>1</v>
      </c>
    </row>
    <row r="333" spans="1:21" s="2" customFormat="1" x14ac:dyDescent="0.25">
      <c r="A333" s="239">
        <v>16107</v>
      </c>
      <c r="B333" s="239" t="s">
        <v>341</v>
      </c>
      <c r="C333" s="240">
        <v>100</v>
      </c>
      <c r="D333" s="240">
        <v>100</v>
      </c>
      <c r="E333" s="240">
        <v>100</v>
      </c>
      <c r="F333" s="240">
        <v>100</v>
      </c>
      <c r="G333" s="240">
        <v>100</v>
      </c>
      <c r="H333" s="240">
        <v>100</v>
      </c>
      <c r="I333" s="240">
        <v>100</v>
      </c>
      <c r="J333" s="240">
        <v>100</v>
      </c>
      <c r="K333" s="240">
        <v>100</v>
      </c>
      <c r="L333" s="240">
        <v>100</v>
      </c>
      <c r="M333" s="240">
        <v>100</v>
      </c>
      <c r="N333" s="240">
        <v>100</v>
      </c>
      <c r="O333" s="240">
        <v>100</v>
      </c>
      <c r="P333" s="240">
        <v>100</v>
      </c>
      <c r="Q333" s="88">
        <f t="shared" si="10"/>
        <v>1400</v>
      </c>
      <c r="R333" s="244">
        <f t="shared" si="11"/>
        <v>1</v>
      </c>
    </row>
    <row r="334" spans="1:21" s="2" customFormat="1" x14ac:dyDescent="0.25">
      <c r="A334" s="239">
        <v>16108</v>
      </c>
      <c r="B334" s="239" t="s">
        <v>337</v>
      </c>
      <c r="C334" s="240">
        <v>100</v>
      </c>
      <c r="D334" s="240">
        <v>100</v>
      </c>
      <c r="E334" s="240">
        <v>100</v>
      </c>
      <c r="F334" s="240">
        <v>100</v>
      </c>
      <c r="G334" s="240">
        <v>100</v>
      </c>
      <c r="H334" s="240">
        <v>100</v>
      </c>
      <c r="I334" s="240">
        <v>100</v>
      </c>
      <c r="J334" s="240">
        <v>100</v>
      </c>
      <c r="K334" s="240">
        <v>100</v>
      </c>
      <c r="L334" s="240">
        <v>100</v>
      </c>
      <c r="M334" s="240">
        <v>100</v>
      </c>
      <c r="N334" s="240">
        <v>100</v>
      </c>
      <c r="O334" s="240">
        <v>100</v>
      </c>
      <c r="P334" s="240">
        <v>100</v>
      </c>
      <c r="Q334" s="88">
        <f t="shared" si="10"/>
        <v>1400</v>
      </c>
      <c r="R334" s="244">
        <f t="shared" si="11"/>
        <v>1</v>
      </c>
    </row>
    <row r="335" spans="1:21" s="2" customFormat="1" x14ac:dyDescent="0.25">
      <c r="A335" s="239">
        <v>16109</v>
      </c>
      <c r="B335" s="239" t="s">
        <v>117</v>
      </c>
      <c r="C335" s="240">
        <v>100</v>
      </c>
      <c r="D335" s="240">
        <v>100</v>
      </c>
      <c r="E335" s="240">
        <v>100</v>
      </c>
      <c r="F335" s="240">
        <v>100</v>
      </c>
      <c r="G335" s="240">
        <v>100</v>
      </c>
      <c r="H335" s="240">
        <v>100</v>
      </c>
      <c r="I335" s="240">
        <v>100</v>
      </c>
      <c r="J335" s="240">
        <v>100</v>
      </c>
      <c r="K335" s="240">
        <v>100</v>
      </c>
      <c r="L335" s="240">
        <v>100</v>
      </c>
      <c r="M335" s="240">
        <v>100</v>
      </c>
      <c r="N335" s="240">
        <v>100</v>
      </c>
      <c r="O335" s="240">
        <v>100</v>
      </c>
      <c r="P335" s="240">
        <v>100</v>
      </c>
      <c r="Q335" s="88">
        <f t="shared" si="10"/>
        <v>1400</v>
      </c>
      <c r="R335" s="244">
        <f t="shared" si="11"/>
        <v>1</v>
      </c>
    </row>
    <row r="336" spans="1:21" s="2" customFormat="1" x14ac:dyDescent="0.25">
      <c r="A336" s="239">
        <v>16201</v>
      </c>
      <c r="B336" s="239" t="s">
        <v>141</v>
      </c>
      <c r="C336" s="240">
        <v>100</v>
      </c>
      <c r="D336" s="240">
        <v>100</v>
      </c>
      <c r="E336" s="240">
        <v>100</v>
      </c>
      <c r="F336" s="240">
        <v>100</v>
      </c>
      <c r="G336" s="240">
        <v>100</v>
      </c>
      <c r="H336" s="240">
        <v>100</v>
      </c>
      <c r="I336" s="240">
        <v>100</v>
      </c>
      <c r="J336" s="240">
        <v>100</v>
      </c>
      <c r="K336" s="240">
        <v>100</v>
      </c>
      <c r="L336" s="240">
        <v>100</v>
      </c>
      <c r="M336" s="240">
        <v>100</v>
      </c>
      <c r="N336" s="240">
        <v>100</v>
      </c>
      <c r="O336" s="240">
        <v>100</v>
      </c>
      <c r="P336" s="240">
        <v>100</v>
      </c>
      <c r="Q336" s="88">
        <f t="shared" si="10"/>
        <v>1400</v>
      </c>
      <c r="R336" s="244">
        <f t="shared" si="11"/>
        <v>1</v>
      </c>
    </row>
    <row r="337" spans="1:18" s="2" customFormat="1" x14ac:dyDescent="0.25">
      <c r="A337" s="239">
        <v>16202</v>
      </c>
      <c r="B337" s="239" t="s">
        <v>346</v>
      </c>
      <c r="C337" s="240">
        <v>100</v>
      </c>
      <c r="D337" s="240">
        <v>100</v>
      </c>
      <c r="E337" s="240">
        <v>100</v>
      </c>
      <c r="F337" s="240">
        <v>100</v>
      </c>
      <c r="G337" s="240">
        <v>100</v>
      </c>
      <c r="H337" s="240">
        <v>100</v>
      </c>
      <c r="I337" s="240">
        <v>100</v>
      </c>
      <c r="J337" s="240">
        <v>100</v>
      </c>
      <c r="K337" s="240">
        <v>100</v>
      </c>
      <c r="L337" s="240">
        <v>100</v>
      </c>
      <c r="M337" s="240">
        <v>100</v>
      </c>
      <c r="N337" s="240">
        <v>100</v>
      </c>
      <c r="O337" s="240">
        <v>100</v>
      </c>
      <c r="P337" s="240">
        <v>100</v>
      </c>
      <c r="Q337" s="88">
        <f t="shared" si="10"/>
        <v>1400</v>
      </c>
      <c r="R337" s="244">
        <f t="shared" si="11"/>
        <v>1</v>
      </c>
    </row>
    <row r="338" spans="1:18" s="2" customFormat="1" x14ac:dyDescent="0.25">
      <c r="A338" s="239">
        <v>16203</v>
      </c>
      <c r="B338" s="239" t="s">
        <v>345</v>
      </c>
      <c r="C338" s="240">
        <v>100</v>
      </c>
      <c r="D338" s="240">
        <v>100</v>
      </c>
      <c r="E338" s="240">
        <v>100</v>
      </c>
      <c r="F338" s="240">
        <v>100</v>
      </c>
      <c r="G338" s="240">
        <v>100</v>
      </c>
      <c r="H338" s="240">
        <v>100</v>
      </c>
      <c r="I338" s="240">
        <v>100</v>
      </c>
      <c r="J338" s="240">
        <v>100</v>
      </c>
      <c r="K338" s="240">
        <v>100</v>
      </c>
      <c r="L338" s="240">
        <v>100</v>
      </c>
      <c r="M338" s="240">
        <v>100</v>
      </c>
      <c r="N338" s="240">
        <v>100</v>
      </c>
      <c r="O338" s="240">
        <v>100</v>
      </c>
      <c r="P338" s="240">
        <v>100</v>
      </c>
      <c r="Q338" s="88">
        <f t="shared" si="10"/>
        <v>1400</v>
      </c>
      <c r="R338" s="244">
        <f t="shared" si="11"/>
        <v>1</v>
      </c>
    </row>
    <row r="339" spans="1:18" s="2" customFormat="1" x14ac:dyDescent="0.25">
      <c r="A339" s="239">
        <v>16204</v>
      </c>
      <c r="B339" s="239" t="s">
        <v>332</v>
      </c>
      <c r="C339" s="240">
        <v>100</v>
      </c>
      <c r="D339" s="240">
        <v>100</v>
      </c>
      <c r="E339" s="240">
        <v>100</v>
      </c>
      <c r="F339" s="240">
        <v>100</v>
      </c>
      <c r="G339" s="240">
        <v>100</v>
      </c>
      <c r="H339" s="240">
        <v>100</v>
      </c>
      <c r="I339" s="240">
        <v>100</v>
      </c>
      <c r="J339" s="240">
        <v>100</v>
      </c>
      <c r="K339" s="240">
        <v>100</v>
      </c>
      <c r="L339" s="240">
        <v>100</v>
      </c>
      <c r="M339" s="240">
        <v>100</v>
      </c>
      <c r="N339" s="240">
        <v>100</v>
      </c>
      <c r="O339" s="240">
        <v>100</v>
      </c>
      <c r="P339" s="240">
        <v>100</v>
      </c>
      <c r="Q339" s="88">
        <f t="shared" si="10"/>
        <v>1400</v>
      </c>
      <c r="R339" s="244">
        <f t="shared" si="11"/>
        <v>1</v>
      </c>
    </row>
    <row r="340" spans="1:18" s="2" customFormat="1" x14ac:dyDescent="0.25">
      <c r="A340" s="239">
        <v>16205</v>
      </c>
      <c r="B340" s="239" t="s">
        <v>266</v>
      </c>
      <c r="C340" s="240">
        <v>100</v>
      </c>
      <c r="D340" s="240">
        <v>100</v>
      </c>
      <c r="E340" s="240">
        <v>100</v>
      </c>
      <c r="F340" s="240">
        <v>100</v>
      </c>
      <c r="G340" s="240">
        <v>100</v>
      </c>
      <c r="H340" s="240">
        <v>100</v>
      </c>
      <c r="I340" s="240">
        <v>100</v>
      </c>
      <c r="J340" s="240">
        <v>100</v>
      </c>
      <c r="K340" s="240">
        <v>100</v>
      </c>
      <c r="L340" s="240">
        <v>100</v>
      </c>
      <c r="M340" s="240">
        <v>100</v>
      </c>
      <c r="N340" s="240">
        <v>100</v>
      </c>
      <c r="O340" s="240">
        <v>100</v>
      </c>
      <c r="P340" s="240">
        <v>100</v>
      </c>
      <c r="Q340" s="88">
        <f t="shared" si="10"/>
        <v>1400</v>
      </c>
      <c r="R340" s="244">
        <f t="shared" si="11"/>
        <v>1</v>
      </c>
    </row>
    <row r="341" spans="1:18" s="2" customFormat="1" x14ac:dyDescent="0.25">
      <c r="A341" s="239">
        <v>16206</v>
      </c>
      <c r="B341" s="239" t="s">
        <v>193</v>
      </c>
      <c r="C341" s="240">
        <v>100</v>
      </c>
      <c r="D341" s="240">
        <v>100</v>
      </c>
      <c r="E341" s="240">
        <v>100</v>
      </c>
      <c r="F341" s="240">
        <v>100</v>
      </c>
      <c r="G341" s="240">
        <v>100</v>
      </c>
      <c r="H341" s="240">
        <v>100</v>
      </c>
      <c r="I341" s="240">
        <v>100</v>
      </c>
      <c r="J341" s="240">
        <v>100</v>
      </c>
      <c r="K341" s="240">
        <v>100</v>
      </c>
      <c r="L341" s="240">
        <v>100</v>
      </c>
      <c r="M341" s="240">
        <v>100</v>
      </c>
      <c r="N341" s="240">
        <v>100</v>
      </c>
      <c r="O341" s="240">
        <v>100</v>
      </c>
      <c r="P341" s="240">
        <v>100</v>
      </c>
      <c r="Q341" s="88">
        <f t="shared" si="10"/>
        <v>1400</v>
      </c>
      <c r="R341" s="244">
        <f t="shared" si="11"/>
        <v>1</v>
      </c>
    </row>
    <row r="342" spans="1:18" s="2" customFormat="1" x14ac:dyDescent="0.25">
      <c r="A342" s="239">
        <v>16207</v>
      </c>
      <c r="B342" s="239" t="s">
        <v>315</v>
      </c>
      <c r="C342" s="240">
        <v>100</v>
      </c>
      <c r="D342" s="240">
        <v>100</v>
      </c>
      <c r="E342" s="240">
        <v>100</v>
      </c>
      <c r="F342" s="240">
        <v>100</v>
      </c>
      <c r="G342" s="240">
        <v>100</v>
      </c>
      <c r="H342" s="240">
        <v>100</v>
      </c>
      <c r="I342" s="240">
        <v>100</v>
      </c>
      <c r="J342" s="240">
        <v>100</v>
      </c>
      <c r="K342" s="240">
        <v>100</v>
      </c>
      <c r="L342" s="240">
        <v>100</v>
      </c>
      <c r="M342" s="240">
        <v>100</v>
      </c>
      <c r="N342" s="240">
        <v>100</v>
      </c>
      <c r="O342" s="240">
        <v>100</v>
      </c>
      <c r="P342" s="240">
        <v>100</v>
      </c>
      <c r="Q342" s="88">
        <f t="shared" si="10"/>
        <v>1400</v>
      </c>
      <c r="R342" s="244">
        <f t="shared" si="11"/>
        <v>1</v>
      </c>
    </row>
    <row r="343" spans="1:18" s="2" customFormat="1" x14ac:dyDescent="0.25">
      <c r="A343" s="239">
        <v>16301</v>
      </c>
      <c r="B343" s="239" t="s">
        <v>93</v>
      </c>
      <c r="C343" s="240">
        <v>100</v>
      </c>
      <c r="D343" s="240">
        <v>100</v>
      </c>
      <c r="E343" s="240">
        <v>100</v>
      </c>
      <c r="F343" s="240">
        <v>100</v>
      </c>
      <c r="G343" s="240">
        <v>100</v>
      </c>
      <c r="H343" s="240">
        <v>100</v>
      </c>
      <c r="I343" s="240">
        <v>100</v>
      </c>
      <c r="J343" s="240">
        <v>100</v>
      </c>
      <c r="K343" s="240">
        <v>100</v>
      </c>
      <c r="L343" s="240">
        <v>100</v>
      </c>
      <c r="M343" s="240">
        <v>100</v>
      </c>
      <c r="N343" s="240">
        <v>100</v>
      </c>
      <c r="O343" s="240">
        <v>100</v>
      </c>
      <c r="P343" s="240">
        <v>100</v>
      </c>
      <c r="Q343" s="88">
        <f t="shared" si="10"/>
        <v>1400</v>
      </c>
      <c r="R343" s="244">
        <f t="shared" si="11"/>
        <v>1</v>
      </c>
    </row>
    <row r="344" spans="1:18" s="2" customFormat="1" x14ac:dyDescent="0.25">
      <c r="A344" s="239">
        <v>16302</v>
      </c>
      <c r="B344" s="239" t="s">
        <v>293</v>
      </c>
      <c r="C344" s="240">
        <v>100</v>
      </c>
      <c r="D344" s="240">
        <v>100</v>
      </c>
      <c r="E344" s="240">
        <v>100</v>
      </c>
      <c r="F344" s="240">
        <v>100</v>
      </c>
      <c r="G344" s="240">
        <v>100</v>
      </c>
      <c r="H344" s="240">
        <v>100</v>
      </c>
      <c r="I344" s="240">
        <v>100</v>
      </c>
      <c r="J344" s="240">
        <v>100</v>
      </c>
      <c r="K344" s="240">
        <v>100</v>
      </c>
      <c r="L344" s="240">
        <v>100</v>
      </c>
      <c r="M344" s="240">
        <v>100</v>
      </c>
      <c r="N344" s="240">
        <v>100</v>
      </c>
      <c r="O344" s="240">
        <v>100</v>
      </c>
      <c r="P344" s="240">
        <v>100</v>
      </c>
      <c r="Q344" s="88">
        <f t="shared" si="10"/>
        <v>1400</v>
      </c>
      <c r="R344" s="244">
        <f t="shared" si="11"/>
        <v>1</v>
      </c>
    </row>
    <row r="345" spans="1:18" s="2" customFormat="1" x14ac:dyDescent="0.25">
      <c r="A345" s="239">
        <v>16303</v>
      </c>
      <c r="B345" s="239" t="s">
        <v>318</v>
      </c>
      <c r="C345" s="240">
        <v>100</v>
      </c>
      <c r="D345" s="240">
        <v>100</v>
      </c>
      <c r="E345" s="240">
        <v>100</v>
      </c>
      <c r="F345" s="240">
        <v>100</v>
      </c>
      <c r="G345" s="240">
        <v>100</v>
      </c>
      <c r="H345" s="240">
        <v>100</v>
      </c>
      <c r="I345" s="240">
        <v>100</v>
      </c>
      <c r="J345" s="240">
        <v>100</v>
      </c>
      <c r="K345" s="240">
        <v>100</v>
      </c>
      <c r="L345" s="240">
        <v>100</v>
      </c>
      <c r="M345" s="240">
        <v>100</v>
      </c>
      <c r="N345" s="240">
        <v>100</v>
      </c>
      <c r="O345" s="240">
        <v>100</v>
      </c>
      <c r="P345" s="240">
        <v>100</v>
      </c>
      <c r="Q345" s="88">
        <f t="shared" si="10"/>
        <v>1400</v>
      </c>
      <c r="R345" s="244">
        <f t="shared" si="11"/>
        <v>1</v>
      </c>
    </row>
    <row r="346" spans="1:18" s="2" customFormat="1" x14ac:dyDescent="0.25">
      <c r="A346" s="239">
        <v>16304</v>
      </c>
      <c r="B346" s="239" t="s">
        <v>290</v>
      </c>
      <c r="C346" s="240">
        <v>100</v>
      </c>
      <c r="D346" s="240">
        <v>100</v>
      </c>
      <c r="E346" s="240">
        <v>100</v>
      </c>
      <c r="F346" s="240">
        <v>100</v>
      </c>
      <c r="G346" s="240">
        <v>100</v>
      </c>
      <c r="H346" s="240">
        <v>100</v>
      </c>
      <c r="I346" s="240">
        <v>100</v>
      </c>
      <c r="J346" s="240">
        <v>100</v>
      </c>
      <c r="K346" s="240">
        <v>100</v>
      </c>
      <c r="L346" s="240">
        <v>100</v>
      </c>
      <c r="M346" s="240">
        <v>100</v>
      </c>
      <c r="N346" s="240">
        <v>100</v>
      </c>
      <c r="O346" s="240">
        <v>100</v>
      </c>
      <c r="P346" s="240">
        <v>100</v>
      </c>
      <c r="Q346" s="88">
        <f t="shared" si="10"/>
        <v>1400</v>
      </c>
      <c r="R346" s="244">
        <f t="shared" si="11"/>
        <v>1</v>
      </c>
    </row>
    <row r="347" spans="1:18" s="2" customFormat="1" x14ac:dyDescent="0.25">
      <c r="A347" s="239">
        <v>16305</v>
      </c>
      <c r="B347" s="239" t="s">
        <v>271</v>
      </c>
      <c r="C347" s="240">
        <v>100</v>
      </c>
      <c r="D347" s="240">
        <v>100</v>
      </c>
      <c r="E347" s="240">
        <v>100</v>
      </c>
      <c r="F347" s="240">
        <v>100</v>
      </c>
      <c r="G347" s="240">
        <v>100</v>
      </c>
      <c r="H347" s="240">
        <v>100</v>
      </c>
      <c r="I347" s="240">
        <v>100</v>
      </c>
      <c r="J347" s="240">
        <v>100</v>
      </c>
      <c r="K347" s="240">
        <v>100</v>
      </c>
      <c r="L347" s="240">
        <v>100</v>
      </c>
      <c r="M347" s="240">
        <v>100</v>
      </c>
      <c r="N347" s="240">
        <v>100</v>
      </c>
      <c r="O347" s="240">
        <v>100</v>
      </c>
      <c r="P347" s="240">
        <v>100</v>
      </c>
      <c r="Q347" s="88">
        <f t="shared" si="10"/>
        <v>1400</v>
      </c>
      <c r="R347" s="244">
        <f t="shared" si="11"/>
        <v>1</v>
      </c>
    </row>
    <row r="348" spans="1:18" x14ac:dyDescent="0.25">
      <c r="A348" s="163"/>
      <c r="B348" s="11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2"/>
      <c r="N348" s="12"/>
      <c r="O348" s="12"/>
      <c r="P348" s="12"/>
      <c r="Q348" s="10"/>
    </row>
  </sheetData>
  <sheetProtection algorithmName="SHA-512" hashValue="quyVoGcKWADvQ1HV3kl+yhVWrKZm3GSI0Ys2lKBLfx3WvNYI081bMadfuixnQ3esdjOI/c8MO9QTOVVc6qShRw==" saltValue="nTjpiwnNWEBVCnC/YKIqlQ==" spinCount="100000" sheet="1" objects="1" scenarios="1"/>
  <autoFilter ref="A2:R347"/>
  <mergeCells count="1">
    <mergeCell ref="A1:R1"/>
  </mergeCells>
  <phoneticPr fontId="7" type="noConversion"/>
  <conditionalFormatting sqref="C348:O348">
    <cfRule type="cellIs" dxfId="1" priority="1714" operator="equal">
      <formula>"P"</formula>
    </cfRule>
    <cfRule type="iconSet" priority="1715">
      <iconSet iconSet="3Symbols2" showValue="0">
        <cfvo type="percent" val="0"/>
        <cfvo type="num" val="5"/>
        <cfvo type="num" val="10"/>
      </iconSet>
    </cfRule>
  </conditionalFormatting>
  <conditionalFormatting sqref="P348">
    <cfRule type="cellIs" dxfId="0" priority="1711" operator="equal">
      <formula>"P"</formula>
    </cfRule>
    <cfRule type="iconSet" priority="1712">
      <iconSet iconSet="3Symbols2" showValue="0">
        <cfvo type="percent" val="0"/>
        <cfvo type="num" val="5"/>
        <cfvo type="num" val="10"/>
      </iconSet>
    </cfRule>
  </conditionalFormatting>
  <conditionalFormatting sqref="C348:O348">
    <cfRule type="iconSet" priority="1713">
      <iconSet showValue="0">
        <cfvo type="percent" val="0"/>
        <cfvo type="num" val="-100" gte="0"/>
        <cfvo type="num" val="50" gte="0"/>
      </iconSet>
    </cfRule>
  </conditionalFormatting>
  <conditionalFormatting sqref="P348">
    <cfRule type="iconSet" priority="1710">
      <iconSet showValue="0">
        <cfvo type="percent" val="0"/>
        <cfvo type="num" val="-100" gte="0"/>
        <cfvo type="num" val="50" gte="0"/>
      </iconSet>
    </cfRule>
  </conditionalFormatting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tabColor theme="9" tint="0.79998168889431442"/>
  </sheetPr>
  <dimension ref="A1:E350"/>
  <sheetViews>
    <sheetView zoomScale="70" zoomScaleNormal="70" workbookViewId="0">
      <selection activeCell="F17" sqref="F17"/>
    </sheetView>
  </sheetViews>
  <sheetFormatPr baseColWidth="10" defaultRowHeight="15" x14ac:dyDescent="0.25"/>
  <cols>
    <col min="1" max="1" width="8.5703125" bestFit="1" customWidth="1"/>
    <col min="2" max="2" width="29.28515625" bestFit="1" customWidth="1"/>
    <col min="3" max="3" width="16.28515625" style="7" customWidth="1"/>
    <col min="4" max="4" width="16.5703125" style="15" customWidth="1"/>
    <col min="5" max="5" width="15.42578125" style="7" customWidth="1"/>
    <col min="8" max="8" width="34.42578125" customWidth="1"/>
  </cols>
  <sheetData>
    <row r="1" spans="1:5" x14ac:dyDescent="0.25">
      <c r="A1" s="262" t="s">
        <v>435</v>
      </c>
      <c r="B1" s="262"/>
      <c r="C1" s="262"/>
      <c r="D1" s="262"/>
      <c r="E1" s="238"/>
    </row>
    <row r="2" spans="1:5" ht="61.9" customHeight="1" x14ac:dyDescent="0.25">
      <c r="A2" s="212" t="s">
        <v>0</v>
      </c>
      <c r="B2" s="215" t="s">
        <v>423</v>
      </c>
      <c r="C2" s="216" t="s">
        <v>434</v>
      </c>
      <c r="D2" s="213" t="s">
        <v>405</v>
      </c>
      <c r="E2" s="216" t="s">
        <v>433</v>
      </c>
    </row>
    <row r="3" spans="1:5" x14ac:dyDescent="0.25">
      <c r="A3" s="146">
        <v>1101</v>
      </c>
      <c r="B3" s="146" t="s">
        <v>60</v>
      </c>
      <c r="C3" s="214">
        <v>0.50839999999999996</v>
      </c>
      <c r="D3" s="211">
        <f t="shared" ref="D3:D66" si="0">+C3/100</f>
        <v>5.084E-3</v>
      </c>
      <c r="E3" s="214">
        <v>0.61219999999999997</v>
      </c>
    </row>
    <row r="4" spans="1:5" x14ac:dyDescent="0.25">
      <c r="A4" s="146">
        <v>1107</v>
      </c>
      <c r="B4" s="146" t="s">
        <v>70</v>
      </c>
      <c r="C4" s="214">
        <v>0.62190000000000001</v>
      </c>
      <c r="D4" s="211">
        <f t="shared" si="0"/>
        <v>6.2189999999999997E-3</v>
      </c>
      <c r="E4" s="214">
        <v>0.77290000000000003</v>
      </c>
    </row>
    <row r="5" spans="1:5" x14ac:dyDescent="0.25">
      <c r="A5" s="146">
        <v>1401</v>
      </c>
      <c r="B5" s="146" t="s">
        <v>220</v>
      </c>
      <c r="C5" s="214">
        <v>0.99150000000000005</v>
      </c>
      <c r="D5" s="211">
        <f t="shared" si="0"/>
        <v>9.9150000000000002E-3</v>
      </c>
      <c r="E5" s="214">
        <v>0.97619999999999996</v>
      </c>
    </row>
    <row r="6" spans="1:5" x14ac:dyDescent="0.25">
      <c r="A6" s="146">
        <v>1402</v>
      </c>
      <c r="B6" s="146" t="s">
        <v>261</v>
      </c>
      <c r="C6" s="214">
        <v>0.68069999999999997</v>
      </c>
      <c r="D6" s="211">
        <f t="shared" si="0"/>
        <v>6.8069999999999997E-3</v>
      </c>
      <c r="E6" s="214">
        <v>0.7419</v>
      </c>
    </row>
    <row r="7" spans="1:5" x14ac:dyDescent="0.25">
      <c r="A7" s="146">
        <v>1403</v>
      </c>
      <c r="B7" s="146" t="s">
        <v>334</v>
      </c>
      <c r="C7" s="214">
        <v>0.60050000000000003</v>
      </c>
      <c r="D7" s="211">
        <f t="shared" si="0"/>
        <v>6.0049999999999999E-3</v>
      </c>
      <c r="E7" s="214">
        <v>0.63460000000000005</v>
      </c>
    </row>
    <row r="8" spans="1:5" x14ac:dyDescent="0.25">
      <c r="A8" s="146">
        <v>1404</v>
      </c>
      <c r="B8" s="146" t="s">
        <v>262</v>
      </c>
      <c r="C8" s="214">
        <v>0.32229999999999998</v>
      </c>
      <c r="D8" s="211">
        <f t="shared" si="0"/>
        <v>3.2229999999999997E-3</v>
      </c>
      <c r="E8" s="214">
        <v>0.48120000000000002</v>
      </c>
    </row>
    <row r="9" spans="1:5" x14ac:dyDescent="0.25">
      <c r="A9" s="146">
        <v>1405</v>
      </c>
      <c r="B9" s="146" t="s">
        <v>209</v>
      </c>
      <c r="C9" s="214">
        <v>0.8175</v>
      </c>
      <c r="D9" s="211">
        <f t="shared" si="0"/>
        <v>8.175E-3</v>
      </c>
      <c r="E9" s="214">
        <v>0.66069999999999995</v>
      </c>
    </row>
    <row r="10" spans="1:5" x14ac:dyDescent="0.25">
      <c r="A10" s="146">
        <v>2101</v>
      </c>
      <c r="B10" s="146" t="s">
        <v>28</v>
      </c>
      <c r="C10" s="214">
        <v>0.72170000000000001</v>
      </c>
      <c r="D10" s="211">
        <f t="shared" si="0"/>
        <v>7.2170000000000003E-3</v>
      </c>
      <c r="E10" s="214">
        <v>0.94579999999999997</v>
      </c>
    </row>
    <row r="11" spans="1:5" x14ac:dyDescent="0.25">
      <c r="A11" s="146">
        <v>2102</v>
      </c>
      <c r="B11" s="146" t="s">
        <v>143</v>
      </c>
      <c r="C11" s="214">
        <v>0.93100000000000005</v>
      </c>
      <c r="D11" s="211">
        <f t="shared" si="0"/>
        <v>9.3100000000000006E-3</v>
      </c>
      <c r="E11" s="214">
        <v>0.79200000000000004</v>
      </c>
    </row>
    <row r="12" spans="1:5" x14ac:dyDescent="0.25">
      <c r="A12" s="146">
        <v>2103</v>
      </c>
      <c r="B12" s="146" t="s">
        <v>206</v>
      </c>
      <c r="C12" s="214">
        <v>0.85109999999999997</v>
      </c>
      <c r="D12" s="211">
        <f t="shared" si="0"/>
        <v>8.5109999999999995E-3</v>
      </c>
      <c r="E12" s="214">
        <v>0.8992</v>
      </c>
    </row>
    <row r="13" spans="1:5" x14ac:dyDescent="0.25">
      <c r="A13" s="146">
        <v>2104</v>
      </c>
      <c r="B13" s="146" t="s">
        <v>129</v>
      </c>
      <c r="C13" s="214">
        <v>0.71060000000000001</v>
      </c>
      <c r="D13" s="211">
        <f t="shared" si="0"/>
        <v>7.1060000000000003E-3</v>
      </c>
      <c r="E13" s="214">
        <v>0.57520000000000004</v>
      </c>
    </row>
    <row r="14" spans="1:5" x14ac:dyDescent="0.25">
      <c r="A14" s="146">
        <v>2201</v>
      </c>
      <c r="B14" s="146" t="s">
        <v>74</v>
      </c>
      <c r="C14" s="214">
        <v>0.88819999999999999</v>
      </c>
      <c r="D14" s="211">
        <f t="shared" si="0"/>
        <v>8.8819999999999993E-3</v>
      </c>
      <c r="E14" s="214">
        <v>0.72140000000000004</v>
      </c>
    </row>
    <row r="15" spans="1:5" x14ac:dyDescent="0.25">
      <c r="A15" s="146">
        <v>2202</v>
      </c>
      <c r="B15" s="146" t="s">
        <v>326</v>
      </c>
      <c r="C15" s="214">
        <v>0.3392</v>
      </c>
      <c r="D15" s="211">
        <f t="shared" si="0"/>
        <v>3.392E-3</v>
      </c>
      <c r="E15" s="214">
        <v>0.43709999999999999</v>
      </c>
    </row>
    <row r="16" spans="1:5" x14ac:dyDescent="0.25">
      <c r="A16" s="146">
        <v>2203</v>
      </c>
      <c r="B16" s="146" t="s">
        <v>202</v>
      </c>
      <c r="C16" s="214">
        <v>0.25929999999999997</v>
      </c>
      <c r="D16" s="211">
        <f t="shared" si="0"/>
        <v>2.5929999999999998E-3</v>
      </c>
      <c r="E16" s="214">
        <v>0.6149</v>
      </c>
    </row>
    <row r="17" spans="1:5" x14ac:dyDescent="0.25">
      <c r="A17" s="146">
        <v>2301</v>
      </c>
      <c r="B17" s="146" t="s">
        <v>125</v>
      </c>
      <c r="C17" s="214">
        <v>0.72560000000000002</v>
      </c>
      <c r="D17" s="211">
        <f t="shared" si="0"/>
        <v>7.2560000000000003E-3</v>
      </c>
      <c r="E17" s="214">
        <v>0.81589999999999996</v>
      </c>
    </row>
    <row r="18" spans="1:5" x14ac:dyDescent="0.25">
      <c r="A18" s="146">
        <v>2302</v>
      </c>
      <c r="B18" s="146" t="s">
        <v>145</v>
      </c>
      <c r="C18" s="214">
        <v>0.55620000000000003</v>
      </c>
      <c r="D18" s="211">
        <f t="shared" si="0"/>
        <v>5.5620000000000001E-3</v>
      </c>
      <c r="E18" s="214">
        <v>0.31609999999999999</v>
      </c>
    </row>
    <row r="19" spans="1:5" x14ac:dyDescent="0.25">
      <c r="A19" s="146">
        <v>3101</v>
      </c>
      <c r="B19" s="146" t="s">
        <v>52</v>
      </c>
      <c r="C19" s="214">
        <v>0.81779999999999997</v>
      </c>
      <c r="D19" s="211">
        <f t="shared" si="0"/>
        <v>8.1779999999999995E-3</v>
      </c>
      <c r="E19" s="214">
        <v>0.76070000000000004</v>
      </c>
    </row>
    <row r="20" spans="1:5" x14ac:dyDescent="0.25">
      <c r="A20" s="146">
        <v>3102</v>
      </c>
      <c r="B20" s="146" t="s">
        <v>87</v>
      </c>
      <c r="C20" s="214">
        <v>0.57350000000000001</v>
      </c>
      <c r="D20" s="211">
        <f t="shared" si="0"/>
        <v>5.7350000000000005E-3</v>
      </c>
      <c r="E20" s="214">
        <v>0.93240000000000001</v>
      </c>
    </row>
    <row r="21" spans="1:5" x14ac:dyDescent="0.25">
      <c r="A21" s="146">
        <v>3103</v>
      </c>
      <c r="B21" s="146" t="s">
        <v>168</v>
      </c>
      <c r="C21" s="214">
        <v>0.3906</v>
      </c>
      <c r="D21" s="211">
        <f t="shared" si="0"/>
        <v>3.9060000000000002E-3</v>
      </c>
      <c r="E21" s="214">
        <v>0.80620000000000003</v>
      </c>
    </row>
    <row r="22" spans="1:5" x14ac:dyDescent="0.25">
      <c r="A22" s="146">
        <v>3201</v>
      </c>
      <c r="B22" s="146" t="s">
        <v>133</v>
      </c>
      <c r="C22" s="214">
        <v>0.68410000000000004</v>
      </c>
      <c r="D22" s="211">
        <f t="shared" si="0"/>
        <v>6.8410000000000007E-3</v>
      </c>
      <c r="E22" s="214">
        <v>0.87649999999999995</v>
      </c>
    </row>
    <row r="23" spans="1:5" x14ac:dyDescent="0.25">
      <c r="A23" s="146">
        <v>3202</v>
      </c>
      <c r="B23" s="146" t="s">
        <v>181</v>
      </c>
      <c r="C23" s="214">
        <v>0.64070000000000005</v>
      </c>
      <c r="D23" s="211">
        <f t="shared" si="0"/>
        <v>6.4070000000000004E-3</v>
      </c>
      <c r="E23" s="214">
        <v>0.66779999999999995</v>
      </c>
    </row>
    <row r="24" spans="1:5" x14ac:dyDescent="0.25">
      <c r="A24" s="146">
        <v>3301</v>
      </c>
      <c r="B24" s="146" t="s">
        <v>142</v>
      </c>
      <c r="C24" s="214">
        <v>0.63929999999999998</v>
      </c>
      <c r="D24" s="211">
        <f t="shared" si="0"/>
        <v>6.3929999999999994E-3</v>
      </c>
      <c r="E24" s="214">
        <v>0.54910000000000003</v>
      </c>
    </row>
    <row r="25" spans="1:5" x14ac:dyDescent="0.25">
      <c r="A25" s="146">
        <v>3302</v>
      </c>
      <c r="B25" s="146" t="s">
        <v>329</v>
      </c>
      <c r="C25" s="214">
        <v>0.88490000000000002</v>
      </c>
      <c r="D25" s="211">
        <f t="shared" si="0"/>
        <v>8.849000000000001E-3</v>
      </c>
      <c r="E25" s="214">
        <v>0.87949999999999995</v>
      </c>
    </row>
    <row r="26" spans="1:5" x14ac:dyDescent="0.25">
      <c r="A26" s="146">
        <v>3303</v>
      </c>
      <c r="B26" s="146" t="s">
        <v>159</v>
      </c>
      <c r="C26" s="214">
        <v>0.42259999999999998</v>
      </c>
      <c r="D26" s="211">
        <f t="shared" si="0"/>
        <v>4.2259999999999997E-3</v>
      </c>
      <c r="E26" s="214">
        <v>0.82420000000000004</v>
      </c>
    </row>
    <row r="27" spans="1:5" x14ac:dyDescent="0.25">
      <c r="A27" s="146">
        <v>3304</v>
      </c>
      <c r="B27" s="146" t="s">
        <v>217</v>
      </c>
      <c r="C27" s="214">
        <v>0.62029999999999996</v>
      </c>
      <c r="D27" s="211">
        <f t="shared" si="0"/>
        <v>6.2029999999999993E-3</v>
      </c>
      <c r="E27" s="214">
        <v>0.57989999999999997</v>
      </c>
    </row>
    <row r="28" spans="1:5" x14ac:dyDescent="0.25">
      <c r="A28" s="146">
        <v>4101</v>
      </c>
      <c r="B28" s="146" t="s">
        <v>84</v>
      </c>
      <c r="C28" s="214">
        <v>0.9052</v>
      </c>
      <c r="D28" s="211">
        <f t="shared" si="0"/>
        <v>9.0519999999999993E-3</v>
      </c>
      <c r="E28" s="214">
        <v>0.91249999999999998</v>
      </c>
    </row>
    <row r="29" spans="1:5" x14ac:dyDescent="0.25">
      <c r="A29" s="146">
        <v>4102</v>
      </c>
      <c r="B29" s="146" t="s">
        <v>77</v>
      </c>
      <c r="C29" s="214">
        <v>0.99</v>
      </c>
      <c r="D29" s="211">
        <f t="shared" si="0"/>
        <v>9.8999999999999991E-3</v>
      </c>
      <c r="E29" s="214">
        <v>0.89070000000000005</v>
      </c>
    </row>
    <row r="30" spans="1:5" x14ac:dyDescent="0.25">
      <c r="A30" s="146">
        <v>4103</v>
      </c>
      <c r="B30" s="146" t="s">
        <v>89</v>
      </c>
      <c r="C30" s="214">
        <v>0.50700000000000001</v>
      </c>
      <c r="D30" s="211">
        <f t="shared" si="0"/>
        <v>5.0699999999999999E-3</v>
      </c>
      <c r="E30" s="214">
        <v>0.58530000000000004</v>
      </c>
    </row>
    <row r="31" spans="1:5" x14ac:dyDescent="0.25">
      <c r="A31" s="146">
        <v>4104</v>
      </c>
      <c r="B31" s="13" t="s">
        <v>327</v>
      </c>
      <c r="C31" s="214">
        <v>0.68840000000000001</v>
      </c>
      <c r="D31" s="211">
        <f t="shared" si="0"/>
        <v>6.8840000000000004E-3</v>
      </c>
      <c r="E31" s="214">
        <v>0.67</v>
      </c>
    </row>
    <row r="32" spans="1:5" x14ac:dyDescent="0.25">
      <c r="A32" s="146">
        <v>4105</v>
      </c>
      <c r="B32" s="146" t="s">
        <v>208</v>
      </c>
      <c r="C32" s="214">
        <v>0.50839999999999996</v>
      </c>
      <c r="D32" s="211">
        <f t="shared" si="0"/>
        <v>5.084E-3</v>
      </c>
      <c r="E32" s="214">
        <v>0.72989999999999999</v>
      </c>
    </row>
    <row r="33" spans="1:5" x14ac:dyDescent="0.25">
      <c r="A33" s="146">
        <v>4106</v>
      </c>
      <c r="B33" s="146" t="s">
        <v>230</v>
      </c>
      <c r="C33" s="214">
        <v>0.66820000000000002</v>
      </c>
      <c r="D33" s="211">
        <f t="shared" si="0"/>
        <v>6.6820000000000004E-3</v>
      </c>
      <c r="E33" s="214">
        <v>0.47989999999999999</v>
      </c>
    </row>
    <row r="34" spans="1:5" x14ac:dyDescent="0.25">
      <c r="A34" s="146">
        <v>4201</v>
      </c>
      <c r="B34" s="146" t="s">
        <v>119</v>
      </c>
      <c r="C34" s="214">
        <v>0.5171</v>
      </c>
      <c r="D34" s="211">
        <f t="shared" si="0"/>
        <v>5.1710000000000002E-3</v>
      </c>
      <c r="E34" s="214">
        <v>0.55679999999999996</v>
      </c>
    </row>
    <row r="35" spans="1:5" x14ac:dyDescent="0.25">
      <c r="A35" s="146">
        <v>4202</v>
      </c>
      <c r="B35" s="146" t="s">
        <v>248</v>
      </c>
      <c r="C35" s="214">
        <v>0.39229999999999998</v>
      </c>
      <c r="D35" s="211">
        <f t="shared" si="0"/>
        <v>3.9229999999999994E-3</v>
      </c>
      <c r="E35" s="214">
        <v>0.50390000000000001</v>
      </c>
    </row>
    <row r="36" spans="1:5" x14ac:dyDescent="0.25">
      <c r="A36" s="146">
        <v>4203</v>
      </c>
      <c r="B36" s="146" t="s">
        <v>171</v>
      </c>
      <c r="C36" s="214">
        <v>0.71409999999999996</v>
      </c>
      <c r="D36" s="211">
        <f t="shared" si="0"/>
        <v>7.1409999999999998E-3</v>
      </c>
      <c r="E36" s="214">
        <v>0.84760000000000002</v>
      </c>
    </row>
    <row r="37" spans="1:5" x14ac:dyDescent="0.25">
      <c r="A37" s="146">
        <v>4204</v>
      </c>
      <c r="B37" s="146" t="s">
        <v>308</v>
      </c>
      <c r="C37" s="214">
        <v>0.83489999999999998</v>
      </c>
      <c r="D37" s="211">
        <f t="shared" si="0"/>
        <v>8.3490000000000005E-3</v>
      </c>
      <c r="E37" s="214">
        <v>0.90139999999999998</v>
      </c>
    </row>
    <row r="38" spans="1:5" x14ac:dyDescent="0.25">
      <c r="A38" s="146">
        <v>4301</v>
      </c>
      <c r="B38" s="146" t="s">
        <v>124</v>
      </c>
      <c r="C38" s="214">
        <v>0.93379999999999996</v>
      </c>
      <c r="D38" s="211">
        <f t="shared" si="0"/>
        <v>9.3379999999999991E-3</v>
      </c>
      <c r="E38" s="214">
        <v>0.78610000000000002</v>
      </c>
    </row>
    <row r="39" spans="1:5" x14ac:dyDescent="0.25">
      <c r="A39" s="146">
        <v>4302</v>
      </c>
      <c r="B39" s="146" t="s">
        <v>314</v>
      </c>
      <c r="C39" s="214">
        <v>0.72940000000000005</v>
      </c>
      <c r="D39" s="211">
        <f t="shared" si="0"/>
        <v>7.2940000000000001E-3</v>
      </c>
      <c r="E39" s="214">
        <v>0.89249999999999996</v>
      </c>
    </row>
    <row r="40" spans="1:5" x14ac:dyDescent="0.25">
      <c r="A40" s="146">
        <v>4303</v>
      </c>
      <c r="B40" s="146" t="s">
        <v>253</v>
      </c>
      <c r="C40" s="214">
        <v>0.82709999999999995</v>
      </c>
      <c r="D40" s="211">
        <f t="shared" si="0"/>
        <v>8.2709999999999988E-3</v>
      </c>
      <c r="E40" s="214">
        <v>0.87160000000000004</v>
      </c>
    </row>
    <row r="41" spans="1:5" x14ac:dyDescent="0.25">
      <c r="A41" s="146">
        <v>4304</v>
      </c>
      <c r="B41" s="146" t="s">
        <v>299</v>
      </c>
      <c r="C41" s="214">
        <v>0.57130000000000003</v>
      </c>
      <c r="D41" s="211">
        <f t="shared" si="0"/>
        <v>5.7130000000000002E-3</v>
      </c>
      <c r="E41" s="214">
        <v>0.88460000000000005</v>
      </c>
    </row>
    <row r="42" spans="1:5" x14ac:dyDescent="0.25">
      <c r="A42" s="146">
        <v>4305</v>
      </c>
      <c r="B42" s="146" t="s">
        <v>282</v>
      </c>
      <c r="C42" s="214">
        <v>0.3483</v>
      </c>
      <c r="D42" s="211">
        <f t="shared" si="0"/>
        <v>3.483E-3</v>
      </c>
      <c r="E42" s="214">
        <v>0.65649999999999997</v>
      </c>
    </row>
    <row r="43" spans="1:5" x14ac:dyDescent="0.25">
      <c r="A43" s="146">
        <v>5101</v>
      </c>
      <c r="B43" s="146" t="s">
        <v>47</v>
      </c>
      <c r="C43" s="214">
        <v>0.88370000000000004</v>
      </c>
      <c r="D43" s="211">
        <f t="shared" si="0"/>
        <v>8.8370000000000011E-3</v>
      </c>
      <c r="E43" s="214">
        <v>0.97130000000000005</v>
      </c>
    </row>
    <row r="44" spans="1:5" x14ac:dyDescent="0.25">
      <c r="A44" s="146">
        <v>5102</v>
      </c>
      <c r="B44" s="146" t="s">
        <v>152</v>
      </c>
      <c r="C44" s="214">
        <v>0.89349999999999996</v>
      </c>
      <c r="D44" s="211">
        <f t="shared" si="0"/>
        <v>8.9350000000000002E-3</v>
      </c>
      <c r="E44" s="214">
        <v>0.83550000000000002</v>
      </c>
    </row>
    <row r="45" spans="1:5" x14ac:dyDescent="0.25">
      <c r="A45" s="146">
        <v>5103</v>
      </c>
      <c r="B45" s="146" t="s">
        <v>58</v>
      </c>
      <c r="C45" s="214">
        <v>0.85540000000000005</v>
      </c>
      <c r="D45" s="211">
        <f t="shared" si="0"/>
        <v>8.5540000000000008E-3</v>
      </c>
      <c r="E45" s="214">
        <v>0.80959999999999999</v>
      </c>
    </row>
    <row r="46" spans="1:5" x14ac:dyDescent="0.25">
      <c r="A46" s="146">
        <v>5104</v>
      </c>
      <c r="B46" s="146" t="s">
        <v>320</v>
      </c>
      <c r="C46" s="214">
        <v>0.25019999999999998</v>
      </c>
      <c r="D46" s="211">
        <f t="shared" si="0"/>
        <v>2.5019999999999999E-3</v>
      </c>
      <c r="E46" s="214">
        <v>0.37</v>
      </c>
    </row>
    <row r="47" spans="1:5" x14ac:dyDescent="0.25">
      <c r="A47" s="146">
        <v>5105</v>
      </c>
      <c r="B47" s="146" t="s">
        <v>147</v>
      </c>
      <c r="C47" s="214">
        <v>0.40079999999999999</v>
      </c>
      <c r="D47" s="211">
        <f t="shared" si="0"/>
        <v>4.0080000000000003E-3</v>
      </c>
      <c r="E47" s="214">
        <v>0.73699999999999999</v>
      </c>
    </row>
    <row r="48" spans="1:5" x14ac:dyDescent="0.25">
      <c r="A48" s="146">
        <v>5107</v>
      </c>
      <c r="B48" s="146" t="s">
        <v>94</v>
      </c>
      <c r="C48" s="214">
        <v>0.47360000000000002</v>
      </c>
      <c r="D48" s="211">
        <f t="shared" si="0"/>
        <v>4.7360000000000006E-3</v>
      </c>
      <c r="E48" s="214">
        <v>0.56710000000000005</v>
      </c>
    </row>
    <row r="49" spans="1:5" x14ac:dyDescent="0.25">
      <c r="A49" s="146">
        <v>5109</v>
      </c>
      <c r="B49" s="13" t="s">
        <v>17</v>
      </c>
      <c r="C49" s="214">
        <v>0.64239999999999997</v>
      </c>
      <c r="D49" s="211">
        <f t="shared" si="0"/>
        <v>6.424E-3</v>
      </c>
      <c r="E49" s="214">
        <v>0.65249999999999997</v>
      </c>
    </row>
    <row r="50" spans="1:5" x14ac:dyDescent="0.25">
      <c r="A50" s="146">
        <v>5201</v>
      </c>
      <c r="B50" s="146" t="s">
        <v>239</v>
      </c>
      <c r="C50" s="214">
        <v>0.87749999999999995</v>
      </c>
      <c r="D50" s="211">
        <f t="shared" si="0"/>
        <v>8.7749999999999998E-3</v>
      </c>
      <c r="E50" s="214">
        <v>0.87539999999999996</v>
      </c>
    </row>
    <row r="51" spans="1:5" x14ac:dyDescent="0.25">
      <c r="A51" s="146">
        <v>5301</v>
      </c>
      <c r="B51" s="146" t="s">
        <v>139</v>
      </c>
      <c r="C51" s="214">
        <v>0.90469999999999995</v>
      </c>
      <c r="D51" s="211">
        <f t="shared" si="0"/>
        <v>9.0469999999999995E-3</v>
      </c>
      <c r="E51" s="214">
        <v>0.83069999999999999</v>
      </c>
    </row>
    <row r="52" spans="1:5" x14ac:dyDescent="0.25">
      <c r="A52" s="146">
        <v>5302</v>
      </c>
      <c r="B52" s="146" t="s">
        <v>155</v>
      </c>
      <c r="C52" s="214">
        <v>0.75219999999999998</v>
      </c>
      <c r="D52" s="211">
        <f t="shared" si="0"/>
        <v>7.522E-3</v>
      </c>
      <c r="E52" s="214">
        <v>0.80610000000000004</v>
      </c>
    </row>
    <row r="53" spans="1:5" x14ac:dyDescent="0.25">
      <c r="A53" s="146">
        <v>5303</v>
      </c>
      <c r="B53" s="146" t="s">
        <v>98</v>
      </c>
      <c r="C53" s="214">
        <v>0.78380000000000005</v>
      </c>
      <c r="D53" s="211">
        <f t="shared" si="0"/>
        <v>7.8380000000000012E-3</v>
      </c>
      <c r="E53" s="214">
        <v>0.58609999999999995</v>
      </c>
    </row>
    <row r="54" spans="1:5" x14ac:dyDescent="0.25">
      <c r="A54" s="146">
        <v>5304</v>
      </c>
      <c r="B54" s="146" t="s">
        <v>233</v>
      </c>
      <c r="C54" s="214">
        <v>0.76119999999999999</v>
      </c>
      <c r="D54" s="211">
        <f t="shared" si="0"/>
        <v>7.6119999999999998E-3</v>
      </c>
      <c r="E54" s="214">
        <v>0.74319999999999997</v>
      </c>
    </row>
    <row r="55" spans="1:5" x14ac:dyDescent="0.25">
      <c r="A55" s="146">
        <v>5401</v>
      </c>
      <c r="B55" s="146" t="s">
        <v>215</v>
      </c>
      <c r="C55" s="214">
        <v>0.5181</v>
      </c>
      <c r="D55" s="211">
        <f t="shared" si="0"/>
        <v>5.1809999999999998E-3</v>
      </c>
      <c r="E55" s="214">
        <v>0.69869999999999999</v>
      </c>
    </row>
    <row r="56" spans="1:5" x14ac:dyDescent="0.25">
      <c r="A56" s="146">
        <v>5402</v>
      </c>
      <c r="B56" s="146" t="s">
        <v>192</v>
      </c>
      <c r="C56" s="214">
        <v>0.87319999999999998</v>
      </c>
      <c r="D56" s="211">
        <f t="shared" si="0"/>
        <v>8.7320000000000002E-3</v>
      </c>
      <c r="E56" s="214">
        <v>0.93579999999999997</v>
      </c>
    </row>
    <row r="57" spans="1:5" x14ac:dyDescent="0.25">
      <c r="A57" s="146">
        <v>5403</v>
      </c>
      <c r="B57" s="146" t="s">
        <v>164</v>
      </c>
      <c r="C57" s="214">
        <v>0.64070000000000005</v>
      </c>
      <c r="D57" s="211">
        <f t="shared" si="0"/>
        <v>6.4070000000000004E-3</v>
      </c>
      <c r="E57" s="214">
        <v>0.85499999999999998</v>
      </c>
    </row>
    <row r="58" spans="1:5" x14ac:dyDescent="0.25">
      <c r="A58" s="146">
        <v>5404</v>
      </c>
      <c r="B58" s="146" t="s">
        <v>257</v>
      </c>
      <c r="C58" s="214">
        <v>0.39739999999999998</v>
      </c>
      <c r="D58" s="211">
        <f t="shared" si="0"/>
        <v>3.9740000000000001E-3</v>
      </c>
      <c r="E58" s="214">
        <v>0.52270000000000005</v>
      </c>
    </row>
    <row r="59" spans="1:5" x14ac:dyDescent="0.25">
      <c r="A59" s="146">
        <v>5405</v>
      </c>
      <c r="B59" s="146" t="s">
        <v>225</v>
      </c>
      <c r="C59" s="214">
        <v>0.91210000000000002</v>
      </c>
      <c r="D59" s="211">
        <f t="shared" si="0"/>
        <v>9.1210000000000006E-3</v>
      </c>
      <c r="E59" s="214">
        <v>0.88049999999999995</v>
      </c>
    </row>
    <row r="60" spans="1:5" x14ac:dyDescent="0.25">
      <c r="A60" s="146">
        <v>5501</v>
      </c>
      <c r="B60" s="146" t="s">
        <v>67</v>
      </c>
      <c r="C60" s="214">
        <v>0.80110000000000003</v>
      </c>
      <c r="D60" s="211">
        <f t="shared" si="0"/>
        <v>8.0110000000000008E-3</v>
      </c>
      <c r="E60" s="214">
        <v>0.89380000000000004</v>
      </c>
    </row>
    <row r="61" spans="1:5" x14ac:dyDescent="0.25">
      <c r="A61" s="146">
        <v>5502</v>
      </c>
      <c r="B61" s="146" t="s">
        <v>370</v>
      </c>
      <c r="C61" s="214">
        <v>0.74060000000000004</v>
      </c>
      <c r="D61" s="211">
        <f t="shared" si="0"/>
        <v>7.4060000000000003E-3</v>
      </c>
      <c r="E61" s="214">
        <v>0.80100000000000005</v>
      </c>
    </row>
    <row r="62" spans="1:5" x14ac:dyDescent="0.25">
      <c r="A62" s="146">
        <v>5503</v>
      </c>
      <c r="B62" s="146" t="s">
        <v>100</v>
      </c>
      <c r="C62" s="214">
        <v>0.56910000000000005</v>
      </c>
      <c r="D62" s="211">
        <f t="shared" si="0"/>
        <v>5.6910000000000007E-3</v>
      </c>
      <c r="E62" s="214">
        <v>0.66949999999999998</v>
      </c>
    </row>
    <row r="63" spans="1:5" x14ac:dyDescent="0.25">
      <c r="A63" s="146">
        <v>5504</v>
      </c>
      <c r="B63" s="146" t="s">
        <v>76</v>
      </c>
      <c r="C63" s="214">
        <v>0.41589999999999999</v>
      </c>
      <c r="D63" s="211">
        <f t="shared" si="0"/>
        <v>4.1589999999999995E-3</v>
      </c>
      <c r="E63" s="214">
        <v>0.46100000000000002</v>
      </c>
    </row>
    <row r="64" spans="1:5" x14ac:dyDescent="0.25">
      <c r="A64" s="146">
        <v>5506</v>
      </c>
      <c r="B64" s="146" t="s">
        <v>238</v>
      </c>
      <c r="C64" s="214">
        <v>0.62729999999999997</v>
      </c>
      <c r="D64" s="211">
        <f t="shared" si="0"/>
        <v>6.2729999999999999E-3</v>
      </c>
      <c r="E64" s="214">
        <v>0.86480000000000001</v>
      </c>
    </row>
    <row r="65" spans="1:5" x14ac:dyDescent="0.25">
      <c r="A65" s="146">
        <v>5601</v>
      </c>
      <c r="B65" s="146" t="s">
        <v>54</v>
      </c>
      <c r="C65" s="214">
        <v>0.85529999999999995</v>
      </c>
      <c r="D65" s="211">
        <f t="shared" si="0"/>
        <v>8.5529999999999998E-3</v>
      </c>
      <c r="E65" s="214">
        <v>0.94850000000000001</v>
      </c>
    </row>
    <row r="66" spans="1:5" x14ac:dyDescent="0.25">
      <c r="A66" s="146">
        <v>5602</v>
      </c>
      <c r="B66" s="146" t="s">
        <v>194</v>
      </c>
      <c r="C66" s="214">
        <v>0.4325</v>
      </c>
      <c r="D66" s="211">
        <f t="shared" si="0"/>
        <v>4.3249999999999999E-3</v>
      </c>
      <c r="E66" s="214">
        <v>0.49790000000000001</v>
      </c>
    </row>
    <row r="67" spans="1:5" x14ac:dyDescent="0.25">
      <c r="A67" s="146">
        <v>5603</v>
      </c>
      <c r="B67" s="146" t="s">
        <v>82</v>
      </c>
      <c r="C67" s="214">
        <v>0.8921</v>
      </c>
      <c r="D67" s="211">
        <f t="shared" ref="D67:D130" si="1">+C67/100</f>
        <v>8.9210000000000001E-3</v>
      </c>
      <c r="E67" s="214">
        <v>0.86990000000000001</v>
      </c>
    </row>
    <row r="68" spans="1:5" x14ac:dyDescent="0.25">
      <c r="A68" s="146">
        <v>5604</v>
      </c>
      <c r="B68" s="146" t="s">
        <v>105</v>
      </c>
      <c r="C68" s="214">
        <v>0.9657</v>
      </c>
      <c r="D68" s="211">
        <f t="shared" si="1"/>
        <v>9.6570000000000007E-3</v>
      </c>
      <c r="E68" s="214">
        <v>0.9446</v>
      </c>
    </row>
    <row r="69" spans="1:5" x14ac:dyDescent="0.25">
      <c r="A69" s="146">
        <v>5605</v>
      </c>
      <c r="B69" s="146" t="s">
        <v>83</v>
      </c>
      <c r="C69" s="214">
        <v>0.82240000000000002</v>
      </c>
      <c r="D69" s="211">
        <f t="shared" si="1"/>
        <v>8.2240000000000004E-3</v>
      </c>
      <c r="E69" s="214">
        <v>0.7984</v>
      </c>
    </row>
    <row r="70" spans="1:5" x14ac:dyDescent="0.25">
      <c r="A70" s="146">
        <v>5606</v>
      </c>
      <c r="B70" s="146" t="s">
        <v>50</v>
      </c>
      <c r="C70" s="214">
        <v>0.49049999999999999</v>
      </c>
      <c r="D70" s="211">
        <f t="shared" si="1"/>
        <v>4.9049999999999996E-3</v>
      </c>
      <c r="E70" s="214">
        <v>0.62870000000000004</v>
      </c>
    </row>
    <row r="71" spans="1:5" x14ac:dyDescent="0.25">
      <c r="A71" s="146">
        <v>5701</v>
      </c>
      <c r="B71" s="146" t="s">
        <v>118</v>
      </c>
      <c r="C71" s="214">
        <v>0.95009999999999994</v>
      </c>
      <c r="D71" s="211">
        <f t="shared" si="1"/>
        <v>9.500999999999999E-3</v>
      </c>
      <c r="E71" s="214">
        <v>0.90059999999999996</v>
      </c>
    </row>
    <row r="72" spans="1:5" x14ac:dyDescent="0.25">
      <c r="A72" s="146">
        <v>5702</v>
      </c>
      <c r="B72" s="146" t="s">
        <v>160</v>
      </c>
      <c r="C72" s="214">
        <v>0.80459999999999998</v>
      </c>
      <c r="D72" s="211">
        <f t="shared" si="1"/>
        <v>8.0459999999999993E-3</v>
      </c>
      <c r="E72" s="214">
        <v>0.73340000000000005</v>
      </c>
    </row>
    <row r="73" spans="1:5" x14ac:dyDescent="0.25">
      <c r="A73" s="146">
        <v>5703</v>
      </c>
      <c r="B73" s="146" t="s">
        <v>170</v>
      </c>
      <c r="C73" s="214">
        <v>0.501</v>
      </c>
      <c r="D73" s="211">
        <f t="shared" si="1"/>
        <v>5.0099999999999997E-3</v>
      </c>
      <c r="E73" s="214">
        <v>0.75070000000000003</v>
      </c>
    </row>
    <row r="74" spans="1:5" x14ac:dyDescent="0.25">
      <c r="A74" s="146">
        <v>5704</v>
      </c>
      <c r="B74" s="146" t="s">
        <v>224</v>
      </c>
      <c r="C74" s="214">
        <v>0.67269999999999996</v>
      </c>
      <c r="D74" s="211">
        <f t="shared" si="1"/>
        <v>6.7269999999999995E-3</v>
      </c>
      <c r="E74" s="214">
        <v>0.71030000000000004</v>
      </c>
    </row>
    <row r="75" spans="1:5" x14ac:dyDescent="0.25">
      <c r="A75" s="146">
        <v>5705</v>
      </c>
      <c r="B75" s="146" t="s">
        <v>278</v>
      </c>
      <c r="C75" s="214">
        <v>0.83979999999999999</v>
      </c>
      <c r="D75" s="211">
        <f t="shared" si="1"/>
        <v>8.3979999999999992E-3</v>
      </c>
      <c r="E75" s="214">
        <v>0.68679999999999997</v>
      </c>
    </row>
    <row r="76" spans="1:5" x14ac:dyDescent="0.25">
      <c r="A76" s="146">
        <v>5706</v>
      </c>
      <c r="B76" s="146" t="s">
        <v>213</v>
      </c>
      <c r="C76" s="214">
        <v>0.82440000000000002</v>
      </c>
      <c r="D76" s="211">
        <f t="shared" si="1"/>
        <v>8.2439999999999996E-3</v>
      </c>
      <c r="E76" s="214">
        <v>0.58089999999999997</v>
      </c>
    </row>
    <row r="77" spans="1:5" x14ac:dyDescent="0.25">
      <c r="A77" s="146">
        <v>5801</v>
      </c>
      <c r="B77" s="146" t="s">
        <v>48</v>
      </c>
      <c r="C77" s="214">
        <v>0.70879999999999999</v>
      </c>
      <c r="D77" s="211">
        <f t="shared" si="1"/>
        <v>7.0879999999999997E-3</v>
      </c>
      <c r="E77" s="214">
        <v>0.7268</v>
      </c>
    </row>
    <row r="78" spans="1:5" x14ac:dyDescent="0.25">
      <c r="A78" s="146">
        <v>5802</v>
      </c>
      <c r="B78" s="146" t="s">
        <v>90</v>
      </c>
      <c r="C78" s="214">
        <v>0.7</v>
      </c>
      <c r="D78" s="211">
        <f t="shared" si="1"/>
        <v>6.9999999999999993E-3</v>
      </c>
      <c r="E78" s="214">
        <v>0.8911</v>
      </c>
    </row>
    <row r="79" spans="1:5" x14ac:dyDescent="0.25">
      <c r="A79" s="146">
        <v>5803</v>
      </c>
      <c r="B79" s="146" t="s">
        <v>95</v>
      </c>
      <c r="C79" s="214">
        <v>0.33160000000000001</v>
      </c>
      <c r="D79" s="211">
        <f t="shared" si="1"/>
        <v>3.3159999999999999E-3</v>
      </c>
      <c r="E79" s="214">
        <v>0.50009999999999999</v>
      </c>
    </row>
    <row r="80" spans="1:5" x14ac:dyDescent="0.25">
      <c r="A80" s="146">
        <v>5804</v>
      </c>
      <c r="B80" s="146" t="s">
        <v>30</v>
      </c>
      <c r="C80" s="214">
        <v>0.97070000000000001</v>
      </c>
      <c r="D80" s="211">
        <f t="shared" si="1"/>
        <v>9.7070000000000004E-3</v>
      </c>
      <c r="E80" s="214">
        <v>0.93540000000000001</v>
      </c>
    </row>
    <row r="81" spans="1:5" x14ac:dyDescent="0.25">
      <c r="A81" s="146">
        <v>6101</v>
      </c>
      <c r="B81" s="146" t="s">
        <v>25</v>
      </c>
      <c r="C81" s="214">
        <v>0.84899999999999998</v>
      </c>
      <c r="D81" s="211">
        <f t="shared" si="1"/>
        <v>8.4899999999999993E-3</v>
      </c>
      <c r="E81" s="214">
        <v>0.80740000000000001</v>
      </c>
    </row>
    <row r="82" spans="1:5" x14ac:dyDescent="0.25">
      <c r="A82" s="146">
        <v>6102</v>
      </c>
      <c r="B82" s="146" t="s">
        <v>150</v>
      </c>
      <c r="C82" s="214">
        <v>0.89570000000000005</v>
      </c>
      <c r="D82" s="211">
        <f t="shared" si="1"/>
        <v>8.9569999999999997E-3</v>
      </c>
      <c r="E82" s="214">
        <v>0.93630000000000002</v>
      </c>
    </row>
    <row r="83" spans="1:5" x14ac:dyDescent="0.25">
      <c r="A83" s="146">
        <v>6103</v>
      </c>
      <c r="B83" s="146" t="s">
        <v>177</v>
      </c>
      <c r="C83" s="214">
        <v>0.85109999999999997</v>
      </c>
      <c r="D83" s="211">
        <f t="shared" si="1"/>
        <v>8.5109999999999995E-3</v>
      </c>
      <c r="E83" s="214">
        <v>0.84230000000000005</v>
      </c>
    </row>
    <row r="84" spans="1:5" x14ac:dyDescent="0.25">
      <c r="A84" s="146">
        <v>6104</v>
      </c>
      <c r="B84" s="146" t="s">
        <v>196</v>
      </c>
      <c r="C84" s="214">
        <v>0.80330000000000001</v>
      </c>
      <c r="D84" s="211">
        <f t="shared" si="1"/>
        <v>8.0330000000000002E-3</v>
      </c>
      <c r="E84" s="214">
        <v>0.90149999999999997</v>
      </c>
    </row>
    <row r="85" spans="1:5" x14ac:dyDescent="0.25">
      <c r="A85" s="146">
        <v>6105</v>
      </c>
      <c r="B85" s="146" t="s">
        <v>112</v>
      </c>
      <c r="C85" s="214">
        <v>0.93700000000000006</v>
      </c>
      <c r="D85" s="211">
        <f t="shared" si="1"/>
        <v>9.3699999999999999E-3</v>
      </c>
      <c r="E85" s="214">
        <v>0.87560000000000004</v>
      </c>
    </row>
    <row r="86" spans="1:5" x14ac:dyDescent="0.25">
      <c r="A86" s="146">
        <v>6106</v>
      </c>
      <c r="B86" s="146" t="s">
        <v>107</v>
      </c>
      <c r="C86" s="214">
        <v>0.52880000000000005</v>
      </c>
      <c r="D86" s="211">
        <f t="shared" si="1"/>
        <v>5.2880000000000002E-3</v>
      </c>
      <c r="E86" s="214">
        <v>0.90890000000000004</v>
      </c>
    </row>
    <row r="87" spans="1:5" x14ac:dyDescent="0.25">
      <c r="A87" s="146">
        <v>6107</v>
      </c>
      <c r="B87" s="146" t="s">
        <v>184</v>
      </c>
      <c r="C87" s="214">
        <v>0.80700000000000005</v>
      </c>
      <c r="D87" s="211">
        <f t="shared" si="1"/>
        <v>8.0700000000000008E-3</v>
      </c>
      <c r="E87" s="214">
        <v>0.93830000000000002</v>
      </c>
    </row>
    <row r="88" spans="1:5" x14ac:dyDescent="0.25">
      <c r="A88" s="146">
        <v>6108</v>
      </c>
      <c r="B88" s="146" t="s">
        <v>69</v>
      </c>
      <c r="C88" s="214">
        <v>0.92079999999999995</v>
      </c>
      <c r="D88" s="211">
        <f t="shared" si="1"/>
        <v>9.2079999999999992E-3</v>
      </c>
      <c r="E88" s="214">
        <v>0.89629999999999999</v>
      </c>
    </row>
    <row r="89" spans="1:5" x14ac:dyDescent="0.25">
      <c r="A89" s="146">
        <v>6109</v>
      </c>
      <c r="B89" s="146" t="s">
        <v>285</v>
      </c>
      <c r="C89" s="214">
        <v>0.61680000000000001</v>
      </c>
      <c r="D89" s="211">
        <f t="shared" si="1"/>
        <v>6.1679999999999999E-3</v>
      </c>
      <c r="E89" s="214">
        <v>0.70589999999999997</v>
      </c>
    </row>
    <row r="90" spans="1:5" x14ac:dyDescent="0.25">
      <c r="A90" s="146">
        <v>6110</v>
      </c>
      <c r="B90" s="146" t="s">
        <v>121</v>
      </c>
      <c r="C90" s="214">
        <v>0.72389999999999999</v>
      </c>
      <c r="D90" s="211">
        <f t="shared" si="1"/>
        <v>7.2389999999999998E-3</v>
      </c>
      <c r="E90" s="214">
        <v>0.69169999999999998</v>
      </c>
    </row>
    <row r="91" spans="1:5" x14ac:dyDescent="0.25">
      <c r="A91" s="146">
        <v>6111</v>
      </c>
      <c r="B91" s="146" t="s">
        <v>174</v>
      </c>
      <c r="C91" s="214">
        <v>0.84030000000000005</v>
      </c>
      <c r="D91" s="211">
        <f t="shared" si="1"/>
        <v>8.4030000000000007E-3</v>
      </c>
      <c r="E91" s="214">
        <v>0.75270000000000004</v>
      </c>
    </row>
    <row r="92" spans="1:5" x14ac:dyDescent="0.25">
      <c r="A92" s="146">
        <v>6112</v>
      </c>
      <c r="B92" s="146" t="s">
        <v>227</v>
      </c>
      <c r="C92" s="214">
        <v>0.59770000000000001</v>
      </c>
      <c r="D92" s="211">
        <f t="shared" si="1"/>
        <v>5.9769999999999997E-3</v>
      </c>
      <c r="E92" s="214">
        <v>0.7792</v>
      </c>
    </row>
    <row r="93" spans="1:5" x14ac:dyDescent="0.25">
      <c r="A93" s="146">
        <v>6113</v>
      </c>
      <c r="B93" s="146" t="s">
        <v>274</v>
      </c>
      <c r="C93" s="214">
        <v>0.37490000000000001</v>
      </c>
      <c r="D93" s="211">
        <f t="shared" si="1"/>
        <v>3.7490000000000002E-3</v>
      </c>
      <c r="E93" s="214">
        <v>0.4844</v>
      </c>
    </row>
    <row r="94" spans="1:5" x14ac:dyDescent="0.25">
      <c r="A94" s="146">
        <v>6114</v>
      </c>
      <c r="B94" s="146" t="s">
        <v>214</v>
      </c>
      <c r="C94" s="214">
        <v>0.40639999999999998</v>
      </c>
      <c r="D94" s="211">
        <f t="shared" si="1"/>
        <v>4.0639999999999999E-3</v>
      </c>
      <c r="E94" s="214">
        <v>0.56630000000000003</v>
      </c>
    </row>
    <row r="95" spans="1:5" x14ac:dyDescent="0.25">
      <c r="A95" s="146">
        <v>6115</v>
      </c>
      <c r="B95" s="146" t="s">
        <v>199</v>
      </c>
      <c r="C95" s="214">
        <v>0.9073</v>
      </c>
      <c r="D95" s="211">
        <f t="shared" si="1"/>
        <v>9.0729999999999995E-3</v>
      </c>
      <c r="E95" s="214">
        <v>0.79769999999999996</v>
      </c>
    </row>
    <row r="96" spans="1:5" x14ac:dyDescent="0.25">
      <c r="A96" s="146">
        <v>6116</v>
      </c>
      <c r="B96" s="146" t="s">
        <v>369</v>
      </c>
      <c r="C96" s="214">
        <v>0.87819999999999998</v>
      </c>
      <c r="D96" s="211">
        <f t="shared" si="1"/>
        <v>8.7819999999999999E-3</v>
      </c>
      <c r="E96" s="214">
        <v>0.86319999999999997</v>
      </c>
    </row>
    <row r="97" spans="1:5" x14ac:dyDescent="0.25">
      <c r="A97" s="146">
        <v>6117</v>
      </c>
      <c r="B97" s="13" t="s">
        <v>165</v>
      </c>
      <c r="C97" s="214">
        <v>0.95689999999999997</v>
      </c>
      <c r="D97" s="211">
        <f t="shared" si="1"/>
        <v>9.5689999999999994E-3</v>
      </c>
      <c r="E97" s="214">
        <v>0.8236</v>
      </c>
    </row>
    <row r="98" spans="1:5" x14ac:dyDescent="0.25">
      <c r="A98" s="146">
        <v>6201</v>
      </c>
      <c r="B98" s="146" t="s">
        <v>120</v>
      </c>
      <c r="C98" s="214">
        <v>0.83389999999999997</v>
      </c>
      <c r="D98" s="211">
        <f t="shared" si="1"/>
        <v>8.3389999999999992E-3</v>
      </c>
      <c r="E98" s="214">
        <v>0.92390000000000005</v>
      </c>
    </row>
    <row r="99" spans="1:5" x14ac:dyDescent="0.25">
      <c r="A99" s="146">
        <v>6202</v>
      </c>
      <c r="B99" s="146" t="s">
        <v>234</v>
      </c>
      <c r="C99" s="214">
        <v>0.74450000000000005</v>
      </c>
      <c r="D99" s="211">
        <f t="shared" si="1"/>
        <v>7.4450000000000002E-3</v>
      </c>
      <c r="E99" s="214">
        <v>0.7298</v>
      </c>
    </row>
    <row r="100" spans="1:5" x14ac:dyDescent="0.25">
      <c r="A100" s="146">
        <v>6203</v>
      </c>
      <c r="B100" s="146" t="s">
        <v>287</v>
      </c>
      <c r="C100" s="214">
        <v>0.83420000000000005</v>
      </c>
      <c r="D100" s="211">
        <f t="shared" si="1"/>
        <v>8.3420000000000005E-3</v>
      </c>
      <c r="E100" s="214">
        <v>0.59089999999999998</v>
      </c>
    </row>
    <row r="101" spans="1:5" x14ac:dyDescent="0.25">
      <c r="A101" s="146">
        <v>6204</v>
      </c>
      <c r="B101" s="146" t="s">
        <v>324</v>
      </c>
      <c r="C101" s="214">
        <v>0.77949999999999997</v>
      </c>
      <c r="D101" s="211">
        <f t="shared" si="1"/>
        <v>7.7949999999999998E-3</v>
      </c>
      <c r="E101" s="214">
        <v>0.71130000000000004</v>
      </c>
    </row>
    <row r="102" spans="1:5" x14ac:dyDescent="0.25">
      <c r="A102" s="146">
        <v>6205</v>
      </c>
      <c r="B102" s="146" t="s">
        <v>325</v>
      </c>
      <c r="C102" s="214">
        <v>0.65390000000000004</v>
      </c>
      <c r="D102" s="211">
        <f t="shared" si="1"/>
        <v>6.5390000000000005E-3</v>
      </c>
      <c r="E102" s="214">
        <v>0.64149999999999996</v>
      </c>
    </row>
    <row r="103" spans="1:5" x14ac:dyDescent="0.25">
      <c r="A103" s="146">
        <v>6206</v>
      </c>
      <c r="B103" s="146" t="s">
        <v>301</v>
      </c>
      <c r="C103" s="214">
        <v>0.46089999999999998</v>
      </c>
      <c r="D103" s="211">
        <f t="shared" si="1"/>
        <v>4.6089999999999994E-3</v>
      </c>
      <c r="E103" s="214">
        <v>0.60199999999999998</v>
      </c>
    </row>
    <row r="104" spans="1:5" x14ac:dyDescent="0.25">
      <c r="A104" s="146">
        <v>6301</v>
      </c>
      <c r="B104" s="146" t="s">
        <v>216</v>
      </c>
      <c r="C104" s="214">
        <v>0.61699999999999999</v>
      </c>
      <c r="D104" s="211">
        <f t="shared" si="1"/>
        <v>6.1700000000000001E-3</v>
      </c>
      <c r="E104" s="214">
        <v>0.63519999999999999</v>
      </c>
    </row>
    <row r="105" spans="1:5" x14ac:dyDescent="0.25">
      <c r="A105" s="146">
        <v>6302</v>
      </c>
      <c r="B105" s="146" t="s">
        <v>316</v>
      </c>
      <c r="C105" s="214">
        <v>0.95450000000000002</v>
      </c>
      <c r="D105" s="211">
        <f t="shared" si="1"/>
        <v>9.5449999999999997E-3</v>
      </c>
      <c r="E105" s="214">
        <v>0.90820000000000001</v>
      </c>
    </row>
    <row r="106" spans="1:5" x14ac:dyDescent="0.25">
      <c r="A106" s="146">
        <v>6303</v>
      </c>
      <c r="B106" s="146" t="s">
        <v>237</v>
      </c>
      <c r="C106" s="214">
        <v>0.69210000000000005</v>
      </c>
      <c r="D106" s="211">
        <f t="shared" si="1"/>
        <v>6.9210000000000001E-3</v>
      </c>
      <c r="E106" s="214">
        <v>0.85509999999999997</v>
      </c>
    </row>
    <row r="107" spans="1:5" x14ac:dyDescent="0.25">
      <c r="A107" s="146">
        <v>6304</v>
      </c>
      <c r="B107" s="146" t="s">
        <v>273</v>
      </c>
      <c r="C107" s="214">
        <v>0.49049999999999999</v>
      </c>
      <c r="D107" s="211">
        <f t="shared" si="1"/>
        <v>4.9049999999999996E-3</v>
      </c>
      <c r="E107" s="214">
        <v>0.57909999999999995</v>
      </c>
    </row>
    <row r="108" spans="1:5" x14ac:dyDescent="0.25">
      <c r="A108" s="146">
        <v>6305</v>
      </c>
      <c r="B108" s="146" t="s">
        <v>180</v>
      </c>
      <c r="C108" s="214">
        <v>0.63719999999999999</v>
      </c>
      <c r="D108" s="211">
        <f t="shared" si="1"/>
        <v>6.3720000000000001E-3</v>
      </c>
      <c r="E108" s="214">
        <v>0.61370000000000002</v>
      </c>
    </row>
    <row r="109" spans="1:5" x14ac:dyDescent="0.25">
      <c r="A109" s="146">
        <v>6306</v>
      </c>
      <c r="B109" s="146" t="s">
        <v>182</v>
      </c>
      <c r="C109" s="214">
        <v>0.72689999999999999</v>
      </c>
      <c r="D109" s="211">
        <f t="shared" si="1"/>
        <v>7.2690000000000003E-3</v>
      </c>
      <c r="E109" s="214">
        <v>0.85419999999999996</v>
      </c>
    </row>
    <row r="110" spans="1:5" x14ac:dyDescent="0.25">
      <c r="A110" s="146">
        <v>6307</v>
      </c>
      <c r="B110" s="146" t="s">
        <v>295</v>
      </c>
      <c r="C110" s="214">
        <v>0.57289999999999996</v>
      </c>
      <c r="D110" s="211">
        <f t="shared" si="1"/>
        <v>5.7289999999999997E-3</v>
      </c>
      <c r="E110" s="214">
        <v>0.65059999999999996</v>
      </c>
    </row>
    <row r="111" spans="1:5" x14ac:dyDescent="0.25">
      <c r="A111" s="146">
        <v>6308</v>
      </c>
      <c r="B111" s="146" t="s">
        <v>272</v>
      </c>
      <c r="C111" s="214">
        <v>0.76039999999999996</v>
      </c>
      <c r="D111" s="211">
        <f t="shared" si="1"/>
        <v>7.6039999999999996E-3</v>
      </c>
      <c r="E111" s="214">
        <v>0.46189999999999998</v>
      </c>
    </row>
    <row r="112" spans="1:5" x14ac:dyDescent="0.25">
      <c r="A112" s="146">
        <v>6309</v>
      </c>
      <c r="B112" s="146" t="s">
        <v>265</v>
      </c>
      <c r="C112" s="214">
        <v>0.436</v>
      </c>
      <c r="D112" s="211">
        <f t="shared" si="1"/>
        <v>4.3600000000000002E-3</v>
      </c>
      <c r="E112" s="214">
        <v>0.52990000000000004</v>
      </c>
    </row>
    <row r="113" spans="1:5" x14ac:dyDescent="0.25">
      <c r="A113" s="146">
        <v>6310</v>
      </c>
      <c r="B113" s="146" t="s">
        <v>189</v>
      </c>
      <c r="C113" s="214">
        <v>0.77749999999999997</v>
      </c>
      <c r="D113" s="211">
        <f t="shared" si="1"/>
        <v>7.7749999999999998E-3</v>
      </c>
      <c r="E113" s="214">
        <v>0.67369999999999997</v>
      </c>
    </row>
    <row r="114" spans="1:5" x14ac:dyDescent="0.25">
      <c r="A114" s="146">
        <v>7101</v>
      </c>
      <c r="B114" s="146" t="s">
        <v>34</v>
      </c>
      <c r="C114" s="214">
        <v>0.80130000000000001</v>
      </c>
      <c r="D114" s="211">
        <f t="shared" si="1"/>
        <v>8.0129999999999993E-3</v>
      </c>
      <c r="E114" s="214">
        <v>0.88839999999999997</v>
      </c>
    </row>
    <row r="115" spans="1:5" x14ac:dyDescent="0.25">
      <c r="A115" s="146">
        <v>7102</v>
      </c>
      <c r="B115" s="146" t="s">
        <v>132</v>
      </c>
      <c r="C115" s="214">
        <v>0.68149999999999999</v>
      </c>
      <c r="D115" s="211">
        <f t="shared" si="1"/>
        <v>6.8149999999999999E-3</v>
      </c>
      <c r="E115" s="214">
        <v>0.82389999999999997</v>
      </c>
    </row>
    <row r="116" spans="1:5" x14ac:dyDescent="0.25">
      <c r="A116" s="146">
        <v>7103</v>
      </c>
      <c r="B116" s="146" t="s">
        <v>343</v>
      </c>
      <c r="C116" s="214">
        <v>0.41310000000000002</v>
      </c>
      <c r="D116" s="211">
        <f t="shared" si="1"/>
        <v>4.1310000000000001E-3</v>
      </c>
      <c r="E116" s="214">
        <v>0.6321</v>
      </c>
    </row>
    <row r="117" spans="1:5" x14ac:dyDescent="0.25">
      <c r="A117" s="146">
        <v>7104</v>
      </c>
      <c r="B117" s="146" t="s">
        <v>260</v>
      </c>
      <c r="C117" s="214">
        <v>0.93959999999999999</v>
      </c>
      <c r="D117" s="211">
        <f t="shared" si="1"/>
        <v>9.3959999999999998E-3</v>
      </c>
      <c r="E117" s="214">
        <v>0.59489999999999998</v>
      </c>
    </row>
    <row r="118" spans="1:5" x14ac:dyDescent="0.25">
      <c r="A118" s="146">
        <v>7105</v>
      </c>
      <c r="B118" s="146" t="s">
        <v>269</v>
      </c>
      <c r="C118" s="214">
        <v>0.65880000000000005</v>
      </c>
      <c r="D118" s="211">
        <f t="shared" si="1"/>
        <v>6.5880000000000001E-3</v>
      </c>
      <c r="E118" s="214">
        <v>0.81720000000000004</v>
      </c>
    </row>
    <row r="119" spans="1:5" x14ac:dyDescent="0.25">
      <c r="A119" s="146">
        <v>7106</v>
      </c>
      <c r="B119" s="146" t="s">
        <v>240</v>
      </c>
      <c r="C119" s="214">
        <v>0.1792</v>
      </c>
      <c r="D119" s="211">
        <f t="shared" si="1"/>
        <v>1.792E-3</v>
      </c>
      <c r="E119" s="214">
        <v>0.32479999999999998</v>
      </c>
    </row>
    <row r="120" spans="1:5" x14ac:dyDescent="0.25">
      <c r="A120" s="146">
        <v>7107</v>
      </c>
      <c r="B120" s="146" t="s">
        <v>323</v>
      </c>
      <c r="C120" s="214">
        <v>0.78159999999999996</v>
      </c>
      <c r="D120" s="211">
        <f t="shared" si="1"/>
        <v>7.816E-3</v>
      </c>
      <c r="E120" s="214">
        <v>0.62639999999999996</v>
      </c>
    </row>
    <row r="121" spans="1:5" x14ac:dyDescent="0.25">
      <c r="A121" s="146">
        <v>7108</v>
      </c>
      <c r="B121" s="146" t="s">
        <v>241</v>
      </c>
      <c r="C121" s="214">
        <v>0.88090000000000002</v>
      </c>
      <c r="D121" s="211">
        <f t="shared" si="1"/>
        <v>8.8090000000000009E-3</v>
      </c>
      <c r="E121" s="214">
        <v>0.88700000000000001</v>
      </c>
    </row>
    <row r="122" spans="1:5" x14ac:dyDescent="0.25">
      <c r="A122" s="146">
        <v>7109</v>
      </c>
      <c r="B122" s="146" t="s">
        <v>245</v>
      </c>
      <c r="C122" s="214">
        <v>0.89029999999999998</v>
      </c>
      <c r="D122" s="211">
        <f t="shared" si="1"/>
        <v>8.9029999999999995E-3</v>
      </c>
      <c r="E122" s="214">
        <v>0.98640000000000005</v>
      </c>
    </row>
    <row r="123" spans="1:5" x14ac:dyDescent="0.25">
      <c r="A123" s="146">
        <v>7110</v>
      </c>
      <c r="B123" s="146" t="s">
        <v>264</v>
      </c>
      <c r="C123" s="214">
        <v>0.39579999999999999</v>
      </c>
      <c r="D123" s="211">
        <f t="shared" si="1"/>
        <v>3.9579999999999997E-3</v>
      </c>
      <c r="E123" s="214">
        <v>0.35870000000000002</v>
      </c>
    </row>
    <row r="124" spans="1:5" x14ac:dyDescent="0.25">
      <c r="A124" s="146">
        <v>7201</v>
      </c>
      <c r="B124" s="146" t="s">
        <v>102</v>
      </c>
      <c r="C124" s="214">
        <v>0.72709999999999997</v>
      </c>
      <c r="D124" s="211">
        <f t="shared" si="1"/>
        <v>7.2709999999999997E-3</v>
      </c>
      <c r="E124" s="214">
        <v>0.87749999999999995</v>
      </c>
    </row>
    <row r="125" spans="1:5" x14ac:dyDescent="0.25">
      <c r="A125" s="146">
        <v>7202</v>
      </c>
      <c r="B125" s="146" t="s">
        <v>259</v>
      </c>
      <c r="C125" s="214">
        <v>0.54459999999999997</v>
      </c>
      <c r="D125" s="211">
        <f t="shared" si="1"/>
        <v>5.4459999999999995E-3</v>
      </c>
      <c r="E125" s="214">
        <v>0.45900000000000002</v>
      </c>
    </row>
    <row r="126" spans="1:5" x14ac:dyDescent="0.25">
      <c r="A126" s="146">
        <v>7203</v>
      </c>
      <c r="B126" s="146" t="s">
        <v>247</v>
      </c>
      <c r="C126" s="214">
        <v>0.78380000000000005</v>
      </c>
      <c r="D126" s="211">
        <f t="shared" si="1"/>
        <v>7.8380000000000012E-3</v>
      </c>
      <c r="E126" s="214">
        <v>0.55069999999999997</v>
      </c>
    </row>
    <row r="127" spans="1:5" x14ac:dyDescent="0.25">
      <c r="A127" s="146">
        <v>7301</v>
      </c>
      <c r="B127" s="146" t="s">
        <v>62</v>
      </c>
      <c r="C127" s="214">
        <v>0.36170000000000002</v>
      </c>
      <c r="D127" s="211">
        <f t="shared" si="1"/>
        <v>3.6170000000000004E-3</v>
      </c>
      <c r="E127" s="214">
        <v>0.42780000000000001</v>
      </c>
    </row>
    <row r="128" spans="1:5" x14ac:dyDescent="0.25">
      <c r="A128" s="146">
        <v>7302</v>
      </c>
      <c r="B128" s="146" t="s">
        <v>288</v>
      </c>
      <c r="C128" s="214">
        <v>0.87409999999999999</v>
      </c>
      <c r="D128" s="211">
        <f t="shared" si="1"/>
        <v>8.7410000000000005E-3</v>
      </c>
      <c r="E128" s="214">
        <v>0.84699999999999998</v>
      </c>
    </row>
    <row r="129" spans="1:5" x14ac:dyDescent="0.25">
      <c r="A129" s="146">
        <v>7303</v>
      </c>
      <c r="B129" s="146" t="s">
        <v>244</v>
      </c>
      <c r="C129" s="214">
        <v>0.76980000000000004</v>
      </c>
      <c r="D129" s="211">
        <f t="shared" si="1"/>
        <v>7.698E-3</v>
      </c>
      <c r="E129" s="214">
        <v>0.63149999999999995</v>
      </c>
    </row>
    <row r="130" spans="1:5" x14ac:dyDescent="0.25">
      <c r="A130" s="146">
        <v>7304</v>
      </c>
      <c r="B130" s="146" t="s">
        <v>97</v>
      </c>
      <c r="C130" s="214">
        <v>0.98919999999999997</v>
      </c>
      <c r="D130" s="211">
        <f t="shared" si="1"/>
        <v>9.8919999999999998E-3</v>
      </c>
      <c r="E130" s="214">
        <v>0.75449999999999995</v>
      </c>
    </row>
    <row r="131" spans="1:5" x14ac:dyDescent="0.25">
      <c r="A131" s="146">
        <v>7305</v>
      </c>
      <c r="B131" s="146" t="s">
        <v>255</v>
      </c>
      <c r="C131" s="214">
        <v>0.88200000000000001</v>
      </c>
      <c r="D131" s="211">
        <f t="shared" ref="D131:D194" si="2">+C131/100</f>
        <v>8.8199999999999997E-3</v>
      </c>
      <c r="E131" s="214">
        <v>0.71850000000000003</v>
      </c>
    </row>
    <row r="132" spans="1:5" x14ac:dyDescent="0.25">
      <c r="A132" s="146">
        <v>7306</v>
      </c>
      <c r="B132" s="146" t="s">
        <v>153</v>
      </c>
      <c r="C132" s="214">
        <v>0.71079999999999999</v>
      </c>
      <c r="D132" s="211">
        <f t="shared" si="2"/>
        <v>7.1079999999999997E-3</v>
      </c>
      <c r="E132" s="214">
        <v>0.90849999999999997</v>
      </c>
    </row>
    <row r="133" spans="1:5" x14ac:dyDescent="0.25">
      <c r="A133" s="146">
        <v>7307</v>
      </c>
      <c r="B133" s="146" t="s">
        <v>333</v>
      </c>
      <c r="C133" s="214">
        <v>0.34410000000000002</v>
      </c>
      <c r="D133" s="211">
        <f t="shared" si="2"/>
        <v>3.441E-3</v>
      </c>
      <c r="E133" s="214">
        <v>0.1399</v>
      </c>
    </row>
    <row r="134" spans="1:5" x14ac:dyDescent="0.25">
      <c r="A134" s="146">
        <v>7308</v>
      </c>
      <c r="B134" s="146" t="s">
        <v>144</v>
      </c>
      <c r="C134" s="214">
        <v>0.8014</v>
      </c>
      <c r="D134" s="211">
        <f t="shared" si="2"/>
        <v>8.0140000000000003E-3</v>
      </c>
      <c r="E134" s="214">
        <v>0.69699999999999995</v>
      </c>
    </row>
    <row r="135" spans="1:5" x14ac:dyDescent="0.25">
      <c r="A135" s="146">
        <v>7309</v>
      </c>
      <c r="B135" s="146" t="s">
        <v>156</v>
      </c>
      <c r="C135" s="214">
        <v>0.44119999999999998</v>
      </c>
      <c r="D135" s="211">
        <f t="shared" si="2"/>
        <v>4.4120000000000001E-3</v>
      </c>
      <c r="E135" s="214">
        <v>0.56499999999999995</v>
      </c>
    </row>
    <row r="136" spans="1:5" x14ac:dyDescent="0.25">
      <c r="A136" s="146">
        <v>7401</v>
      </c>
      <c r="B136" s="146" t="s">
        <v>96</v>
      </c>
      <c r="C136" s="214">
        <v>0.75149999999999995</v>
      </c>
      <c r="D136" s="211">
        <f t="shared" si="2"/>
        <v>7.5149999999999991E-3</v>
      </c>
      <c r="E136" s="214">
        <v>0.68789999999999996</v>
      </c>
    </row>
    <row r="137" spans="1:5" x14ac:dyDescent="0.25">
      <c r="A137" s="146">
        <v>7402</v>
      </c>
      <c r="B137" s="146" t="s">
        <v>340</v>
      </c>
      <c r="C137" s="214">
        <v>0.59179999999999999</v>
      </c>
      <c r="D137" s="211">
        <f t="shared" si="2"/>
        <v>5.9179999999999996E-3</v>
      </c>
      <c r="E137" s="214">
        <v>0.80910000000000004</v>
      </c>
    </row>
    <row r="138" spans="1:5" x14ac:dyDescent="0.25">
      <c r="A138" s="146">
        <v>7403</v>
      </c>
      <c r="B138" s="146" t="s">
        <v>296</v>
      </c>
      <c r="C138" s="214">
        <v>0.75670000000000004</v>
      </c>
      <c r="D138" s="211">
        <f t="shared" si="2"/>
        <v>7.5670000000000008E-3</v>
      </c>
      <c r="E138" s="214">
        <v>0.78359999999999996</v>
      </c>
    </row>
    <row r="139" spans="1:5" x14ac:dyDescent="0.25">
      <c r="A139" s="146">
        <v>7404</v>
      </c>
      <c r="B139" s="146" t="s">
        <v>135</v>
      </c>
      <c r="C139" s="214">
        <v>0.85250000000000004</v>
      </c>
      <c r="D139" s="211">
        <f t="shared" si="2"/>
        <v>8.5249999999999996E-3</v>
      </c>
      <c r="E139" s="214">
        <v>0.86990000000000001</v>
      </c>
    </row>
    <row r="140" spans="1:5" x14ac:dyDescent="0.25">
      <c r="A140" s="146">
        <v>7405</v>
      </c>
      <c r="B140" s="146" t="s">
        <v>263</v>
      </c>
      <c r="C140" s="214">
        <v>0.71509999999999996</v>
      </c>
      <c r="D140" s="211">
        <f t="shared" si="2"/>
        <v>7.1509999999999994E-3</v>
      </c>
      <c r="E140" s="214">
        <v>0.75780000000000003</v>
      </c>
    </row>
    <row r="141" spans="1:5" x14ac:dyDescent="0.25">
      <c r="A141" s="146">
        <v>7406</v>
      </c>
      <c r="B141" s="146" t="s">
        <v>92</v>
      </c>
      <c r="C141" s="214">
        <v>0.87660000000000005</v>
      </c>
      <c r="D141" s="211">
        <f t="shared" si="2"/>
        <v>8.7660000000000012E-3</v>
      </c>
      <c r="E141" s="214">
        <v>0.96220000000000006</v>
      </c>
    </row>
    <row r="142" spans="1:5" x14ac:dyDescent="0.25">
      <c r="A142" s="146">
        <v>7407</v>
      </c>
      <c r="B142" s="146" t="s">
        <v>339</v>
      </c>
      <c r="C142" s="214">
        <v>0.94630000000000003</v>
      </c>
      <c r="D142" s="211">
        <f t="shared" si="2"/>
        <v>9.4630000000000009E-3</v>
      </c>
      <c r="E142" s="214">
        <v>0.86850000000000005</v>
      </c>
    </row>
    <row r="143" spans="1:5" x14ac:dyDescent="0.25">
      <c r="A143" s="146">
        <v>7408</v>
      </c>
      <c r="B143" s="13" t="s">
        <v>328</v>
      </c>
      <c r="C143" s="214">
        <v>0.63729999999999998</v>
      </c>
      <c r="D143" s="211">
        <f t="shared" si="2"/>
        <v>6.3730000000000002E-3</v>
      </c>
      <c r="E143" s="214">
        <v>0.66490000000000005</v>
      </c>
    </row>
    <row r="144" spans="1:5" x14ac:dyDescent="0.25">
      <c r="A144" s="146">
        <v>8101</v>
      </c>
      <c r="B144" s="146" t="s">
        <v>32</v>
      </c>
      <c r="C144" s="214">
        <v>0.86370000000000002</v>
      </c>
      <c r="D144" s="211">
        <f t="shared" si="2"/>
        <v>8.6370000000000006E-3</v>
      </c>
      <c r="E144" s="214">
        <v>0.95430000000000004</v>
      </c>
    </row>
    <row r="145" spans="1:5" x14ac:dyDescent="0.25">
      <c r="A145" s="146">
        <v>8102</v>
      </c>
      <c r="B145" s="146" t="s">
        <v>75</v>
      </c>
      <c r="C145" s="214">
        <v>0.92949999999999999</v>
      </c>
      <c r="D145" s="211">
        <f t="shared" si="2"/>
        <v>9.2949999999999994E-3</v>
      </c>
      <c r="E145" s="214">
        <v>0.94099999999999995</v>
      </c>
    </row>
    <row r="146" spans="1:5" x14ac:dyDescent="0.25">
      <c r="A146" s="146">
        <v>8103</v>
      </c>
      <c r="B146" s="146" t="s">
        <v>39</v>
      </c>
      <c r="C146" s="214">
        <v>0.88680000000000003</v>
      </c>
      <c r="D146" s="211">
        <f t="shared" si="2"/>
        <v>8.8680000000000009E-3</v>
      </c>
      <c r="E146" s="214">
        <v>0.73740000000000006</v>
      </c>
    </row>
    <row r="147" spans="1:5" x14ac:dyDescent="0.25">
      <c r="A147" s="146">
        <v>8104</v>
      </c>
      <c r="B147" s="146" t="s">
        <v>306</v>
      </c>
      <c r="C147" s="214">
        <v>0.74439999999999995</v>
      </c>
      <c r="D147" s="211">
        <f t="shared" si="2"/>
        <v>7.4439999999999992E-3</v>
      </c>
      <c r="E147" s="214">
        <v>0.78090000000000004</v>
      </c>
    </row>
    <row r="148" spans="1:5" x14ac:dyDescent="0.25">
      <c r="A148" s="146">
        <v>8105</v>
      </c>
      <c r="B148" s="146" t="s">
        <v>313</v>
      </c>
      <c r="C148" s="214">
        <v>0.33539999999999998</v>
      </c>
      <c r="D148" s="211">
        <f t="shared" si="2"/>
        <v>3.3539999999999998E-3</v>
      </c>
      <c r="E148" s="214">
        <v>0.45440000000000003</v>
      </c>
    </row>
    <row r="149" spans="1:5" x14ac:dyDescent="0.25">
      <c r="A149" s="146">
        <v>8106</v>
      </c>
      <c r="B149" s="146" t="s">
        <v>85</v>
      </c>
      <c r="C149" s="214">
        <v>0.74580000000000002</v>
      </c>
      <c r="D149" s="211">
        <f t="shared" si="2"/>
        <v>7.4580000000000002E-3</v>
      </c>
      <c r="E149" s="214">
        <v>0.70850000000000002</v>
      </c>
    </row>
    <row r="150" spans="1:5" x14ac:dyDescent="0.25">
      <c r="A150" s="146">
        <v>8107</v>
      </c>
      <c r="B150" s="146" t="s">
        <v>72</v>
      </c>
      <c r="C150" s="214">
        <v>0.54649999999999999</v>
      </c>
      <c r="D150" s="211">
        <f t="shared" si="2"/>
        <v>5.4650000000000002E-3</v>
      </c>
      <c r="E150" s="214">
        <v>0.68879999999999997</v>
      </c>
    </row>
    <row r="151" spans="1:5" x14ac:dyDescent="0.25">
      <c r="A151" s="146">
        <v>8108</v>
      </c>
      <c r="B151" s="146" t="s">
        <v>37</v>
      </c>
      <c r="C151" s="214">
        <v>0.79690000000000005</v>
      </c>
      <c r="D151" s="211">
        <f t="shared" si="2"/>
        <v>7.9690000000000004E-3</v>
      </c>
      <c r="E151" s="214">
        <v>0.89400000000000002</v>
      </c>
    </row>
    <row r="152" spans="1:5" x14ac:dyDescent="0.25">
      <c r="A152" s="146">
        <v>8109</v>
      </c>
      <c r="B152" s="146" t="s">
        <v>311</v>
      </c>
      <c r="C152" s="214">
        <v>0.70369999999999999</v>
      </c>
      <c r="D152" s="211">
        <f t="shared" si="2"/>
        <v>7.0369999999999999E-3</v>
      </c>
      <c r="E152" s="214">
        <v>0.85060000000000002</v>
      </c>
    </row>
    <row r="153" spans="1:5" x14ac:dyDescent="0.25">
      <c r="A153" s="146">
        <v>8110</v>
      </c>
      <c r="B153" s="146" t="s">
        <v>19</v>
      </c>
      <c r="C153" s="214">
        <v>0.80410000000000004</v>
      </c>
      <c r="D153" s="211">
        <f t="shared" si="2"/>
        <v>8.0409999999999995E-3</v>
      </c>
      <c r="E153" s="214">
        <v>0.70379999999999998</v>
      </c>
    </row>
    <row r="154" spans="1:5" x14ac:dyDescent="0.25">
      <c r="A154" s="146">
        <v>8111</v>
      </c>
      <c r="B154" s="146" t="s">
        <v>86</v>
      </c>
      <c r="C154" s="214">
        <v>0.86060000000000003</v>
      </c>
      <c r="D154" s="211">
        <f t="shared" si="2"/>
        <v>8.6060000000000008E-3</v>
      </c>
      <c r="E154" s="214">
        <v>0.96189999999999998</v>
      </c>
    </row>
    <row r="155" spans="1:5" x14ac:dyDescent="0.25">
      <c r="A155" s="146">
        <v>8112</v>
      </c>
      <c r="B155" s="146" t="s">
        <v>24</v>
      </c>
      <c r="C155" s="214">
        <v>0.75029999999999997</v>
      </c>
      <c r="D155" s="211">
        <f t="shared" si="2"/>
        <v>7.5029999999999993E-3</v>
      </c>
      <c r="E155" s="214">
        <v>0.93799999999999994</v>
      </c>
    </row>
    <row r="156" spans="1:5" x14ac:dyDescent="0.25">
      <c r="A156" s="146">
        <v>8201</v>
      </c>
      <c r="B156" s="146" t="s">
        <v>127</v>
      </c>
      <c r="C156" s="214">
        <v>0.74990000000000001</v>
      </c>
      <c r="D156" s="211">
        <f t="shared" si="2"/>
        <v>7.4990000000000005E-3</v>
      </c>
      <c r="E156" s="214">
        <v>0.76780000000000004</v>
      </c>
    </row>
    <row r="157" spans="1:5" x14ac:dyDescent="0.25">
      <c r="A157" s="146">
        <v>8202</v>
      </c>
      <c r="B157" s="146" t="s">
        <v>197</v>
      </c>
      <c r="C157" s="214">
        <v>0.94350000000000001</v>
      </c>
      <c r="D157" s="211">
        <f t="shared" si="2"/>
        <v>9.4350000000000007E-3</v>
      </c>
      <c r="E157" s="214">
        <v>0.87019999999999997</v>
      </c>
    </row>
    <row r="158" spans="1:5" x14ac:dyDescent="0.25">
      <c r="A158" s="146">
        <v>8203</v>
      </c>
      <c r="B158" s="146" t="s">
        <v>115</v>
      </c>
      <c r="C158" s="214">
        <v>0.62180000000000002</v>
      </c>
      <c r="D158" s="211">
        <f t="shared" si="2"/>
        <v>6.2180000000000004E-3</v>
      </c>
      <c r="E158" s="214">
        <v>0.85860000000000003</v>
      </c>
    </row>
    <row r="159" spans="1:5" x14ac:dyDescent="0.25">
      <c r="A159" s="146">
        <v>8204</v>
      </c>
      <c r="B159" s="146" t="s">
        <v>291</v>
      </c>
      <c r="C159" s="214">
        <v>0.38679999999999998</v>
      </c>
      <c r="D159" s="211">
        <f t="shared" si="2"/>
        <v>3.8679999999999999E-3</v>
      </c>
      <c r="E159" s="214">
        <v>0.70479999999999998</v>
      </c>
    </row>
    <row r="160" spans="1:5" x14ac:dyDescent="0.25">
      <c r="A160" s="146">
        <v>8205</v>
      </c>
      <c r="B160" s="146" t="s">
        <v>130</v>
      </c>
      <c r="C160" s="214">
        <v>0.48499999999999999</v>
      </c>
      <c r="D160" s="211">
        <f t="shared" si="2"/>
        <v>4.8500000000000001E-3</v>
      </c>
      <c r="E160" s="214">
        <v>0.9284</v>
      </c>
    </row>
    <row r="161" spans="1:5" x14ac:dyDescent="0.25">
      <c r="A161" s="146">
        <v>8206</v>
      </c>
      <c r="B161" s="146" t="s">
        <v>131</v>
      </c>
      <c r="C161" s="214">
        <v>0.2621</v>
      </c>
      <c r="D161" s="211">
        <f t="shared" si="2"/>
        <v>2.6210000000000001E-3</v>
      </c>
      <c r="E161" s="214">
        <v>0.54969999999999997</v>
      </c>
    </row>
    <row r="162" spans="1:5" x14ac:dyDescent="0.25">
      <c r="A162" s="146">
        <v>8207</v>
      </c>
      <c r="B162" s="146" t="s">
        <v>338</v>
      </c>
      <c r="C162" s="214">
        <v>0.41260000000000002</v>
      </c>
      <c r="D162" s="211">
        <f t="shared" si="2"/>
        <v>4.1260000000000003E-3</v>
      </c>
      <c r="E162" s="214">
        <v>0.74909999999999999</v>
      </c>
    </row>
    <row r="163" spans="1:5" x14ac:dyDescent="0.25">
      <c r="A163" s="146">
        <v>8301</v>
      </c>
      <c r="B163" s="146" t="s">
        <v>65</v>
      </c>
      <c r="C163" s="214">
        <v>0.69650000000000001</v>
      </c>
      <c r="D163" s="211">
        <f t="shared" si="2"/>
        <v>6.9649999999999998E-3</v>
      </c>
      <c r="E163" s="214">
        <v>0.72950000000000004</v>
      </c>
    </row>
    <row r="164" spans="1:5" x14ac:dyDescent="0.25">
      <c r="A164" s="146">
        <v>8302</v>
      </c>
      <c r="B164" s="146" t="s">
        <v>304</v>
      </c>
      <c r="C164" s="214">
        <v>0.56510000000000005</v>
      </c>
      <c r="D164" s="211">
        <f t="shared" si="2"/>
        <v>5.6510000000000006E-3</v>
      </c>
      <c r="E164" s="214">
        <v>0.67600000000000005</v>
      </c>
    </row>
    <row r="165" spans="1:5" x14ac:dyDescent="0.25">
      <c r="A165" s="146">
        <v>8303</v>
      </c>
      <c r="B165" s="146" t="s">
        <v>111</v>
      </c>
      <c r="C165" s="214">
        <v>0.6381</v>
      </c>
      <c r="D165" s="211">
        <f t="shared" si="2"/>
        <v>6.3810000000000004E-3</v>
      </c>
      <c r="E165" s="214">
        <v>0.73260000000000003</v>
      </c>
    </row>
    <row r="166" spans="1:5" x14ac:dyDescent="0.25">
      <c r="A166" s="146">
        <v>8304</v>
      </c>
      <c r="B166" s="146" t="s">
        <v>176</v>
      </c>
      <c r="C166" s="214">
        <v>0.88060000000000005</v>
      </c>
      <c r="D166" s="211">
        <f t="shared" si="2"/>
        <v>8.8060000000000013E-3</v>
      </c>
      <c r="E166" s="214">
        <v>0.91169999999999995</v>
      </c>
    </row>
    <row r="167" spans="1:5" x14ac:dyDescent="0.25">
      <c r="A167" s="146">
        <v>8305</v>
      </c>
      <c r="B167" s="146" t="s">
        <v>128</v>
      </c>
      <c r="C167" s="214">
        <v>0.70450000000000002</v>
      </c>
      <c r="D167" s="211">
        <f t="shared" si="2"/>
        <v>7.045E-3</v>
      </c>
      <c r="E167" s="214">
        <v>0.64419999999999999</v>
      </c>
    </row>
    <row r="168" spans="1:5" x14ac:dyDescent="0.25">
      <c r="A168" s="146">
        <v>8306</v>
      </c>
      <c r="B168" s="146" t="s">
        <v>116</v>
      </c>
      <c r="C168" s="214">
        <v>0.78879999999999995</v>
      </c>
      <c r="D168" s="211">
        <f t="shared" si="2"/>
        <v>7.8879999999999992E-3</v>
      </c>
      <c r="E168" s="214">
        <v>0.59650000000000003</v>
      </c>
    </row>
    <row r="169" spans="1:5" x14ac:dyDescent="0.25">
      <c r="A169" s="146">
        <v>8307</v>
      </c>
      <c r="B169" s="146" t="s">
        <v>292</v>
      </c>
      <c r="C169" s="214">
        <v>0.26069999999999999</v>
      </c>
      <c r="D169" s="211">
        <f t="shared" si="2"/>
        <v>2.6069999999999999E-3</v>
      </c>
      <c r="E169" s="214">
        <v>0.30780000000000002</v>
      </c>
    </row>
    <row r="170" spans="1:5" x14ac:dyDescent="0.25">
      <c r="A170" s="146">
        <v>8308</v>
      </c>
      <c r="B170" s="146" t="s">
        <v>317</v>
      </c>
      <c r="C170" s="214">
        <v>0.36859999999999998</v>
      </c>
      <c r="D170" s="211">
        <f t="shared" si="2"/>
        <v>3.686E-3</v>
      </c>
      <c r="E170" s="214">
        <v>0.5302</v>
      </c>
    </row>
    <row r="171" spans="1:5" x14ac:dyDescent="0.25">
      <c r="A171" s="146">
        <v>8309</v>
      </c>
      <c r="B171" s="146" t="s">
        <v>254</v>
      </c>
      <c r="C171" s="214">
        <v>0.47460000000000002</v>
      </c>
      <c r="D171" s="211">
        <f t="shared" si="2"/>
        <v>4.7460000000000002E-3</v>
      </c>
      <c r="E171" s="214">
        <v>0.51890000000000003</v>
      </c>
    </row>
    <row r="172" spans="1:5" x14ac:dyDescent="0.25">
      <c r="A172" s="146">
        <v>8310</v>
      </c>
      <c r="B172" s="146" t="s">
        <v>114</v>
      </c>
      <c r="C172" s="214">
        <v>0.82410000000000005</v>
      </c>
      <c r="D172" s="211">
        <f t="shared" si="2"/>
        <v>8.2410000000000001E-3</v>
      </c>
      <c r="E172" s="214">
        <v>0.45810000000000001</v>
      </c>
    </row>
    <row r="173" spans="1:5" x14ac:dyDescent="0.25">
      <c r="A173" s="146">
        <v>8311</v>
      </c>
      <c r="B173" s="146" t="s">
        <v>134</v>
      </c>
      <c r="C173" s="214">
        <v>0.62109999999999999</v>
      </c>
      <c r="D173" s="211">
        <f t="shared" si="2"/>
        <v>6.2109999999999995E-3</v>
      </c>
      <c r="E173" s="214">
        <v>0.64359999999999995</v>
      </c>
    </row>
    <row r="174" spans="1:5" x14ac:dyDescent="0.25">
      <c r="A174" s="146">
        <v>8312</v>
      </c>
      <c r="B174" s="146" t="s">
        <v>307</v>
      </c>
      <c r="C174" s="214">
        <v>0.61429999999999996</v>
      </c>
      <c r="D174" s="211">
        <f t="shared" si="2"/>
        <v>6.1429999999999992E-3</v>
      </c>
      <c r="E174" s="214">
        <v>0.70750000000000002</v>
      </c>
    </row>
    <row r="175" spans="1:5" x14ac:dyDescent="0.25">
      <c r="A175" s="146">
        <v>8313</v>
      </c>
      <c r="B175" s="146" t="s">
        <v>277</v>
      </c>
      <c r="C175" s="214">
        <v>0.48609999999999998</v>
      </c>
      <c r="D175" s="211">
        <f t="shared" si="2"/>
        <v>4.8609999999999999E-3</v>
      </c>
      <c r="E175" s="214">
        <v>0.71189999999999998</v>
      </c>
    </row>
    <row r="176" spans="1:5" x14ac:dyDescent="0.25">
      <c r="A176" s="146">
        <v>8314</v>
      </c>
      <c r="B176" s="146" t="s">
        <v>251</v>
      </c>
      <c r="C176" s="214">
        <v>0.2429</v>
      </c>
      <c r="D176" s="211">
        <f t="shared" si="2"/>
        <v>2.4290000000000002E-3</v>
      </c>
      <c r="E176" s="214">
        <v>0.21149999999999999</v>
      </c>
    </row>
    <row r="177" spans="1:5" x14ac:dyDescent="0.25">
      <c r="A177" s="146">
        <v>16101</v>
      </c>
      <c r="B177" s="146" t="s">
        <v>71</v>
      </c>
      <c r="C177" s="214">
        <v>0.63119999999999998</v>
      </c>
      <c r="D177" s="211">
        <f t="shared" si="2"/>
        <v>6.3119999999999999E-3</v>
      </c>
      <c r="E177" s="214">
        <v>0.77039999999999997</v>
      </c>
    </row>
    <row r="178" spans="1:5" x14ac:dyDescent="0.25">
      <c r="A178" s="146">
        <v>16102</v>
      </c>
      <c r="B178" s="146" t="s">
        <v>221</v>
      </c>
      <c r="C178" s="214">
        <v>0.58819999999999995</v>
      </c>
      <c r="D178" s="211">
        <f t="shared" si="2"/>
        <v>5.8819999999999992E-3</v>
      </c>
      <c r="E178" s="214">
        <v>0.77580000000000005</v>
      </c>
    </row>
    <row r="179" spans="1:5" x14ac:dyDescent="0.25">
      <c r="A179" s="146">
        <v>16202</v>
      </c>
      <c r="B179" s="146" t="s">
        <v>346</v>
      </c>
      <c r="C179" s="214">
        <v>0.90059999999999996</v>
      </c>
      <c r="D179" s="211">
        <f t="shared" si="2"/>
        <v>9.0060000000000001E-3</v>
      </c>
      <c r="E179" s="214">
        <v>0.91890000000000005</v>
      </c>
    </row>
    <row r="180" spans="1:5" x14ac:dyDescent="0.25">
      <c r="A180" s="146">
        <v>16203</v>
      </c>
      <c r="B180" s="146" t="s">
        <v>345</v>
      </c>
      <c r="C180" s="214">
        <v>0.74839999999999995</v>
      </c>
      <c r="D180" s="211">
        <f t="shared" si="2"/>
        <v>7.4839999999999993E-3</v>
      </c>
      <c r="E180" s="214">
        <v>0.71020000000000005</v>
      </c>
    </row>
    <row r="181" spans="1:5" x14ac:dyDescent="0.25">
      <c r="A181" s="146">
        <v>16302</v>
      </c>
      <c r="B181" s="146" t="s">
        <v>293</v>
      </c>
      <c r="C181" s="214">
        <v>0.69540000000000002</v>
      </c>
      <c r="D181" s="211">
        <f t="shared" si="2"/>
        <v>6.9540000000000001E-3</v>
      </c>
      <c r="E181" s="214">
        <v>0.73629999999999995</v>
      </c>
    </row>
    <row r="182" spans="1:5" x14ac:dyDescent="0.25">
      <c r="A182" s="146">
        <v>16103</v>
      </c>
      <c r="B182" s="146" t="s">
        <v>73</v>
      </c>
      <c r="C182" s="214">
        <v>0.70240000000000002</v>
      </c>
      <c r="D182" s="211">
        <f t="shared" si="2"/>
        <v>7.0239999999999999E-3</v>
      </c>
      <c r="E182" s="214">
        <v>0.55679999999999996</v>
      </c>
    </row>
    <row r="183" spans="1:5" x14ac:dyDescent="0.25">
      <c r="A183" s="146">
        <v>16104</v>
      </c>
      <c r="B183" s="146" t="s">
        <v>303</v>
      </c>
      <c r="C183" s="214">
        <v>0.80800000000000005</v>
      </c>
      <c r="D183" s="211">
        <f t="shared" si="2"/>
        <v>8.0800000000000004E-3</v>
      </c>
      <c r="E183" s="214">
        <v>0.91910000000000003</v>
      </c>
    </row>
    <row r="184" spans="1:5" x14ac:dyDescent="0.25">
      <c r="A184" s="146">
        <v>16204</v>
      </c>
      <c r="B184" s="146" t="s">
        <v>332</v>
      </c>
      <c r="C184" s="214">
        <v>0.34560000000000002</v>
      </c>
      <c r="D184" s="211">
        <f t="shared" si="2"/>
        <v>3.4560000000000003E-3</v>
      </c>
      <c r="E184" s="214">
        <v>0.4748</v>
      </c>
    </row>
    <row r="185" spans="1:5" x14ac:dyDescent="0.25">
      <c r="A185" s="146">
        <v>16303</v>
      </c>
      <c r="B185" s="146" t="s">
        <v>318</v>
      </c>
      <c r="C185" s="214">
        <v>0.88029999999999997</v>
      </c>
      <c r="D185" s="211">
        <f t="shared" si="2"/>
        <v>8.8030000000000001E-3</v>
      </c>
      <c r="E185" s="214">
        <v>0.84609999999999996</v>
      </c>
    </row>
    <row r="186" spans="1:5" x14ac:dyDescent="0.25">
      <c r="A186" s="146">
        <v>16105</v>
      </c>
      <c r="B186" s="146" t="s">
        <v>249</v>
      </c>
      <c r="C186" s="214">
        <v>0.32090000000000002</v>
      </c>
      <c r="D186" s="211">
        <f t="shared" si="2"/>
        <v>3.209E-3</v>
      </c>
      <c r="E186" s="214">
        <v>0.37280000000000002</v>
      </c>
    </row>
    <row r="187" spans="1:5" x14ac:dyDescent="0.25">
      <c r="A187" s="146">
        <v>16106</v>
      </c>
      <c r="B187" s="146" t="s">
        <v>275</v>
      </c>
      <c r="C187" s="214">
        <v>0.53080000000000005</v>
      </c>
      <c r="D187" s="211">
        <f t="shared" si="2"/>
        <v>5.3080000000000002E-3</v>
      </c>
      <c r="E187" s="214">
        <v>0.58760000000000001</v>
      </c>
    </row>
    <row r="188" spans="1:5" x14ac:dyDescent="0.25">
      <c r="A188" s="146">
        <v>16205</v>
      </c>
      <c r="B188" s="146" t="s">
        <v>266</v>
      </c>
      <c r="C188" s="214">
        <v>0.84989999999999999</v>
      </c>
      <c r="D188" s="211">
        <f t="shared" si="2"/>
        <v>8.4989999999999996E-3</v>
      </c>
      <c r="E188" s="214">
        <v>0.70399999999999996</v>
      </c>
    </row>
    <row r="189" spans="1:5" x14ac:dyDescent="0.25">
      <c r="A189" s="146">
        <v>16107</v>
      </c>
      <c r="B189" s="146" t="s">
        <v>341</v>
      </c>
      <c r="C189" s="214">
        <v>0.56599999999999995</v>
      </c>
      <c r="D189" s="211">
        <f t="shared" si="2"/>
        <v>5.6599999999999992E-3</v>
      </c>
      <c r="E189" s="214">
        <v>0.60980000000000001</v>
      </c>
    </row>
    <row r="190" spans="1:5" x14ac:dyDescent="0.25">
      <c r="A190" s="146">
        <v>16201</v>
      </c>
      <c r="B190" s="146" t="s">
        <v>141</v>
      </c>
      <c r="C190" s="214">
        <v>0.49709999999999999</v>
      </c>
      <c r="D190" s="211">
        <f t="shared" si="2"/>
        <v>4.9709999999999997E-3</v>
      </c>
      <c r="E190" s="214">
        <v>0.6341</v>
      </c>
    </row>
    <row r="191" spans="1:5" x14ac:dyDescent="0.25">
      <c r="A191" s="146">
        <v>16206</v>
      </c>
      <c r="B191" s="146" t="s">
        <v>193</v>
      </c>
      <c r="C191" s="214">
        <v>0.69530000000000003</v>
      </c>
      <c r="D191" s="211">
        <f t="shared" si="2"/>
        <v>6.953E-3</v>
      </c>
      <c r="E191" s="214">
        <v>0.65990000000000004</v>
      </c>
    </row>
    <row r="192" spans="1:5" x14ac:dyDescent="0.25">
      <c r="A192" s="146">
        <v>16301</v>
      </c>
      <c r="B192" s="146" t="s">
        <v>93</v>
      </c>
      <c r="C192" s="214">
        <v>0.54159999999999997</v>
      </c>
      <c r="D192" s="211">
        <f t="shared" si="2"/>
        <v>5.4159999999999998E-3</v>
      </c>
      <c r="E192" s="214">
        <v>0.63070000000000004</v>
      </c>
    </row>
    <row r="193" spans="1:5" x14ac:dyDescent="0.25">
      <c r="A193" s="146">
        <v>16304</v>
      </c>
      <c r="B193" s="146" t="s">
        <v>290</v>
      </c>
      <c r="C193" s="214">
        <v>0.89319999999999999</v>
      </c>
      <c r="D193" s="211">
        <f t="shared" si="2"/>
        <v>8.9320000000000007E-3</v>
      </c>
      <c r="E193" s="214">
        <v>0.65200000000000002</v>
      </c>
    </row>
    <row r="194" spans="1:5" x14ac:dyDescent="0.25">
      <c r="A194" s="146">
        <v>16108</v>
      </c>
      <c r="B194" s="146" t="s">
        <v>337</v>
      </c>
      <c r="C194" s="214">
        <v>0.53800000000000003</v>
      </c>
      <c r="D194" s="211">
        <f t="shared" si="2"/>
        <v>5.3800000000000002E-3</v>
      </c>
      <c r="E194" s="214">
        <v>0.3599</v>
      </c>
    </row>
    <row r="195" spans="1:5" x14ac:dyDescent="0.25">
      <c r="A195" s="146">
        <v>16305</v>
      </c>
      <c r="B195" s="146" t="s">
        <v>271</v>
      </c>
      <c r="C195" s="214">
        <v>0.70279999999999998</v>
      </c>
      <c r="D195" s="211">
        <f t="shared" ref="D195:D258" si="3">+C195/100</f>
        <v>7.0279999999999995E-3</v>
      </c>
      <c r="E195" s="214">
        <v>0.81789999999999996</v>
      </c>
    </row>
    <row r="196" spans="1:5" x14ac:dyDescent="0.25">
      <c r="A196" s="146">
        <v>16207</v>
      </c>
      <c r="B196" s="146" t="s">
        <v>315</v>
      </c>
      <c r="C196" s="214">
        <v>0.40110000000000001</v>
      </c>
      <c r="D196" s="211">
        <f t="shared" si="3"/>
        <v>4.0109999999999998E-3</v>
      </c>
      <c r="E196" s="214">
        <v>0.52900000000000003</v>
      </c>
    </row>
    <row r="197" spans="1:5" x14ac:dyDescent="0.25">
      <c r="A197" s="146">
        <v>16109</v>
      </c>
      <c r="B197" s="146" t="s">
        <v>117</v>
      </c>
      <c r="C197" s="214">
        <v>0.3947</v>
      </c>
      <c r="D197" s="211">
        <f t="shared" si="3"/>
        <v>3.947E-3</v>
      </c>
      <c r="E197" s="214">
        <v>0.49220000000000003</v>
      </c>
    </row>
    <row r="198" spans="1:5" x14ac:dyDescent="0.25">
      <c r="A198" s="146">
        <v>9101</v>
      </c>
      <c r="B198" s="146" t="s">
        <v>29</v>
      </c>
      <c r="C198" s="214">
        <v>0.9425</v>
      </c>
      <c r="D198" s="211">
        <f t="shared" si="3"/>
        <v>9.4249999999999994E-3</v>
      </c>
      <c r="E198" s="214">
        <v>0.96260000000000001</v>
      </c>
    </row>
    <row r="199" spans="1:5" x14ac:dyDescent="0.25">
      <c r="A199" s="146">
        <v>9102</v>
      </c>
      <c r="B199" s="146" t="s">
        <v>331</v>
      </c>
      <c r="C199" s="214">
        <v>0.40989999999999999</v>
      </c>
      <c r="D199" s="211">
        <f t="shared" si="3"/>
        <v>4.0990000000000002E-3</v>
      </c>
      <c r="E199" s="214">
        <v>0.55720000000000003</v>
      </c>
    </row>
    <row r="200" spans="1:5" x14ac:dyDescent="0.25">
      <c r="A200" s="146">
        <v>9103</v>
      </c>
      <c r="B200" s="146" t="s">
        <v>188</v>
      </c>
      <c r="C200" s="214">
        <v>0.82399999999999995</v>
      </c>
      <c r="D200" s="211">
        <f t="shared" si="3"/>
        <v>8.2399999999999991E-3</v>
      </c>
      <c r="E200" s="214">
        <v>0.88039999999999996</v>
      </c>
    </row>
    <row r="201" spans="1:5" x14ac:dyDescent="0.25">
      <c r="A201" s="146">
        <v>9104</v>
      </c>
      <c r="B201" s="146" t="s">
        <v>344</v>
      </c>
      <c r="C201" s="214">
        <v>0.39560000000000001</v>
      </c>
      <c r="D201" s="211">
        <f t="shared" si="3"/>
        <v>3.9560000000000003E-3</v>
      </c>
      <c r="E201" s="214">
        <v>0.50970000000000004</v>
      </c>
    </row>
    <row r="202" spans="1:5" x14ac:dyDescent="0.25">
      <c r="A202" s="146">
        <v>9105</v>
      </c>
      <c r="B202" s="146" t="s">
        <v>300</v>
      </c>
      <c r="C202" s="214">
        <v>0.52710000000000001</v>
      </c>
      <c r="D202" s="211">
        <f t="shared" si="3"/>
        <v>5.2710000000000005E-3</v>
      </c>
      <c r="E202" s="214">
        <v>0.52380000000000004</v>
      </c>
    </row>
    <row r="203" spans="1:5" x14ac:dyDescent="0.25">
      <c r="A203" s="146">
        <v>9106</v>
      </c>
      <c r="B203" s="146" t="s">
        <v>302</v>
      </c>
      <c r="C203" s="214">
        <v>0.76819999999999999</v>
      </c>
      <c r="D203" s="211">
        <f t="shared" si="3"/>
        <v>7.6819999999999996E-3</v>
      </c>
      <c r="E203" s="214">
        <v>0.66890000000000005</v>
      </c>
    </row>
    <row r="204" spans="1:5" x14ac:dyDescent="0.25">
      <c r="A204" s="146">
        <v>9107</v>
      </c>
      <c r="B204" s="146" t="s">
        <v>126</v>
      </c>
      <c r="C204" s="214">
        <v>0.92779999999999996</v>
      </c>
      <c r="D204" s="211">
        <f t="shared" si="3"/>
        <v>9.2779999999999998E-3</v>
      </c>
      <c r="E204" s="214">
        <v>0.88280000000000003</v>
      </c>
    </row>
    <row r="205" spans="1:5" x14ac:dyDescent="0.25">
      <c r="A205" s="146">
        <v>9108</v>
      </c>
      <c r="B205" s="146" t="s">
        <v>109</v>
      </c>
      <c r="C205" s="214">
        <v>0.81579999999999997</v>
      </c>
      <c r="D205" s="211">
        <f t="shared" si="3"/>
        <v>8.1580000000000003E-3</v>
      </c>
      <c r="E205" s="214">
        <v>0.89190000000000003</v>
      </c>
    </row>
    <row r="206" spans="1:5" x14ac:dyDescent="0.25">
      <c r="A206" s="146">
        <v>9109</v>
      </c>
      <c r="B206" s="146" t="s">
        <v>103</v>
      </c>
      <c r="C206" s="214">
        <v>0.44369999999999998</v>
      </c>
      <c r="D206" s="211">
        <f t="shared" si="3"/>
        <v>4.437E-3</v>
      </c>
      <c r="E206" s="214">
        <v>0.79990000000000006</v>
      </c>
    </row>
    <row r="207" spans="1:5" x14ac:dyDescent="0.25">
      <c r="A207" s="146">
        <v>9110</v>
      </c>
      <c r="B207" s="146" t="s">
        <v>268</v>
      </c>
      <c r="C207" s="214">
        <v>0.48920000000000002</v>
      </c>
      <c r="D207" s="211">
        <f t="shared" si="3"/>
        <v>4.8920000000000005E-3</v>
      </c>
      <c r="E207" s="214">
        <v>0.64480000000000004</v>
      </c>
    </row>
    <row r="208" spans="1:5" x14ac:dyDescent="0.25">
      <c r="A208" s="146">
        <v>9111</v>
      </c>
      <c r="B208" s="146" t="s">
        <v>309</v>
      </c>
      <c r="C208" s="214">
        <v>0.53969999999999996</v>
      </c>
      <c r="D208" s="211">
        <f t="shared" si="3"/>
        <v>5.3969999999999999E-3</v>
      </c>
      <c r="E208" s="214">
        <v>0.50780000000000003</v>
      </c>
    </row>
    <row r="209" spans="1:5" x14ac:dyDescent="0.25">
      <c r="A209" s="146">
        <v>9112</v>
      </c>
      <c r="B209" s="146" t="s">
        <v>99</v>
      </c>
      <c r="C209" s="214">
        <v>0.85150000000000003</v>
      </c>
      <c r="D209" s="211">
        <f t="shared" si="3"/>
        <v>8.515E-3</v>
      </c>
      <c r="E209" s="214">
        <v>0.94099999999999995</v>
      </c>
    </row>
    <row r="210" spans="1:5" x14ac:dyDescent="0.25">
      <c r="A210" s="146">
        <v>9113</v>
      </c>
      <c r="B210" s="146" t="s">
        <v>289</v>
      </c>
      <c r="C210" s="214">
        <v>0.61329999999999996</v>
      </c>
      <c r="D210" s="211">
        <f t="shared" si="3"/>
        <v>6.1329999999999996E-3</v>
      </c>
      <c r="E210" s="214">
        <v>0.93779999999999997</v>
      </c>
    </row>
    <row r="211" spans="1:5" x14ac:dyDescent="0.25">
      <c r="A211" s="146">
        <v>9114</v>
      </c>
      <c r="B211" s="146" t="s">
        <v>123</v>
      </c>
      <c r="C211" s="214">
        <v>0.70479999999999998</v>
      </c>
      <c r="D211" s="211">
        <f t="shared" si="3"/>
        <v>7.0479999999999996E-3</v>
      </c>
      <c r="E211" s="214">
        <v>0.90400000000000003</v>
      </c>
    </row>
    <row r="212" spans="1:5" x14ac:dyDescent="0.25">
      <c r="A212" s="146">
        <v>9115</v>
      </c>
      <c r="B212" s="146" t="s">
        <v>169</v>
      </c>
      <c r="C212" s="214">
        <v>0.72460000000000002</v>
      </c>
      <c r="D212" s="211">
        <f t="shared" si="3"/>
        <v>7.2459999999999998E-3</v>
      </c>
      <c r="E212" s="214">
        <v>0.80120000000000002</v>
      </c>
    </row>
    <row r="213" spans="1:5" x14ac:dyDescent="0.25">
      <c r="A213" s="146">
        <v>9116</v>
      </c>
      <c r="B213" s="146" t="s">
        <v>276</v>
      </c>
      <c r="C213" s="214">
        <v>0.45300000000000001</v>
      </c>
      <c r="D213" s="211">
        <f t="shared" si="3"/>
        <v>4.5300000000000002E-3</v>
      </c>
      <c r="E213" s="214">
        <v>0.70330000000000004</v>
      </c>
    </row>
    <row r="214" spans="1:5" x14ac:dyDescent="0.25">
      <c r="A214" s="146">
        <v>9117</v>
      </c>
      <c r="B214" s="146" t="s">
        <v>298</v>
      </c>
      <c r="C214" s="214">
        <v>0.63919999999999999</v>
      </c>
      <c r="D214" s="211">
        <f t="shared" si="3"/>
        <v>6.3920000000000001E-3</v>
      </c>
      <c r="E214" s="214">
        <v>0.67630000000000001</v>
      </c>
    </row>
    <row r="215" spans="1:5" x14ac:dyDescent="0.25">
      <c r="A215" s="146">
        <v>9118</v>
      </c>
      <c r="B215" s="146" t="s">
        <v>284</v>
      </c>
      <c r="C215" s="214">
        <v>0.44800000000000001</v>
      </c>
      <c r="D215" s="211">
        <f t="shared" si="3"/>
        <v>4.4800000000000005E-3</v>
      </c>
      <c r="E215" s="214">
        <v>0.67649999999999999</v>
      </c>
    </row>
    <row r="216" spans="1:5" x14ac:dyDescent="0.25">
      <c r="A216" s="146">
        <v>9119</v>
      </c>
      <c r="B216" s="146" t="s">
        <v>204</v>
      </c>
      <c r="C216" s="214">
        <v>0.75780000000000003</v>
      </c>
      <c r="D216" s="211">
        <f t="shared" si="3"/>
        <v>7.5780000000000005E-3</v>
      </c>
      <c r="E216" s="214">
        <v>0.91390000000000005</v>
      </c>
    </row>
    <row r="217" spans="1:5" x14ac:dyDescent="0.25">
      <c r="A217" s="146">
        <v>9120</v>
      </c>
      <c r="B217" s="146" t="s">
        <v>140</v>
      </c>
      <c r="C217" s="214">
        <v>0.9496</v>
      </c>
      <c r="D217" s="211">
        <f t="shared" si="3"/>
        <v>9.4959999999999992E-3</v>
      </c>
      <c r="E217" s="214">
        <v>0.97809999999999997</v>
      </c>
    </row>
    <row r="218" spans="1:5" x14ac:dyDescent="0.25">
      <c r="A218" s="146">
        <v>9121</v>
      </c>
      <c r="B218" s="146" t="s">
        <v>312</v>
      </c>
      <c r="C218" s="214">
        <v>0.68069999999999997</v>
      </c>
      <c r="D218" s="211">
        <f t="shared" si="3"/>
        <v>6.8069999999999997E-3</v>
      </c>
      <c r="E218" s="214">
        <v>0.8397</v>
      </c>
    </row>
    <row r="219" spans="1:5" x14ac:dyDescent="0.25">
      <c r="A219" s="146">
        <v>9201</v>
      </c>
      <c r="B219" s="146" t="s">
        <v>138</v>
      </c>
      <c r="C219" s="214">
        <v>0.67379999999999995</v>
      </c>
      <c r="D219" s="211">
        <f t="shared" si="3"/>
        <v>6.7379999999999992E-3</v>
      </c>
      <c r="E219" s="214">
        <v>0.71750000000000003</v>
      </c>
    </row>
    <row r="220" spans="1:5" x14ac:dyDescent="0.25">
      <c r="A220" s="146">
        <v>9202</v>
      </c>
      <c r="B220" s="146" t="s">
        <v>88</v>
      </c>
      <c r="C220" s="214">
        <v>0.9002</v>
      </c>
      <c r="D220" s="211">
        <f t="shared" si="3"/>
        <v>9.0019999999999996E-3</v>
      </c>
      <c r="E220" s="214">
        <v>0.79859999999999998</v>
      </c>
    </row>
    <row r="221" spans="1:5" x14ac:dyDescent="0.25">
      <c r="A221" s="146">
        <v>9203</v>
      </c>
      <c r="B221" s="146" t="s">
        <v>137</v>
      </c>
      <c r="C221" s="214">
        <v>0.8821</v>
      </c>
      <c r="D221" s="211">
        <f t="shared" si="3"/>
        <v>8.8210000000000007E-3</v>
      </c>
      <c r="E221" s="214">
        <v>0.94110000000000005</v>
      </c>
    </row>
    <row r="222" spans="1:5" x14ac:dyDescent="0.25">
      <c r="A222" s="146">
        <v>9204</v>
      </c>
      <c r="B222" s="146" t="s">
        <v>342</v>
      </c>
      <c r="C222" s="214">
        <v>0.52639999999999998</v>
      </c>
      <c r="D222" s="211">
        <f t="shared" si="3"/>
        <v>5.2639999999999996E-3</v>
      </c>
      <c r="E222" s="214">
        <v>0.56499999999999995</v>
      </c>
    </row>
    <row r="223" spans="1:5" x14ac:dyDescent="0.25">
      <c r="A223" s="146">
        <v>9205</v>
      </c>
      <c r="B223" s="146" t="s">
        <v>297</v>
      </c>
      <c r="C223" s="214">
        <v>0.29720000000000002</v>
      </c>
      <c r="D223" s="211">
        <f t="shared" si="3"/>
        <v>2.9720000000000002E-3</v>
      </c>
      <c r="E223" s="214">
        <v>0.62280000000000002</v>
      </c>
    </row>
    <row r="224" spans="1:5" x14ac:dyDescent="0.25">
      <c r="A224" s="146">
        <v>9206</v>
      </c>
      <c r="B224" s="146" t="s">
        <v>321</v>
      </c>
      <c r="C224" s="214">
        <v>0.57140000000000002</v>
      </c>
      <c r="D224" s="211">
        <f t="shared" si="3"/>
        <v>5.7140000000000003E-3</v>
      </c>
      <c r="E224" s="214">
        <v>0.77500000000000002</v>
      </c>
    </row>
    <row r="225" spans="1:5" x14ac:dyDescent="0.25">
      <c r="A225" s="146">
        <v>9207</v>
      </c>
      <c r="B225" s="146" t="s">
        <v>347</v>
      </c>
      <c r="C225" s="214">
        <v>0.40639999999999998</v>
      </c>
      <c r="D225" s="211">
        <f t="shared" si="3"/>
        <v>4.0639999999999999E-3</v>
      </c>
      <c r="E225" s="214">
        <v>0.69510000000000005</v>
      </c>
    </row>
    <row r="226" spans="1:5" x14ac:dyDescent="0.25">
      <c r="A226" s="146">
        <v>9208</v>
      </c>
      <c r="B226" s="146" t="s">
        <v>283</v>
      </c>
      <c r="C226" s="214">
        <v>0.67869999999999997</v>
      </c>
      <c r="D226" s="211">
        <f t="shared" si="3"/>
        <v>6.7869999999999996E-3</v>
      </c>
      <c r="E226" s="214">
        <v>0.74860000000000004</v>
      </c>
    </row>
    <row r="227" spans="1:5" x14ac:dyDescent="0.25">
      <c r="A227" s="146">
        <v>9209</v>
      </c>
      <c r="B227" s="146" t="s">
        <v>106</v>
      </c>
      <c r="C227" s="214">
        <v>0.44700000000000001</v>
      </c>
      <c r="D227" s="211">
        <f t="shared" si="3"/>
        <v>4.47E-3</v>
      </c>
      <c r="E227" s="214">
        <v>0.55079999999999996</v>
      </c>
    </row>
    <row r="228" spans="1:5" x14ac:dyDescent="0.25">
      <c r="A228" s="146">
        <v>9210</v>
      </c>
      <c r="B228" s="146" t="s">
        <v>113</v>
      </c>
      <c r="C228" s="214">
        <v>0.70860000000000001</v>
      </c>
      <c r="D228" s="211">
        <f t="shared" si="3"/>
        <v>7.0860000000000003E-3</v>
      </c>
      <c r="E228" s="214">
        <v>0.85489999999999999</v>
      </c>
    </row>
    <row r="229" spans="1:5" x14ac:dyDescent="0.25">
      <c r="A229" s="146">
        <v>9211</v>
      </c>
      <c r="B229" s="146" t="s">
        <v>108</v>
      </c>
      <c r="C229" s="214">
        <v>0.70320000000000005</v>
      </c>
      <c r="D229" s="211">
        <f t="shared" si="3"/>
        <v>7.0320000000000001E-3</v>
      </c>
      <c r="E229" s="214">
        <v>0.74529999999999996</v>
      </c>
    </row>
    <row r="230" spans="1:5" x14ac:dyDescent="0.25">
      <c r="A230" s="146">
        <v>10101</v>
      </c>
      <c r="B230" s="146" t="s">
        <v>61</v>
      </c>
      <c r="C230" s="214">
        <v>0.66790000000000005</v>
      </c>
      <c r="D230" s="211">
        <f t="shared" si="3"/>
        <v>6.6790000000000009E-3</v>
      </c>
      <c r="E230" s="214">
        <v>0.55700000000000005</v>
      </c>
    </row>
    <row r="231" spans="1:5" x14ac:dyDescent="0.25">
      <c r="A231" s="146">
        <v>10102</v>
      </c>
      <c r="B231" s="146" t="s">
        <v>172</v>
      </c>
      <c r="C231" s="214">
        <v>0.82169999999999999</v>
      </c>
      <c r="D231" s="211">
        <f t="shared" si="3"/>
        <v>8.2170000000000003E-3</v>
      </c>
      <c r="E231" s="214">
        <v>0.86280000000000001</v>
      </c>
    </row>
    <row r="232" spans="1:5" x14ac:dyDescent="0.25">
      <c r="A232" s="146">
        <v>10103</v>
      </c>
      <c r="B232" s="146" t="s">
        <v>231</v>
      </c>
      <c r="C232" s="214">
        <v>0.87409999999999999</v>
      </c>
      <c r="D232" s="211">
        <f t="shared" si="3"/>
        <v>8.7410000000000005E-3</v>
      </c>
      <c r="E232" s="214">
        <v>0.85409999999999997</v>
      </c>
    </row>
    <row r="233" spans="1:5" x14ac:dyDescent="0.25">
      <c r="A233" s="146">
        <v>10104</v>
      </c>
      <c r="B233" s="146" t="s">
        <v>187</v>
      </c>
      <c r="C233" s="214">
        <v>0.5474</v>
      </c>
      <c r="D233" s="211">
        <f t="shared" si="3"/>
        <v>5.4739999999999997E-3</v>
      </c>
      <c r="E233" s="214">
        <v>0.62639999999999996</v>
      </c>
    </row>
    <row r="234" spans="1:5" x14ac:dyDescent="0.25">
      <c r="A234" s="146">
        <v>10105</v>
      </c>
      <c r="B234" s="146" t="s">
        <v>183</v>
      </c>
      <c r="C234" s="214">
        <v>0.66279999999999994</v>
      </c>
      <c r="D234" s="211">
        <f t="shared" si="3"/>
        <v>6.6279999999999993E-3</v>
      </c>
      <c r="E234" s="214">
        <v>0.52769999999999995</v>
      </c>
    </row>
    <row r="235" spans="1:5" x14ac:dyDescent="0.25">
      <c r="A235" s="146">
        <v>10106</v>
      </c>
      <c r="B235" s="146" t="s">
        <v>163</v>
      </c>
      <c r="C235" s="214">
        <v>0.71379999999999999</v>
      </c>
      <c r="D235" s="211">
        <f t="shared" si="3"/>
        <v>7.1380000000000002E-3</v>
      </c>
      <c r="E235" s="214">
        <v>0.88680000000000003</v>
      </c>
    </row>
    <row r="236" spans="1:5" x14ac:dyDescent="0.25">
      <c r="A236" s="146">
        <v>10107</v>
      </c>
      <c r="B236" s="146" t="s">
        <v>198</v>
      </c>
      <c r="C236" s="214">
        <v>0.1804</v>
      </c>
      <c r="D236" s="211">
        <f t="shared" si="3"/>
        <v>1.804E-3</v>
      </c>
      <c r="E236" s="214">
        <v>0.28599999999999998</v>
      </c>
    </row>
    <row r="237" spans="1:5" x14ac:dyDescent="0.25">
      <c r="A237" s="146">
        <v>10108</v>
      </c>
      <c r="B237" s="146" t="s">
        <v>212</v>
      </c>
      <c r="C237" s="214">
        <v>0.80910000000000004</v>
      </c>
      <c r="D237" s="211">
        <f t="shared" si="3"/>
        <v>8.091000000000001E-3</v>
      </c>
      <c r="E237" s="214">
        <v>0.79079999999999995</v>
      </c>
    </row>
    <row r="238" spans="1:5" x14ac:dyDescent="0.25">
      <c r="A238" s="146">
        <v>10109</v>
      </c>
      <c r="B238" s="146" t="s">
        <v>56</v>
      </c>
      <c r="C238" s="214">
        <v>0.81630000000000003</v>
      </c>
      <c r="D238" s="211">
        <f t="shared" si="3"/>
        <v>8.1630000000000001E-3</v>
      </c>
      <c r="E238" s="214">
        <v>0.83689999999999998</v>
      </c>
    </row>
    <row r="239" spans="1:5" x14ac:dyDescent="0.25">
      <c r="A239" s="146">
        <v>10201</v>
      </c>
      <c r="B239" s="146" t="s">
        <v>122</v>
      </c>
      <c r="C239" s="214">
        <v>0.81299999999999994</v>
      </c>
      <c r="D239" s="211">
        <f t="shared" si="3"/>
        <v>8.1300000000000001E-3</v>
      </c>
      <c r="E239" s="214">
        <v>0.86899999999999999</v>
      </c>
    </row>
    <row r="240" spans="1:5" x14ac:dyDescent="0.25">
      <c r="A240" s="146">
        <v>10202</v>
      </c>
      <c r="B240" s="146" t="s">
        <v>104</v>
      </c>
      <c r="C240" s="214">
        <v>0.93730000000000002</v>
      </c>
      <c r="D240" s="211">
        <f t="shared" si="3"/>
        <v>9.3729999999999994E-3</v>
      </c>
      <c r="E240" s="214">
        <v>0.84970000000000001</v>
      </c>
    </row>
    <row r="241" spans="1:5" x14ac:dyDescent="0.25">
      <c r="A241" s="146">
        <v>10203</v>
      </c>
      <c r="B241" s="146" t="s">
        <v>162</v>
      </c>
      <c r="C241" s="214">
        <v>0.71430000000000005</v>
      </c>
      <c r="D241" s="211">
        <f t="shared" si="3"/>
        <v>7.143E-3</v>
      </c>
      <c r="E241" s="214">
        <v>0.80389999999999995</v>
      </c>
    </row>
    <row r="242" spans="1:5" x14ac:dyDescent="0.25">
      <c r="A242" s="146">
        <v>10204</v>
      </c>
      <c r="B242" s="146" t="s">
        <v>279</v>
      </c>
      <c r="C242" s="214">
        <v>0.72319999999999995</v>
      </c>
      <c r="D242" s="211">
        <f t="shared" si="3"/>
        <v>7.2319999999999997E-3</v>
      </c>
      <c r="E242" s="214">
        <v>0.79910000000000003</v>
      </c>
    </row>
    <row r="243" spans="1:5" x14ac:dyDescent="0.25">
      <c r="A243" s="146">
        <v>10205</v>
      </c>
      <c r="B243" s="146" t="s">
        <v>179</v>
      </c>
      <c r="C243" s="214">
        <v>0.92869999999999997</v>
      </c>
      <c r="D243" s="211">
        <f t="shared" si="3"/>
        <v>9.2870000000000001E-3</v>
      </c>
      <c r="E243" s="214">
        <v>0.98970000000000002</v>
      </c>
    </row>
    <row r="244" spans="1:5" x14ac:dyDescent="0.25">
      <c r="A244" s="146">
        <v>10206</v>
      </c>
      <c r="B244" s="146" t="s">
        <v>281</v>
      </c>
      <c r="C244" s="214">
        <v>0.35820000000000002</v>
      </c>
      <c r="D244" s="211">
        <f t="shared" si="3"/>
        <v>3.5820000000000001E-3</v>
      </c>
      <c r="E244" s="214">
        <v>0.64680000000000004</v>
      </c>
    </row>
    <row r="245" spans="1:5" x14ac:dyDescent="0.25">
      <c r="A245" s="146">
        <v>10207</v>
      </c>
      <c r="B245" s="146" t="s">
        <v>305</v>
      </c>
      <c r="C245" s="214">
        <v>0.79879999999999995</v>
      </c>
      <c r="D245" s="211">
        <f t="shared" si="3"/>
        <v>7.9880000000000003E-3</v>
      </c>
      <c r="E245" s="214">
        <v>0.89629999999999999</v>
      </c>
    </row>
    <row r="246" spans="1:5" x14ac:dyDescent="0.25">
      <c r="A246" s="146">
        <v>10208</v>
      </c>
      <c r="B246" s="146" t="s">
        <v>167</v>
      </c>
      <c r="C246" s="214">
        <v>0.60829999999999995</v>
      </c>
      <c r="D246" s="211">
        <f t="shared" si="3"/>
        <v>6.0829999999999999E-3</v>
      </c>
      <c r="E246" s="214">
        <v>0.8417</v>
      </c>
    </row>
    <row r="247" spans="1:5" x14ac:dyDescent="0.25">
      <c r="A247" s="146">
        <v>10209</v>
      </c>
      <c r="B247" s="146" t="s">
        <v>319</v>
      </c>
      <c r="C247" s="214">
        <v>0.93069999999999997</v>
      </c>
      <c r="D247" s="211">
        <f t="shared" si="3"/>
        <v>9.3069999999999993E-3</v>
      </c>
      <c r="E247" s="214">
        <v>0.92669999999999997</v>
      </c>
    </row>
    <row r="248" spans="1:5" x14ac:dyDescent="0.25">
      <c r="A248" s="146">
        <v>10210</v>
      </c>
      <c r="B248" s="146" t="s">
        <v>191</v>
      </c>
      <c r="C248" s="214">
        <v>0.63670000000000004</v>
      </c>
      <c r="D248" s="211">
        <f t="shared" si="3"/>
        <v>6.3670000000000003E-3</v>
      </c>
      <c r="E248" s="214">
        <v>0.86180000000000001</v>
      </c>
    </row>
    <row r="249" spans="1:5" x14ac:dyDescent="0.25">
      <c r="A249" s="146">
        <v>10301</v>
      </c>
      <c r="B249" s="146" t="s">
        <v>68</v>
      </c>
      <c r="C249" s="214">
        <v>0.85409999999999997</v>
      </c>
      <c r="D249" s="211">
        <f t="shared" si="3"/>
        <v>8.541E-3</v>
      </c>
      <c r="E249" s="214">
        <v>0.79510000000000003</v>
      </c>
    </row>
    <row r="250" spans="1:5" x14ac:dyDescent="0.25">
      <c r="A250" s="146">
        <v>10302</v>
      </c>
      <c r="B250" s="146" t="s">
        <v>190</v>
      </c>
      <c r="C250" s="214">
        <v>0.42780000000000001</v>
      </c>
      <c r="D250" s="211">
        <f t="shared" si="3"/>
        <v>4.2780000000000006E-3</v>
      </c>
      <c r="E250" s="214">
        <v>0.55100000000000005</v>
      </c>
    </row>
    <row r="251" spans="1:5" x14ac:dyDescent="0.25">
      <c r="A251" s="146">
        <v>10303</v>
      </c>
      <c r="B251" s="146" t="s">
        <v>175</v>
      </c>
      <c r="C251" s="214">
        <v>0.91790000000000005</v>
      </c>
      <c r="D251" s="211">
        <f t="shared" si="3"/>
        <v>9.1789999999999997E-3</v>
      </c>
      <c r="E251" s="214">
        <v>0.79069999999999996</v>
      </c>
    </row>
    <row r="252" spans="1:5" x14ac:dyDescent="0.25">
      <c r="A252" s="146">
        <v>10304</v>
      </c>
      <c r="B252" s="146" t="s">
        <v>207</v>
      </c>
      <c r="C252" s="214">
        <v>0.65980000000000005</v>
      </c>
      <c r="D252" s="211">
        <f t="shared" si="3"/>
        <v>6.5980000000000006E-3</v>
      </c>
      <c r="E252" s="214">
        <v>0.96479999999999999</v>
      </c>
    </row>
    <row r="253" spans="1:5" x14ac:dyDescent="0.25">
      <c r="A253" s="146">
        <v>10305</v>
      </c>
      <c r="B253" s="146" t="s">
        <v>203</v>
      </c>
      <c r="C253" s="214">
        <v>0.98680000000000001</v>
      </c>
      <c r="D253" s="211">
        <f t="shared" si="3"/>
        <v>9.868E-3</v>
      </c>
      <c r="E253" s="214">
        <v>0.9274</v>
      </c>
    </row>
    <row r="254" spans="1:5" x14ac:dyDescent="0.25">
      <c r="A254" s="146">
        <v>10306</v>
      </c>
      <c r="B254" s="146" t="s">
        <v>336</v>
      </c>
      <c r="C254" s="214">
        <v>0.92400000000000004</v>
      </c>
      <c r="D254" s="211">
        <f t="shared" si="3"/>
        <v>9.2399999999999999E-3</v>
      </c>
      <c r="E254" s="214">
        <v>0.95</v>
      </c>
    </row>
    <row r="255" spans="1:5" x14ac:dyDescent="0.25">
      <c r="A255" s="146">
        <v>10307</v>
      </c>
      <c r="B255" s="146" t="s">
        <v>229</v>
      </c>
      <c r="C255" s="214">
        <v>0.69240000000000002</v>
      </c>
      <c r="D255" s="211">
        <f t="shared" si="3"/>
        <v>6.9240000000000005E-3</v>
      </c>
      <c r="E255" s="214">
        <v>0.79079999999999995</v>
      </c>
    </row>
    <row r="256" spans="1:5" x14ac:dyDescent="0.25">
      <c r="A256" s="146">
        <v>10401</v>
      </c>
      <c r="B256" s="146" t="s">
        <v>210</v>
      </c>
      <c r="C256" s="214">
        <v>0.89729999999999999</v>
      </c>
      <c r="D256" s="211">
        <f t="shared" si="3"/>
        <v>8.9730000000000001E-3</v>
      </c>
      <c r="E256" s="214">
        <v>0.91300000000000003</v>
      </c>
    </row>
    <row r="257" spans="1:5" x14ac:dyDescent="0.25">
      <c r="A257" s="146">
        <v>10402</v>
      </c>
      <c r="B257" s="146" t="s">
        <v>200</v>
      </c>
      <c r="C257" s="214">
        <v>0.55449999999999999</v>
      </c>
      <c r="D257" s="211">
        <f t="shared" si="3"/>
        <v>5.5449999999999996E-3</v>
      </c>
      <c r="E257" s="214">
        <v>0.59599999999999997</v>
      </c>
    </row>
    <row r="258" spans="1:5" x14ac:dyDescent="0.25">
      <c r="A258" s="146">
        <v>10403</v>
      </c>
      <c r="B258" s="146" t="s">
        <v>195</v>
      </c>
      <c r="C258" s="214">
        <v>0.70099999999999996</v>
      </c>
      <c r="D258" s="211">
        <f t="shared" si="3"/>
        <v>7.0099999999999997E-3</v>
      </c>
      <c r="E258" s="214">
        <v>0.85940000000000005</v>
      </c>
    </row>
    <row r="259" spans="1:5" x14ac:dyDescent="0.25">
      <c r="A259" s="146">
        <v>10404</v>
      </c>
      <c r="B259" s="146" t="s">
        <v>205</v>
      </c>
      <c r="C259" s="214">
        <v>0.79179999999999995</v>
      </c>
      <c r="D259" s="211">
        <f t="shared" ref="D259:D322" si="4">+C259/100</f>
        <v>7.9179999999999997E-3</v>
      </c>
      <c r="E259" s="214">
        <v>0.72619999999999996</v>
      </c>
    </row>
    <row r="260" spans="1:5" x14ac:dyDescent="0.25">
      <c r="A260" s="146">
        <v>11101</v>
      </c>
      <c r="B260" s="146" t="s">
        <v>350</v>
      </c>
      <c r="C260" s="214">
        <v>0.73229999999999995</v>
      </c>
      <c r="D260" s="211">
        <f t="shared" si="4"/>
        <v>7.3229999999999996E-3</v>
      </c>
      <c r="E260" s="214">
        <v>0.76180000000000003</v>
      </c>
    </row>
    <row r="261" spans="1:5" x14ac:dyDescent="0.25">
      <c r="A261" s="146">
        <v>11102</v>
      </c>
      <c r="B261" s="146" t="s">
        <v>330</v>
      </c>
      <c r="C261" s="214">
        <v>0.4496</v>
      </c>
      <c r="D261" s="211">
        <f t="shared" si="4"/>
        <v>4.496E-3</v>
      </c>
      <c r="E261" s="214">
        <v>0.48199999999999998</v>
      </c>
    </row>
    <row r="262" spans="1:5" x14ac:dyDescent="0.25">
      <c r="A262" s="146">
        <v>11201</v>
      </c>
      <c r="B262" s="146" t="s">
        <v>430</v>
      </c>
      <c r="C262" s="214">
        <v>0.78710000000000002</v>
      </c>
      <c r="D262" s="211">
        <f t="shared" si="4"/>
        <v>7.8709999999999995E-3</v>
      </c>
      <c r="E262" s="214">
        <v>0.62139999999999995</v>
      </c>
    </row>
    <row r="263" spans="1:5" x14ac:dyDescent="0.25">
      <c r="A263" s="146">
        <v>11202</v>
      </c>
      <c r="B263" s="146" t="s">
        <v>211</v>
      </c>
      <c r="C263" s="214">
        <v>0.73799999999999999</v>
      </c>
      <c r="D263" s="211">
        <f t="shared" si="4"/>
        <v>7.3800000000000003E-3</v>
      </c>
      <c r="E263" s="214">
        <v>0.85599999999999998</v>
      </c>
    </row>
    <row r="264" spans="1:5" x14ac:dyDescent="0.25">
      <c r="A264" s="146">
        <v>11203</v>
      </c>
      <c r="B264" s="146" t="s">
        <v>280</v>
      </c>
      <c r="C264" s="214">
        <v>0.73619999999999997</v>
      </c>
      <c r="D264" s="211">
        <f t="shared" si="4"/>
        <v>7.3619999999999996E-3</v>
      </c>
      <c r="E264" s="214">
        <v>0.67810000000000004</v>
      </c>
    </row>
    <row r="265" spans="1:5" x14ac:dyDescent="0.25">
      <c r="A265" s="146">
        <v>11301</v>
      </c>
      <c r="B265" s="146" t="s">
        <v>222</v>
      </c>
      <c r="C265" s="214">
        <v>0.84560000000000002</v>
      </c>
      <c r="D265" s="211">
        <f t="shared" si="4"/>
        <v>8.456E-3</v>
      </c>
      <c r="E265" s="214">
        <v>0.53380000000000005</v>
      </c>
    </row>
    <row r="266" spans="1:5" x14ac:dyDescent="0.25">
      <c r="A266" s="146">
        <v>11302</v>
      </c>
      <c r="B266" s="146" t="s">
        <v>368</v>
      </c>
      <c r="C266" s="214">
        <v>0.75860000000000005</v>
      </c>
      <c r="D266" s="211">
        <f t="shared" si="4"/>
        <v>7.5860000000000007E-3</v>
      </c>
      <c r="E266" s="214">
        <v>0.8004</v>
      </c>
    </row>
    <row r="267" spans="1:5" x14ac:dyDescent="0.25">
      <c r="A267" s="146">
        <v>11303</v>
      </c>
      <c r="B267" s="146" t="s">
        <v>243</v>
      </c>
      <c r="C267" s="214">
        <v>0.89900000000000002</v>
      </c>
      <c r="D267" s="211">
        <f t="shared" si="4"/>
        <v>8.9899999999999997E-3</v>
      </c>
      <c r="E267" s="214">
        <v>0.6845</v>
      </c>
    </row>
    <row r="268" spans="1:5" x14ac:dyDescent="0.25">
      <c r="A268" s="146">
        <v>11401</v>
      </c>
      <c r="B268" s="146" t="s">
        <v>161</v>
      </c>
      <c r="C268" s="214">
        <v>0.70399999999999996</v>
      </c>
      <c r="D268" s="211">
        <f t="shared" si="4"/>
        <v>7.0399999999999994E-3</v>
      </c>
      <c r="E268" s="214">
        <v>0.63719999999999999</v>
      </c>
    </row>
    <row r="269" spans="1:5" x14ac:dyDescent="0.25">
      <c r="A269" s="146">
        <v>11402</v>
      </c>
      <c r="B269" s="146" t="s">
        <v>173</v>
      </c>
      <c r="C269" s="214">
        <v>0.93020000000000003</v>
      </c>
      <c r="D269" s="211">
        <f t="shared" si="4"/>
        <v>9.3019999999999995E-3</v>
      </c>
      <c r="E269" s="214">
        <v>0.79879999999999995</v>
      </c>
    </row>
    <row r="270" spans="1:5" x14ac:dyDescent="0.25">
      <c r="A270" s="146">
        <v>12101</v>
      </c>
      <c r="B270" s="146" t="s">
        <v>51</v>
      </c>
      <c r="C270" s="214">
        <v>0.95950000000000002</v>
      </c>
      <c r="D270" s="211">
        <f t="shared" si="4"/>
        <v>9.5949999999999994E-3</v>
      </c>
      <c r="E270" s="214">
        <v>0.85929999999999995</v>
      </c>
    </row>
    <row r="271" spans="1:5" x14ac:dyDescent="0.25">
      <c r="A271" s="146">
        <v>12102</v>
      </c>
      <c r="B271" s="146" t="s">
        <v>250</v>
      </c>
      <c r="C271" s="214">
        <v>0.72909999999999997</v>
      </c>
      <c r="D271" s="211">
        <f t="shared" si="4"/>
        <v>7.2909999999999997E-3</v>
      </c>
      <c r="E271" s="214">
        <v>0.84470000000000001</v>
      </c>
    </row>
    <row r="272" spans="1:5" x14ac:dyDescent="0.25">
      <c r="A272" s="146">
        <v>12103</v>
      </c>
      <c r="B272" s="146" t="s">
        <v>246</v>
      </c>
      <c r="C272" s="214">
        <v>0.56010000000000004</v>
      </c>
      <c r="D272" s="211">
        <f t="shared" si="4"/>
        <v>5.6010000000000001E-3</v>
      </c>
      <c r="E272" s="214">
        <v>0.70020000000000004</v>
      </c>
    </row>
    <row r="273" spans="1:5" x14ac:dyDescent="0.25">
      <c r="A273" s="146">
        <v>12104</v>
      </c>
      <c r="B273" s="146" t="s">
        <v>151</v>
      </c>
      <c r="C273" s="214">
        <v>0.77559999999999996</v>
      </c>
      <c r="D273" s="211">
        <f t="shared" si="4"/>
        <v>7.7559999999999999E-3</v>
      </c>
      <c r="E273" s="214">
        <v>0.82440000000000002</v>
      </c>
    </row>
    <row r="274" spans="1:5" x14ac:dyDescent="0.25">
      <c r="A274" s="146">
        <v>12201</v>
      </c>
      <c r="B274" s="146" t="s">
        <v>223</v>
      </c>
      <c r="C274" s="214">
        <v>0.75670000000000004</v>
      </c>
      <c r="D274" s="211">
        <f t="shared" si="4"/>
        <v>7.5670000000000008E-3</v>
      </c>
      <c r="E274" s="214">
        <v>0.86960000000000004</v>
      </c>
    </row>
    <row r="275" spans="1:5" x14ac:dyDescent="0.25">
      <c r="A275" s="146">
        <v>12301</v>
      </c>
      <c r="B275" s="146" t="s">
        <v>185</v>
      </c>
      <c r="C275" s="214">
        <v>0.60019999999999996</v>
      </c>
      <c r="D275" s="211">
        <f t="shared" si="4"/>
        <v>6.0019999999999995E-3</v>
      </c>
      <c r="E275" s="214">
        <v>0.72909999999999997</v>
      </c>
    </row>
    <row r="276" spans="1:5" x14ac:dyDescent="0.25">
      <c r="A276" s="146">
        <v>12302</v>
      </c>
      <c r="B276" s="146" t="s">
        <v>154</v>
      </c>
      <c r="C276" s="214">
        <v>0.84640000000000004</v>
      </c>
      <c r="D276" s="211">
        <f t="shared" si="4"/>
        <v>8.464000000000001E-3</v>
      </c>
      <c r="E276" s="214">
        <v>0.93379999999999996</v>
      </c>
    </row>
    <row r="277" spans="1:5" x14ac:dyDescent="0.25">
      <c r="A277" s="146">
        <v>12303</v>
      </c>
      <c r="B277" s="146" t="s">
        <v>256</v>
      </c>
      <c r="C277" s="214">
        <v>0.74570000000000003</v>
      </c>
      <c r="D277" s="211">
        <f t="shared" si="4"/>
        <v>7.4570000000000001E-3</v>
      </c>
      <c r="E277" s="214">
        <v>0.80720000000000003</v>
      </c>
    </row>
    <row r="278" spans="1:5" x14ac:dyDescent="0.25">
      <c r="A278" s="146">
        <v>12401</v>
      </c>
      <c r="B278" s="146" t="s">
        <v>91</v>
      </c>
      <c r="C278" s="214">
        <v>0.92</v>
      </c>
      <c r="D278" s="211">
        <f t="shared" si="4"/>
        <v>9.1999999999999998E-3</v>
      </c>
      <c r="E278" s="214">
        <v>0.89839999999999998</v>
      </c>
    </row>
    <row r="279" spans="1:5" x14ac:dyDescent="0.25">
      <c r="A279" s="146">
        <v>12402</v>
      </c>
      <c r="B279" s="146" t="s">
        <v>258</v>
      </c>
      <c r="C279" s="214">
        <v>0.94950000000000001</v>
      </c>
      <c r="D279" s="211">
        <f t="shared" si="4"/>
        <v>9.495E-3</v>
      </c>
      <c r="E279" s="214">
        <v>0.93879999999999997</v>
      </c>
    </row>
    <row r="280" spans="1:5" x14ac:dyDescent="0.25">
      <c r="A280" s="146">
        <v>13101</v>
      </c>
      <c r="B280" s="146" t="s">
        <v>7</v>
      </c>
      <c r="C280" s="214">
        <v>0.89090000000000003</v>
      </c>
      <c r="D280" s="211">
        <f t="shared" si="4"/>
        <v>8.9090000000000003E-3</v>
      </c>
      <c r="E280" s="214">
        <v>0.96699999999999997</v>
      </c>
    </row>
    <row r="281" spans="1:5" x14ac:dyDescent="0.25">
      <c r="A281" s="146">
        <v>13102</v>
      </c>
      <c r="B281" s="146" t="s">
        <v>21</v>
      </c>
      <c r="C281" s="214">
        <v>0.74960000000000004</v>
      </c>
      <c r="D281" s="211">
        <f t="shared" si="4"/>
        <v>7.4960000000000001E-3</v>
      </c>
      <c r="E281" s="214">
        <v>0.75519999999999998</v>
      </c>
    </row>
    <row r="282" spans="1:5" x14ac:dyDescent="0.25">
      <c r="A282" s="146">
        <v>13103</v>
      </c>
      <c r="B282" s="146" t="s">
        <v>46</v>
      </c>
      <c r="C282" s="214">
        <v>0.91900000000000004</v>
      </c>
      <c r="D282" s="211">
        <f t="shared" si="4"/>
        <v>9.1900000000000003E-3</v>
      </c>
      <c r="E282" s="214">
        <v>0.8548</v>
      </c>
    </row>
    <row r="283" spans="1:5" x14ac:dyDescent="0.25">
      <c r="A283" s="146">
        <v>13104</v>
      </c>
      <c r="B283" s="146" t="s">
        <v>43</v>
      </c>
      <c r="C283" s="214">
        <v>0.86439999999999995</v>
      </c>
      <c r="D283" s="211">
        <f t="shared" si="4"/>
        <v>8.6439999999999989E-3</v>
      </c>
      <c r="E283" s="214">
        <v>0.76029999999999998</v>
      </c>
    </row>
    <row r="284" spans="1:5" x14ac:dyDescent="0.25">
      <c r="A284" s="146">
        <v>13105</v>
      </c>
      <c r="B284" s="146" t="s">
        <v>49</v>
      </c>
      <c r="C284" s="214">
        <v>0.75580000000000003</v>
      </c>
      <c r="D284" s="211">
        <f t="shared" si="4"/>
        <v>7.5580000000000005E-3</v>
      </c>
      <c r="E284" s="214">
        <v>0.6502</v>
      </c>
    </row>
    <row r="285" spans="1:5" x14ac:dyDescent="0.25">
      <c r="A285" s="146">
        <v>13106</v>
      </c>
      <c r="B285" s="146" t="s">
        <v>23</v>
      </c>
      <c r="C285" s="214">
        <v>0.54990000000000006</v>
      </c>
      <c r="D285" s="211">
        <f t="shared" si="4"/>
        <v>5.4990000000000004E-3</v>
      </c>
      <c r="E285" s="214">
        <v>0.74180000000000001</v>
      </c>
    </row>
    <row r="286" spans="1:5" x14ac:dyDescent="0.25">
      <c r="A286" s="146">
        <v>13107</v>
      </c>
      <c r="B286" s="146" t="s">
        <v>11</v>
      </c>
      <c r="C286" s="214">
        <v>0.95750000000000002</v>
      </c>
      <c r="D286" s="211">
        <f t="shared" si="4"/>
        <v>9.5750000000000002E-3</v>
      </c>
      <c r="E286" s="214">
        <v>0.81869999999999998</v>
      </c>
    </row>
    <row r="287" spans="1:5" x14ac:dyDescent="0.25">
      <c r="A287" s="146">
        <v>13108</v>
      </c>
      <c r="B287" s="146" t="s">
        <v>26</v>
      </c>
      <c r="C287" s="214">
        <v>0.34620000000000001</v>
      </c>
      <c r="D287" s="211">
        <f t="shared" si="4"/>
        <v>3.4620000000000002E-3</v>
      </c>
      <c r="E287" s="214">
        <v>0.56379999999999997</v>
      </c>
    </row>
    <row r="288" spans="1:5" x14ac:dyDescent="0.25">
      <c r="A288" s="146">
        <v>13109</v>
      </c>
      <c r="B288" s="146" t="s">
        <v>20</v>
      </c>
      <c r="C288" s="214">
        <v>0.94240000000000002</v>
      </c>
      <c r="D288" s="211">
        <f t="shared" si="4"/>
        <v>9.4240000000000001E-3</v>
      </c>
      <c r="E288" s="214">
        <v>0.94289999999999996</v>
      </c>
    </row>
    <row r="289" spans="1:5" x14ac:dyDescent="0.25">
      <c r="A289" s="146">
        <v>13110</v>
      </c>
      <c r="B289" s="146" t="s">
        <v>35</v>
      </c>
      <c r="C289" s="214">
        <v>0.83930000000000005</v>
      </c>
      <c r="D289" s="211">
        <f t="shared" si="4"/>
        <v>8.3930000000000012E-3</v>
      </c>
      <c r="E289" s="214">
        <v>0.9022</v>
      </c>
    </row>
    <row r="290" spans="1:5" x14ac:dyDescent="0.25">
      <c r="A290" s="146">
        <v>13111</v>
      </c>
      <c r="B290" s="146" t="s">
        <v>36</v>
      </c>
      <c r="C290" s="214">
        <v>0.79649999999999999</v>
      </c>
      <c r="D290" s="211">
        <f t="shared" si="4"/>
        <v>7.9649999999999999E-3</v>
      </c>
      <c r="E290" s="214">
        <v>0.68500000000000005</v>
      </c>
    </row>
    <row r="291" spans="1:5" x14ac:dyDescent="0.25">
      <c r="A291" s="146">
        <v>13112</v>
      </c>
      <c r="B291" s="146" t="s">
        <v>27</v>
      </c>
      <c r="C291" s="214">
        <v>0.68920000000000003</v>
      </c>
      <c r="D291" s="211">
        <f t="shared" si="4"/>
        <v>6.8920000000000006E-3</v>
      </c>
      <c r="E291" s="214">
        <v>0.70469999999999999</v>
      </c>
    </row>
    <row r="292" spans="1:5" x14ac:dyDescent="0.25">
      <c r="A292" s="146">
        <v>13113</v>
      </c>
      <c r="B292" s="146" t="s">
        <v>18</v>
      </c>
      <c r="C292" s="214">
        <v>0.80500000000000005</v>
      </c>
      <c r="D292" s="211">
        <f t="shared" si="4"/>
        <v>8.0499999999999999E-3</v>
      </c>
      <c r="E292" s="214">
        <v>0.80830000000000002</v>
      </c>
    </row>
    <row r="293" spans="1:5" x14ac:dyDescent="0.25">
      <c r="A293" s="146">
        <v>13114</v>
      </c>
      <c r="B293" s="146" t="s">
        <v>3</v>
      </c>
      <c r="C293" s="214">
        <v>0.60370000000000001</v>
      </c>
      <c r="D293" s="211">
        <f t="shared" si="4"/>
        <v>6.0369999999999998E-3</v>
      </c>
      <c r="E293" s="214">
        <v>0.59089999999999998</v>
      </c>
    </row>
    <row r="294" spans="1:5" x14ac:dyDescent="0.25">
      <c r="A294" s="146">
        <v>13115</v>
      </c>
      <c r="B294" s="146" t="s">
        <v>9</v>
      </c>
      <c r="C294" s="214">
        <v>0.95530000000000004</v>
      </c>
      <c r="D294" s="211">
        <f t="shared" si="4"/>
        <v>9.5530000000000007E-3</v>
      </c>
      <c r="E294" s="214">
        <v>0.91839999999999999</v>
      </c>
    </row>
    <row r="295" spans="1:5" x14ac:dyDescent="0.25">
      <c r="A295" s="146">
        <v>13116</v>
      </c>
      <c r="B295" s="146" t="s">
        <v>33</v>
      </c>
      <c r="C295" s="214">
        <v>0.87980000000000003</v>
      </c>
      <c r="D295" s="211">
        <f t="shared" si="4"/>
        <v>8.7980000000000003E-3</v>
      </c>
      <c r="E295" s="214">
        <v>0.88380000000000003</v>
      </c>
    </row>
    <row r="296" spans="1:5" x14ac:dyDescent="0.25">
      <c r="A296" s="146">
        <v>13117</v>
      </c>
      <c r="B296" s="146" t="s">
        <v>44</v>
      </c>
      <c r="C296" s="214">
        <v>0.87080000000000002</v>
      </c>
      <c r="D296" s="211">
        <f t="shared" si="4"/>
        <v>8.7080000000000005E-3</v>
      </c>
      <c r="E296" s="214">
        <v>0.81889999999999996</v>
      </c>
    </row>
    <row r="297" spans="1:5" x14ac:dyDescent="0.25">
      <c r="A297" s="146">
        <v>13118</v>
      </c>
      <c r="B297" s="146" t="s">
        <v>16</v>
      </c>
      <c r="C297" s="214">
        <v>0.66390000000000005</v>
      </c>
      <c r="D297" s="211">
        <f t="shared" si="4"/>
        <v>6.6390000000000008E-3</v>
      </c>
      <c r="E297" s="214">
        <v>0.6704</v>
      </c>
    </row>
    <row r="298" spans="1:5" x14ac:dyDescent="0.25">
      <c r="A298" s="146">
        <v>13119</v>
      </c>
      <c r="B298" s="146" t="s">
        <v>8</v>
      </c>
      <c r="C298" s="214">
        <v>0.84409999999999996</v>
      </c>
      <c r="D298" s="211">
        <f t="shared" si="4"/>
        <v>8.4409999999999989E-3</v>
      </c>
      <c r="E298" s="214">
        <v>0.93079999999999996</v>
      </c>
    </row>
    <row r="299" spans="1:5" x14ac:dyDescent="0.25">
      <c r="A299" s="146">
        <v>13120</v>
      </c>
      <c r="B299" s="146" t="s">
        <v>31</v>
      </c>
      <c r="C299" s="214">
        <v>0.62219999999999998</v>
      </c>
      <c r="D299" s="211">
        <f t="shared" si="4"/>
        <v>6.2220000000000001E-3</v>
      </c>
      <c r="E299" s="214">
        <v>0.78280000000000005</v>
      </c>
    </row>
    <row r="300" spans="1:5" x14ac:dyDescent="0.25">
      <c r="A300" s="146">
        <v>13121</v>
      </c>
      <c r="B300" s="146" t="s">
        <v>45</v>
      </c>
      <c r="C300" s="214">
        <v>0.89749999999999996</v>
      </c>
      <c r="D300" s="211">
        <f t="shared" si="4"/>
        <v>8.9750000000000003E-3</v>
      </c>
      <c r="E300" s="214">
        <v>0.94910000000000005</v>
      </c>
    </row>
    <row r="301" spans="1:5" x14ac:dyDescent="0.25">
      <c r="A301" s="146">
        <v>13122</v>
      </c>
      <c r="B301" s="146" t="s">
        <v>14</v>
      </c>
      <c r="C301" s="214">
        <v>0.88070000000000004</v>
      </c>
      <c r="D301" s="211">
        <f t="shared" si="4"/>
        <v>8.8070000000000006E-3</v>
      </c>
      <c r="E301" s="214">
        <v>0.85219999999999996</v>
      </c>
    </row>
    <row r="302" spans="1:5" x14ac:dyDescent="0.25">
      <c r="A302" s="146">
        <v>13123</v>
      </c>
      <c r="B302" s="146" t="s">
        <v>4</v>
      </c>
      <c r="C302" s="214">
        <v>0.99580000000000002</v>
      </c>
      <c r="D302" s="211">
        <f t="shared" si="4"/>
        <v>9.9579999999999998E-3</v>
      </c>
      <c r="E302" s="214">
        <v>0.88690000000000002</v>
      </c>
    </row>
    <row r="303" spans="1:5" x14ac:dyDescent="0.25">
      <c r="A303" s="146">
        <v>13124</v>
      </c>
      <c r="B303" s="146" t="s">
        <v>15</v>
      </c>
      <c r="C303" s="214">
        <v>0.89580000000000004</v>
      </c>
      <c r="D303" s="211">
        <f t="shared" si="4"/>
        <v>8.9580000000000007E-3</v>
      </c>
      <c r="E303" s="214">
        <v>0.94440000000000002</v>
      </c>
    </row>
    <row r="304" spans="1:5" x14ac:dyDescent="0.25">
      <c r="A304" s="146">
        <v>13125</v>
      </c>
      <c r="B304" s="146" t="s">
        <v>12</v>
      </c>
      <c r="C304" s="214">
        <v>0.91120000000000001</v>
      </c>
      <c r="D304" s="211">
        <f t="shared" si="4"/>
        <v>9.1120000000000003E-3</v>
      </c>
      <c r="E304" s="214">
        <v>0.87529999999999997</v>
      </c>
    </row>
    <row r="305" spans="1:5" x14ac:dyDescent="0.25">
      <c r="A305" s="146">
        <v>13126</v>
      </c>
      <c r="B305" s="146" t="s">
        <v>40</v>
      </c>
      <c r="C305" s="214">
        <v>0.91890000000000005</v>
      </c>
      <c r="D305" s="211">
        <f t="shared" si="4"/>
        <v>9.189000000000001E-3</v>
      </c>
      <c r="E305" s="214">
        <v>0.73709999999999998</v>
      </c>
    </row>
    <row r="306" spans="1:5" x14ac:dyDescent="0.25">
      <c r="A306" s="146">
        <v>13127</v>
      </c>
      <c r="B306" s="146" t="s">
        <v>6</v>
      </c>
      <c r="C306" s="214">
        <v>0.94220000000000004</v>
      </c>
      <c r="D306" s="211">
        <f t="shared" si="4"/>
        <v>9.4219999999999998E-3</v>
      </c>
      <c r="E306" s="214">
        <v>0.84040000000000004</v>
      </c>
    </row>
    <row r="307" spans="1:5" x14ac:dyDescent="0.25">
      <c r="A307" s="146">
        <v>13128</v>
      </c>
      <c r="B307" s="146" t="s">
        <v>10</v>
      </c>
      <c r="C307" s="214">
        <v>0.81540000000000001</v>
      </c>
      <c r="D307" s="211">
        <f t="shared" si="4"/>
        <v>8.1539999999999998E-3</v>
      </c>
      <c r="E307" s="214">
        <v>0.6532</v>
      </c>
    </row>
    <row r="308" spans="1:5" x14ac:dyDescent="0.25">
      <c r="A308" s="146">
        <v>13129</v>
      </c>
      <c r="B308" s="146" t="s">
        <v>22</v>
      </c>
      <c r="C308" s="214">
        <v>0.99629999999999996</v>
      </c>
      <c r="D308" s="211">
        <f t="shared" si="4"/>
        <v>9.9629999999999996E-3</v>
      </c>
      <c r="E308" s="214">
        <v>0.90959999999999996</v>
      </c>
    </row>
    <row r="309" spans="1:5" x14ac:dyDescent="0.25">
      <c r="A309" s="146">
        <v>13130</v>
      </c>
      <c r="B309" s="146" t="s">
        <v>41</v>
      </c>
      <c r="C309" s="214">
        <v>0.84050000000000002</v>
      </c>
      <c r="D309" s="211">
        <f t="shared" si="4"/>
        <v>8.405000000000001E-3</v>
      </c>
      <c r="E309" s="214">
        <v>0.79869999999999997</v>
      </c>
    </row>
    <row r="310" spans="1:5" x14ac:dyDescent="0.25">
      <c r="A310" s="146">
        <v>13131</v>
      </c>
      <c r="B310" s="146" t="s">
        <v>38</v>
      </c>
      <c r="C310" s="214">
        <v>0.58230000000000004</v>
      </c>
      <c r="D310" s="211">
        <f t="shared" si="4"/>
        <v>5.8230000000000001E-3</v>
      </c>
      <c r="E310" s="214">
        <v>0.73270000000000002</v>
      </c>
    </row>
    <row r="311" spans="1:5" x14ac:dyDescent="0.25">
      <c r="A311" s="146">
        <v>13132</v>
      </c>
      <c r="B311" s="146" t="s">
        <v>5</v>
      </c>
      <c r="C311" s="214">
        <v>0.91559999999999997</v>
      </c>
      <c r="D311" s="211">
        <f t="shared" si="4"/>
        <v>9.1559999999999992E-3</v>
      </c>
      <c r="E311" s="214">
        <v>0.89539999999999997</v>
      </c>
    </row>
    <row r="312" spans="1:5" x14ac:dyDescent="0.25">
      <c r="A312" s="146">
        <v>13201</v>
      </c>
      <c r="B312" s="146" t="s">
        <v>13</v>
      </c>
      <c r="C312" s="214">
        <v>0.72789999999999999</v>
      </c>
      <c r="D312" s="211">
        <f t="shared" si="4"/>
        <v>7.2789999999999999E-3</v>
      </c>
      <c r="E312" s="214">
        <v>0.84819999999999995</v>
      </c>
    </row>
    <row r="313" spans="1:5" x14ac:dyDescent="0.25">
      <c r="A313" s="146">
        <v>13202</v>
      </c>
      <c r="B313" s="146" t="s">
        <v>78</v>
      </c>
      <c r="C313" s="214">
        <v>0.71750000000000003</v>
      </c>
      <c r="D313" s="211">
        <f t="shared" si="4"/>
        <v>7.175E-3</v>
      </c>
      <c r="E313" s="214">
        <v>0.9022</v>
      </c>
    </row>
    <row r="314" spans="1:5" x14ac:dyDescent="0.25">
      <c r="A314" s="146">
        <v>13203</v>
      </c>
      <c r="B314" s="146" t="s">
        <v>228</v>
      </c>
      <c r="C314" s="214">
        <v>0.58730000000000004</v>
      </c>
      <c r="D314" s="211">
        <f t="shared" si="4"/>
        <v>5.8730000000000006E-3</v>
      </c>
      <c r="E314" s="214">
        <v>0.83709999999999996</v>
      </c>
    </row>
    <row r="315" spans="1:5" x14ac:dyDescent="0.25">
      <c r="A315" s="146">
        <v>13301</v>
      </c>
      <c r="B315" s="146" t="s">
        <v>57</v>
      </c>
      <c r="C315" s="214">
        <v>0.95920000000000005</v>
      </c>
      <c r="D315" s="211">
        <f t="shared" si="4"/>
        <v>9.5919999999999998E-3</v>
      </c>
      <c r="E315" s="214">
        <v>0.91749999999999998</v>
      </c>
    </row>
    <row r="316" spans="1:5" x14ac:dyDescent="0.25">
      <c r="A316" s="146">
        <v>13302</v>
      </c>
      <c r="B316" s="146" t="s">
        <v>79</v>
      </c>
      <c r="C316" s="214">
        <v>0.72689999999999999</v>
      </c>
      <c r="D316" s="211">
        <f t="shared" si="4"/>
        <v>7.2690000000000003E-3</v>
      </c>
      <c r="E316" s="214">
        <v>0.86519999999999997</v>
      </c>
    </row>
    <row r="317" spans="1:5" x14ac:dyDescent="0.25">
      <c r="A317" s="146">
        <v>13303</v>
      </c>
      <c r="B317" s="146" t="s">
        <v>219</v>
      </c>
      <c r="C317" s="214">
        <v>0.74880000000000002</v>
      </c>
      <c r="D317" s="211">
        <f t="shared" si="4"/>
        <v>7.4879999999999999E-3</v>
      </c>
      <c r="E317" s="214">
        <v>0.79420000000000002</v>
      </c>
    </row>
    <row r="318" spans="1:5" x14ac:dyDescent="0.25">
      <c r="A318" s="146">
        <v>13401</v>
      </c>
      <c r="B318" s="146" t="s">
        <v>42</v>
      </c>
      <c r="C318" s="214">
        <v>0.92500000000000004</v>
      </c>
      <c r="D318" s="211">
        <f t="shared" si="4"/>
        <v>9.2500000000000013E-3</v>
      </c>
      <c r="E318" s="214">
        <v>0.89470000000000005</v>
      </c>
    </row>
    <row r="319" spans="1:5" x14ac:dyDescent="0.25">
      <c r="A319" s="146">
        <v>13402</v>
      </c>
      <c r="B319" s="146" t="s">
        <v>81</v>
      </c>
      <c r="C319" s="214">
        <v>0.61860000000000004</v>
      </c>
      <c r="D319" s="211">
        <f t="shared" si="4"/>
        <v>6.1860000000000005E-3</v>
      </c>
      <c r="E319" s="214">
        <v>0.7167</v>
      </c>
    </row>
    <row r="320" spans="1:5" x14ac:dyDescent="0.25">
      <c r="A320" s="146">
        <v>13403</v>
      </c>
      <c r="B320" s="146" t="s">
        <v>232</v>
      </c>
      <c r="C320" s="214">
        <v>0.8296</v>
      </c>
      <c r="D320" s="211">
        <f t="shared" si="4"/>
        <v>8.2959999999999996E-3</v>
      </c>
      <c r="E320" s="214">
        <v>0.58240000000000003</v>
      </c>
    </row>
    <row r="321" spans="1:5" x14ac:dyDescent="0.25">
      <c r="A321" s="146">
        <v>13404</v>
      </c>
      <c r="B321" s="146" t="s">
        <v>146</v>
      </c>
      <c r="C321" s="214">
        <v>0.73319999999999996</v>
      </c>
      <c r="D321" s="211">
        <f t="shared" si="4"/>
        <v>7.332E-3</v>
      </c>
      <c r="E321" s="214">
        <v>0.84389999999999998</v>
      </c>
    </row>
    <row r="322" spans="1:5" x14ac:dyDescent="0.25">
      <c r="A322" s="146">
        <v>13501</v>
      </c>
      <c r="B322" s="146" t="s">
        <v>149</v>
      </c>
      <c r="C322" s="214">
        <v>0.93</v>
      </c>
      <c r="D322" s="211">
        <f t="shared" si="4"/>
        <v>9.300000000000001E-3</v>
      </c>
      <c r="E322" s="214">
        <v>0.83689999999999998</v>
      </c>
    </row>
    <row r="323" spans="1:5" x14ac:dyDescent="0.25">
      <c r="A323" s="146">
        <v>13502</v>
      </c>
      <c r="B323" s="146" t="s">
        <v>218</v>
      </c>
      <c r="C323" s="214">
        <v>0.51449999999999996</v>
      </c>
      <c r="D323" s="211">
        <f t="shared" ref="D323:D347" si="5">+C323/100</f>
        <v>5.1449999999999994E-3</v>
      </c>
      <c r="E323" s="214">
        <v>0.56120000000000003</v>
      </c>
    </row>
    <row r="324" spans="1:5" x14ac:dyDescent="0.25">
      <c r="A324" s="146">
        <v>13503</v>
      </c>
      <c r="B324" s="146" t="s">
        <v>158</v>
      </c>
      <c r="C324" s="214">
        <v>0.9758</v>
      </c>
      <c r="D324" s="211">
        <f t="shared" si="5"/>
        <v>9.7579999999999993E-3</v>
      </c>
      <c r="E324" s="214">
        <v>0.88590000000000002</v>
      </c>
    </row>
    <row r="325" spans="1:5" x14ac:dyDescent="0.25">
      <c r="A325" s="146">
        <v>13504</v>
      </c>
      <c r="B325" s="146" t="s">
        <v>242</v>
      </c>
      <c r="C325" s="214">
        <v>0.65810000000000002</v>
      </c>
      <c r="D325" s="211">
        <f t="shared" si="5"/>
        <v>6.581E-3</v>
      </c>
      <c r="E325" s="214">
        <v>0.78739999999999999</v>
      </c>
    </row>
    <row r="326" spans="1:5" x14ac:dyDescent="0.25">
      <c r="A326" s="146">
        <v>13505</v>
      </c>
      <c r="B326" s="146" t="s">
        <v>252</v>
      </c>
      <c r="C326" s="214">
        <v>0.52490000000000003</v>
      </c>
      <c r="D326" s="211">
        <f t="shared" si="5"/>
        <v>5.2490000000000002E-3</v>
      </c>
      <c r="E326" s="214">
        <v>0.65580000000000005</v>
      </c>
    </row>
    <row r="327" spans="1:5" x14ac:dyDescent="0.25">
      <c r="A327" s="146">
        <v>13601</v>
      </c>
      <c r="B327" s="146" t="s">
        <v>64</v>
      </c>
      <c r="C327" s="214">
        <v>0.99150000000000005</v>
      </c>
      <c r="D327" s="211">
        <f t="shared" si="5"/>
        <v>9.9150000000000002E-3</v>
      </c>
      <c r="E327" s="214">
        <v>0.97260000000000002</v>
      </c>
    </row>
    <row r="328" spans="1:5" x14ac:dyDescent="0.25">
      <c r="A328" s="146">
        <v>13602</v>
      </c>
      <c r="B328" s="146" t="s">
        <v>136</v>
      </c>
      <c r="C328" s="214">
        <v>0.8054</v>
      </c>
      <c r="D328" s="211">
        <f t="shared" si="5"/>
        <v>8.0540000000000004E-3</v>
      </c>
      <c r="E328" s="214">
        <v>0.26740000000000003</v>
      </c>
    </row>
    <row r="329" spans="1:5" x14ac:dyDescent="0.25">
      <c r="A329" s="146">
        <v>13603</v>
      </c>
      <c r="B329" s="146" t="s">
        <v>226</v>
      </c>
      <c r="C329" s="214">
        <v>0.74</v>
      </c>
      <c r="D329" s="211">
        <f t="shared" si="5"/>
        <v>7.4000000000000003E-3</v>
      </c>
      <c r="E329" s="214">
        <v>0.76739999999999997</v>
      </c>
    </row>
    <row r="330" spans="1:5" x14ac:dyDescent="0.25">
      <c r="A330" s="146">
        <v>13604</v>
      </c>
      <c r="B330" s="146" t="s">
        <v>55</v>
      </c>
      <c r="C330" s="214">
        <v>0.73560000000000003</v>
      </c>
      <c r="D330" s="211">
        <f t="shared" si="5"/>
        <v>7.3560000000000006E-3</v>
      </c>
      <c r="E330" s="214">
        <v>0.90539999999999998</v>
      </c>
    </row>
    <row r="331" spans="1:5" x14ac:dyDescent="0.25">
      <c r="A331" s="146">
        <v>13605</v>
      </c>
      <c r="B331" s="146" t="s">
        <v>80</v>
      </c>
      <c r="C331" s="214">
        <v>0.72929999999999995</v>
      </c>
      <c r="D331" s="211">
        <f t="shared" si="5"/>
        <v>7.2929999999999991E-3</v>
      </c>
      <c r="E331" s="214">
        <v>0.77010000000000001</v>
      </c>
    </row>
    <row r="332" spans="1:5" x14ac:dyDescent="0.25">
      <c r="A332" s="146">
        <v>14101</v>
      </c>
      <c r="B332" s="146" t="s">
        <v>63</v>
      </c>
      <c r="C332" s="214">
        <v>0.66159999999999997</v>
      </c>
      <c r="D332" s="211">
        <f t="shared" si="5"/>
        <v>6.6159999999999995E-3</v>
      </c>
      <c r="E332" s="214">
        <v>0.74419999999999997</v>
      </c>
    </row>
    <row r="333" spans="1:5" x14ac:dyDescent="0.25">
      <c r="A333" s="146">
        <v>14102</v>
      </c>
      <c r="B333" s="146" t="s">
        <v>270</v>
      </c>
      <c r="C333" s="214">
        <v>0.72399999999999998</v>
      </c>
      <c r="D333" s="211">
        <f t="shared" si="5"/>
        <v>7.2399999999999999E-3</v>
      </c>
      <c r="E333" s="214">
        <v>0.61699999999999999</v>
      </c>
    </row>
    <row r="334" spans="1:5" x14ac:dyDescent="0.25">
      <c r="A334" s="146">
        <v>14103</v>
      </c>
      <c r="B334" s="146" t="s">
        <v>110</v>
      </c>
      <c r="C334" s="214">
        <v>0.93700000000000006</v>
      </c>
      <c r="D334" s="211">
        <f t="shared" si="5"/>
        <v>9.3699999999999999E-3</v>
      </c>
      <c r="E334" s="214">
        <v>0.84989999999999999</v>
      </c>
    </row>
    <row r="335" spans="1:5" x14ac:dyDescent="0.25">
      <c r="A335" s="146">
        <v>14104</v>
      </c>
      <c r="B335" s="146" t="s">
        <v>186</v>
      </c>
      <c r="C335" s="214">
        <v>0.92910000000000004</v>
      </c>
      <c r="D335" s="211">
        <f t="shared" si="5"/>
        <v>9.2910000000000006E-3</v>
      </c>
      <c r="E335" s="214">
        <v>0.71020000000000005</v>
      </c>
    </row>
    <row r="336" spans="1:5" x14ac:dyDescent="0.25">
      <c r="A336" s="146">
        <v>14105</v>
      </c>
      <c r="B336" s="146" t="s">
        <v>236</v>
      </c>
      <c r="C336" s="214">
        <v>0.88470000000000004</v>
      </c>
      <c r="D336" s="211">
        <f t="shared" si="5"/>
        <v>8.8470000000000007E-3</v>
      </c>
      <c r="E336" s="214">
        <v>0.80610000000000004</v>
      </c>
    </row>
    <row r="337" spans="1:5" x14ac:dyDescent="0.25">
      <c r="A337" s="146">
        <v>14106</v>
      </c>
      <c r="B337" s="146" t="s">
        <v>235</v>
      </c>
      <c r="C337" s="214">
        <v>0.73170000000000002</v>
      </c>
      <c r="D337" s="211">
        <f t="shared" si="5"/>
        <v>7.3170000000000006E-3</v>
      </c>
      <c r="E337" s="214">
        <v>0.67430000000000001</v>
      </c>
    </row>
    <row r="338" spans="1:5" x14ac:dyDescent="0.25">
      <c r="A338" s="146">
        <v>14107</v>
      </c>
      <c r="B338" s="146" t="s">
        <v>201</v>
      </c>
      <c r="C338" s="214">
        <v>0.71609999999999996</v>
      </c>
      <c r="D338" s="211">
        <f t="shared" si="5"/>
        <v>7.1609999999999998E-3</v>
      </c>
      <c r="E338" s="214">
        <v>0.34150000000000003</v>
      </c>
    </row>
    <row r="339" spans="1:5" x14ac:dyDescent="0.25">
      <c r="A339" s="146">
        <v>14108</v>
      </c>
      <c r="B339" s="146" t="s">
        <v>286</v>
      </c>
      <c r="C339" s="214">
        <v>0.98380000000000001</v>
      </c>
      <c r="D339" s="211">
        <f t="shared" si="5"/>
        <v>9.8379999999999995E-3</v>
      </c>
      <c r="E339" s="214">
        <v>0.86960000000000004</v>
      </c>
    </row>
    <row r="340" spans="1:5" x14ac:dyDescent="0.25">
      <c r="A340" s="146">
        <v>14201</v>
      </c>
      <c r="B340" s="146" t="s">
        <v>166</v>
      </c>
      <c r="C340" s="214">
        <v>0.94430000000000003</v>
      </c>
      <c r="D340" s="211">
        <f t="shared" si="5"/>
        <v>9.443E-3</v>
      </c>
      <c r="E340" s="214">
        <v>0.88859999999999995</v>
      </c>
    </row>
    <row r="341" spans="1:5" x14ac:dyDescent="0.25">
      <c r="A341" s="146">
        <v>14202</v>
      </c>
      <c r="B341" s="146" t="s">
        <v>178</v>
      </c>
      <c r="C341" s="214">
        <v>0.4168</v>
      </c>
      <c r="D341" s="211">
        <f t="shared" si="5"/>
        <v>4.1679999999999998E-3</v>
      </c>
      <c r="E341" s="214">
        <v>0.73540000000000005</v>
      </c>
    </row>
    <row r="342" spans="1:5" x14ac:dyDescent="0.25">
      <c r="A342" s="146">
        <v>14203</v>
      </c>
      <c r="B342" s="146" t="s">
        <v>267</v>
      </c>
      <c r="C342" s="214">
        <v>0.78990000000000005</v>
      </c>
      <c r="D342" s="211">
        <f t="shared" si="5"/>
        <v>7.8989999999999998E-3</v>
      </c>
      <c r="E342" s="214">
        <v>0.62250000000000005</v>
      </c>
    </row>
    <row r="343" spans="1:5" x14ac:dyDescent="0.25">
      <c r="A343" s="146">
        <v>14204</v>
      </c>
      <c r="B343" s="146" t="s">
        <v>101</v>
      </c>
      <c r="C343" s="214">
        <v>0.80049999999999999</v>
      </c>
      <c r="D343" s="211">
        <f t="shared" si="5"/>
        <v>8.005E-3</v>
      </c>
      <c r="E343" s="214">
        <v>0.80159999999999998</v>
      </c>
    </row>
    <row r="344" spans="1:5" x14ac:dyDescent="0.25">
      <c r="A344" s="146">
        <v>15101</v>
      </c>
      <c r="B344" s="146" t="s">
        <v>59</v>
      </c>
      <c r="C344" s="214">
        <v>0.92479999999999996</v>
      </c>
      <c r="D344" s="211">
        <f t="shared" si="5"/>
        <v>9.2479999999999993E-3</v>
      </c>
      <c r="E344" s="214">
        <v>0.96960000000000002</v>
      </c>
    </row>
    <row r="345" spans="1:5" x14ac:dyDescent="0.25">
      <c r="A345" s="146">
        <v>15102</v>
      </c>
      <c r="B345" s="146" t="s">
        <v>310</v>
      </c>
      <c r="C345" s="214">
        <v>0.42259999999999998</v>
      </c>
      <c r="D345" s="211">
        <f t="shared" si="5"/>
        <v>4.2259999999999997E-3</v>
      </c>
      <c r="E345" s="214">
        <v>0.70489999999999997</v>
      </c>
    </row>
    <row r="346" spans="1:5" x14ac:dyDescent="0.25">
      <c r="A346" s="146">
        <v>15201</v>
      </c>
      <c r="B346" s="146" t="s">
        <v>294</v>
      </c>
      <c r="C346" s="214">
        <v>0.32579999999999998</v>
      </c>
      <c r="D346" s="211">
        <f t="shared" si="5"/>
        <v>3.2579999999999996E-3</v>
      </c>
      <c r="E346" s="214">
        <v>0.30969999999999998</v>
      </c>
    </row>
    <row r="347" spans="1:5" x14ac:dyDescent="0.25">
      <c r="A347" s="146">
        <v>15202</v>
      </c>
      <c r="B347" s="146" t="s">
        <v>322</v>
      </c>
      <c r="C347" s="214">
        <v>0.46800000000000003</v>
      </c>
      <c r="D347" s="211">
        <f t="shared" si="5"/>
        <v>4.6800000000000001E-3</v>
      </c>
      <c r="E347" s="214">
        <v>0.75509999999999999</v>
      </c>
    </row>
    <row r="348" spans="1:5" x14ac:dyDescent="0.25">
      <c r="A348" s="2"/>
      <c r="B348" s="2"/>
      <c r="C348" s="129"/>
      <c r="D348" s="130"/>
      <c r="E348" s="129"/>
    </row>
    <row r="349" spans="1:5" x14ac:dyDescent="0.25">
      <c r="A349" s="2"/>
      <c r="B349" s="2"/>
      <c r="C349" s="129"/>
      <c r="D349" s="130"/>
      <c r="E349" s="129"/>
    </row>
    <row r="350" spans="1:5" x14ac:dyDescent="0.25">
      <c r="C350" s="6"/>
      <c r="E350" s="6"/>
    </row>
  </sheetData>
  <sheetProtection algorithmName="SHA-512" hashValue="k9o+3jWQNJ/x6DVvN7g7vajSPOoUAlnNJVvqpqtpP4calysTSF5VSR+HZy7IXgAtgvd6gDpxF/AOptQk/OmwVA==" saltValue="qGs2Tr+NTpnyNAXYD/JnBg==" spinCount="100000" sheet="1" objects="1" scenarios="1"/>
  <mergeCells count="1">
    <mergeCell ref="A1:D1"/>
  </mergeCells>
  <phoneticPr fontId="7" type="noConversion"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tabColor theme="9" tint="0.79998168889431442"/>
  </sheetPr>
  <dimension ref="A1:G352"/>
  <sheetViews>
    <sheetView topLeftCell="A4" zoomScaleNormal="100" workbookViewId="0">
      <selection activeCell="H5" sqref="H5"/>
    </sheetView>
  </sheetViews>
  <sheetFormatPr baseColWidth="10" defaultColWidth="11.5703125" defaultRowHeight="15" x14ac:dyDescent="0.25"/>
  <cols>
    <col min="1" max="1" width="11.5703125" style="41"/>
    <col min="2" max="2" width="23.5703125" style="41" bestFit="1" customWidth="1"/>
    <col min="3" max="3" width="15.5703125" style="41" customWidth="1"/>
    <col min="4" max="4" width="15.7109375" style="99" customWidth="1"/>
    <col min="5" max="5" width="17.5703125" style="41" bestFit="1" customWidth="1"/>
    <col min="6" max="6" width="35.140625" style="98" customWidth="1"/>
    <col min="7" max="16384" width="11.5703125" style="41"/>
  </cols>
  <sheetData>
    <row r="1" spans="1:6" x14ac:dyDescent="0.25">
      <c r="A1" s="224" t="s">
        <v>436</v>
      </c>
      <c r="B1" s="73"/>
      <c r="C1" s="73"/>
      <c r="D1" s="219"/>
      <c r="E1" s="125"/>
      <c r="F1" s="220"/>
    </row>
    <row r="2" spans="1:6" x14ac:dyDescent="0.25">
      <c r="A2" s="126"/>
      <c r="B2" s="126"/>
      <c r="C2" s="126"/>
      <c r="D2" s="221"/>
      <c r="E2" s="127"/>
      <c r="F2" s="222"/>
    </row>
    <row r="3" spans="1:6" ht="93" customHeight="1" x14ac:dyDescent="0.25">
      <c r="A3" s="123"/>
      <c r="B3" s="73"/>
      <c r="C3" s="73"/>
      <c r="D3" s="219"/>
      <c r="E3" s="131" t="s">
        <v>381</v>
      </c>
      <c r="F3" s="128" t="s">
        <v>389</v>
      </c>
    </row>
    <row r="4" spans="1:6" ht="25.9" customHeight="1" x14ac:dyDescent="0.25">
      <c r="A4" s="126"/>
      <c r="B4" s="126"/>
      <c r="C4" s="126"/>
      <c r="D4" s="221"/>
      <c r="E4" s="132">
        <f>SUMIF($E$5:$E$350,"&lt;0")</f>
        <v>-82653722</v>
      </c>
      <c r="F4" s="42"/>
    </row>
    <row r="5" spans="1:6" ht="112.15" customHeight="1" x14ac:dyDescent="0.25">
      <c r="A5" s="176" t="s">
        <v>351</v>
      </c>
      <c r="B5" s="176" t="s">
        <v>372</v>
      </c>
      <c r="C5" s="218" t="s">
        <v>437</v>
      </c>
      <c r="D5" s="177" t="s">
        <v>424</v>
      </c>
      <c r="E5" s="177" t="s">
        <v>408</v>
      </c>
      <c r="F5" s="173" t="s">
        <v>387</v>
      </c>
    </row>
    <row r="6" spans="1:6" x14ac:dyDescent="0.25">
      <c r="A6" s="175">
        <v>1403</v>
      </c>
      <c r="B6" s="146" t="s">
        <v>334</v>
      </c>
      <c r="C6" s="179">
        <v>1240150</v>
      </c>
      <c r="D6" s="180">
        <v>1321709</v>
      </c>
      <c r="E6" s="152">
        <f>+D6-C6</f>
        <v>81559</v>
      </c>
      <c r="F6" s="178">
        <f>IF(E6&gt;0,1,IF(E6&lt;0,1-(E6/$E$4),0))</f>
        <v>1</v>
      </c>
    </row>
    <row r="7" spans="1:6" x14ac:dyDescent="0.25">
      <c r="A7" s="175">
        <v>1107</v>
      </c>
      <c r="B7" s="146" t="s">
        <v>70</v>
      </c>
      <c r="C7" s="179">
        <v>11488240</v>
      </c>
      <c r="D7" s="180">
        <v>13007497</v>
      </c>
      <c r="E7" s="152">
        <f>+D7-C7</f>
        <v>1519257</v>
      </c>
      <c r="F7" s="178">
        <f t="shared" ref="F7:F70" si="0">IF(E7&gt;0,1,IF(E7&lt;0,1-(E7/$E$4),0))</f>
        <v>1</v>
      </c>
    </row>
    <row r="8" spans="1:6" x14ac:dyDescent="0.25">
      <c r="A8" s="175">
        <v>1404</v>
      </c>
      <c r="B8" s="146" t="s">
        <v>262</v>
      </c>
      <c r="C8" s="179">
        <v>2192000</v>
      </c>
      <c r="D8" s="180">
        <v>1884808</v>
      </c>
      <c r="E8" s="152">
        <f t="shared" ref="E8:E71" si="1">+D8-C8</f>
        <v>-307192</v>
      </c>
      <c r="F8" s="178">
        <f t="shared" si="0"/>
        <v>0.99628338576210762</v>
      </c>
    </row>
    <row r="9" spans="1:6" x14ac:dyDescent="0.25">
      <c r="A9" s="175">
        <v>1405</v>
      </c>
      <c r="B9" s="146" t="s">
        <v>209</v>
      </c>
      <c r="C9" s="179">
        <v>4308945</v>
      </c>
      <c r="D9" s="180">
        <v>3798413</v>
      </c>
      <c r="E9" s="152">
        <f t="shared" si="1"/>
        <v>-510532</v>
      </c>
      <c r="F9" s="178">
        <f t="shared" si="0"/>
        <v>0.99382324246692721</v>
      </c>
    </row>
    <row r="10" spans="1:6" x14ac:dyDescent="0.25">
      <c r="A10" s="175">
        <v>1101</v>
      </c>
      <c r="B10" s="146" t="s">
        <v>60</v>
      </c>
      <c r="C10" s="179">
        <v>35724914</v>
      </c>
      <c r="D10" s="180">
        <v>42876463</v>
      </c>
      <c r="E10" s="152">
        <f t="shared" si="1"/>
        <v>7151549</v>
      </c>
      <c r="F10" s="178">
        <f t="shared" si="0"/>
        <v>1</v>
      </c>
    </row>
    <row r="11" spans="1:6" x14ac:dyDescent="0.25">
      <c r="A11" s="175">
        <v>1401</v>
      </c>
      <c r="B11" s="146" t="s">
        <v>220</v>
      </c>
      <c r="C11" s="179">
        <v>4972235</v>
      </c>
      <c r="D11" s="180">
        <v>5412867</v>
      </c>
      <c r="E11" s="152">
        <f t="shared" si="1"/>
        <v>440632</v>
      </c>
      <c r="F11" s="178">
        <f t="shared" si="0"/>
        <v>1</v>
      </c>
    </row>
    <row r="12" spans="1:6" x14ac:dyDescent="0.25">
      <c r="A12" s="175">
        <v>1402</v>
      </c>
      <c r="B12" s="146" t="s">
        <v>261</v>
      </c>
      <c r="C12" s="179">
        <v>1132366</v>
      </c>
      <c r="D12" s="180">
        <v>1665783</v>
      </c>
      <c r="E12" s="152">
        <f t="shared" si="1"/>
        <v>533417</v>
      </c>
      <c r="F12" s="178">
        <f t="shared" si="0"/>
        <v>1</v>
      </c>
    </row>
    <row r="13" spans="1:6" x14ac:dyDescent="0.25">
      <c r="A13" s="175">
        <v>2101</v>
      </c>
      <c r="B13" s="146" t="s">
        <v>28</v>
      </c>
      <c r="C13" s="179">
        <v>55153293</v>
      </c>
      <c r="D13" s="180">
        <v>59905197</v>
      </c>
      <c r="E13" s="152">
        <f t="shared" si="1"/>
        <v>4751904</v>
      </c>
      <c r="F13" s="178">
        <f t="shared" si="0"/>
        <v>1</v>
      </c>
    </row>
    <row r="14" spans="1:6" x14ac:dyDescent="0.25">
      <c r="A14" s="175">
        <v>2102</v>
      </c>
      <c r="B14" s="146" t="s">
        <v>143</v>
      </c>
      <c r="C14" s="179">
        <v>6429059</v>
      </c>
      <c r="D14" s="180">
        <v>6111205</v>
      </c>
      <c r="E14" s="152">
        <f t="shared" si="1"/>
        <v>-317854</v>
      </c>
      <c r="F14" s="178">
        <f t="shared" si="0"/>
        <v>0.99615438975633785</v>
      </c>
    </row>
    <row r="15" spans="1:6" x14ac:dyDescent="0.25">
      <c r="A15" s="175">
        <v>2103</v>
      </c>
      <c r="B15" s="146" t="s">
        <v>206</v>
      </c>
      <c r="C15" s="179">
        <v>4212410</v>
      </c>
      <c r="D15" s="180">
        <v>5061787</v>
      </c>
      <c r="E15" s="152">
        <f t="shared" si="1"/>
        <v>849377</v>
      </c>
      <c r="F15" s="178">
        <f t="shared" si="0"/>
        <v>1</v>
      </c>
    </row>
    <row r="16" spans="1:6" x14ac:dyDescent="0.25">
      <c r="A16" s="175">
        <v>2104</v>
      </c>
      <c r="B16" s="146" t="s">
        <v>129</v>
      </c>
      <c r="C16" s="179">
        <v>3881395</v>
      </c>
      <c r="D16" s="180">
        <v>3032796</v>
      </c>
      <c r="E16" s="152">
        <f t="shared" si="1"/>
        <v>-848599</v>
      </c>
      <c r="F16" s="178">
        <f t="shared" si="0"/>
        <v>0.98973308183266084</v>
      </c>
    </row>
    <row r="17" spans="1:6" x14ac:dyDescent="0.25">
      <c r="A17" s="175">
        <v>2201</v>
      </c>
      <c r="B17" s="146" t="s">
        <v>74</v>
      </c>
      <c r="C17" s="179">
        <v>26481344</v>
      </c>
      <c r="D17" s="180">
        <v>25210372</v>
      </c>
      <c r="E17" s="152">
        <f t="shared" si="1"/>
        <v>-1270972</v>
      </c>
      <c r="F17" s="178">
        <f t="shared" si="0"/>
        <v>0.98462293083425811</v>
      </c>
    </row>
    <row r="18" spans="1:6" x14ac:dyDescent="0.25">
      <c r="A18" s="175">
        <v>2202</v>
      </c>
      <c r="B18" s="146" t="s">
        <v>326</v>
      </c>
      <c r="C18" s="179">
        <v>1735568</v>
      </c>
      <c r="D18" s="180">
        <v>1942012</v>
      </c>
      <c r="E18" s="152">
        <f t="shared" si="1"/>
        <v>206444</v>
      </c>
      <c r="F18" s="178">
        <f t="shared" si="0"/>
        <v>1</v>
      </c>
    </row>
    <row r="19" spans="1:6" x14ac:dyDescent="0.25">
      <c r="A19" s="175">
        <v>2203</v>
      </c>
      <c r="B19" s="146" t="s">
        <v>202</v>
      </c>
      <c r="C19" s="179">
        <v>4711200</v>
      </c>
      <c r="D19" s="180">
        <v>5945609</v>
      </c>
      <c r="E19" s="152">
        <f t="shared" si="1"/>
        <v>1234409</v>
      </c>
      <c r="F19" s="178">
        <f t="shared" si="0"/>
        <v>1</v>
      </c>
    </row>
    <row r="20" spans="1:6" x14ac:dyDescent="0.25">
      <c r="A20" s="175">
        <v>2301</v>
      </c>
      <c r="B20" s="146" t="s">
        <v>125</v>
      </c>
      <c r="C20" s="179">
        <v>3545579</v>
      </c>
      <c r="D20" s="180">
        <v>4520189</v>
      </c>
      <c r="E20" s="152">
        <f t="shared" si="1"/>
        <v>974610</v>
      </c>
      <c r="F20" s="178">
        <f t="shared" si="0"/>
        <v>1</v>
      </c>
    </row>
    <row r="21" spans="1:6" x14ac:dyDescent="0.25">
      <c r="A21" s="175">
        <v>2302</v>
      </c>
      <c r="B21" s="146" t="s">
        <v>145</v>
      </c>
      <c r="C21" s="179">
        <v>2668200</v>
      </c>
      <c r="D21" s="180">
        <v>3600332</v>
      </c>
      <c r="E21" s="152">
        <f t="shared" si="1"/>
        <v>932132</v>
      </c>
      <c r="F21" s="178">
        <f t="shared" si="0"/>
        <v>1</v>
      </c>
    </row>
    <row r="22" spans="1:6" x14ac:dyDescent="0.25">
      <c r="A22" s="175">
        <v>3201</v>
      </c>
      <c r="B22" s="146" t="s">
        <v>133</v>
      </c>
      <c r="C22" s="179">
        <v>3634834</v>
      </c>
      <c r="D22" s="180">
        <v>3449331</v>
      </c>
      <c r="E22" s="152">
        <f t="shared" si="1"/>
        <v>-185503</v>
      </c>
      <c r="F22" s="178">
        <f t="shared" si="0"/>
        <v>0.99775566065857269</v>
      </c>
    </row>
    <row r="23" spans="1:6" x14ac:dyDescent="0.25">
      <c r="A23" s="175">
        <v>3101</v>
      </c>
      <c r="B23" s="146" t="s">
        <v>52</v>
      </c>
      <c r="C23" s="179">
        <v>27008588</v>
      </c>
      <c r="D23" s="180">
        <v>30816538</v>
      </c>
      <c r="E23" s="152">
        <f t="shared" si="1"/>
        <v>3807950</v>
      </c>
      <c r="F23" s="178">
        <f t="shared" si="0"/>
        <v>1</v>
      </c>
    </row>
    <row r="24" spans="1:6" x14ac:dyDescent="0.25">
      <c r="A24" s="175">
        <v>3102</v>
      </c>
      <c r="B24" s="146" t="s">
        <v>87</v>
      </c>
      <c r="C24" s="179">
        <v>8295722</v>
      </c>
      <c r="D24" s="180">
        <v>7584570</v>
      </c>
      <c r="E24" s="152">
        <f t="shared" si="1"/>
        <v>-711152</v>
      </c>
      <c r="F24" s="178">
        <f t="shared" si="0"/>
        <v>0.99139600755063395</v>
      </c>
    </row>
    <row r="25" spans="1:6" x14ac:dyDescent="0.25">
      <c r="A25" s="175">
        <v>3103</v>
      </c>
      <c r="B25" s="146" t="s">
        <v>168</v>
      </c>
      <c r="C25" s="179">
        <v>4513200</v>
      </c>
      <c r="D25" s="180">
        <v>5767681</v>
      </c>
      <c r="E25" s="152">
        <f t="shared" si="1"/>
        <v>1254481</v>
      </c>
      <c r="F25" s="178">
        <f t="shared" si="0"/>
        <v>1</v>
      </c>
    </row>
    <row r="26" spans="1:6" x14ac:dyDescent="0.25">
      <c r="A26" s="175">
        <v>3202</v>
      </c>
      <c r="B26" s="146" t="s">
        <v>181</v>
      </c>
      <c r="C26" s="179">
        <v>2518900</v>
      </c>
      <c r="D26" s="180">
        <v>3058532</v>
      </c>
      <c r="E26" s="152">
        <f t="shared" si="1"/>
        <v>539632</v>
      </c>
      <c r="F26" s="178">
        <f t="shared" si="0"/>
        <v>1</v>
      </c>
    </row>
    <row r="27" spans="1:6" x14ac:dyDescent="0.25">
      <c r="A27" s="175">
        <v>3301</v>
      </c>
      <c r="B27" s="146" t="s">
        <v>142</v>
      </c>
      <c r="C27" s="179">
        <v>7421147</v>
      </c>
      <c r="D27" s="180">
        <v>8300542</v>
      </c>
      <c r="E27" s="152">
        <f t="shared" si="1"/>
        <v>879395</v>
      </c>
      <c r="F27" s="178">
        <f t="shared" si="0"/>
        <v>1</v>
      </c>
    </row>
    <row r="28" spans="1:6" x14ac:dyDescent="0.25">
      <c r="A28" s="175">
        <v>3302</v>
      </c>
      <c r="B28" s="146" t="s">
        <v>329</v>
      </c>
      <c r="C28" s="179">
        <v>2341790</v>
      </c>
      <c r="D28" s="180">
        <v>2280656</v>
      </c>
      <c r="E28" s="152">
        <f t="shared" si="1"/>
        <v>-61134</v>
      </c>
      <c r="F28" s="178">
        <f t="shared" si="0"/>
        <v>0.99926035998717633</v>
      </c>
    </row>
    <row r="29" spans="1:6" x14ac:dyDescent="0.25">
      <c r="A29" s="175">
        <v>3303</v>
      </c>
      <c r="B29" s="146" t="s">
        <v>159</v>
      </c>
      <c r="C29" s="179">
        <v>1873067</v>
      </c>
      <c r="D29" s="180">
        <v>1946786</v>
      </c>
      <c r="E29" s="152">
        <f t="shared" si="1"/>
        <v>73719</v>
      </c>
      <c r="F29" s="178">
        <f t="shared" si="0"/>
        <v>1</v>
      </c>
    </row>
    <row r="30" spans="1:6" x14ac:dyDescent="0.25">
      <c r="A30" s="175">
        <v>3304</v>
      </c>
      <c r="B30" s="146" t="s">
        <v>217</v>
      </c>
      <c r="C30" s="179">
        <v>3006712</v>
      </c>
      <c r="D30" s="180">
        <v>3248948</v>
      </c>
      <c r="E30" s="152">
        <f t="shared" si="1"/>
        <v>242236</v>
      </c>
      <c r="F30" s="178">
        <f t="shared" si="0"/>
        <v>1</v>
      </c>
    </row>
    <row r="31" spans="1:6" x14ac:dyDescent="0.25">
      <c r="A31" s="175">
        <v>4101</v>
      </c>
      <c r="B31" s="146" t="s">
        <v>84</v>
      </c>
      <c r="C31" s="179">
        <v>40249000</v>
      </c>
      <c r="D31" s="180">
        <v>40018137</v>
      </c>
      <c r="E31" s="152">
        <f t="shared" si="1"/>
        <v>-230863</v>
      </c>
      <c r="F31" s="178">
        <f t="shared" si="0"/>
        <v>0.99720686504595646</v>
      </c>
    </row>
    <row r="32" spans="1:6" x14ac:dyDescent="0.25">
      <c r="A32" s="175">
        <v>4102</v>
      </c>
      <c r="B32" s="146" t="s">
        <v>77</v>
      </c>
      <c r="C32" s="179">
        <v>48308855</v>
      </c>
      <c r="D32" s="180">
        <v>39780910</v>
      </c>
      <c r="E32" s="152">
        <f t="shared" si="1"/>
        <v>-8527945</v>
      </c>
      <c r="F32" s="178">
        <f t="shared" si="0"/>
        <v>0.89682321868094461</v>
      </c>
    </row>
    <row r="33" spans="1:6" x14ac:dyDescent="0.25">
      <c r="A33" s="175">
        <v>4103</v>
      </c>
      <c r="B33" s="146" t="s">
        <v>89</v>
      </c>
      <c r="C33" s="179">
        <v>2670683</v>
      </c>
      <c r="D33" s="180">
        <v>2965276</v>
      </c>
      <c r="E33" s="152">
        <f t="shared" si="1"/>
        <v>294593</v>
      </c>
      <c r="F33" s="178">
        <f t="shared" si="0"/>
        <v>1</v>
      </c>
    </row>
    <row r="34" spans="1:6" x14ac:dyDescent="0.25">
      <c r="A34" s="175">
        <v>4104</v>
      </c>
      <c r="B34" s="146" t="s">
        <v>327</v>
      </c>
      <c r="C34" s="179">
        <v>3270110</v>
      </c>
      <c r="D34" s="180">
        <v>3643180</v>
      </c>
      <c r="E34" s="152">
        <f t="shared" si="1"/>
        <v>373070</v>
      </c>
      <c r="F34" s="178">
        <f t="shared" si="0"/>
        <v>1</v>
      </c>
    </row>
    <row r="35" spans="1:6" x14ac:dyDescent="0.25">
      <c r="A35" s="175">
        <v>4105</v>
      </c>
      <c r="B35" s="146" t="s">
        <v>208</v>
      </c>
      <c r="C35" s="179">
        <v>2357249</v>
      </c>
      <c r="D35" s="180">
        <v>2287320</v>
      </c>
      <c r="E35" s="152">
        <f t="shared" si="1"/>
        <v>-69929</v>
      </c>
      <c r="F35" s="178">
        <f t="shared" si="0"/>
        <v>0.99915395219588543</v>
      </c>
    </row>
    <row r="36" spans="1:6" x14ac:dyDescent="0.25">
      <c r="A36" s="175">
        <v>4106</v>
      </c>
      <c r="B36" s="146" t="s">
        <v>230</v>
      </c>
      <c r="C36" s="179">
        <v>5357110</v>
      </c>
      <c r="D36" s="180">
        <v>6407058</v>
      </c>
      <c r="E36" s="152">
        <f t="shared" si="1"/>
        <v>1049948</v>
      </c>
      <c r="F36" s="178">
        <f t="shared" si="0"/>
        <v>1</v>
      </c>
    </row>
    <row r="37" spans="1:6" x14ac:dyDescent="0.25">
      <c r="A37" s="175">
        <v>4201</v>
      </c>
      <c r="B37" s="146" t="s">
        <v>119</v>
      </c>
      <c r="C37" s="179">
        <v>5520504</v>
      </c>
      <c r="D37" s="180">
        <v>5842323</v>
      </c>
      <c r="E37" s="152">
        <f t="shared" si="1"/>
        <v>321819</v>
      </c>
      <c r="F37" s="178">
        <f t="shared" si="0"/>
        <v>1</v>
      </c>
    </row>
    <row r="38" spans="1:6" x14ac:dyDescent="0.25">
      <c r="A38" s="175">
        <v>4202</v>
      </c>
      <c r="B38" s="146" t="s">
        <v>248</v>
      </c>
      <c r="C38" s="179">
        <v>2451000</v>
      </c>
      <c r="D38" s="180">
        <v>2732270</v>
      </c>
      <c r="E38" s="152">
        <f t="shared" si="1"/>
        <v>281270</v>
      </c>
      <c r="F38" s="178">
        <f t="shared" si="0"/>
        <v>1</v>
      </c>
    </row>
    <row r="39" spans="1:6" x14ac:dyDescent="0.25">
      <c r="A39" s="175">
        <v>4203</v>
      </c>
      <c r="B39" s="146" t="s">
        <v>171</v>
      </c>
      <c r="C39" s="179">
        <v>4869000</v>
      </c>
      <c r="D39" s="180">
        <v>6647145</v>
      </c>
      <c r="E39" s="152">
        <f t="shared" si="1"/>
        <v>1778145</v>
      </c>
      <c r="F39" s="178">
        <f t="shared" si="0"/>
        <v>1</v>
      </c>
    </row>
    <row r="40" spans="1:6" x14ac:dyDescent="0.25">
      <c r="A40" s="175">
        <v>4204</v>
      </c>
      <c r="B40" s="146" t="s">
        <v>308</v>
      </c>
      <c r="C40" s="179">
        <v>10304875</v>
      </c>
      <c r="D40" s="180">
        <v>5692833</v>
      </c>
      <c r="E40" s="152">
        <f t="shared" si="1"/>
        <v>-4612042</v>
      </c>
      <c r="F40" s="178">
        <f t="shared" si="0"/>
        <v>0.94420043177244939</v>
      </c>
    </row>
    <row r="41" spans="1:6" x14ac:dyDescent="0.25">
      <c r="A41" s="175">
        <v>4301</v>
      </c>
      <c r="B41" s="146" t="s">
        <v>124</v>
      </c>
      <c r="C41" s="179">
        <v>17786665</v>
      </c>
      <c r="D41" s="180">
        <v>20481688</v>
      </c>
      <c r="E41" s="152">
        <f t="shared" si="1"/>
        <v>2695023</v>
      </c>
      <c r="F41" s="178">
        <f t="shared" si="0"/>
        <v>1</v>
      </c>
    </row>
    <row r="42" spans="1:6" x14ac:dyDescent="0.25">
      <c r="A42" s="175">
        <v>4302</v>
      </c>
      <c r="B42" s="146" t="s">
        <v>314</v>
      </c>
      <c r="C42" s="179">
        <v>2850036</v>
      </c>
      <c r="D42" s="180">
        <v>3041420</v>
      </c>
      <c r="E42" s="152">
        <f t="shared" si="1"/>
        <v>191384</v>
      </c>
      <c r="F42" s="178">
        <f t="shared" si="0"/>
        <v>1</v>
      </c>
    </row>
    <row r="43" spans="1:6" x14ac:dyDescent="0.25">
      <c r="A43" s="175">
        <v>4303</v>
      </c>
      <c r="B43" s="146" t="s">
        <v>253</v>
      </c>
      <c r="C43" s="179">
        <v>5277483</v>
      </c>
      <c r="D43" s="180">
        <v>5884631</v>
      </c>
      <c r="E43" s="152">
        <f t="shared" si="1"/>
        <v>607148</v>
      </c>
      <c r="F43" s="178">
        <f t="shared" si="0"/>
        <v>1</v>
      </c>
    </row>
    <row r="44" spans="1:6" x14ac:dyDescent="0.25">
      <c r="A44" s="175">
        <v>4304</v>
      </c>
      <c r="B44" s="146" t="s">
        <v>299</v>
      </c>
      <c r="C44" s="179">
        <v>2482237</v>
      </c>
      <c r="D44" s="180">
        <v>2578689</v>
      </c>
      <c r="E44" s="152">
        <f t="shared" si="1"/>
        <v>96452</v>
      </c>
      <c r="F44" s="178">
        <f t="shared" si="0"/>
        <v>1</v>
      </c>
    </row>
    <row r="45" spans="1:6" x14ac:dyDescent="0.25">
      <c r="A45" s="175">
        <v>4305</v>
      </c>
      <c r="B45" s="146" t="s">
        <v>282</v>
      </c>
      <c r="C45" s="179">
        <v>1829845</v>
      </c>
      <c r="D45" s="180">
        <v>2153023</v>
      </c>
      <c r="E45" s="152">
        <f t="shared" si="1"/>
        <v>323178</v>
      </c>
      <c r="F45" s="178">
        <f t="shared" si="0"/>
        <v>1</v>
      </c>
    </row>
    <row r="46" spans="1:6" x14ac:dyDescent="0.25">
      <c r="A46" s="175">
        <v>5502</v>
      </c>
      <c r="B46" s="146" t="s">
        <v>370</v>
      </c>
      <c r="C46" s="179">
        <v>6877350</v>
      </c>
      <c r="D46" s="180">
        <v>8193182</v>
      </c>
      <c r="E46" s="152">
        <f t="shared" si="1"/>
        <v>1315832</v>
      </c>
      <c r="F46" s="178">
        <f t="shared" si="0"/>
        <v>1</v>
      </c>
    </row>
    <row r="47" spans="1:6" x14ac:dyDescent="0.25">
      <c r="A47" s="175">
        <v>5101</v>
      </c>
      <c r="B47" s="146" t="s">
        <v>47</v>
      </c>
      <c r="C47" s="179">
        <v>44616400</v>
      </c>
      <c r="D47" s="180">
        <v>48753049</v>
      </c>
      <c r="E47" s="152">
        <f t="shared" si="1"/>
        <v>4136649</v>
      </c>
      <c r="F47" s="178">
        <f t="shared" si="0"/>
        <v>1</v>
      </c>
    </row>
    <row r="48" spans="1:6" x14ac:dyDescent="0.25">
      <c r="A48" s="175">
        <v>5102</v>
      </c>
      <c r="B48" s="146" t="s">
        <v>152</v>
      </c>
      <c r="C48" s="179">
        <v>8175345</v>
      </c>
      <c r="D48" s="180">
        <v>7533879</v>
      </c>
      <c r="E48" s="152">
        <f t="shared" si="1"/>
        <v>-641466</v>
      </c>
      <c r="F48" s="178">
        <f t="shared" si="0"/>
        <v>0.99223911537825238</v>
      </c>
    </row>
    <row r="49" spans="1:6" x14ac:dyDescent="0.25">
      <c r="A49" s="175">
        <v>5103</v>
      </c>
      <c r="B49" s="146" t="s">
        <v>58</v>
      </c>
      <c r="C49" s="179">
        <v>11896715</v>
      </c>
      <c r="D49" s="180">
        <v>12010107</v>
      </c>
      <c r="E49" s="152">
        <f t="shared" si="1"/>
        <v>113392</v>
      </c>
      <c r="F49" s="178">
        <f t="shared" si="0"/>
        <v>1</v>
      </c>
    </row>
    <row r="50" spans="1:6" x14ac:dyDescent="0.25">
      <c r="A50" s="175">
        <v>5104</v>
      </c>
      <c r="B50" s="146" t="s">
        <v>320</v>
      </c>
      <c r="C50" s="179">
        <v>1478420</v>
      </c>
      <c r="D50" s="180">
        <v>1627003</v>
      </c>
      <c r="E50" s="152">
        <f t="shared" si="1"/>
        <v>148583</v>
      </c>
      <c r="F50" s="178">
        <f t="shared" si="0"/>
        <v>1</v>
      </c>
    </row>
    <row r="51" spans="1:6" x14ac:dyDescent="0.25">
      <c r="A51" s="175">
        <v>5105</v>
      </c>
      <c r="B51" s="146" t="s">
        <v>147</v>
      </c>
      <c r="C51" s="179">
        <v>5899000</v>
      </c>
      <c r="D51" s="180">
        <v>7236577</v>
      </c>
      <c r="E51" s="152">
        <f t="shared" si="1"/>
        <v>1337577</v>
      </c>
      <c r="F51" s="178">
        <f t="shared" si="0"/>
        <v>1</v>
      </c>
    </row>
    <row r="52" spans="1:6" x14ac:dyDescent="0.25">
      <c r="A52" s="175">
        <v>5107</v>
      </c>
      <c r="B52" s="146" t="s">
        <v>94</v>
      </c>
      <c r="C52" s="179">
        <v>10614000</v>
      </c>
      <c r="D52" s="180">
        <v>11505468</v>
      </c>
      <c r="E52" s="152">
        <f t="shared" si="1"/>
        <v>891468</v>
      </c>
      <c r="F52" s="178">
        <f t="shared" si="0"/>
        <v>1</v>
      </c>
    </row>
    <row r="53" spans="1:6" x14ac:dyDescent="0.25">
      <c r="A53" s="175">
        <v>5109</v>
      </c>
      <c r="B53" s="146" t="s">
        <v>17</v>
      </c>
      <c r="C53" s="179">
        <v>90637928</v>
      </c>
      <c r="D53" s="180">
        <v>93592337</v>
      </c>
      <c r="E53" s="152">
        <f t="shared" si="1"/>
        <v>2954409</v>
      </c>
      <c r="F53" s="178">
        <f t="shared" si="0"/>
        <v>1</v>
      </c>
    </row>
    <row r="54" spans="1:6" x14ac:dyDescent="0.25">
      <c r="A54" s="175">
        <v>5201</v>
      </c>
      <c r="B54" s="146" t="s">
        <v>239</v>
      </c>
      <c r="C54" s="179">
        <v>7940500</v>
      </c>
      <c r="D54" s="180">
        <v>8320517</v>
      </c>
      <c r="E54" s="152">
        <f t="shared" si="1"/>
        <v>380017</v>
      </c>
      <c r="F54" s="178">
        <f t="shared" si="0"/>
        <v>1</v>
      </c>
    </row>
    <row r="55" spans="1:6" x14ac:dyDescent="0.25">
      <c r="A55" s="175">
        <v>5301</v>
      </c>
      <c r="B55" s="146" t="s">
        <v>139</v>
      </c>
      <c r="C55" s="179">
        <v>11054420</v>
      </c>
      <c r="D55" s="180">
        <v>11539865</v>
      </c>
      <c r="E55" s="152">
        <f t="shared" si="1"/>
        <v>485445</v>
      </c>
      <c r="F55" s="178">
        <f t="shared" si="0"/>
        <v>1</v>
      </c>
    </row>
    <row r="56" spans="1:6" x14ac:dyDescent="0.25">
      <c r="A56" s="175">
        <v>5302</v>
      </c>
      <c r="B56" s="146" t="s">
        <v>155</v>
      </c>
      <c r="C56" s="179">
        <v>3271208</v>
      </c>
      <c r="D56" s="180">
        <v>3052300</v>
      </c>
      <c r="E56" s="152">
        <f t="shared" si="1"/>
        <v>-218908</v>
      </c>
      <c r="F56" s="178">
        <f t="shared" si="0"/>
        <v>0.99735150463036615</v>
      </c>
    </row>
    <row r="57" spans="1:6" x14ac:dyDescent="0.25">
      <c r="A57" s="175">
        <v>5303</v>
      </c>
      <c r="B57" s="146" t="s">
        <v>98</v>
      </c>
      <c r="C57" s="179">
        <v>2105500</v>
      </c>
      <c r="D57" s="180">
        <v>2365622</v>
      </c>
      <c r="E57" s="152">
        <f t="shared" si="1"/>
        <v>260122</v>
      </c>
      <c r="F57" s="178">
        <f t="shared" si="0"/>
        <v>1</v>
      </c>
    </row>
    <row r="58" spans="1:6" x14ac:dyDescent="0.25">
      <c r="A58" s="175">
        <v>5304</v>
      </c>
      <c r="B58" s="146" t="s">
        <v>233</v>
      </c>
      <c r="C58" s="179">
        <v>2668528</v>
      </c>
      <c r="D58" s="180">
        <v>3223163</v>
      </c>
      <c r="E58" s="152">
        <f t="shared" si="1"/>
        <v>554635</v>
      </c>
      <c r="F58" s="178">
        <f t="shared" si="0"/>
        <v>1</v>
      </c>
    </row>
    <row r="59" spans="1:6" x14ac:dyDescent="0.25">
      <c r="A59" s="175">
        <v>5401</v>
      </c>
      <c r="B59" s="146" t="s">
        <v>215</v>
      </c>
      <c r="C59" s="179">
        <v>6227100</v>
      </c>
      <c r="D59" s="180">
        <v>6639604</v>
      </c>
      <c r="E59" s="152">
        <f t="shared" si="1"/>
        <v>412504</v>
      </c>
      <c r="F59" s="178">
        <f t="shared" si="0"/>
        <v>1</v>
      </c>
    </row>
    <row r="60" spans="1:6" x14ac:dyDescent="0.25">
      <c r="A60" s="175">
        <v>5402</v>
      </c>
      <c r="B60" s="146" t="s">
        <v>192</v>
      </c>
      <c r="C60" s="179">
        <v>3597000</v>
      </c>
      <c r="D60" s="180">
        <v>3453352</v>
      </c>
      <c r="E60" s="152">
        <f t="shared" si="1"/>
        <v>-143648</v>
      </c>
      <c r="F60" s="178">
        <f t="shared" si="0"/>
        <v>0.99826205043736571</v>
      </c>
    </row>
    <row r="61" spans="1:6" x14ac:dyDescent="0.25">
      <c r="A61" s="175">
        <v>5403</v>
      </c>
      <c r="B61" s="146" t="s">
        <v>164</v>
      </c>
      <c r="C61" s="179">
        <v>4927144</v>
      </c>
      <c r="D61" s="180">
        <v>4938418</v>
      </c>
      <c r="E61" s="152">
        <f t="shared" si="1"/>
        <v>11274</v>
      </c>
      <c r="F61" s="178">
        <f t="shared" si="0"/>
        <v>1</v>
      </c>
    </row>
    <row r="62" spans="1:6" x14ac:dyDescent="0.25">
      <c r="A62" s="175">
        <v>5404</v>
      </c>
      <c r="B62" s="146" t="s">
        <v>257</v>
      </c>
      <c r="C62" s="179">
        <v>2254801</v>
      </c>
      <c r="D62" s="180">
        <v>3167498</v>
      </c>
      <c r="E62" s="152">
        <f t="shared" si="1"/>
        <v>912697</v>
      </c>
      <c r="F62" s="178">
        <f t="shared" si="0"/>
        <v>1</v>
      </c>
    </row>
    <row r="63" spans="1:6" x14ac:dyDescent="0.25">
      <c r="A63" s="175">
        <v>5405</v>
      </c>
      <c r="B63" s="146" t="s">
        <v>225</v>
      </c>
      <c r="C63" s="179">
        <v>15025355</v>
      </c>
      <c r="D63" s="180">
        <v>16443912</v>
      </c>
      <c r="E63" s="152">
        <f t="shared" si="1"/>
        <v>1418557</v>
      </c>
      <c r="F63" s="178">
        <f t="shared" si="0"/>
        <v>1</v>
      </c>
    </row>
    <row r="64" spans="1:6" x14ac:dyDescent="0.25">
      <c r="A64" s="175">
        <v>5501</v>
      </c>
      <c r="B64" s="146" t="s">
        <v>67</v>
      </c>
      <c r="C64" s="179">
        <v>17498150</v>
      </c>
      <c r="D64" s="180">
        <v>14142845</v>
      </c>
      <c r="E64" s="152">
        <f t="shared" si="1"/>
        <v>-3355305</v>
      </c>
      <c r="F64" s="178">
        <f t="shared" si="0"/>
        <v>0.9594052763891262</v>
      </c>
    </row>
    <row r="65" spans="1:6" x14ac:dyDescent="0.25">
      <c r="A65" s="175">
        <v>5503</v>
      </c>
      <c r="B65" s="146" t="s">
        <v>100</v>
      </c>
      <c r="C65" s="179">
        <v>3925836</v>
      </c>
      <c r="D65" s="180">
        <v>3779215</v>
      </c>
      <c r="E65" s="152">
        <f t="shared" si="1"/>
        <v>-146621</v>
      </c>
      <c r="F65" s="178">
        <f t="shared" si="0"/>
        <v>0.99822608109529543</v>
      </c>
    </row>
    <row r="66" spans="1:6" x14ac:dyDescent="0.25">
      <c r="A66" s="175">
        <v>5504</v>
      </c>
      <c r="B66" s="146" t="s">
        <v>76</v>
      </c>
      <c r="C66" s="179">
        <v>4930679</v>
      </c>
      <c r="D66" s="180">
        <v>4063509</v>
      </c>
      <c r="E66" s="152">
        <f t="shared" si="1"/>
        <v>-867170</v>
      </c>
      <c r="F66" s="178">
        <f t="shared" si="0"/>
        <v>0.98950839745607588</v>
      </c>
    </row>
    <row r="67" spans="1:6" x14ac:dyDescent="0.25">
      <c r="A67" s="175">
        <v>5506</v>
      </c>
      <c r="B67" s="146" t="s">
        <v>238</v>
      </c>
      <c r="C67" s="179">
        <v>3781936</v>
      </c>
      <c r="D67" s="180">
        <v>4228911</v>
      </c>
      <c r="E67" s="152">
        <f t="shared" si="1"/>
        <v>446975</v>
      </c>
      <c r="F67" s="178">
        <f t="shared" si="0"/>
        <v>1</v>
      </c>
    </row>
    <row r="68" spans="1:6" x14ac:dyDescent="0.25">
      <c r="A68" s="175">
        <v>5601</v>
      </c>
      <c r="B68" s="146" t="s">
        <v>54</v>
      </c>
      <c r="C68" s="179">
        <v>17812468</v>
      </c>
      <c r="D68" s="180">
        <v>17350081</v>
      </c>
      <c r="E68" s="152">
        <f t="shared" si="1"/>
        <v>-462387</v>
      </c>
      <c r="F68" s="178">
        <f t="shared" si="0"/>
        <v>0.9944057328718966</v>
      </c>
    </row>
    <row r="69" spans="1:6" x14ac:dyDescent="0.25">
      <c r="A69" s="175">
        <v>5602</v>
      </c>
      <c r="B69" s="146" t="s">
        <v>194</v>
      </c>
      <c r="C69" s="179">
        <v>5873964</v>
      </c>
      <c r="D69" s="180">
        <v>6864306</v>
      </c>
      <c r="E69" s="152">
        <f t="shared" si="1"/>
        <v>990342</v>
      </c>
      <c r="F69" s="178">
        <f t="shared" si="0"/>
        <v>1</v>
      </c>
    </row>
    <row r="70" spans="1:6" x14ac:dyDescent="0.25">
      <c r="A70" s="175">
        <v>5603</v>
      </c>
      <c r="B70" s="146" t="s">
        <v>82</v>
      </c>
      <c r="C70" s="179">
        <v>9356972</v>
      </c>
      <c r="D70" s="180">
        <v>10612030</v>
      </c>
      <c r="E70" s="152">
        <f t="shared" si="1"/>
        <v>1255058</v>
      </c>
      <c r="F70" s="178">
        <f t="shared" si="0"/>
        <v>1</v>
      </c>
    </row>
    <row r="71" spans="1:6" x14ac:dyDescent="0.25">
      <c r="A71" s="175">
        <v>5604</v>
      </c>
      <c r="B71" s="146" t="s">
        <v>105</v>
      </c>
      <c r="C71" s="179">
        <v>10329163</v>
      </c>
      <c r="D71" s="180">
        <v>12395317</v>
      </c>
      <c r="E71" s="152">
        <f t="shared" si="1"/>
        <v>2066154</v>
      </c>
      <c r="F71" s="178">
        <f t="shared" ref="F71:F134" si="2">IF(E71&gt;0,1,IF(E71&lt;0,1-(E71/$E$4),0))</f>
        <v>1</v>
      </c>
    </row>
    <row r="72" spans="1:6" x14ac:dyDescent="0.25">
      <c r="A72" s="175">
        <v>5605</v>
      </c>
      <c r="B72" s="146" t="s">
        <v>83</v>
      </c>
      <c r="C72" s="179">
        <v>6837166</v>
      </c>
      <c r="D72" s="180">
        <v>9803529</v>
      </c>
      <c r="E72" s="152">
        <f t="shared" ref="E72:E135" si="3">+D72-C72</f>
        <v>2966363</v>
      </c>
      <c r="F72" s="178">
        <f t="shared" si="2"/>
        <v>1</v>
      </c>
    </row>
    <row r="73" spans="1:6" x14ac:dyDescent="0.25">
      <c r="A73" s="175">
        <v>5606</v>
      </c>
      <c r="B73" s="146" t="s">
        <v>50</v>
      </c>
      <c r="C73" s="179">
        <v>10194350</v>
      </c>
      <c r="D73" s="180">
        <v>12571596</v>
      </c>
      <c r="E73" s="152">
        <f t="shared" si="3"/>
        <v>2377246</v>
      </c>
      <c r="F73" s="178">
        <f t="shared" si="2"/>
        <v>1</v>
      </c>
    </row>
    <row r="74" spans="1:6" x14ac:dyDescent="0.25">
      <c r="A74" s="175">
        <v>5701</v>
      </c>
      <c r="B74" s="146" t="s">
        <v>118</v>
      </c>
      <c r="C74" s="179">
        <v>12568823</v>
      </c>
      <c r="D74" s="180">
        <v>12022658</v>
      </c>
      <c r="E74" s="152">
        <f t="shared" si="3"/>
        <v>-546165</v>
      </c>
      <c r="F74" s="178">
        <f t="shared" si="2"/>
        <v>0.99339213060483833</v>
      </c>
    </row>
    <row r="75" spans="1:6" x14ac:dyDescent="0.25">
      <c r="A75" s="175">
        <v>5702</v>
      </c>
      <c r="B75" s="146" t="s">
        <v>160</v>
      </c>
      <c r="C75" s="179">
        <v>3161733</v>
      </c>
      <c r="D75" s="180">
        <v>2514401</v>
      </c>
      <c r="E75" s="152">
        <f t="shared" si="3"/>
        <v>-647332</v>
      </c>
      <c r="F75" s="178">
        <f t="shared" si="2"/>
        <v>0.99216814458760849</v>
      </c>
    </row>
    <row r="76" spans="1:6" x14ac:dyDescent="0.25">
      <c r="A76" s="175">
        <v>5704</v>
      </c>
      <c r="B76" s="146" t="s">
        <v>224</v>
      </c>
      <c r="C76" s="179">
        <v>2220158</v>
      </c>
      <c r="D76" s="180">
        <v>2375348</v>
      </c>
      <c r="E76" s="152">
        <f t="shared" si="3"/>
        <v>155190</v>
      </c>
      <c r="F76" s="178">
        <f t="shared" si="2"/>
        <v>1</v>
      </c>
    </row>
    <row r="77" spans="1:6" x14ac:dyDescent="0.25">
      <c r="A77" s="175">
        <v>5705</v>
      </c>
      <c r="B77" s="146" t="s">
        <v>278</v>
      </c>
      <c r="C77" s="179">
        <v>2848800</v>
      </c>
      <c r="D77" s="180">
        <v>3120506</v>
      </c>
      <c r="E77" s="152">
        <f t="shared" si="3"/>
        <v>271706</v>
      </c>
      <c r="F77" s="178">
        <f t="shared" si="2"/>
        <v>1</v>
      </c>
    </row>
    <row r="78" spans="1:6" x14ac:dyDescent="0.25">
      <c r="A78" s="175">
        <v>5706</v>
      </c>
      <c r="B78" s="146" t="s">
        <v>213</v>
      </c>
      <c r="C78" s="179">
        <v>2967563</v>
      </c>
      <c r="D78" s="180">
        <v>3524047</v>
      </c>
      <c r="E78" s="152">
        <f t="shared" si="3"/>
        <v>556484</v>
      </c>
      <c r="F78" s="178">
        <f t="shared" si="2"/>
        <v>1</v>
      </c>
    </row>
    <row r="79" spans="1:6" x14ac:dyDescent="0.25">
      <c r="A79" s="175">
        <v>5801</v>
      </c>
      <c r="B79" s="146" t="s">
        <v>48</v>
      </c>
      <c r="C79" s="179">
        <v>20074776</v>
      </c>
      <c r="D79" s="180">
        <v>22469732</v>
      </c>
      <c r="E79" s="152">
        <f t="shared" si="3"/>
        <v>2394956</v>
      </c>
      <c r="F79" s="178">
        <f t="shared" si="2"/>
        <v>1</v>
      </c>
    </row>
    <row r="80" spans="1:6" x14ac:dyDescent="0.25">
      <c r="A80" s="175">
        <v>5802</v>
      </c>
      <c r="B80" s="146" t="s">
        <v>90</v>
      </c>
      <c r="C80" s="179">
        <v>7467420</v>
      </c>
      <c r="D80" s="180">
        <v>8217850</v>
      </c>
      <c r="E80" s="152">
        <f t="shared" si="3"/>
        <v>750430</v>
      </c>
      <c r="F80" s="178">
        <f t="shared" si="2"/>
        <v>1</v>
      </c>
    </row>
    <row r="81" spans="1:6" x14ac:dyDescent="0.25">
      <c r="A81" s="175">
        <v>5803</v>
      </c>
      <c r="B81" s="146" t="s">
        <v>95</v>
      </c>
      <c r="C81" s="179">
        <v>4115200</v>
      </c>
      <c r="D81" s="180">
        <v>4353979</v>
      </c>
      <c r="E81" s="152">
        <f t="shared" si="3"/>
        <v>238779</v>
      </c>
      <c r="F81" s="178">
        <f t="shared" si="2"/>
        <v>1</v>
      </c>
    </row>
    <row r="82" spans="1:6" x14ac:dyDescent="0.25">
      <c r="A82" s="175">
        <v>5804</v>
      </c>
      <c r="B82" s="146" t="s">
        <v>30</v>
      </c>
      <c r="C82" s="179">
        <v>14528140</v>
      </c>
      <c r="D82" s="180">
        <v>16995663</v>
      </c>
      <c r="E82" s="152">
        <f t="shared" si="3"/>
        <v>2467523</v>
      </c>
      <c r="F82" s="178">
        <f t="shared" si="2"/>
        <v>1</v>
      </c>
    </row>
    <row r="83" spans="1:6" x14ac:dyDescent="0.25">
      <c r="A83" s="175">
        <v>5703</v>
      </c>
      <c r="B83" s="146" t="s">
        <v>170</v>
      </c>
      <c r="C83" s="179">
        <v>3918082</v>
      </c>
      <c r="D83" s="180">
        <v>4057636</v>
      </c>
      <c r="E83" s="152">
        <f t="shared" si="3"/>
        <v>139554</v>
      </c>
      <c r="F83" s="178">
        <f t="shared" si="2"/>
        <v>1</v>
      </c>
    </row>
    <row r="84" spans="1:6" x14ac:dyDescent="0.25">
      <c r="A84" s="175">
        <v>6101</v>
      </c>
      <c r="B84" s="146" t="s">
        <v>25</v>
      </c>
      <c r="C84" s="179">
        <v>38818963</v>
      </c>
      <c r="D84" s="180">
        <v>37043895</v>
      </c>
      <c r="E84" s="152">
        <f t="shared" si="3"/>
        <v>-1775068</v>
      </c>
      <c r="F84" s="178">
        <f t="shared" si="2"/>
        <v>0.97852404033299312</v>
      </c>
    </row>
    <row r="85" spans="1:6" x14ac:dyDescent="0.25">
      <c r="A85" s="175">
        <v>6102</v>
      </c>
      <c r="B85" s="146" t="s">
        <v>150</v>
      </c>
      <c r="C85" s="179">
        <v>3314756</v>
      </c>
      <c r="D85" s="180">
        <v>2889557</v>
      </c>
      <c r="E85" s="152">
        <f t="shared" si="3"/>
        <v>-425199</v>
      </c>
      <c r="F85" s="178">
        <f t="shared" si="2"/>
        <v>0.99485565816382715</v>
      </c>
    </row>
    <row r="86" spans="1:6" x14ac:dyDescent="0.25">
      <c r="A86" s="175">
        <v>6103</v>
      </c>
      <c r="B86" s="146" t="s">
        <v>177</v>
      </c>
      <c r="C86" s="179">
        <v>1745440</v>
      </c>
      <c r="D86" s="180">
        <v>1984900</v>
      </c>
      <c r="E86" s="152">
        <f t="shared" si="3"/>
        <v>239460</v>
      </c>
      <c r="F86" s="178">
        <f t="shared" si="2"/>
        <v>1</v>
      </c>
    </row>
    <row r="87" spans="1:6" x14ac:dyDescent="0.25">
      <c r="A87" s="175">
        <v>6104</v>
      </c>
      <c r="B87" s="146" t="s">
        <v>196</v>
      </c>
      <c r="C87" s="179">
        <v>3156500</v>
      </c>
      <c r="D87" s="180">
        <v>3520265</v>
      </c>
      <c r="E87" s="152">
        <f t="shared" si="3"/>
        <v>363765</v>
      </c>
      <c r="F87" s="178">
        <f t="shared" si="2"/>
        <v>1</v>
      </c>
    </row>
    <row r="88" spans="1:6" x14ac:dyDescent="0.25">
      <c r="A88" s="175">
        <v>6105</v>
      </c>
      <c r="B88" s="146" t="s">
        <v>112</v>
      </c>
      <c r="C88" s="179">
        <v>4499000</v>
      </c>
      <c r="D88" s="180">
        <v>4073770</v>
      </c>
      <c r="E88" s="152">
        <f t="shared" si="3"/>
        <v>-425230</v>
      </c>
      <c r="F88" s="178">
        <f t="shared" si="2"/>
        <v>0.99485528310509719</v>
      </c>
    </row>
    <row r="89" spans="1:6" x14ac:dyDescent="0.25">
      <c r="A89" s="175">
        <v>6106</v>
      </c>
      <c r="B89" s="146" t="s">
        <v>107</v>
      </c>
      <c r="C89" s="179">
        <v>4732830</v>
      </c>
      <c r="D89" s="180">
        <v>4636835</v>
      </c>
      <c r="E89" s="152">
        <f t="shared" si="3"/>
        <v>-95995</v>
      </c>
      <c r="F89" s="178">
        <f t="shared" si="2"/>
        <v>0.99883858829733041</v>
      </c>
    </row>
    <row r="90" spans="1:6" x14ac:dyDescent="0.25">
      <c r="A90" s="175">
        <v>6107</v>
      </c>
      <c r="B90" s="146" t="s">
        <v>184</v>
      </c>
      <c r="C90" s="179">
        <v>5393872</v>
      </c>
      <c r="D90" s="180">
        <v>5516386</v>
      </c>
      <c r="E90" s="152">
        <f t="shared" si="3"/>
        <v>122514</v>
      </c>
      <c r="F90" s="178">
        <f t="shared" si="2"/>
        <v>1</v>
      </c>
    </row>
    <row r="91" spans="1:6" x14ac:dyDescent="0.25">
      <c r="A91" s="175">
        <v>6108</v>
      </c>
      <c r="B91" s="146" t="s">
        <v>69</v>
      </c>
      <c r="C91" s="179">
        <v>7987511</v>
      </c>
      <c r="D91" s="180">
        <v>8426380</v>
      </c>
      <c r="E91" s="152">
        <f t="shared" si="3"/>
        <v>438869</v>
      </c>
      <c r="F91" s="178">
        <f t="shared" si="2"/>
        <v>1</v>
      </c>
    </row>
    <row r="92" spans="1:6" x14ac:dyDescent="0.25">
      <c r="A92" s="175">
        <v>6109</v>
      </c>
      <c r="B92" s="146" t="s">
        <v>285</v>
      </c>
      <c r="C92" s="179">
        <v>2657200</v>
      </c>
      <c r="D92" s="180">
        <v>3134087</v>
      </c>
      <c r="E92" s="152">
        <f t="shared" si="3"/>
        <v>476887</v>
      </c>
      <c r="F92" s="178">
        <f t="shared" si="2"/>
        <v>1</v>
      </c>
    </row>
    <row r="93" spans="1:6" x14ac:dyDescent="0.25">
      <c r="A93" s="175">
        <v>6110</v>
      </c>
      <c r="B93" s="146" t="s">
        <v>121</v>
      </c>
      <c r="C93" s="179">
        <v>4207539</v>
      </c>
      <c r="D93" s="180">
        <v>5480061</v>
      </c>
      <c r="E93" s="152">
        <f t="shared" si="3"/>
        <v>1272522</v>
      </c>
      <c r="F93" s="178">
        <f t="shared" si="2"/>
        <v>1</v>
      </c>
    </row>
    <row r="94" spans="1:6" x14ac:dyDescent="0.25">
      <c r="A94" s="175">
        <v>6111</v>
      </c>
      <c r="B94" s="146" t="s">
        <v>174</v>
      </c>
      <c r="C94" s="179">
        <v>2896361</v>
      </c>
      <c r="D94" s="180">
        <v>3011108</v>
      </c>
      <c r="E94" s="152">
        <f t="shared" si="3"/>
        <v>114747</v>
      </c>
      <c r="F94" s="178">
        <f t="shared" si="2"/>
        <v>1</v>
      </c>
    </row>
    <row r="95" spans="1:6" x14ac:dyDescent="0.25">
      <c r="A95" s="175">
        <v>6112</v>
      </c>
      <c r="B95" s="146" t="s">
        <v>227</v>
      </c>
      <c r="C95" s="179">
        <v>3014829</v>
      </c>
      <c r="D95" s="180">
        <v>3186081</v>
      </c>
      <c r="E95" s="152">
        <f t="shared" si="3"/>
        <v>171252</v>
      </c>
      <c r="F95" s="178">
        <f t="shared" si="2"/>
        <v>1</v>
      </c>
    </row>
    <row r="96" spans="1:6" x14ac:dyDescent="0.25">
      <c r="A96" s="175">
        <v>6113</v>
      </c>
      <c r="B96" s="146" t="s">
        <v>274</v>
      </c>
      <c r="C96" s="179">
        <v>3228310</v>
      </c>
      <c r="D96" s="180">
        <v>4432762</v>
      </c>
      <c r="E96" s="152">
        <f t="shared" si="3"/>
        <v>1204452</v>
      </c>
      <c r="F96" s="178">
        <f t="shared" si="2"/>
        <v>1</v>
      </c>
    </row>
    <row r="97" spans="1:6" x14ac:dyDescent="0.25">
      <c r="A97" s="175">
        <v>6114</v>
      </c>
      <c r="B97" s="146" t="s">
        <v>214</v>
      </c>
      <c r="C97" s="179">
        <v>1975389</v>
      </c>
      <c r="D97" s="180">
        <v>2881140</v>
      </c>
      <c r="E97" s="152">
        <f t="shared" si="3"/>
        <v>905751</v>
      </c>
      <c r="F97" s="178">
        <f t="shared" si="2"/>
        <v>1</v>
      </c>
    </row>
    <row r="98" spans="1:6" x14ac:dyDescent="0.25">
      <c r="A98" s="175">
        <v>6115</v>
      </c>
      <c r="B98" s="146" t="s">
        <v>199</v>
      </c>
      <c r="C98" s="179">
        <v>8274520</v>
      </c>
      <c r="D98" s="180">
        <v>8159638</v>
      </c>
      <c r="E98" s="152">
        <f t="shared" si="3"/>
        <v>-114882</v>
      </c>
      <c r="F98" s="178">
        <f t="shared" si="2"/>
        <v>0.99861008074143354</v>
      </c>
    </row>
    <row r="99" spans="1:6" x14ac:dyDescent="0.25">
      <c r="A99" s="175">
        <v>6116</v>
      </c>
      <c r="B99" s="146" t="s">
        <v>148</v>
      </c>
      <c r="C99" s="179">
        <v>5237518</v>
      </c>
      <c r="D99" s="180">
        <v>4650754</v>
      </c>
      <c r="E99" s="152">
        <f t="shared" si="3"/>
        <v>-586764</v>
      </c>
      <c r="F99" s="178">
        <f t="shared" si="2"/>
        <v>0.9929009367539432</v>
      </c>
    </row>
    <row r="100" spans="1:6" x14ac:dyDescent="0.25">
      <c r="A100" s="175">
        <v>6117</v>
      </c>
      <c r="B100" s="146" t="s">
        <v>165</v>
      </c>
      <c r="C100" s="179">
        <v>7507029</v>
      </c>
      <c r="D100" s="180">
        <v>8136031</v>
      </c>
      <c r="E100" s="152">
        <f t="shared" si="3"/>
        <v>629002</v>
      </c>
      <c r="F100" s="178">
        <f t="shared" si="2"/>
        <v>1</v>
      </c>
    </row>
    <row r="101" spans="1:6" x14ac:dyDescent="0.25">
      <c r="A101" s="175">
        <v>6201</v>
      </c>
      <c r="B101" s="146" t="s">
        <v>120</v>
      </c>
      <c r="C101" s="179">
        <v>8254721</v>
      </c>
      <c r="D101" s="180">
        <v>9564711</v>
      </c>
      <c r="E101" s="152">
        <f t="shared" si="3"/>
        <v>1309990</v>
      </c>
      <c r="F101" s="178">
        <f t="shared" si="2"/>
        <v>1</v>
      </c>
    </row>
    <row r="102" spans="1:6" x14ac:dyDescent="0.25">
      <c r="A102" s="175">
        <v>6202</v>
      </c>
      <c r="B102" s="146" t="s">
        <v>234</v>
      </c>
      <c r="C102" s="179">
        <v>1715592</v>
      </c>
      <c r="D102" s="180">
        <v>2555125</v>
      </c>
      <c r="E102" s="152">
        <f t="shared" si="3"/>
        <v>839533</v>
      </c>
      <c r="F102" s="178">
        <f t="shared" si="2"/>
        <v>1</v>
      </c>
    </row>
    <row r="103" spans="1:6" x14ac:dyDescent="0.25">
      <c r="A103" s="175">
        <v>6203</v>
      </c>
      <c r="B103" s="146" t="s">
        <v>287</v>
      </c>
      <c r="C103" s="179">
        <v>2582386</v>
      </c>
      <c r="D103" s="180">
        <v>2644636</v>
      </c>
      <c r="E103" s="152">
        <f t="shared" si="3"/>
        <v>62250</v>
      </c>
      <c r="F103" s="178">
        <f t="shared" si="2"/>
        <v>1</v>
      </c>
    </row>
    <row r="104" spans="1:6" x14ac:dyDescent="0.25">
      <c r="A104" s="175">
        <v>6205</v>
      </c>
      <c r="B104" s="146" t="s">
        <v>325</v>
      </c>
      <c r="C104" s="179">
        <v>4981790</v>
      </c>
      <c r="D104" s="180">
        <v>5327132</v>
      </c>
      <c r="E104" s="152">
        <f t="shared" si="3"/>
        <v>345342</v>
      </c>
      <c r="F104" s="178">
        <f t="shared" si="2"/>
        <v>1</v>
      </c>
    </row>
    <row r="105" spans="1:6" x14ac:dyDescent="0.25">
      <c r="A105" s="175">
        <v>6206</v>
      </c>
      <c r="B105" s="146" t="s">
        <v>301</v>
      </c>
      <c r="C105" s="179">
        <v>2408009</v>
      </c>
      <c r="D105" s="180">
        <v>2767107</v>
      </c>
      <c r="E105" s="152">
        <f t="shared" si="3"/>
        <v>359098</v>
      </c>
      <c r="F105" s="178">
        <f t="shared" si="2"/>
        <v>1</v>
      </c>
    </row>
    <row r="106" spans="1:6" x14ac:dyDescent="0.25">
      <c r="A106" s="175">
        <v>6301</v>
      </c>
      <c r="B106" s="146" t="s">
        <v>216</v>
      </c>
      <c r="C106" s="179">
        <v>12989118</v>
      </c>
      <c r="D106" s="180">
        <v>12977283</v>
      </c>
      <c r="E106" s="152">
        <f t="shared" si="3"/>
        <v>-11835</v>
      </c>
      <c r="F106" s="178">
        <f t="shared" si="2"/>
        <v>0.99985681225583523</v>
      </c>
    </row>
    <row r="107" spans="1:6" x14ac:dyDescent="0.25">
      <c r="A107" s="175">
        <v>6302</v>
      </c>
      <c r="B107" s="146" t="s">
        <v>316</v>
      </c>
      <c r="C107" s="179">
        <v>3063464</v>
      </c>
      <c r="D107" s="180">
        <v>2891375</v>
      </c>
      <c r="E107" s="152">
        <f t="shared" si="3"/>
        <v>-172089</v>
      </c>
      <c r="F107" s="178">
        <f t="shared" si="2"/>
        <v>0.99791795220062807</v>
      </c>
    </row>
    <row r="108" spans="1:6" x14ac:dyDescent="0.25">
      <c r="A108" s="175">
        <v>6303</v>
      </c>
      <c r="B108" s="146" t="s">
        <v>237</v>
      </c>
      <c r="C108" s="179">
        <v>6675322</v>
      </c>
      <c r="D108" s="180">
        <v>6272288</v>
      </c>
      <c r="E108" s="152">
        <f t="shared" si="3"/>
        <v>-403034</v>
      </c>
      <c r="F108" s="178">
        <f t="shared" si="2"/>
        <v>0.99512382515575037</v>
      </c>
    </row>
    <row r="109" spans="1:6" x14ac:dyDescent="0.25">
      <c r="A109" s="175">
        <v>6304</v>
      </c>
      <c r="B109" s="146" t="s">
        <v>273</v>
      </c>
      <c r="C109" s="179">
        <v>1562605</v>
      </c>
      <c r="D109" s="180">
        <v>2116809</v>
      </c>
      <c r="E109" s="152">
        <f t="shared" si="3"/>
        <v>554204</v>
      </c>
      <c r="F109" s="178">
        <f t="shared" si="2"/>
        <v>1</v>
      </c>
    </row>
    <row r="110" spans="1:6" x14ac:dyDescent="0.25">
      <c r="A110" s="175">
        <v>6305</v>
      </c>
      <c r="B110" s="146" t="s">
        <v>180</v>
      </c>
      <c r="C110" s="179">
        <v>3323972</v>
      </c>
      <c r="D110" s="180">
        <v>5060647</v>
      </c>
      <c r="E110" s="152">
        <f t="shared" si="3"/>
        <v>1736675</v>
      </c>
      <c r="F110" s="178">
        <f t="shared" si="2"/>
        <v>1</v>
      </c>
    </row>
    <row r="111" spans="1:6" x14ac:dyDescent="0.25">
      <c r="A111" s="175">
        <v>6306</v>
      </c>
      <c r="B111" s="146" t="s">
        <v>182</v>
      </c>
      <c r="C111" s="179">
        <v>2869656</v>
      </c>
      <c r="D111" s="180">
        <v>3478265</v>
      </c>
      <c r="E111" s="152">
        <f t="shared" si="3"/>
        <v>608609</v>
      </c>
      <c r="F111" s="178">
        <f t="shared" si="2"/>
        <v>1</v>
      </c>
    </row>
    <row r="112" spans="1:6" x14ac:dyDescent="0.25">
      <c r="A112" s="175">
        <v>6307</v>
      </c>
      <c r="B112" s="146" t="s">
        <v>295</v>
      </c>
      <c r="C112" s="179">
        <v>2470037</v>
      </c>
      <c r="D112" s="180">
        <v>2669377</v>
      </c>
      <c r="E112" s="152">
        <f t="shared" si="3"/>
        <v>199340</v>
      </c>
      <c r="F112" s="178">
        <f t="shared" si="2"/>
        <v>1</v>
      </c>
    </row>
    <row r="113" spans="1:6" x14ac:dyDescent="0.25">
      <c r="A113" s="175">
        <v>6308</v>
      </c>
      <c r="B113" s="146" t="s">
        <v>272</v>
      </c>
      <c r="C113" s="179">
        <v>2105331</v>
      </c>
      <c r="D113" s="180">
        <v>2186534</v>
      </c>
      <c r="E113" s="152">
        <f t="shared" si="3"/>
        <v>81203</v>
      </c>
      <c r="F113" s="178">
        <f t="shared" si="2"/>
        <v>1</v>
      </c>
    </row>
    <row r="114" spans="1:6" x14ac:dyDescent="0.25">
      <c r="A114" s="175">
        <v>6309</v>
      </c>
      <c r="B114" s="146" t="s">
        <v>265</v>
      </c>
      <c r="C114" s="179">
        <v>1602420</v>
      </c>
      <c r="D114" s="180">
        <v>1834910</v>
      </c>
      <c r="E114" s="152">
        <f t="shared" si="3"/>
        <v>232490</v>
      </c>
      <c r="F114" s="178">
        <f t="shared" si="2"/>
        <v>1</v>
      </c>
    </row>
    <row r="115" spans="1:6" x14ac:dyDescent="0.25">
      <c r="A115" s="175">
        <v>6310</v>
      </c>
      <c r="B115" s="146" t="s">
        <v>189</v>
      </c>
      <c r="C115" s="179">
        <v>6594684</v>
      </c>
      <c r="D115" s="180">
        <v>6448115</v>
      </c>
      <c r="E115" s="152">
        <f t="shared" si="3"/>
        <v>-146569</v>
      </c>
      <c r="F115" s="178">
        <f t="shared" si="2"/>
        <v>0.99822671022606824</v>
      </c>
    </row>
    <row r="116" spans="1:6" x14ac:dyDescent="0.25">
      <c r="A116" s="175">
        <v>6204</v>
      </c>
      <c r="B116" s="146" t="s">
        <v>324</v>
      </c>
      <c r="C116" s="179">
        <v>2161547</v>
      </c>
      <c r="D116" s="180">
        <v>2775514</v>
      </c>
      <c r="E116" s="152">
        <f t="shared" si="3"/>
        <v>613967</v>
      </c>
      <c r="F116" s="178">
        <f t="shared" si="2"/>
        <v>1</v>
      </c>
    </row>
    <row r="117" spans="1:6" x14ac:dyDescent="0.25">
      <c r="A117" s="175">
        <v>7101</v>
      </c>
      <c r="B117" s="146" t="s">
        <v>34</v>
      </c>
      <c r="C117" s="179">
        <v>38156911</v>
      </c>
      <c r="D117" s="180">
        <v>35190732</v>
      </c>
      <c r="E117" s="152">
        <f t="shared" si="3"/>
        <v>-2966179</v>
      </c>
      <c r="F117" s="178">
        <f t="shared" si="2"/>
        <v>0.96411318294897841</v>
      </c>
    </row>
    <row r="118" spans="1:6" x14ac:dyDescent="0.25">
      <c r="A118" s="175">
        <v>7102</v>
      </c>
      <c r="B118" s="146" t="s">
        <v>132</v>
      </c>
      <c r="C118" s="179">
        <v>10964470</v>
      </c>
      <c r="D118" s="180">
        <v>11668941</v>
      </c>
      <c r="E118" s="152">
        <f t="shared" si="3"/>
        <v>704471</v>
      </c>
      <c r="F118" s="178">
        <f t="shared" si="2"/>
        <v>1</v>
      </c>
    </row>
    <row r="119" spans="1:6" x14ac:dyDescent="0.25">
      <c r="A119" s="175">
        <v>7103</v>
      </c>
      <c r="B119" s="146" t="s">
        <v>343</v>
      </c>
      <c r="C119" s="179">
        <v>2784760</v>
      </c>
      <c r="D119" s="180">
        <v>3079456</v>
      </c>
      <c r="E119" s="152">
        <f t="shared" si="3"/>
        <v>294696</v>
      </c>
      <c r="F119" s="178">
        <f t="shared" si="2"/>
        <v>1</v>
      </c>
    </row>
    <row r="120" spans="1:6" x14ac:dyDescent="0.25">
      <c r="A120" s="175">
        <v>7104</v>
      </c>
      <c r="B120" s="146" t="s">
        <v>260</v>
      </c>
      <c r="C120" s="179">
        <v>1933050</v>
      </c>
      <c r="D120" s="180">
        <v>2057884</v>
      </c>
      <c r="E120" s="152">
        <f t="shared" si="3"/>
        <v>124834</v>
      </c>
      <c r="F120" s="178">
        <f t="shared" si="2"/>
        <v>1</v>
      </c>
    </row>
    <row r="121" spans="1:6" x14ac:dyDescent="0.25">
      <c r="A121" s="175">
        <v>7105</v>
      </c>
      <c r="B121" s="146" t="s">
        <v>269</v>
      </c>
      <c r="C121" s="179">
        <v>5414659</v>
      </c>
      <c r="D121" s="180">
        <v>5873754</v>
      </c>
      <c r="E121" s="152">
        <f t="shared" si="3"/>
        <v>459095</v>
      </c>
      <c r="F121" s="178">
        <f t="shared" si="2"/>
        <v>1</v>
      </c>
    </row>
    <row r="122" spans="1:6" x14ac:dyDescent="0.25">
      <c r="A122" s="175">
        <v>7106</v>
      </c>
      <c r="B122" s="146" t="s">
        <v>240</v>
      </c>
      <c r="C122" s="179">
        <v>5066540</v>
      </c>
      <c r="D122" s="180">
        <v>7979486</v>
      </c>
      <c r="E122" s="152">
        <f t="shared" si="3"/>
        <v>2912946</v>
      </c>
      <c r="F122" s="178">
        <f t="shared" si="2"/>
        <v>1</v>
      </c>
    </row>
    <row r="123" spans="1:6" x14ac:dyDescent="0.25">
      <c r="A123" s="175">
        <v>7107</v>
      </c>
      <c r="B123" s="146" t="s">
        <v>323</v>
      </c>
      <c r="C123" s="179">
        <v>2640640</v>
      </c>
      <c r="D123" s="180">
        <v>3146715</v>
      </c>
      <c r="E123" s="152">
        <f t="shared" si="3"/>
        <v>506075</v>
      </c>
      <c r="F123" s="178">
        <f t="shared" si="2"/>
        <v>1</v>
      </c>
    </row>
    <row r="124" spans="1:6" x14ac:dyDescent="0.25">
      <c r="A124" s="175">
        <v>7108</v>
      </c>
      <c r="B124" s="146" t="s">
        <v>241</v>
      </c>
      <c r="C124" s="179">
        <v>4531259</v>
      </c>
      <c r="D124" s="180">
        <v>3848763</v>
      </c>
      <c r="E124" s="152">
        <f t="shared" si="3"/>
        <v>-682496</v>
      </c>
      <c r="F124" s="178">
        <f t="shared" si="2"/>
        <v>0.99174270700114386</v>
      </c>
    </row>
    <row r="125" spans="1:6" x14ac:dyDescent="0.25">
      <c r="A125" s="175">
        <v>7109</v>
      </c>
      <c r="B125" s="146" t="s">
        <v>245</v>
      </c>
      <c r="C125" s="179">
        <v>7092016</v>
      </c>
      <c r="D125" s="180">
        <v>8018864</v>
      </c>
      <c r="E125" s="152">
        <f t="shared" si="3"/>
        <v>926848</v>
      </c>
      <c r="F125" s="178">
        <f t="shared" si="2"/>
        <v>1</v>
      </c>
    </row>
    <row r="126" spans="1:6" x14ac:dyDescent="0.25">
      <c r="A126" s="175">
        <v>7110</v>
      </c>
      <c r="B126" s="146" t="s">
        <v>264</v>
      </c>
      <c r="C126" s="179">
        <v>2282781</v>
      </c>
      <c r="D126" s="180">
        <v>2400494</v>
      </c>
      <c r="E126" s="152">
        <f t="shared" si="3"/>
        <v>117713</v>
      </c>
      <c r="F126" s="178">
        <f t="shared" si="2"/>
        <v>1</v>
      </c>
    </row>
    <row r="127" spans="1:6" x14ac:dyDescent="0.25">
      <c r="A127" s="175">
        <v>7201</v>
      </c>
      <c r="B127" s="146" t="s">
        <v>102</v>
      </c>
      <c r="C127" s="179">
        <v>7885740</v>
      </c>
      <c r="D127" s="180">
        <v>9152717</v>
      </c>
      <c r="E127" s="152">
        <f t="shared" si="3"/>
        <v>1266977</v>
      </c>
      <c r="F127" s="178">
        <f t="shared" si="2"/>
        <v>1</v>
      </c>
    </row>
    <row r="128" spans="1:6" x14ac:dyDescent="0.25">
      <c r="A128" s="175">
        <v>7202</v>
      </c>
      <c r="B128" s="146" t="s">
        <v>259</v>
      </c>
      <c r="C128" s="179">
        <v>2773430</v>
      </c>
      <c r="D128" s="180">
        <v>2587702</v>
      </c>
      <c r="E128" s="152">
        <f t="shared" si="3"/>
        <v>-185728</v>
      </c>
      <c r="F128" s="178">
        <f t="shared" si="2"/>
        <v>0.99775293845811319</v>
      </c>
    </row>
    <row r="129" spans="1:6" x14ac:dyDescent="0.25">
      <c r="A129" s="175">
        <v>7203</v>
      </c>
      <c r="B129" s="146" t="s">
        <v>247</v>
      </c>
      <c r="C129" s="179">
        <v>4200646</v>
      </c>
      <c r="D129" s="180">
        <v>5245480</v>
      </c>
      <c r="E129" s="152">
        <f t="shared" si="3"/>
        <v>1044834</v>
      </c>
      <c r="F129" s="178">
        <f t="shared" si="2"/>
        <v>1</v>
      </c>
    </row>
    <row r="130" spans="1:6" x14ac:dyDescent="0.25">
      <c r="A130" s="175">
        <v>7301</v>
      </c>
      <c r="B130" s="146" t="s">
        <v>62</v>
      </c>
      <c r="C130" s="179">
        <v>23101010</v>
      </c>
      <c r="D130" s="180">
        <v>23424264</v>
      </c>
      <c r="E130" s="152">
        <f t="shared" si="3"/>
        <v>323254</v>
      </c>
      <c r="F130" s="178">
        <f t="shared" si="2"/>
        <v>1</v>
      </c>
    </row>
    <row r="131" spans="1:6" x14ac:dyDescent="0.25">
      <c r="A131" s="175">
        <v>7302</v>
      </c>
      <c r="B131" s="146" t="s">
        <v>288</v>
      </c>
      <c r="C131" s="179">
        <v>2744150</v>
      </c>
      <c r="D131" s="180">
        <v>3705088</v>
      </c>
      <c r="E131" s="152">
        <f t="shared" si="3"/>
        <v>960938</v>
      </c>
      <c r="F131" s="178">
        <f t="shared" si="2"/>
        <v>1</v>
      </c>
    </row>
    <row r="132" spans="1:6" x14ac:dyDescent="0.25">
      <c r="A132" s="175">
        <v>7303</v>
      </c>
      <c r="B132" s="146" t="s">
        <v>244</v>
      </c>
      <c r="C132" s="179">
        <v>3248222</v>
      </c>
      <c r="D132" s="180">
        <v>3580523</v>
      </c>
      <c r="E132" s="152">
        <f t="shared" si="3"/>
        <v>332301</v>
      </c>
      <c r="F132" s="178">
        <f t="shared" si="2"/>
        <v>1</v>
      </c>
    </row>
    <row r="133" spans="1:6" x14ac:dyDescent="0.25">
      <c r="A133" s="175">
        <v>7304</v>
      </c>
      <c r="B133" s="146" t="s">
        <v>97</v>
      </c>
      <c r="C133" s="179">
        <v>6939835</v>
      </c>
      <c r="D133" s="180">
        <v>7213354</v>
      </c>
      <c r="E133" s="152">
        <f t="shared" si="3"/>
        <v>273519</v>
      </c>
      <c r="F133" s="178">
        <f t="shared" si="2"/>
        <v>1</v>
      </c>
    </row>
    <row r="134" spans="1:6" x14ac:dyDescent="0.25">
      <c r="A134" s="175">
        <v>7305</v>
      </c>
      <c r="B134" s="146" t="s">
        <v>255</v>
      </c>
      <c r="C134" s="179">
        <v>4394211</v>
      </c>
      <c r="D134" s="180">
        <v>2916468</v>
      </c>
      <c r="E134" s="152">
        <f t="shared" si="3"/>
        <v>-1477743</v>
      </c>
      <c r="F134" s="178">
        <f t="shared" si="2"/>
        <v>0.98212127700673901</v>
      </c>
    </row>
    <row r="135" spans="1:6" x14ac:dyDescent="0.25">
      <c r="A135" s="175">
        <v>7306</v>
      </c>
      <c r="B135" s="146" t="s">
        <v>153</v>
      </c>
      <c r="C135" s="179">
        <v>3804000</v>
      </c>
      <c r="D135" s="180">
        <v>4015570</v>
      </c>
      <c r="E135" s="152">
        <f t="shared" si="3"/>
        <v>211570</v>
      </c>
      <c r="F135" s="178">
        <f t="shared" ref="F135:F198" si="4">IF(E135&gt;0,1,IF(E135&lt;0,1-(E135/$E$4),0))</f>
        <v>1</v>
      </c>
    </row>
    <row r="136" spans="1:6" x14ac:dyDescent="0.25">
      <c r="A136" s="175">
        <v>7307</v>
      </c>
      <c r="B136" s="146" t="s">
        <v>333</v>
      </c>
      <c r="C136" s="179">
        <v>4287510</v>
      </c>
      <c r="D136" s="180">
        <v>5603360</v>
      </c>
      <c r="E136" s="152">
        <f t="shared" ref="E136:E199" si="5">+D136-C136</f>
        <v>1315850</v>
      </c>
      <c r="F136" s="178">
        <f t="shared" si="4"/>
        <v>1</v>
      </c>
    </row>
    <row r="137" spans="1:6" x14ac:dyDescent="0.25">
      <c r="A137" s="175">
        <v>7308</v>
      </c>
      <c r="B137" s="146" t="s">
        <v>144</v>
      </c>
      <c r="C137" s="179">
        <v>4345818</v>
      </c>
      <c r="D137" s="180">
        <v>4589324</v>
      </c>
      <c r="E137" s="152">
        <f t="shared" si="5"/>
        <v>243506</v>
      </c>
      <c r="F137" s="178">
        <f t="shared" si="4"/>
        <v>1</v>
      </c>
    </row>
    <row r="138" spans="1:6" x14ac:dyDescent="0.25">
      <c r="A138" s="175">
        <v>7309</v>
      </c>
      <c r="B138" s="146" t="s">
        <v>156</v>
      </c>
      <c r="C138" s="179">
        <v>3294670</v>
      </c>
      <c r="D138" s="180">
        <v>3695920</v>
      </c>
      <c r="E138" s="152">
        <f t="shared" si="5"/>
        <v>401250</v>
      </c>
      <c r="F138" s="178">
        <f t="shared" si="4"/>
        <v>1</v>
      </c>
    </row>
    <row r="139" spans="1:6" x14ac:dyDescent="0.25">
      <c r="A139" s="175">
        <v>7401</v>
      </c>
      <c r="B139" s="146" t="s">
        <v>96</v>
      </c>
      <c r="C139" s="179">
        <v>13737274</v>
      </c>
      <c r="D139" s="180">
        <v>14761211</v>
      </c>
      <c r="E139" s="152">
        <f t="shared" si="5"/>
        <v>1023937</v>
      </c>
      <c r="F139" s="178">
        <f t="shared" si="4"/>
        <v>1</v>
      </c>
    </row>
    <row r="140" spans="1:6" x14ac:dyDescent="0.25">
      <c r="A140" s="175">
        <v>7402</v>
      </c>
      <c r="B140" s="146" t="s">
        <v>340</v>
      </c>
      <c r="C140" s="179">
        <v>3981345</v>
      </c>
      <c r="D140" s="180">
        <v>4603158</v>
      </c>
      <c r="E140" s="152">
        <f t="shared" si="5"/>
        <v>621813</v>
      </c>
      <c r="F140" s="178">
        <f t="shared" si="4"/>
        <v>1</v>
      </c>
    </row>
    <row r="141" spans="1:6" x14ac:dyDescent="0.25">
      <c r="A141" s="175">
        <v>7403</v>
      </c>
      <c r="B141" s="146" t="s">
        <v>296</v>
      </c>
      <c r="C141" s="179">
        <v>4078836</v>
      </c>
      <c r="D141" s="180">
        <v>4398003</v>
      </c>
      <c r="E141" s="152">
        <f t="shared" si="5"/>
        <v>319167</v>
      </c>
      <c r="F141" s="178">
        <f t="shared" si="4"/>
        <v>1</v>
      </c>
    </row>
    <row r="142" spans="1:6" x14ac:dyDescent="0.25">
      <c r="A142" s="175">
        <v>7404</v>
      </c>
      <c r="B142" s="146" t="s">
        <v>135</v>
      </c>
      <c r="C142" s="179">
        <v>7269758</v>
      </c>
      <c r="D142" s="180">
        <v>7266513</v>
      </c>
      <c r="E142" s="152">
        <f t="shared" si="5"/>
        <v>-3245</v>
      </c>
      <c r="F142" s="178">
        <f t="shared" si="4"/>
        <v>0.99996073982004097</v>
      </c>
    </row>
    <row r="143" spans="1:6" x14ac:dyDescent="0.25">
      <c r="A143" s="175">
        <v>7405</v>
      </c>
      <c r="B143" s="146" t="s">
        <v>263</v>
      </c>
      <c r="C143" s="179">
        <v>3234977</v>
      </c>
      <c r="D143" s="180">
        <v>3680953</v>
      </c>
      <c r="E143" s="152">
        <f t="shared" si="5"/>
        <v>445976</v>
      </c>
      <c r="F143" s="178">
        <f t="shared" si="4"/>
        <v>1</v>
      </c>
    </row>
    <row r="144" spans="1:6" x14ac:dyDescent="0.25">
      <c r="A144" s="175">
        <v>7406</v>
      </c>
      <c r="B144" s="146" t="s">
        <v>92</v>
      </c>
      <c r="C144" s="179">
        <v>5958475</v>
      </c>
      <c r="D144" s="180">
        <v>8919457</v>
      </c>
      <c r="E144" s="152">
        <f t="shared" si="5"/>
        <v>2960982</v>
      </c>
      <c r="F144" s="178">
        <f t="shared" si="4"/>
        <v>1</v>
      </c>
    </row>
    <row r="145" spans="1:6" x14ac:dyDescent="0.25">
      <c r="A145" s="175">
        <v>7407</v>
      </c>
      <c r="B145" s="146" t="s">
        <v>339</v>
      </c>
      <c r="C145" s="179">
        <v>2811820</v>
      </c>
      <c r="D145" s="180">
        <v>3235062</v>
      </c>
      <c r="E145" s="152">
        <f t="shared" si="5"/>
        <v>423242</v>
      </c>
      <c r="F145" s="178">
        <f t="shared" si="4"/>
        <v>1</v>
      </c>
    </row>
    <row r="146" spans="1:6" x14ac:dyDescent="0.25">
      <c r="A146" s="175">
        <v>7408</v>
      </c>
      <c r="B146" s="146" t="s">
        <v>328</v>
      </c>
      <c r="C146" s="179">
        <v>3692509</v>
      </c>
      <c r="D146" s="180">
        <v>3349309</v>
      </c>
      <c r="E146" s="152">
        <f t="shared" si="5"/>
        <v>-343200</v>
      </c>
      <c r="F146" s="178">
        <f t="shared" si="4"/>
        <v>0.99584773689925299</v>
      </c>
    </row>
    <row r="147" spans="1:6" x14ac:dyDescent="0.25">
      <c r="A147" s="175">
        <v>8101</v>
      </c>
      <c r="B147" s="146" t="s">
        <v>32</v>
      </c>
      <c r="C147" s="179">
        <v>39844613</v>
      </c>
      <c r="D147" s="180">
        <v>40605739</v>
      </c>
      <c r="E147" s="152">
        <f t="shared" si="5"/>
        <v>761126</v>
      </c>
      <c r="F147" s="178">
        <f t="shared" si="4"/>
        <v>1</v>
      </c>
    </row>
    <row r="148" spans="1:6" x14ac:dyDescent="0.25">
      <c r="A148" s="175">
        <v>8102</v>
      </c>
      <c r="B148" s="146" t="s">
        <v>75</v>
      </c>
      <c r="C148" s="179">
        <v>20311325</v>
      </c>
      <c r="D148" s="180">
        <v>19486094</v>
      </c>
      <c r="E148" s="152">
        <f t="shared" si="5"/>
        <v>-825231</v>
      </c>
      <c r="F148" s="178">
        <f t="shared" si="4"/>
        <v>0.99001580352304042</v>
      </c>
    </row>
    <row r="149" spans="1:6" x14ac:dyDescent="0.25">
      <c r="A149" s="175">
        <v>8103</v>
      </c>
      <c r="B149" s="146" t="s">
        <v>39</v>
      </c>
      <c r="C149" s="179">
        <v>12840353</v>
      </c>
      <c r="D149" s="180">
        <v>14469457</v>
      </c>
      <c r="E149" s="152">
        <f t="shared" si="5"/>
        <v>1629104</v>
      </c>
      <c r="F149" s="178">
        <f t="shared" si="4"/>
        <v>1</v>
      </c>
    </row>
    <row r="150" spans="1:6" x14ac:dyDescent="0.25">
      <c r="A150" s="175">
        <v>8104</v>
      </c>
      <c r="B150" s="146" t="s">
        <v>306</v>
      </c>
      <c r="C150" s="179">
        <v>2393000</v>
      </c>
      <c r="D150" s="180">
        <v>2852371</v>
      </c>
      <c r="E150" s="152">
        <f t="shared" si="5"/>
        <v>459371</v>
      </c>
      <c r="F150" s="178">
        <f t="shared" si="4"/>
        <v>1</v>
      </c>
    </row>
    <row r="151" spans="1:6" x14ac:dyDescent="0.25">
      <c r="A151" s="175">
        <v>8105</v>
      </c>
      <c r="B151" s="146" t="s">
        <v>313</v>
      </c>
      <c r="C151" s="179">
        <v>4282547</v>
      </c>
      <c r="D151" s="180">
        <v>4764758</v>
      </c>
      <c r="E151" s="152">
        <f t="shared" si="5"/>
        <v>482211</v>
      </c>
      <c r="F151" s="178">
        <f t="shared" si="4"/>
        <v>1</v>
      </c>
    </row>
    <row r="152" spans="1:6" x14ac:dyDescent="0.25">
      <c r="A152" s="175">
        <v>8106</v>
      </c>
      <c r="B152" s="146" t="s">
        <v>85</v>
      </c>
      <c r="C152" s="179">
        <v>7492700</v>
      </c>
      <c r="D152" s="180">
        <v>8215572</v>
      </c>
      <c r="E152" s="152">
        <f t="shared" si="5"/>
        <v>722872</v>
      </c>
      <c r="F152" s="178">
        <f t="shared" si="4"/>
        <v>1</v>
      </c>
    </row>
    <row r="153" spans="1:6" x14ac:dyDescent="0.25">
      <c r="A153" s="175">
        <v>8107</v>
      </c>
      <c r="B153" s="146" t="s">
        <v>72</v>
      </c>
      <c r="C153" s="179">
        <v>5579210</v>
      </c>
      <c r="D153" s="180">
        <v>7534565</v>
      </c>
      <c r="E153" s="152">
        <f t="shared" si="5"/>
        <v>1955355</v>
      </c>
      <c r="F153" s="178">
        <f t="shared" si="4"/>
        <v>1</v>
      </c>
    </row>
    <row r="154" spans="1:6" x14ac:dyDescent="0.25">
      <c r="A154" s="175">
        <v>8108</v>
      </c>
      <c r="B154" s="146" t="s">
        <v>37</v>
      </c>
      <c r="C154" s="179">
        <v>16163271</v>
      </c>
      <c r="D154" s="180">
        <v>19715799</v>
      </c>
      <c r="E154" s="152">
        <f t="shared" si="5"/>
        <v>3552528</v>
      </c>
      <c r="F154" s="178">
        <f t="shared" si="4"/>
        <v>1</v>
      </c>
    </row>
    <row r="155" spans="1:6" x14ac:dyDescent="0.25">
      <c r="A155" s="175">
        <v>8109</v>
      </c>
      <c r="B155" s="146" t="s">
        <v>311</v>
      </c>
      <c r="C155" s="179">
        <v>3918727</v>
      </c>
      <c r="D155" s="180">
        <v>3879921</v>
      </c>
      <c r="E155" s="152">
        <f t="shared" si="5"/>
        <v>-38806</v>
      </c>
      <c r="F155" s="178">
        <f t="shared" si="4"/>
        <v>0.99953049906209912</v>
      </c>
    </row>
    <row r="156" spans="1:6" x14ac:dyDescent="0.25">
      <c r="A156" s="175">
        <v>8110</v>
      </c>
      <c r="B156" s="146" t="s">
        <v>19</v>
      </c>
      <c r="C156" s="179">
        <v>24196213</v>
      </c>
      <c r="D156" s="180">
        <v>23715278</v>
      </c>
      <c r="E156" s="152">
        <f t="shared" si="5"/>
        <v>-480935</v>
      </c>
      <c r="F156" s="178">
        <f t="shared" si="4"/>
        <v>0.99418132676469184</v>
      </c>
    </row>
    <row r="157" spans="1:6" x14ac:dyDescent="0.25">
      <c r="A157" s="175">
        <v>8111</v>
      </c>
      <c r="B157" s="146" t="s">
        <v>86</v>
      </c>
      <c r="C157" s="179">
        <v>8568434</v>
      </c>
      <c r="D157" s="180">
        <v>10636449</v>
      </c>
      <c r="E157" s="152">
        <f t="shared" si="5"/>
        <v>2068015</v>
      </c>
      <c r="F157" s="178">
        <f t="shared" si="4"/>
        <v>1</v>
      </c>
    </row>
    <row r="158" spans="1:6" x14ac:dyDescent="0.25">
      <c r="A158" s="175">
        <v>8112</v>
      </c>
      <c r="B158" s="146" t="s">
        <v>24</v>
      </c>
      <c r="C158" s="179">
        <v>14064848</v>
      </c>
      <c r="D158" s="180">
        <v>14250424</v>
      </c>
      <c r="E158" s="152">
        <f t="shared" si="5"/>
        <v>185576</v>
      </c>
      <c r="F158" s="178">
        <f t="shared" si="4"/>
        <v>1</v>
      </c>
    </row>
    <row r="159" spans="1:6" x14ac:dyDescent="0.25">
      <c r="A159" s="175">
        <v>8201</v>
      </c>
      <c r="B159" s="146" t="s">
        <v>127</v>
      </c>
      <c r="C159" s="179">
        <v>3971000</v>
      </c>
      <c r="D159" s="180">
        <v>4827556</v>
      </c>
      <c r="E159" s="152">
        <f t="shared" si="5"/>
        <v>856556</v>
      </c>
      <c r="F159" s="178">
        <f t="shared" si="4"/>
        <v>1</v>
      </c>
    </row>
    <row r="160" spans="1:6" x14ac:dyDescent="0.25">
      <c r="A160" s="175">
        <v>8202</v>
      </c>
      <c r="B160" s="146" t="s">
        <v>197</v>
      </c>
      <c r="C160" s="179">
        <v>6087042</v>
      </c>
      <c r="D160" s="180">
        <v>6493559</v>
      </c>
      <c r="E160" s="152">
        <f t="shared" si="5"/>
        <v>406517</v>
      </c>
      <c r="F160" s="178">
        <f t="shared" si="4"/>
        <v>1</v>
      </c>
    </row>
    <row r="161" spans="1:6" x14ac:dyDescent="0.25">
      <c r="A161" s="175">
        <v>8203</v>
      </c>
      <c r="B161" s="146" t="s">
        <v>115</v>
      </c>
      <c r="C161" s="179">
        <v>6465477</v>
      </c>
      <c r="D161" s="180">
        <v>6482626</v>
      </c>
      <c r="E161" s="152">
        <f t="shared" si="5"/>
        <v>17149</v>
      </c>
      <c r="F161" s="178">
        <f t="shared" si="4"/>
        <v>1</v>
      </c>
    </row>
    <row r="162" spans="1:6" x14ac:dyDescent="0.25">
      <c r="A162" s="175">
        <v>8204</v>
      </c>
      <c r="B162" s="146" t="s">
        <v>291</v>
      </c>
      <c r="C162" s="179">
        <v>2091551</v>
      </c>
      <c r="D162" s="180">
        <v>2169365</v>
      </c>
      <c r="E162" s="152">
        <f t="shared" si="5"/>
        <v>77814</v>
      </c>
      <c r="F162" s="178">
        <f t="shared" si="4"/>
        <v>1</v>
      </c>
    </row>
    <row r="163" spans="1:6" x14ac:dyDescent="0.25">
      <c r="A163" s="175">
        <v>8205</v>
      </c>
      <c r="B163" s="146" t="s">
        <v>130</v>
      </c>
      <c r="C163" s="179">
        <v>4712596</v>
      </c>
      <c r="D163" s="180">
        <v>5113777</v>
      </c>
      <c r="E163" s="152">
        <f t="shared" si="5"/>
        <v>401181</v>
      </c>
      <c r="F163" s="178">
        <f t="shared" si="4"/>
        <v>1</v>
      </c>
    </row>
    <row r="164" spans="1:6" x14ac:dyDescent="0.25">
      <c r="A164" s="175">
        <v>8301</v>
      </c>
      <c r="B164" s="146" t="s">
        <v>65</v>
      </c>
      <c r="C164" s="179">
        <v>28057886</v>
      </c>
      <c r="D164" s="180">
        <v>30688561</v>
      </c>
      <c r="E164" s="152">
        <f t="shared" si="5"/>
        <v>2630675</v>
      </c>
      <c r="F164" s="178">
        <f t="shared" si="4"/>
        <v>1</v>
      </c>
    </row>
    <row r="165" spans="1:6" x14ac:dyDescent="0.25">
      <c r="A165" s="175">
        <v>8302</v>
      </c>
      <c r="B165" s="146" t="s">
        <v>304</v>
      </c>
      <c r="C165" s="179">
        <v>2368004</v>
      </c>
      <c r="D165" s="180">
        <v>2723645</v>
      </c>
      <c r="E165" s="152">
        <f t="shared" si="5"/>
        <v>355641</v>
      </c>
      <c r="F165" s="178">
        <f t="shared" si="4"/>
        <v>1</v>
      </c>
    </row>
    <row r="166" spans="1:6" x14ac:dyDescent="0.25">
      <c r="A166" s="175">
        <v>8303</v>
      </c>
      <c r="B166" s="146" t="s">
        <v>111</v>
      </c>
      <c r="C166" s="179">
        <v>5512641</v>
      </c>
      <c r="D166" s="180">
        <v>6648567</v>
      </c>
      <c r="E166" s="152">
        <f t="shared" si="5"/>
        <v>1135926</v>
      </c>
      <c r="F166" s="178">
        <f t="shared" si="4"/>
        <v>1</v>
      </c>
    </row>
    <row r="167" spans="1:6" x14ac:dyDescent="0.25">
      <c r="A167" s="175">
        <v>8304</v>
      </c>
      <c r="B167" s="146" t="s">
        <v>176</v>
      </c>
      <c r="C167" s="179">
        <v>3896918</v>
      </c>
      <c r="D167" s="180">
        <v>4339186</v>
      </c>
      <c r="E167" s="152">
        <f t="shared" si="5"/>
        <v>442268</v>
      </c>
      <c r="F167" s="178">
        <f t="shared" si="4"/>
        <v>1</v>
      </c>
    </row>
    <row r="168" spans="1:6" x14ac:dyDescent="0.25">
      <c r="A168" s="175">
        <v>8305</v>
      </c>
      <c r="B168" s="146" t="s">
        <v>128</v>
      </c>
      <c r="C168" s="179">
        <v>4391952</v>
      </c>
      <c r="D168" s="180">
        <v>5104655</v>
      </c>
      <c r="E168" s="152">
        <f t="shared" si="5"/>
        <v>712703</v>
      </c>
      <c r="F168" s="178">
        <f t="shared" si="4"/>
        <v>1</v>
      </c>
    </row>
    <row r="169" spans="1:6" x14ac:dyDescent="0.25">
      <c r="A169" s="175">
        <v>8306</v>
      </c>
      <c r="B169" s="146" t="s">
        <v>116</v>
      </c>
      <c r="C169" s="179">
        <v>4838120</v>
      </c>
      <c r="D169" s="180">
        <v>4927510</v>
      </c>
      <c r="E169" s="152">
        <f t="shared" si="5"/>
        <v>89390</v>
      </c>
      <c r="F169" s="178">
        <f t="shared" si="4"/>
        <v>1</v>
      </c>
    </row>
    <row r="170" spans="1:6" x14ac:dyDescent="0.25">
      <c r="A170" s="175">
        <v>8307</v>
      </c>
      <c r="B170" s="146" t="s">
        <v>292</v>
      </c>
      <c r="C170" s="179">
        <v>2528307</v>
      </c>
      <c r="D170" s="180">
        <v>2696812</v>
      </c>
      <c r="E170" s="152">
        <f t="shared" si="5"/>
        <v>168505</v>
      </c>
      <c r="F170" s="178">
        <f t="shared" si="4"/>
        <v>1</v>
      </c>
    </row>
    <row r="171" spans="1:6" x14ac:dyDescent="0.25">
      <c r="A171" s="175">
        <v>8308</v>
      </c>
      <c r="B171" s="146" t="s">
        <v>317</v>
      </c>
      <c r="C171" s="179">
        <v>1713926</v>
      </c>
      <c r="D171" s="180">
        <v>1520870</v>
      </c>
      <c r="E171" s="152">
        <f t="shared" si="5"/>
        <v>-193056</v>
      </c>
      <c r="F171" s="178">
        <f t="shared" si="4"/>
        <v>0.99766427941381752</v>
      </c>
    </row>
    <row r="172" spans="1:6" x14ac:dyDescent="0.25">
      <c r="A172" s="175">
        <v>8309</v>
      </c>
      <c r="B172" s="146" t="s">
        <v>254</v>
      </c>
      <c r="C172" s="179">
        <v>2024050</v>
      </c>
      <c r="D172" s="180">
        <v>2381816</v>
      </c>
      <c r="E172" s="152">
        <f t="shared" si="5"/>
        <v>357766</v>
      </c>
      <c r="F172" s="178">
        <f t="shared" si="4"/>
        <v>1</v>
      </c>
    </row>
    <row r="173" spans="1:6" x14ac:dyDescent="0.25">
      <c r="A173" s="175">
        <v>8310</v>
      </c>
      <c r="B173" s="146" t="s">
        <v>114</v>
      </c>
      <c r="C173" s="179">
        <v>1581160</v>
      </c>
      <c r="D173" s="180">
        <v>1672922</v>
      </c>
      <c r="E173" s="152">
        <f t="shared" si="5"/>
        <v>91762</v>
      </c>
      <c r="F173" s="178">
        <f t="shared" si="4"/>
        <v>1</v>
      </c>
    </row>
    <row r="174" spans="1:6" x14ac:dyDescent="0.25">
      <c r="A174" s="175">
        <v>8311</v>
      </c>
      <c r="B174" s="146" t="s">
        <v>134</v>
      </c>
      <c r="C174" s="179">
        <v>3015200</v>
      </c>
      <c r="D174" s="180">
        <v>3205573</v>
      </c>
      <c r="E174" s="152">
        <f t="shared" si="5"/>
        <v>190373</v>
      </c>
      <c r="F174" s="178">
        <f t="shared" si="4"/>
        <v>1</v>
      </c>
    </row>
    <row r="175" spans="1:6" x14ac:dyDescent="0.25">
      <c r="A175" s="175">
        <v>8312</v>
      </c>
      <c r="B175" s="146" t="s">
        <v>307</v>
      </c>
      <c r="C175" s="179">
        <v>3517723</v>
      </c>
      <c r="D175" s="180">
        <v>3292930</v>
      </c>
      <c r="E175" s="152">
        <f t="shared" si="5"/>
        <v>-224793</v>
      </c>
      <c r="F175" s="178">
        <f t="shared" si="4"/>
        <v>0.99728030396501688</v>
      </c>
    </row>
    <row r="176" spans="1:6" x14ac:dyDescent="0.25">
      <c r="A176" s="175">
        <v>8313</v>
      </c>
      <c r="B176" s="146" t="s">
        <v>277</v>
      </c>
      <c r="C176" s="179">
        <v>5760685</v>
      </c>
      <c r="D176" s="180">
        <v>6443390</v>
      </c>
      <c r="E176" s="152">
        <f t="shared" si="5"/>
        <v>682705</v>
      </c>
      <c r="F176" s="178">
        <f t="shared" si="4"/>
        <v>1</v>
      </c>
    </row>
    <row r="177" spans="1:6" x14ac:dyDescent="0.25">
      <c r="A177" s="175">
        <v>8314</v>
      </c>
      <c r="B177" s="146" t="s">
        <v>251</v>
      </c>
      <c r="C177" s="179">
        <v>1764785</v>
      </c>
      <c r="D177" s="180">
        <v>2348259</v>
      </c>
      <c r="E177" s="152">
        <f t="shared" si="5"/>
        <v>583474</v>
      </c>
      <c r="F177" s="178">
        <f t="shared" si="4"/>
        <v>1</v>
      </c>
    </row>
    <row r="178" spans="1:6" x14ac:dyDescent="0.25">
      <c r="A178" s="175">
        <v>8206</v>
      </c>
      <c r="B178" s="146" t="s">
        <v>131</v>
      </c>
      <c r="C178" s="179">
        <v>3728526</v>
      </c>
      <c r="D178" s="180">
        <v>3678943</v>
      </c>
      <c r="E178" s="152">
        <f t="shared" si="5"/>
        <v>-49583</v>
      </c>
      <c r="F178" s="178">
        <f t="shared" si="4"/>
        <v>0.99940011170942789</v>
      </c>
    </row>
    <row r="179" spans="1:6" x14ac:dyDescent="0.25">
      <c r="A179" s="175">
        <v>8207</v>
      </c>
      <c r="B179" s="146" t="s">
        <v>338</v>
      </c>
      <c r="C179" s="179">
        <v>2615376</v>
      </c>
      <c r="D179" s="180">
        <v>2699220</v>
      </c>
      <c r="E179" s="152">
        <f t="shared" si="5"/>
        <v>83844</v>
      </c>
      <c r="F179" s="178">
        <f t="shared" si="4"/>
        <v>1</v>
      </c>
    </row>
    <row r="180" spans="1:6" x14ac:dyDescent="0.25">
      <c r="A180" s="175">
        <v>9205</v>
      </c>
      <c r="B180" s="146" t="s">
        <v>297</v>
      </c>
      <c r="C180" s="179">
        <v>2656050</v>
      </c>
      <c r="D180" s="180">
        <v>2932415</v>
      </c>
      <c r="E180" s="152">
        <f t="shared" si="5"/>
        <v>276365</v>
      </c>
      <c r="F180" s="178">
        <f t="shared" si="4"/>
        <v>1</v>
      </c>
    </row>
    <row r="181" spans="1:6" x14ac:dyDescent="0.25">
      <c r="A181" s="175">
        <v>9101</v>
      </c>
      <c r="B181" s="146" t="s">
        <v>29</v>
      </c>
      <c r="C181" s="179">
        <v>42303582</v>
      </c>
      <c r="D181" s="180">
        <v>48257533</v>
      </c>
      <c r="E181" s="152">
        <f t="shared" si="5"/>
        <v>5953951</v>
      </c>
      <c r="F181" s="178">
        <f t="shared" si="4"/>
        <v>1</v>
      </c>
    </row>
    <row r="182" spans="1:6" x14ac:dyDescent="0.25">
      <c r="A182" s="175">
        <v>9102</v>
      </c>
      <c r="B182" s="146" t="s">
        <v>331</v>
      </c>
      <c r="C182" s="179">
        <v>4790702</v>
      </c>
      <c r="D182" s="180">
        <v>5365728</v>
      </c>
      <c r="E182" s="152">
        <f t="shared" si="5"/>
        <v>575026</v>
      </c>
      <c r="F182" s="178">
        <f t="shared" si="4"/>
        <v>1</v>
      </c>
    </row>
    <row r="183" spans="1:6" x14ac:dyDescent="0.25">
      <c r="A183" s="175">
        <v>9103</v>
      </c>
      <c r="B183" s="146" t="s">
        <v>188</v>
      </c>
      <c r="C183" s="179">
        <v>3725439</v>
      </c>
      <c r="D183" s="180">
        <v>3853095</v>
      </c>
      <c r="E183" s="152">
        <f t="shared" si="5"/>
        <v>127656</v>
      </c>
      <c r="F183" s="178">
        <f t="shared" si="4"/>
        <v>1</v>
      </c>
    </row>
    <row r="184" spans="1:6" x14ac:dyDescent="0.25">
      <c r="A184" s="175">
        <v>9104</v>
      </c>
      <c r="B184" s="146" t="s">
        <v>344</v>
      </c>
      <c r="C184" s="179">
        <v>1770202</v>
      </c>
      <c r="D184" s="180">
        <v>2015052</v>
      </c>
      <c r="E184" s="152">
        <f t="shared" si="5"/>
        <v>244850</v>
      </c>
      <c r="F184" s="178">
        <f t="shared" si="4"/>
        <v>1</v>
      </c>
    </row>
    <row r="185" spans="1:6" x14ac:dyDescent="0.25">
      <c r="A185" s="175">
        <v>9105</v>
      </c>
      <c r="B185" s="146" t="s">
        <v>300</v>
      </c>
      <c r="C185" s="179">
        <v>4777240</v>
      </c>
      <c r="D185" s="180">
        <v>5044457</v>
      </c>
      <c r="E185" s="152">
        <f t="shared" si="5"/>
        <v>267217</v>
      </c>
      <c r="F185" s="178">
        <f t="shared" si="4"/>
        <v>1</v>
      </c>
    </row>
    <row r="186" spans="1:6" x14ac:dyDescent="0.25">
      <c r="A186" s="175">
        <v>9106</v>
      </c>
      <c r="B186" s="146" t="s">
        <v>302</v>
      </c>
      <c r="C186" s="179">
        <v>2705500</v>
      </c>
      <c r="D186" s="180">
        <v>2803261</v>
      </c>
      <c r="E186" s="152">
        <f t="shared" si="5"/>
        <v>97761</v>
      </c>
      <c r="F186" s="178">
        <f t="shared" si="4"/>
        <v>1</v>
      </c>
    </row>
    <row r="187" spans="1:6" x14ac:dyDescent="0.25">
      <c r="A187" s="175">
        <v>9107</v>
      </c>
      <c r="B187" s="146" t="s">
        <v>126</v>
      </c>
      <c r="C187" s="179">
        <v>3192144</v>
      </c>
      <c r="D187" s="180">
        <v>3520914</v>
      </c>
      <c r="E187" s="152">
        <f t="shared" si="5"/>
        <v>328770</v>
      </c>
      <c r="F187" s="178">
        <f t="shared" si="4"/>
        <v>1</v>
      </c>
    </row>
    <row r="188" spans="1:6" x14ac:dyDescent="0.25">
      <c r="A188" s="175">
        <v>9108</v>
      </c>
      <c r="B188" s="146" t="s">
        <v>109</v>
      </c>
      <c r="C188" s="179">
        <v>6217484</v>
      </c>
      <c r="D188" s="180">
        <v>7379599</v>
      </c>
      <c r="E188" s="152">
        <f t="shared" si="5"/>
        <v>1162115</v>
      </c>
      <c r="F188" s="178">
        <f t="shared" si="4"/>
        <v>1</v>
      </c>
    </row>
    <row r="189" spans="1:6" x14ac:dyDescent="0.25">
      <c r="A189" s="175">
        <v>9109</v>
      </c>
      <c r="B189" s="146" t="s">
        <v>103</v>
      </c>
      <c r="C189" s="179">
        <v>4012583</v>
      </c>
      <c r="D189" s="180">
        <v>4239506</v>
      </c>
      <c r="E189" s="152">
        <f t="shared" si="5"/>
        <v>226923</v>
      </c>
      <c r="F189" s="178">
        <f t="shared" si="4"/>
        <v>1</v>
      </c>
    </row>
    <row r="190" spans="1:6" x14ac:dyDescent="0.25">
      <c r="A190" s="175">
        <v>9110</v>
      </c>
      <c r="B190" s="146" t="s">
        <v>268</v>
      </c>
      <c r="C190" s="179">
        <v>1944347</v>
      </c>
      <c r="D190" s="180">
        <v>2257423</v>
      </c>
      <c r="E190" s="152">
        <f t="shared" si="5"/>
        <v>313076</v>
      </c>
      <c r="F190" s="178">
        <f t="shared" si="4"/>
        <v>1</v>
      </c>
    </row>
    <row r="191" spans="1:6" x14ac:dyDescent="0.25">
      <c r="A191" s="175">
        <v>9111</v>
      </c>
      <c r="B191" s="146" t="s">
        <v>309</v>
      </c>
      <c r="C191" s="179">
        <v>6185500</v>
      </c>
      <c r="D191" s="180">
        <v>6668409</v>
      </c>
      <c r="E191" s="152">
        <f t="shared" si="5"/>
        <v>482909</v>
      </c>
      <c r="F191" s="178">
        <f t="shared" si="4"/>
        <v>1</v>
      </c>
    </row>
    <row r="192" spans="1:6" x14ac:dyDescent="0.25">
      <c r="A192" s="175">
        <v>9112</v>
      </c>
      <c r="B192" s="146" t="s">
        <v>99</v>
      </c>
      <c r="C192" s="179">
        <v>12441584</v>
      </c>
      <c r="D192" s="180">
        <v>12359515</v>
      </c>
      <c r="E192" s="152">
        <f t="shared" si="5"/>
        <v>-82069</v>
      </c>
      <c r="F192" s="178">
        <f t="shared" si="4"/>
        <v>0.99900707435776459</v>
      </c>
    </row>
    <row r="193" spans="1:6" x14ac:dyDescent="0.25">
      <c r="A193" s="175">
        <v>9113</v>
      </c>
      <c r="B193" s="146" t="s">
        <v>289</v>
      </c>
      <c r="C193" s="179">
        <v>2426920</v>
      </c>
      <c r="D193" s="180">
        <v>2641530</v>
      </c>
      <c r="E193" s="152">
        <f t="shared" si="5"/>
        <v>214610</v>
      </c>
      <c r="F193" s="178">
        <f t="shared" si="4"/>
        <v>1</v>
      </c>
    </row>
    <row r="194" spans="1:6" x14ac:dyDescent="0.25">
      <c r="A194" s="175">
        <v>9114</v>
      </c>
      <c r="B194" s="146" t="s">
        <v>123</v>
      </c>
      <c r="C194" s="179">
        <v>3674960</v>
      </c>
      <c r="D194" s="180">
        <v>4470631</v>
      </c>
      <c r="E194" s="152">
        <f t="shared" si="5"/>
        <v>795671</v>
      </c>
      <c r="F194" s="178">
        <f t="shared" si="4"/>
        <v>1</v>
      </c>
    </row>
    <row r="195" spans="1:6" x14ac:dyDescent="0.25">
      <c r="A195" s="175">
        <v>9115</v>
      </c>
      <c r="B195" s="146" t="s">
        <v>169</v>
      </c>
      <c r="C195" s="179">
        <v>8371420</v>
      </c>
      <c r="D195" s="180">
        <v>8349333</v>
      </c>
      <c r="E195" s="152">
        <f t="shared" si="5"/>
        <v>-22087</v>
      </c>
      <c r="F195" s="178">
        <f t="shared" si="4"/>
        <v>0.99973277670423599</v>
      </c>
    </row>
    <row r="196" spans="1:6" x14ac:dyDescent="0.25">
      <c r="A196" s="175">
        <v>9116</v>
      </c>
      <c r="B196" s="146" t="s">
        <v>276</v>
      </c>
      <c r="C196" s="179">
        <v>3499640</v>
      </c>
      <c r="D196" s="180">
        <v>3697005</v>
      </c>
      <c r="E196" s="152">
        <f t="shared" si="5"/>
        <v>197365</v>
      </c>
      <c r="F196" s="178">
        <f t="shared" si="4"/>
        <v>1</v>
      </c>
    </row>
    <row r="197" spans="1:6" x14ac:dyDescent="0.25">
      <c r="A197" s="175">
        <v>9117</v>
      </c>
      <c r="B197" s="146" t="s">
        <v>298</v>
      </c>
      <c r="C197" s="179">
        <v>3107127</v>
      </c>
      <c r="D197" s="180">
        <v>3253289</v>
      </c>
      <c r="E197" s="152">
        <f t="shared" si="5"/>
        <v>146162</v>
      </c>
      <c r="F197" s="178">
        <f t="shared" si="4"/>
        <v>1</v>
      </c>
    </row>
    <row r="198" spans="1:6" x14ac:dyDescent="0.25">
      <c r="A198" s="175">
        <v>9118</v>
      </c>
      <c r="B198" s="146" t="s">
        <v>284</v>
      </c>
      <c r="C198" s="179">
        <v>2406748</v>
      </c>
      <c r="D198" s="180">
        <v>2870563</v>
      </c>
      <c r="E198" s="152">
        <f t="shared" si="5"/>
        <v>463815</v>
      </c>
      <c r="F198" s="178">
        <f t="shared" si="4"/>
        <v>1</v>
      </c>
    </row>
    <row r="199" spans="1:6" x14ac:dyDescent="0.25">
      <c r="A199" s="175">
        <v>9119</v>
      </c>
      <c r="B199" s="146" t="s">
        <v>204</v>
      </c>
      <c r="C199" s="179">
        <v>4612133</v>
      </c>
      <c r="D199" s="180">
        <v>5177952</v>
      </c>
      <c r="E199" s="152">
        <f t="shared" si="5"/>
        <v>565819</v>
      </c>
      <c r="F199" s="178">
        <f t="shared" ref="F199:F262" si="6">IF(E199&gt;0,1,IF(E199&lt;0,1-(E199/$E$4),0))</f>
        <v>1</v>
      </c>
    </row>
    <row r="200" spans="1:6" x14ac:dyDescent="0.25">
      <c r="A200" s="175">
        <v>9120</v>
      </c>
      <c r="B200" s="146" t="s">
        <v>140</v>
      </c>
      <c r="C200" s="179">
        <v>9346153</v>
      </c>
      <c r="D200" s="180">
        <v>9577370</v>
      </c>
      <c r="E200" s="152">
        <f t="shared" ref="E200:E263" si="7">+D200-C200</f>
        <v>231217</v>
      </c>
      <c r="F200" s="178">
        <f t="shared" si="6"/>
        <v>1</v>
      </c>
    </row>
    <row r="201" spans="1:6" x14ac:dyDescent="0.25">
      <c r="A201" s="175">
        <v>9121</v>
      </c>
      <c r="B201" s="146" t="s">
        <v>312</v>
      </c>
      <c r="C201" s="179">
        <v>2892000</v>
      </c>
      <c r="D201" s="180">
        <v>3073546</v>
      </c>
      <c r="E201" s="152">
        <f t="shared" si="7"/>
        <v>181546</v>
      </c>
      <c r="F201" s="178">
        <f t="shared" si="6"/>
        <v>1</v>
      </c>
    </row>
    <row r="202" spans="1:6" x14ac:dyDescent="0.25">
      <c r="A202" s="175">
        <v>9201</v>
      </c>
      <c r="B202" s="146" t="s">
        <v>138</v>
      </c>
      <c r="C202" s="179">
        <v>8638913</v>
      </c>
      <c r="D202" s="180">
        <v>9625008</v>
      </c>
      <c r="E202" s="152">
        <f t="shared" si="7"/>
        <v>986095</v>
      </c>
      <c r="F202" s="178">
        <f t="shared" si="6"/>
        <v>1</v>
      </c>
    </row>
    <row r="203" spans="1:6" x14ac:dyDescent="0.25">
      <c r="A203" s="175">
        <v>9202</v>
      </c>
      <c r="B203" s="146" t="s">
        <v>88</v>
      </c>
      <c r="C203" s="179">
        <v>4678340</v>
      </c>
      <c r="D203" s="180">
        <v>5040220</v>
      </c>
      <c r="E203" s="152">
        <f t="shared" si="7"/>
        <v>361880</v>
      </c>
      <c r="F203" s="178">
        <f t="shared" si="6"/>
        <v>1</v>
      </c>
    </row>
    <row r="204" spans="1:6" x14ac:dyDescent="0.25">
      <c r="A204" s="175">
        <v>9203</v>
      </c>
      <c r="B204" s="146" t="s">
        <v>137</v>
      </c>
      <c r="C204" s="179">
        <v>3827788</v>
      </c>
      <c r="D204" s="180">
        <v>4142634</v>
      </c>
      <c r="E204" s="152">
        <f t="shared" si="7"/>
        <v>314846</v>
      </c>
      <c r="F204" s="178">
        <f t="shared" si="6"/>
        <v>1</v>
      </c>
    </row>
    <row r="205" spans="1:6" x14ac:dyDescent="0.25">
      <c r="A205" s="175">
        <v>9204</v>
      </c>
      <c r="B205" s="146" t="s">
        <v>342</v>
      </c>
      <c r="C205" s="179">
        <v>2315488</v>
      </c>
      <c r="D205" s="180">
        <v>2268954</v>
      </c>
      <c r="E205" s="152">
        <f t="shared" si="7"/>
        <v>-46534</v>
      </c>
      <c r="F205" s="178">
        <f t="shared" si="6"/>
        <v>0.99943700055032003</v>
      </c>
    </row>
    <row r="206" spans="1:6" x14ac:dyDescent="0.25">
      <c r="A206" s="175">
        <v>9206</v>
      </c>
      <c r="B206" s="146" t="s">
        <v>321</v>
      </c>
      <c r="C206" s="179">
        <v>2180500</v>
      </c>
      <c r="D206" s="180">
        <v>2373772</v>
      </c>
      <c r="E206" s="152">
        <f t="shared" si="7"/>
        <v>193272</v>
      </c>
      <c r="F206" s="178">
        <f t="shared" si="6"/>
        <v>1</v>
      </c>
    </row>
    <row r="207" spans="1:6" x14ac:dyDescent="0.25">
      <c r="A207" s="175">
        <v>9207</v>
      </c>
      <c r="B207" s="146" t="s">
        <v>347</v>
      </c>
      <c r="C207" s="179">
        <v>2475790</v>
      </c>
      <c r="D207" s="180">
        <v>2716071</v>
      </c>
      <c r="E207" s="152">
        <f t="shared" si="7"/>
        <v>240281</v>
      </c>
      <c r="F207" s="178">
        <f t="shared" si="6"/>
        <v>1</v>
      </c>
    </row>
    <row r="208" spans="1:6" x14ac:dyDescent="0.25">
      <c r="A208" s="175">
        <v>9208</v>
      </c>
      <c r="B208" s="146" t="s">
        <v>283</v>
      </c>
      <c r="C208" s="179">
        <v>2641563</v>
      </c>
      <c r="D208" s="180">
        <v>3195370</v>
      </c>
      <c r="E208" s="152">
        <f t="shared" si="7"/>
        <v>553807</v>
      </c>
      <c r="F208" s="178">
        <f t="shared" si="6"/>
        <v>1</v>
      </c>
    </row>
    <row r="209" spans="1:6" x14ac:dyDescent="0.25">
      <c r="A209" s="175">
        <v>9209</v>
      </c>
      <c r="B209" s="146" t="s">
        <v>106</v>
      </c>
      <c r="C209" s="179">
        <v>1963167</v>
      </c>
      <c r="D209" s="180">
        <v>2541684</v>
      </c>
      <c r="E209" s="152">
        <f t="shared" si="7"/>
        <v>578517</v>
      </c>
      <c r="F209" s="178">
        <f t="shared" si="6"/>
        <v>1</v>
      </c>
    </row>
    <row r="210" spans="1:6" x14ac:dyDescent="0.25">
      <c r="A210" s="175">
        <v>9210</v>
      </c>
      <c r="B210" s="146" t="s">
        <v>113</v>
      </c>
      <c r="C210" s="179">
        <v>3726073</v>
      </c>
      <c r="D210" s="180">
        <v>4004441</v>
      </c>
      <c r="E210" s="152">
        <f t="shared" si="7"/>
        <v>278368</v>
      </c>
      <c r="F210" s="178">
        <f t="shared" si="6"/>
        <v>1</v>
      </c>
    </row>
    <row r="211" spans="1:6" x14ac:dyDescent="0.25">
      <c r="A211" s="175">
        <v>9211</v>
      </c>
      <c r="B211" s="146" t="s">
        <v>108</v>
      </c>
      <c r="C211" s="179">
        <v>6378535</v>
      </c>
      <c r="D211" s="180">
        <v>6615928</v>
      </c>
      <c r="E211" s="152">
        <f t="shared" si="7"/>
        <v>237393</v>
      </c>
      <c r="F211" s="178">
        <f t="shared" si="6"/>
        <v>1</v>
      </c>
    </row>
    <row r="212" spans="1:6" x14ac:dyDescent="0.25">
      <c r="A212" s="175">
        <v>10101</v>
      </c>
      <c r="B212" s="146" t="s">
        <v>61</v>
      </c>
      <c r="C212" s="179">
        <v>41753584</v>
      </c>
      <c r="D212" s="180">
        <v>46224375</v>
      </c>
      <c r="E212" s="152">
        <f t="shared" si="7"/>
        <v>4470791</v>
      </c>
      <c r="F212" s="178">
        <f t="shared" si="6"/>
        <v>1</v>
      </c>
    </row>
    <row r="213" spans="1:6" x14ac:dyDescent="0.25">
      <c r="A213" s="175">
        <v>10102</v>
      </c>
      <c r="B213" s="146" t="s">
        <v>172</v>
      </c>
      <c r="C213" s="179">
        <v>4654680</v>
      </c>
      <c r="D213" s="180">
        <v>5376807</v>
      </c>
      <c r="E213" s="152">
        <f t="shared" si="7"/>
        <v>722127</v>
      </c>
      <c r="F213" s="178">
        <f t="shared" si="6"/>
        <v>1</v>
      </c>
    </row>
    <row r="214" spans="1:6" x14ac:dyDescent="0.25">
      <c r="A214" s="175">
        <v>10103</v>
      </c>
      <c r="B214" s="146" t="s">
        <v>231</v>
      </c>
      <c r="C214" s="179">
        <v>0</v>
      </c>
      <c r="D214" s="180">
        <v>0</v>
      </c>
      <c r="E214" s="152">
        <f t="shared" si="7"/>
        <v>0</v>
      </c>
      <c r="F214" s="178">
        <f t="shared" si="6"/>
        <v>0</v>
      </c>
    </row>
    <row r="215" spans="1:6" x14ac:dyDescent="0.25">
      <c r="A215" s="175">
        <v>10104</v>
      </c>
      <c r="B215" s="146" t="s">
        <v>187</v>
      </c>
      <c r="C215" s="179">
        <v>2294026</v>
      </c>
      <c r="D215" s="180">
        <v>2646773</v>
      </c>
      <c r="E215" s="152">
        <f t="shared" si="7"/>
        <v>352747</v>
      </c>
      <c r="F215" s="178">
        <f t="shared" si="6"/>
        <v>1</v>
      </c>
    </row>
    <row r="216" spans="1:6" x14ac:dyDescent="0.25">
      <c r="A216" s="175">
        <v>10105</v>
      </c>
      <c r="B216" s="146" t="s">
        <v>183</v>
      </c>
      <c r="C216" s="179">
        <v>3127650</v>
      </c>
      <c r="D216" s="180">
        <v>4100694</v>
      </c>
      <c r="E216" s="152">
        <f t="shared" si="7"/>
        <v>973044</v>
      </c>
      <c r="F216" s="178">
        <f t="shared" si="6"/>
        <v>1</v>
      </c>
    </row>
    <row r="217" spans="1:6" x14ac:dyDescent="0.25">
      <c r="A217" s="175">
        <v>10106</v>
      </c>
      <c r="B217" s="146" t="s">
        <v>163</v>
      </c>
      <c r="C217" s="179">
        <v>2975136</v>
      </c>
      <c r="D217" s="180">
        <v>3141237</v>
      </c>
      <c r="E217" s="152">
        <f t="shared" si="7"/>
        <v>166101</v>
      </c>
      <c r="F217" s="178">
        <f t="shared" si="6"/>
        <v>1</v>
      </c>
    </row>
    <row r="218" spans="1:6" x14ac:dyDescent="0.25">
      <c r="A218" s="175">
        <v>10107</v>
      </c>
      <c r="B218" s="146" t="s">
        <v>198</v>
      </c>
      <c r="C218" s="179">
        <v>3311397</v>
      </c>
      <c r="D218" s="180">
        <v>3436622</v>
      </c>
      <c r="E218" s="152">
        <f t="shared" si="7"/>
        <v>125225</v>
      </c>
      <c r="F218" s="178">
        <f t="shared" si="6"/>
        <v>1</v>
      </c>
    </row>
    <row r="219" spans="1:6" x14ac:dyDescent="0.25">
      <c r="A219" s="175">
        <v>10108</v>
      </c>
      <c r="B219" s="146" t="s">
        <v>212</v>
      </c>
      <c r="C219" s="179">
        <v>3109500</v>
      </c>
      <c r="D219" s="180">
        <v>2901652</v>
      </c>
      <c r="E219" s="152">
        <f t="shared" si="7"/>
        <v>-207848</v>
      </c>
      <c r="F219" s="178">
        <f t="shared" si="6"/>
        <v>0.99748531590628187</v>
      </c>
    </row>
    <row r="220" spans="1:6" x14ac:dyDescent="0.25">
      <c r="A220" s="175">
        <v>10109</v>
      </c>
      <c r="B220" s="146" t="s">
        <v>56</v>
      </c>
      <c r="C220" s="179">
        <v>8136746</v>
      </c>
      <c r="D220" s="180">
        <v>9673876</v>
      </c>
      <c r="E220" s="152">
        <f t="shared" si="7"/>
        <v>1537130</v>
      </c>
      <c r="F220" s="178">
        <f t="shared" si="6"/>
        <v>1</v>
      </c>
    </row>
    <row r="221" spans="1:6" x14ac:dyDescent="0.25">
      <c r="A221" s="175">
        <v>10201</v>
      </c>
      <c r="B221" s="146" t="s">
        <v>122</v>
      </c>
      <c r="C221" s="179">
        <v>8429000</v>
      </c>
      <c r="D221" s="180">
        <v>10631735</v>
      </c>
      <c r="E221" s="152">
        <f t="shared" si="7"/>
        <v>2202735</v>
      </c>
      <c r="F221" s="178">
        <f t="shared" si="6"/>
        <v>1</v>
      </c>
    </row>
    <row r="222" spans="1:6" x14ac:dyDescent="0.25">
      <c r="A222" s="175">
        <v>10202</v>
      </c>
      <c r="B222" s="146" t="s">
        <v>104</v>
      </c>
      <c r="C222" s="179">
        <v>7519800</v>
      </c>
      <c r="D222" s="180">
        <v>8230793</v>
      </c>
      <c r="E222" s="152">
        <f t="shared" si="7"/>
        <v>710993</v>
      </c>
      <c r="F222" s="178">
        <f t="shared" si="6"/>
        <v>1</v>
      </c>
    </row>
    <row r="223" spans="1:6" x14ac:dyDescent="0.25">
      <c r="A223" s="175">
        <v>10203</v>
      </c>
      <c r="B223" s="146" t="s">
        <v>162</v>
      </c>
      <c r="C223" s="179">
        <v>3167750</v>
      </c>
      <c r="D223" s="180">
        <v>3639189</v>
      </c>
      <c r="E223" s="152">
        <f t="shared" si="7"/>
        <v>471439</v>
      </c>
      <c r="F223" s="178">
        <f t="shared" si="6"/>
        <v>1</v>
      </c>
    </row>
    <row r="224" spans="1:6" x14ac:dyDescent="0.25">
      <c r="A224" s="175">
        <v>10204</v>
      </c>
      <c r="B224" s="146" t="s">
        <v>279</v>
      </c>
      <c r="C224" s="179">
        <v>1661000</v>
      </c>
      <c r="D224" s="180">
        <v>1803705</v>
      </c>
      <c r="E224" s="152">
        <f t="shared" si="7"/>
        <v>142705</v>
      </c>
      <c r="F224" s="178">
        <f t="shared" si="6"/>
        <v>1</v>
      </c>
    </row>
    <row r="225" spans="1:6" x14ac:dyDescent="0.25">
      <c r="A225" s="175">
        <v>10205</v>
      </c>
      <c r="B225" s="146" t="s">
        <v>179</v>
      </c>
      <c r="C225" s="179">
        <v>2657602</v>
      </c>
      <c r="D225" s="180">
        <v>3116896</v>
      </c>
      <c r="E225" s="152">
        <f t="shared" si="7"/>
        <v>459294</v>
      </c>
      <c r="F225" s="178">
        <f t="shared" si="6"/>
        <v>1</v>
      </c>
    </row>
    <row r="226" spans="1:6" x14ac:dyDescent="0.25">
      <c r="A226" s="175">
        <v>10206</v>
      </c>
      <c r="B226" s="146" t="s">
        <v>281</v>
      </c>
      <c r="C226" s="179">
        <v>1452139</v>
      </c>
      <c r="D226" s="180">
        <v>1627068</v>
      </c>
      <c r="E226" s="152">
        <f t="shared" si="7"/>
        <v>174929</v>
      </c>
      <c r="F226" s="178">
        <f t="shared" si="6"/>
        <v>1</v>
      </c>
    </row>
    <row r="227" spans="1:6" x14ac:dyDescent="0.25">
      <c r="A227" s="175">
        <v>10207</v>
      </c>
      <c r="B227" s="146" t="s">
        <v>305</v>
      </c>
      <c r="C227" s="179">
        <v>1822057</v>
      </c>
      <c r="D227" s="180">
        <v>1858903</v>
      </c>
      <c r="E227" s="152">
        <f t="shared" si="7"/>
        <v>36846</v>
      </c>
      <c r="F227" s="178">
        <f t="shared" si="6"/>
        <v>1</v>
      </c>
    </row>
    <row r="228" spans="1:6" x14ac:dyDescent="0.25">
      <c r="A228" s="175">
        <v>10208</v>
      </c>
      <c r="B228" s="146" t="s">
        <v>167</v>
      </c>
      <c r="C228" s="179">
        <v>0</v>
      </c>
      <c r="D228" s="180">
        <v>0</v>
      </c>
      <c r="E228" s="152">
        <f t="shared" si="7"/>
        <v>0</v>
      </c>
      <c r="F228" s="178">
        <f t="shared" si="6"/>
        <v>0</v>
      </c>
    </row>
    <row r="229" spans="1:6" x14ac:dyDescent="0.25">
      <c r="A229" s="175">
        <v>10209</v>
      </c>
      <c r="B229" s="146" t="s">
        <v>319</v>
      </c>
      <c r="C229" s="179">
        <v>2509127</v>
      </c>
      <c r="D229" s="180">
        <v>2473959</v>
      </c>
      <c r="E229" s="152">
        <f t="shared" si="7"/>
        <v>-35168</v>
      </c>
      <c r="F229" s="178">
        <f t="shared" si="6"/>
        <v>0.99957451401886055</v>
      </c>
    </row>
    <row r="230" spans="1:6" x14ac:dyDescent="0.25">
      <c r="A230" s="175">
        <v>10210</v>
      </c>
      <c r="B230" s="146" t="s">
        <v>191</v>
      </c>
      <c r="C230" s="179">
        <v>2336950</v>
      </c>
      <c r="D230" s="180">
        <v>2450061</v>
      </c>
      <c r="E230" s="152">
        <f t="shared" si="7"/>
        <v>113111</v>
      </c>
      <c r="F230" s="178">
        <f t="shared" si="6"/>
        <v>1</v>
      </c>
    </row>
    <row r="231" spans="1:6" x14ac:dyDescent="0.25">
      <c r="A231" s="175">
        <v>10301</v>
      </c>
      <c r="B231" s="146" t="s">
        <v>68</v>
      </c>
      <c r="C231" s="179">
        <v>26337980</v>
      </c>
      <c r="D231" s="180">
        <v>26773844</v>
      </c>
      <c r="E231" s="152">
        <f t="shared" si="7"/>
        <v>435864</v>
      </c>
      <c r="F231" s="178">
        <f t="shared" si="6"/>
        <v>1</v>
      </c>
    </row>
    <row r="232" spans="1:6" x14ac:dyDescent="0.25">
      <c r="A232" s="175">
        <v>10302</v>
      </c>
      <c r="B232" s="146" t="s">
        <v>190</v>
      </c>
      <c r="C232" s="179">
        <v>1978820</v>
      </c>
      <c r="D232" s="180">
        <v>2078880</v>
      </c>
      <c r="E232" s="152">
        <f t="shared" si="7"/>
        <v>100060</v>
      </c>
      <c r="F232" s="178">
        <f t="shared" si="6"/>
        <v>1</v>
      </c>
    </row>
    <row r="233" spans="1:6" x14ac:dyDescent="0.25">
      <c r="A233" s="175">
        <v>10303</v>
      </c>
      <c r="B233" s="146" t="s">
        <v>175</v>
      </c>
      <c r="C233" s="179">
        <v>3470118</v>
      </c>
      <c r="D233" s="180">
        <v>3908133</v>
      </c>
      <c r="E233" s="152">
        <f t="shared" si="7"/>
        <v>438015</v>
      </c>
      <c r="F233" s="178">
        <f t="shared" si="6"/>
        <v>1</v>
      </c>
    </row>
    <row r="234" spans="1:6" x14ac:dyDescent="0.25">
      <c r="A234" s="175">
        <v>10304</v>
      </c>
      <c r="B234" s="146" t="s">
        <v>207</v>
      </c>
      <c r="C234" s="179">
        <v>2523360</v>
      </c>
      <c r="D234" s="180">
        <v>2735089</v>
      </c>
      <c r="E234" s="152">
        <f t="shared" si="7"/>
        <v>211729</v>
      </c>
      <c r="F234" s="178">
        <f t="shared" si="6"/>
        <v>1</v>
      </c>
    </row>
    <row r="235" spans="1:6" x14ac:dyDescent="0.25">
      <c r="A235" s="175">
        <v>10305</v>
      </c>
      <c r="B235" s="146" t="s">
        <v>203</v>
      </c>
      <c r="C235" s="179">
        <v>2554980</v>
      </c>
      <c r="D235" s="180">
        <v>2731660</v>
      </c>
      <c r="E235" s="152">
        <f t="shared" si="7"/>
        <v>176680</v>
      </c>
      <c r="F235" s="178">
        <f t="shared" si="6"/>
        <v>1</v>
      </c>
    </row>
    <row r="236" spans="1:6" x14ac:dyDescent="0.25">
      <c r="A236" s="175">
        <v>10306</v>
      </c>
      <c r="B236" s="146" t="s">
        <v>336</v>
      </c>
      <c r="C236" s="179">
        <v>2703950</v>
      </c>
      <c r="D236" s="180">
        <v>2984542</v>
      </c>
      <c r="E236" s="152">
        <f t="shared" si="7"/>
        <v>280592</v>
      </c>
      <c r="F236" s="178">
        <f t="shared" si="6"/>
        <v>1</v>
      </c>
    </row>
    <row r="237" spans="1:6" x14ac:dyDescent="0.25">
      <c r="A237" s="175">
        <v>10307</v>
      </c>
      <c r="B237" s="146" t="s">
        <v>229</v>
      </c>
      <c r="C237" s="179">
        <v>2789419</v>
      </c>
      <c r="D237" s="180">
        <v>2636621</v>
      </c>
      <c r="E237" s="152">
        <f t="shared" si="7"/>
        <v>-152798</v>
      </c>
      <c r="F237" s="178">
        <f t="shared" si="6"/>
        <v>0.99815134761868318</v>
      </c>
    </row>
    <row r="238" spans="1:6" x14ac:dyDescent="0.25">
      <c r="A238" s="175">
        <v>10401</v>
      </c>
      <c r="B238" s="146" t="s">
        <v>210</v>
      </c>
      <c r="C238" s="179">
        <v>2038865</v>
      </c>
      <c r="D238" s="180">
        <v>2286500</v>
      </c>
      <c r="E238" s="152">
        <f t="shared" si="7"/>
        <v>247635</v>
      </c>
      <c r="F238" s="178">
        <f t="shared" si="6"/>
        <v>1</v>
      </c>
    </row>
    <row r="239" spans="1:6" x14ac:dyDescent="0.25">
      <c r="A239" s="175">
        <v>10402</v>
      </c>
      <c r="B239" s="146" t="s">
        <v>200</v>
      </c>
      <c r="C239" s="179">
        <v>1943973</v>
      </c>
      <c r="D239" s="180">
        <v>1882800</v>
      </c>
      <c r="E239" s="152">
        <f t="shared" si="7"/>
        <v>-61173</v>
      </c>
      <c r="F239" s="178">
        <f t="shared" si="6"/>
        <v>0.99925988813909672</v>
      </c>
    </row>
    <row r="240" spans="1:6" x14ac:dyDescent="0.25">
      <c r="A240" s="175">
        <v>10403</v>
      </c>
      <c r="B240" s="146" t="s">
        <v>195</v>
      </c>
      <c r="C240" s="179">
        <v>1897077</v>
      </c>
      <c r="D240" s="180">
        <v>2334029</v>
      </c>
      <c r="E240" s="152">
        <f t="shared" si="7"/>
        <v>436952</v>
      </c>
      <c r="F240" s="178">
        <f t="shared" si="6"/>
        <v>1</v>
      </c>
    </row>
    <row r="241" spans="1:6" x14ac:dyDescent="0.25">
      <c r="A241" s="175">
        <v>10404</v>
      </c>
      <c r="B241" s="146" t="s">
        <v>205</v>
      </c>
      <c r="C241" s="179">
        <v>1212550</v>
      </c>
      <c r="D241" s="180">
        <v>1306970</v>
      </c>
      <c r="E241" s="152">
        <f t="shared" si="7"/>
        <v>94420</v>
      </c>
      <c r="F241" s="178">
        <f>IF(E241&gt;0,1,IF(E241&lt;0,1-(E241/$E$4),0))</f>
        <v>1</v>
      </c>
    </row>
    <row r="242" spans="1:6" x14ac:dyDescent="0.25">
      <c r="A242" s="175">
        <v>11201</v>
      </c>
      <c r="B242" s="146" t="s">
        <v>430</v>
      </c>
      <c r="C242" s="179">
        <v>4973929</v>
      </c>
      <c r="D242" s="180">
        <v>5761627</v>
      </c>
      <c r="E242" s="152">
        <f t="shared" si="7"/>
        <v>787698</v>
      </c>
      <c r="F242" s="178">
        <f t="shared" si="6"/>
        <v>1</v>
      </c>
    </row>
    <row r="243" spans="1:6" x14ac:dyDescent="0.25">
      <c r="A243" s="175">
        <v>11102</v>
      </c>
      <c r="B243" s="146" t="s">
        <v>330</v>
      </c>
      <c r="C243" s="179">
        <v>1392811</v>
      </c>
      <c r="D243" s="180">
        <v>1389043</v>
      </c>
      <c r="E243" s="152">
        <f t="shared" si="7"/>
        <v>-3768</v>
      </c>
      <c r="F243" s="178">
        <f t="shared" si="6"/>
        <v>0.99995441221630643</v>
      </c>
    </row>
    <row r="244" spans="1:6" x14ac:dyDescent="0.25">
      <c r="A244" s="175">
        <v>11202</v>
      </c>
      <c r="B244" s="146" t="s">
        <v>211</v>
      </c>
      <c r="C244" s="179">
        <v>1819979</v>
      </c>
      <c r="D244" s="180">
        <v>2189237</v>
      </c>
      <c r="E244" s="152">
        <f t="shared" si="7"/>
        <v>369258</v>
      </c>
      <c r="F244" s="178">
        <f t="shared" si="6"/>
        <v>1</v>
      </c>
    </row>
    <row r="245" spans="1:6" x14ac:dyDescent="0.25">
      <c r="A245" s="175">
        <v>11203</v>
      </c>
      <c r="B245" s="146" t="s">
        <v>280</v>
      </c>
      <c r="C245" s="179">
        <v>1861420</v>
      </c>
      <c r="D245" s="180">
        <v>1695710</v>
      </c>
      <c r="E245" s="152">
        <f t="shared" si="7"/>
        <v>-165710</v>
      </c>
      <c r="F245" s="178">
        <f t="shared" si="6"/>
        <v>0.99799512960831938</v>
      </c>
    </row>
    <row r="246" spans="1:6" x14ac:dyDescent="0.25">
      <c r="A246" s="175">
        <v>11301</v>
      </c>
      <c r="B246" s="146" t="s">
        <v>222</v>
      </c>
      <c r="C246" s="179">
        <v>1516278</v>
      </c>
      <c r="D246" s="180">
        <v>1770318</v>
      </c>
      <c r="E246" s="152">
        <f t="shared" si="7"/>
        <v>254040</v>
      </c>
      <c r="F246" s="178">
        <f t="shared" si="6"/>
        <v>1</v>
      </c>
    </row>
    <row r="247" spans="1:6" x14ac:dyDescent="0.25">
      <c r="A247" s="175">
        <v>11302</v>
      </c>
      <c r="B247" s="146" t="s">
        <v>335</v>
      </c>
      <c r="C247" s="179">
        <v>1427431</v>
      </c>
      <c r="D247" s="180">
        <v>1316867</v>
      </c>
      <c r="E247" s="152">
        <f t="shared" si="7"/>
        <v>-110564</v>
      </c>
      <c r="F247" s="178">
        <f t="shared" si="6"/>
        <v>0.99866232279291667</v>
      </c>
    </row>
    <row r="248" spans="1:6" x14ac:dyDescent="0.25">
      <c r="A248" s="175">
        <v>11303</v>
      </c>
      <c r="B248" s="146" t="s">
        <v>243</v>
      </c>
      <c r="C248" s="179">
        <v>1217660</v>
      </c>
      <c r="D248" s="180">
        <v>1290579</v>
      </c>
      <c r="E248" s="152">
        <f t="shared" si="7"/>
        <v>72919</v>
      </c>
      <c r="F248" s="178">
        <f t="shared" si="6"/>
        <v>1</v>
      </c>
    </row>
    <row r="249" spans="1:6" x14ac:dyDescent="0.25">
      <c r="A249" s="175">
        <v>11401</v>
      </c>
      <c r="B249" s="146" t="s">
        <v>161</v>
      </c>
      <c r="C249" s="179">
        <v>2514854</v>
      </c>
      <c r="D249" s="180">
        <v>3065292</v>
      </c>
      <c r="E249" s="152">
        <f t="shared" si="7"/>
        <v>550438</v>
      </c>
      <c r="F249" s="178">
        <f t="shared" si="6"/>
        <v>1</v>
      </c>
    </row>
    <row r="250" spans="1:6" x14ac:dyDescent="0.25">
      <c r="A250" s="175">
        <v>11402</v>
      </c>
      <c r="B250" s="146" t="s">
        <v>173</v>
      </c>
      <c r="C250" s="179">
        <v>1589781</v>
      </c>
      <c r="D250" s="180">
        <v>1669839</v>
      </c>
      <c r="E250" s="152">
        <f t="shared" si="7"/>
        <v>80058</v>
      </c>
      <c r="F250" s="178">
        <f t="shared" si="6"/>
        <v>1</v>
      </c>
    </row>
    <row r="251" spans="1:6" x14ac:dyDescent="0.25">
      <c r="A251" s="175">
        <v>11101</v>
      </c>
      <c r="B251" s="146" t="s">
        <v>350</v>
      </c>
      <c r="C251" s="179">
        <v>9931709</v>
      </c>
      <c r="D251" s="180">
        <v>11030091</v>
      </c>
      <c r="E251" s="152">
        <f t="shared" si="7"/>
        <v>1098382</v>
      </c>
      <c r="F251" s="178">
        <f t="shared" si="6"/>
        <v>1</v>
      </c>
    </row>
    <row r="252" spans="1:6" x14ac:dyDescent="0.25">
      <c r="A252" s="175">
        <v>12101</v>
      </c>
      <c r="B252" s="146" t="s">
        <v>51</v>
      </c>
      <c r="C252" s="179">
        <v>18532374</v>
      </c>
      <c r="D252" s="180">
        <v>21969238</v>
      </c>
      <c r="E252" s="152">
        <f t="shared" si="7"/>
        <v>3436864</v>
      </c>
      <c r="F252" s="178">
        <f t="shared" si="6"/>
        <v>1</v>
      </c>
    </row>
    <row r="253" spans="1:6" x14ac:dyDescent="0.25">
      <c r="A253" s="175">
        <v>12102</v>
      </c>
      <c r="B253" s="146" t="s">
        <v>250</v>
      </c>
      <c r="C253" s="179">
        <v>979000</v>
      </c>
      <c r="D253" s="180">
        <v>1107151</v>
      </c>
      <c r="E253" s="152">
        <f t="shared" si="7"/>
        <v>128151</v>
      </c>
      <c r="F253" s="178">
        <f t="shared" si="6"/>
        <v>1</v>
      </c>
    </row>
    <row r="254" spans="1:6" x14ac:dyDescent="0.25">
      <c r="A254" s="175">
        <v>12103</v>
      </c>
      <c r="B254" s="146" t="s">
        <v>246</v>
      </c>
      <c r="C254" s="179">
        <v>1644900</v>
      </c>
      <c r="D254" s="180">
        <v>1501444</v>
      </c>
      <c r="E254" s="152">
        <f t="shared" si="7"/>
        <v>-143456</v>
      </c>
      <c r="F254" s="178">
        <f t="shared" si="6"/>
        <v>0.99826437338175766</v>
      </c>
    </row>
    <row r="255" spans="1:6" x14ac:dyDescent="0.25">
      <c r="A255" s="175">
        <v>12104</v>
      </c>
      <c r="B255" s="146" t="s">
        <v>151</v>
      </c>
      <c r="C255" s="179">
        <v>1219820</v>
      </c>
      <c r="D255" s="180">
        <v>1242429</v>
      </c>
      <c r="E255" s="152">
        <f t="shared" si="7"/>
        <v>22609</v>
      </c>
      <c r="F255" s="178">
        <f t="shared" si="6"/>
        <v>1</v>
      </c>
    </row>
    <row r="256" spans="1:6" x14ac:dyDescent="0.25">
      <c r="A256" s="175">
        <v>12201</v>
      </c>
      <c r="B256" s="146" t="s">
        <v>223</v>
      </c>
      <c r="C256" s="179">
        <v>2324500</v>
      </c>
      <c r="D256" s="180">
        <v>2557238</v>
      </c>
      <c r="E256" s="152">
        <f t="shared" si="7"/>
        <v>232738</v>
      </c>
      <c r="F256" s="178">
        <f t="shared" si="6"/>
        <v>1</v>
      </c>
    </row>
    <row r="257" spans="1:6" x14ac:dyDescent="0.25">
      <c r="A257" s="175">
        <v>12301</v>
      </c>
      <c r="B257" s="146" t="s">
        <v>185</v>
      </c>
      <c r="C257" s="179">
        <v>2001657</v>
      </c>
      <c r="D257" s="180">
        <v>2501338</v>
      </c>
      <c r="E257" s="152">
        <f t="shared" si="7"/>
        <v>499681</v>
      </c>
      <c r="F257" s="178">
        <f t="shared" si="6"/>
        <v>1</v>
      </c>
    </row>
    <row r="258" spans="1:6" x14ac:dyDescent="0.25">
      <c r="A258" s="175">
        <v>12302</v>
      </c>
      <c r="B258" s="146" t="s">
        <v>154</v>
      </c>
      <c r="C258" s="179">
        <v>1174500</v>
      </c>
      <c r="D258" s="180">
        <v>1256343</v>
      </c>
      <c r="E258" s="152">
        <f t="shared" si="7"/>
        <v>81843</v>
      </c>
      <c r="F258" s="178">
        <f t="shared" si="6"/>
        <v>1</v>
      </c>
    </row>
    <row r="259" spans="1:6" x14ac:dyDescent="0.25">
      <c r="A259" s="175">
        <v>12303</v>
      </c>
      <c r="B259" s="146" t="s">
        <v>256</v>
      </c>
      <c r="C259" s="179">
        <v>970610</v>
      </c>
      <c r="D259" s="180">
        <v>1120021</v>
      </c>
      <c r="E259" s="152">
        <f t="shared" si="7"/>
        <v>149411</v>
      </c>
      <c r="F259" s="178">
        <f t="shared" si="6"/>
        <v>1</v>
      </c>
    </row>
    <row r="260" spans="1:6" x14ac:dyDescent="0.25">
      <c r="A260" s="175">
        <v>12401</v>
      </c>
      <c r="B260" s="146" t="s">
        <v>91</v>
      </c>
      <c r="C260" s="179">
        <v>5849735</v>
      </c>
      <c r="D260" s="180">
        <v>5694169</v>
      </c>
      <c r="E260" s="152">
        <f t="shared" si="7"/>
        <v>-155566</v>
      </c>
      <c r="F260" s="178">
        <f t="shared" si="6"/>
        <v>0.99811785850369816</v>
      </c>
    </row>
    <row r="261" spans="1:6" x14ac:dyDescent="0.25">
      <c r="A261" s="175">
        <v>12402</v>
      </c>
      <c r="B261" s="146" t="s">
        <v>258</v>
      </c>
      <c r="C261" s="179">
        <v>1382790</v>
      </c>
      <c r="D261" s="180">
        <v>1362490</v>
      </c>
      <c r="E261" s="152">
        <f t="shared" si="7"/>
        <v>-20300</v>
      </c>
      <c r="F261" s="178">
        <f t="shared" si="6"/>
        <v>0.99975439702521807</v>
      </c>
    </row>
    <row r="262" spans="1:6" x14ac:dyDescent="0.25">
      <c r="A262" s="175">
        <v>13201</v>
      </c>
      <c r="B262" s="146" t="s">
        <v>13</v>
      </c>
      <c r="C262" s="179">
        <v>75365455</v>
      </c>
      <c r="D262" s="180">
        <v>83573676</v>
      </c>
      <c r="E262" s="152">
        <f t="shared" si="7"/>
        <v>8208221</v>
      </c>
      <c r="F262" s="178">
        <f t="shared" si="6"/>
        <v>1</v>
      </c>
    </row>
    <row r="263" spans="1:6" x14ac:dyDescent="0.25">
      <c r="A263" s="175">
        <v>13113</v>
      </c>
      <c r="B263" s="146" t="s">
        <v>18</v>
      </c>
      <c r="C263" s="179">
        <v>24408248</v>
      </c>
      <c r="D263" s="180">
        <v>24840490</v>
      </c>
      <c r="E263" s="152">
        <f t="shared" si="7"/>
        <v>432242</v>
      </c>
      <c r="F263" s="178">
        <f t="shared" ref="F263:F326" si="8">IF(E263&gt;0,1,IF(E263&lt;0,1-(E263/$E$4),0))</f>
        <v>1</v>
      </c>
    </row>
    <row r="264" spans="1:6" x14ac:dyDescent="0.25">
      <c r="A264" s="175">
        <v>13114</v>
      </c>
      <c r="B264" s="146" t="s">
        <v>3</v>
      </c>
      <c r="C264" s="179">
        <v>273068200</v>
      </c>
      <c r="D264" s="180">
        <v>261148394</v>
      </c>
      <c r="E264" s="152">
        <f t="shared" ref="E264:E327" si="9">+D264-C264</f>
        <v>-11919806</v>
      </c>
      <c r="F264" s="178">
        <f t="shared" si="8"/>
        <v>0.85578621613676398</v>
      </c>
    </row>
    <row r="265" spans="1:6" x14ac:dyDescent="0.25">
      <c r="A265" s="175">
        <v>13116</v>
      </c>
      <c r="B265" s="146" t="s">
        <v>33</v>
      </c>
      <c r="C265" s="179">
        <v>14470493</v>
      </c>
      <c r="D265" s="180">
        <v>15735570</v>
      </c>
      <c r="E265" s="152">
        <f t="shared" si="9"/>
        <v>1265077</v>
      </c>
      <c r="F265" s="178">
        <f t="shared" si="8"/>
        <v>1</v>
      </c>
    </row>
    <row r="266" spans="1:6" x14ac:dyDescent="0.25">
      <c r="A266" s="175">
        <v>13117</v>
      </c>
      <c r="B266" s="146" t="s">
        <v>44</v>
      </c>
      <c r="C266" s="179">
        <v>14881136</v>
      </c>
      <c r="D266" s="180">
        <v>13763950</v>
      </c>
      <c r="E266" s="152">
        <f t="shared" si="9"/>
        <v>-1117186</v>
      </c>
      <c r="F266" s="178">
        <f t="shared" si="8"/>
        <v>0.9864835367002589</v>
      </c>
    </row>
    <row r="267" spans="1:6" x14ac:dyDescent="0.25">
      <c r="A267" s="175">
        <v>13118</v>
      </c>
      <c r="B267" s="146" t="s">
        <v>16</v>
      </c>
      <c r="C267" s="179">
        <v>19278551</v>
      </c>
      <c r="D267" s="180">
        <v>21196428</v>
      </c>
      <c r="E267" s="152">
        <f t="shared" si="9"/>
        <v>1917877</v>
      </c>
      <c r="F267" s="178">
        <f t="shared" si="8"/>
        <v>1</v>
      </c>
    </row>
    <row r="268" spans="1:6" x14ac:dyDescent="0.25">
      <c r="A268" s="175">
        <v>13119</v>
      </c>
      <c r="B268" s="146" t="s">
        <v>8</v>
      </c>
      <c r="C268" s="179">
        <v>112775488</v>
      </c>
      <c r="D268" s="180">
        <v>110573414</v>
      </c>
      <c r="E268" s="152">
        <f t="shared" si="9"/>
        <v>-2202074</v>
      </c>
      <c r="F268" s="178">
        <f t="shared" si="8"/>
        <v>0.97335783620246408</v>
      </c>
    </row>
    <row r="269" spans="1:6" x14ac:dyDescent="0.25">
      <c r="A269" s="175">
        <v>13120</v>
      </c>
      <c r="B269" s="146" t="s">
        <v>31</v>
      </c>
      <c r="C269" s="179">
        <v>49027620</v>
      </c>
      <c r="D269" s="180">
        <v>42655466</v>
      </c>
      <c r="E269" s="152">
        <f t="shared" si="9"/>
        <v>-6372154</v>
      </c>
      <c r="F269" s="178">
        <f t="shared" si="8"/>
        <v>0.92290541979464635</v>
      </c>
    </row>
    <row r="270" spans="1:6" x14ac:dyDescent="0.25">
      <c r="A270" s="175">
        <v>13122</v>
      </c>
      <c r="B270" s="146" t="s">
        <v>14</v>
      </c>
      <c r="C270" s="179">
        <v>47887790</v>
      </c>
      <c r="D270" s="180">
        <v>49187895</v>
      </c>
      <c r="E270" s="152">
        <f t="shared" si="9"/>
        <v>1300105</v>
      </c>
      <c r="F270" s="178">
        <f t="shared" si="8"/>
        <v>1</v>
      </c>
    </row>
    <row r="271" spans="1:6" x14ac:dyDescent="0.25">
      <c r="A271" s="175">
        <v>13123</v>
      </c>
      <c r="B271" s="146" t="s">
        <v>4</v>
      </c>
      <c r="C271" s="179">
        <v>114695000</v>
      </c>
      <c r="D271" s="180">
        <v>118455183</v>
      </c>
      <c r="E271" s="152">
        <f t="shared" si="9"/>
        <v>3760183</v>
      </c>
      <c r="F271" s="178">
        <f t="shared" si="8"/>
        <v>1</v>
      </c>
    </row>
    <row r="272" spans="1:6" x14ac:dyDescent="0.25">
      <c r="A272" s="175">
        <v>13124</v>
      </c>
      <c r="B272" s="146" t="s">
        <v>15</v>
      </c>
      <c r="C272" s="179">
        <v>39291632</v>
      </c>
      <c r="D272" s="180">
        <v>46660092</v>
      </c>
      <c r="E272" s="152">
        <f t="shared" si="9"/>
        <v>7368460</v>
      </c>
      <c r="F272" s="178">
        <f t="shared" si="8"/>
        <v>1</v>
      </c>
    </row>
    <row r="273" spans="1:6" x14ac:dyDescent="0.25">
      <c r="A273" s="175">
        <v>13125</v>
      </c>
      <c r="B273" s="146" t="s">
        <v>12</v>
      </c>
      <c r="C273" s="179">
        <v>46409469</v>
      </c>
      <c r="D273" s="180">
        <v>44082323</v>
      </c>
      <c r="E273" s="152">
        <f t="shared" si="9"/>
        <v>-2327146</v>
      </c>
      <c r="F273" s="178">
        <f t="shared" si="8"/>
        <v>0.97184463150975831</v>
      </c>
    </row>
    <row r="274" spans="1:6" x14ac:dyDescent="0.25">
      <c r="A274" s="175">
        <v>13126</v>
      </c>
      <c r="B274" s="146" t="s">
        <v>40</v>
      </c>
      <c r="C274" s="179">
        <v>15773377</v>
      </c>
      <c r="D274" s="180">
        <v>15609392</v>
      </c>
      <c r="E274" s="152">
        <f t="shared" si="9"/>
        <v>-163985</v>
      </c>
      <c r="F274" s="178">
        <f t="shared" si="8"/>
        <v>0.99801599981184153</v>
      </c>
    </row>
    <row r="275" spans="1:6" x14ac:dyDescent="0.25">
      <c r="A275" s="175">
        <v>13127</v>
      </c>
      <c r="B275" s="146" t="s">
        <v>6</v>
      </c>
      <c r="C275" s="179">
        <v>28092806</v>
      </c>
      <c r="D275" s="180">
        <v>28428583</v>
      </c>
      <c r="E275" s="152">
        <f t="shared" si="9"/>
        <v>335777</v>
      </c>
      <c r="F275" s="178">
        <f t="shared" si="8"/>
        <v>1</v>
      </c>
    </row>
    <row r="276" spans="1:6" x14ac:dyDescent="0.25">
      <c r="A276" s="175">
        <v>13128</v>
      </c>
      <c r="B276" s="146" t="s">
        <v>10</v>
      </c>
      <c r="C276" s="179">
        <v>23119199</v>
      </c>
      <c r="D276" s="180">
        <v>25696014</v>
      </c>
      <c r="E276" s="152">
        <f t="shared" si="9"/>
        <v>2576815</v>
      </c>
      <c r="F276" s="178">
        <f t="shared" si="8"/>
        <v>1</v>
      </c>
    </row>
    <row r="277" spans="1:6" x14ac:dyDescent="0.25">
      <c r="A277" s="175">
        <v>13129</v>
      </c>
      <c r="B277" s="146" t="s">
        <v>22</v>
      </c>
      <c r="C277" s="179">
        <v>19886037</v>
      </c>
      <c r="D277" s="180">
        <v>19782925</v>
      </c>
      <c r="E277" s="152">
        <f t="shared" si="9"/>
        <v>-103112</v>
      </c>
      <c r="F277" s="178">
        <f t="shared" si="8"/>
        <v>0.99875248207213219</v>
      </c>
    </row>
    <row r="278" spans="1:6" x14ac:dyDescent="0.25">
      <c r="A278" s="175">
        <v>13130</v>
      </c>
      <c r="B278" s="146" t="s">
        <v>41</v>
      </c>
      <c r="C278" s="179">
        <v>17479947</v>
      </c>
      <c r="D278" s="180">
        <v>18042862</v>
      </c>
      <c r="E278" s="152">
        <f t="shared" si="9"/>
        <v>562915</v>
      </c>
      <c r="F278" s="178">
        <f t="shared" si="8"/>
        <v>1</v>
      </c>
    </row>
    <row r="279" spans="1:6" x14ac:dyDescent="0.25">
      <c r="A279" s="175">
        <v>13115</v>
      </c>
      <c r="B279" s="146" t="s">
        <v>9</v>
      </c>
      <c r="C279" s="179">
        <v>75673012</v>
      </c>
      <c r="D279" s="180">
        <v>85718058</v>
      </c>
      <c r="E279" s="152">
        <f t="shared" si="9"/>
        <v>10045046</v>
      </c>
      <c r="F279" s="178">
        <f t="shared" si="8"/>
        <v>1</v>
      </c>
    </row>
    <row r="280" spans="1:6" x14ac:dyDescent="0.25">
      <c r="A280" s="175">
        <v>13110</v>
      </c>
      <c r="B280" s="146" t="s">
        <v>35</v>
      </c>
      <c r="C280" s="179">
        <v>61972923</v>
      </c>
      <c r="D280" s="180">
        <v>61011063</v>
      </c>
      <c r="E280" s="152">
        <f t="shared" si="9"/>
        <v>-961860</v>
      </c>
      <c r="F280" s="178">
        <f t="shared" si="8"/>
        <v>0.9883627745160708</v>
      </c>
    </row>
    <row r="281" spans="1:6" x14ac:dyDescent="0.25">
      <c r="A281" s="175">
        <v>13111</v>
      </c>
      <c r="B281" s="146" t="s">
        <v>36</v>
      </c>
      <c r="C281" s="179">
        <v>16066412</v>
      </c>
      <c r="D281" s="180">
        <v>17075072</v>
      </c>
      <c r="E281" s="152">
        <f t="shared" si="9"/>
        <v>1008660</v>
      </c>
      <c r="F281" s="178">
        <f t="shared" si="8"/>
        <v>1</v>
      </c>
    </row>
    <row r="282" spans="1:6" x14ac:dyDescent="0.25">
      <c r="A282" s="175">
        <v>13131</v>
      </c>
      <c r="B282" s="146" t="s">
        <v>38</v>
      </c>
      <c r="C282" s="179">
        <v>12903472</v>
      </c>
      <c r="D282" s="180">
        <v>12891867</v>
      </c>
      <c r="E282" s="152">
        <f t="shared" si="9"/>
        <v>-11605</v>
      </c>
      <c r="F282" s="178">
        <f t="shared" si="8"/>
        <v>0.99985959494963816</v>
      </c>
    </row>
    <row r="283" spans="1:6" x14ac:dyDescent="0.25">
      <c r="A283" s="175">
        <v>13101</v>
      </c>
      <c r="B283" s="146" t="s">
        <v>7</v>
      </c>
      <c r="C283" s="179">
        <v>151915533</v>
      </c>
      <c r="D283" s="180">
        <v>149505041</v>
      </c>
      <c r="E283" s="152">
        <f t="shared" si="9"/>
        <v>-2410492</v>
      </c>
      <c r="F283" s="178">
        <f t="shared" si="8"/>
        <v>0.97083625586758215</v>
      </c>
    </row>
    <row r="284" spans="1:6" x14ac:dyDescent="0.25">
      <c r="A284" s="175">
        <v>13102</v>
      </c>
      <c r="B284" s="146" t="s">
        <v>21</v>
      </c>
      <c r="C284" s="179">
        <v>18168036</v>
      </c>
      <c r="D284" s="180">
        <v>18653901</v>
      </c>
      <c r="E284" s="152">
        <f t="shared" si="9"/>
        <v>485865</v>
      </c>
      <c r="F284" s="178">
        <f t="shared" si="8"/>
        <v>1</v>
      </c>
    </row>
    <row r="285" spans="1:6" x14ac:dyDescent="0.25">
      <c r="A285" s="175">
        <v>13103</v>
      </c>
      <c r="B285" s="146" t="s">
        <v>46</v>
      </c>
      <c r="C285" s="179">
        <v>15796508</v>
      </c>
      <c r="D285" s="180">
        <v>17699309</v>
      </c>
      <c r="E285" s="152">
        <f t="shared" si="9"/>
        <v>1902801</v>
      </c>
      <c r="F285" s="178">
        <f t="shared" si="8"/>
        <v>1</v>
      </c>
    </row>
    <row r="286" spans="1:6" x14ac:dyDescent="0.25">
      <c r="A286" s="175">
        <v>13104</v>
      </c>
      <c r="B286" s="146" t="s">
        <v>43</v>
      </c>
      <c r="C286" s="179">
        <v>18809150</v>
      </c>
      <c r="D286" s="180">
        <v>18662501</v>
      </c>
      <c r="E286" s="152">
        <f t="shared" si="9"/>
        <v>-146649</v>
      </c>
      <c r="F286" s="178">
        <f t="shared" si="8"/>
        <v>0.99822574233257155</v>
      </c>
    </row>
    <row r="287" spans="1:6" x14ac:dyDescent="0.25">
      <c r="A287" s="175">
        <v>13105</v>
      </c>
      <c r="B287" s="146" t="s">
        <v>49</v>
      </c>
      <c r="C287" s="179">
        <v>23244704</v>
      </c>
      <c r="D287" s="180">
        <v>23328872</v>
      </c>
      <c r="E287" s="152">
        <f t="shared" si="9"/>
        <v>84168</v>
      </c>
      <c r="F287" s="178">
        <f t="shared" si="8"/>
        <v>1</v>
      </c>
    </row>
    <row r="288" spans="1:6" x14ac:dyDescent="0.25">
      <c r="A288" s="175">
        <v>13106</v>
      </c>
      <c r="B288" s="146" t="s">
        <v>23</v>
      </c>
      <c r="C288" s="179">
        <v>30174590</v>
      </c>
      <c r="D288" s="180">
        <v>26843414</v>
      </c>
      <c r="E288" s="152">
        <f t="shared" si="9"/>
        <v>-3331176</v>
      </c>
      <c r="F288" s="178">
        <f t="shared" si="8"/>
        <v>0.9596972051663929</v>
      </c>
    </row>
    <row r="289" spans="1:6" x14ac:dyDescent="0.25">
      <c r="A289" s="175">
        <v>13107</v>
      </c>
      <c r="B289" s="146" t="s">
        <v>11</v>
      </c>
      <c r="C289" s="179">
        <v>32273178</v>
      </c>
      <c r="D289" s="180">
        <v>34070205</v>
      </c>
      <c r="E289" s="152">
        <f t="shared" si="9"/>
        <v>1797027</v>
      </c>
      <c r="F289" s="178">
        <f t="shared" si="8"/>
        <v>1</v>
      </c>
    </row>
    <row r="290" spans="1:6" x14ac:dyDescent="0.25">
      <c r="A290" s="175">
        <v>13108</v>
      </c>
      <c r="B290" s="146" t="s">
        <v>26</v>
      </c>
      <c r="C290" s="179">
        <v>17714110</v>
      </c>
      <c r="D290" s="180">
        <v>15273447</v>
      </c>
      <c r="E290" s="152">
        <f t="shared" si="9"/>
        <v>-2440663</v>
      </c>
      <c r="F290" s="178">
        <f t="shared" si="8"/>
        <v>0.9704712269339788</v>
      </c>
    </row>
    <row r="291" spans="1:6" x14ac:dyDescent="0.25">
      <c r="A291" s="175">
        <v>13109</v>
      </c>
      <c r="B291" s="146" t="s">
        <v>20</v>
      </c>
      <c r="C291" s="179">
        <v>12525498</v>
      </c>
      <c r="D291" s="180">
        <v>14265296</v>
      </c>
      <c r="E291" s="152">
        <f t="shared" si="9"/>
        <v>1739798</v>
      </c>
      <c r="F291" s="178">
        <f t="shared" si="8"/>
        <v>1</v>
      </c>
    </row>
    <row r="292" spans="1:6" x14ac:dyDescent="0.25">
      <c r="A292" s="175">
        <v>13132</v>
      </c>
      <c r="B292" s="146" t="s">
        <v>5</v>
      </c>
      <c r="C292" s="179">
        <v>87139000</v>
      </c>
      <c r="D292" s="180">
        <v>88923687</v>
      </c>
      <c r="E292" s="152">
        <f t="shared" si="9"/>
        <v>1784687</v>
      </c>
      <c r="F292" s="178">
        <f t="shared" si="8"/>
        <v>1</v>
      </c>
    </row>
    <row r="293" spans="1:6" x14ac:dyDescent="0.25">
      <c r="A293" s="175">
        <v>13202</v>
      </c>
      <c r="B293" s="146" t="s">
        <v>78</v>
      </c>
      <c r="C293" s="179">
        <v>7685871</v>
      </c>
      <c r="D293" s="180">
        <v>7363973</v>
      </c>
      <c r="E293" s="152">
        <f t="shared" si="9"/>
        <v>-321898</v>
      </c>
      <c r="F293" s="178">
        <f t="shared" si="8"/>
        <v>0.99610546274008083</v>
      </c>
    </row>
    <row r="294" spans="1:6" x14ac:dyDescent="0.25">
      <c r="A294" s="175">
        <v>13203</v>
      </c>
      <c r="B294" s="146" t="s">
        <v>228</v>
      </c>
      <c r="C294" s="179">
        <v>4581052</v>
      </c>
      <c r="D294" s="180">
        <v>4415620</v>
      </c>
      <c r="E294" s="152">
        <f t="shared" si="9"/>
        <v>-165432</v>
      </c>
      <c r="F294" s="178">
        <f t="shared" si="8"/>
        <v>0.9979984930382203</v>
      </c>
    </row>
    <row r="295" spans="1:6" x14ac:dyDescent="0.25">
      <c r="A295" s="175">
        <v>13301</v>
      </c>
      <c r="B295" s="146" t="s">
        <v>57</v>
      </c>
      <c r="C295" s="179">
        <v>34539218</v>
      </c>
      <c r="D295" s="180">
        <v>34347358</v>
      </c>
      <c r="E295" s="152">
        <f t="shared" si="9"/>
        <v>-191860</v>
      </c>
      <c r="F295" s="178">
        <f t="shared" si="8"/>
        <v>0.99767874942159285</v>
      </c>
    </row>
    <row r="296" spans="1:6" x14ac:dyDescent="0.25">
      <c r="A296" s="175">
        <v>13302</v>
      </c>
      <c r="B296" s="146" t="s">
        <v>79</v>
      </c>
      <c r="C296" s="179">
        <v>23302915</v>
      </c>
      <c r="D296" s="180">
        <v>18025383</v>
      </c>
      <c r="E296" s="152">
        <f t="shared" si="9"/>
        <v>-5277532</v>
      </c>
      <c r="F296" s="178">
        <f t="shared" si="8"/>
        <v>0.93614888873364954</v>
      </c>
    </row>
    <row r="297" spans="1:6" x14ac:dyDescent="0.25">
      <c r="A297" s="175">
        <v>13303</v>
      </c>
      <c r="B297" s="146" t="s">
        <v>219</v>
      </c>
      <c r="C297" s="179">
        <v>3659500</v>
      </c>
      <c r="D297" s="180">
        <v>4004190</v>
      </c>
      <c r="E297" s="152">
        <f t="shared" si="9"/>
        <v>344690</v>
      </c>
      <c r="F297" s="178">
        <f t="shared" si="8"/>
        <v>1</v>
      </c>
    </row>
    <row r="298" spans="1:6" x14ac:dyDescent="0.25">
      <c r="A298" s="175">
        <v>13401</v>
      </c>
      <c r="B298" s="146" t="s">
        <v>42</v>
      </c>
      <c r="C298" s="179">
        <v>45490061</v>
      </c>
      <c r="D298" s="180">
        <v>45768894</v>
      </c>
      <c r="E298" s="152">
        <f t="shared" si="9"/>
        <v>278833</v>
      </c>
      <c r="F298" s="178">
        <f t="shared" si="8"/>
        <v>1</v>
      </c>
    </row>
    <row r="299" spans="1:6" x14ac:dyDescent="0.25">
      <c r="A299" s="175">
        <v>13402</v>
      </c>
      <c r="B299" s="146" t="s">
        <v>81</v>
      </c>
      <c r="C299" s="179">
        <v>15495575</v>
      </c>
      <c r="D299" s="180">
        <v>13394683</v>
      </c>
      <c r="E299" s="152">
        <f t="shared" si="9"/>
        <v>-2100892</v>
      </c>
      <c r="F299" s="178">
        <f t="shared" si="8"/>
        <v>0.97458200369972448</v>
      </c>
    </row>
    <row r="300" spans="1:6" x14ac:dyDescent="0.25">
      <c r="A300" s="175">
        <v>13403</v>
      </c>
      <c r="B300" s="146" t="s">
        <v>232</v>
      </c>
      <c r="C300" s="179">
        <v>5620353</v>
      </c>
      <c r="D300" s="180">
        <v>6588827</v>
      </c>
      <c r="E300" s="152">
        <f t="shared" si="9"/>
        <v>968474</v>
      </c>
      <c r="F300" s="178">
        <f t="shared" si="8"/>
        <v>1</v>
      </c>
    </row>
    <row r="301" spans="1:6" x14ac:dyDescent="0.25">
      <c r="A301" s="175">
        <v>13404</v>
      </c>
      <c r="B301" s="146" t="s">
        <v>146</v>
      </c>
      <c r="C301" s="179">
        <v>11237140</v>
      </c>
      <c r="D301" s="180">
        <v>10921036</v>
      </c>
      <c r="E301" s="152">
        <f t="shared" si="9"/>
        <v>-316104</v>
      </c>
      <c r="F301" s="178">
        <f t="shared" si="8"/>
        <v>0.99617556242657768</v>
      </c>
    </row>
    <row r="302" spans="1:6" x14ac:dyDescent="0.25">
      <c r="A302" s="175">
        <v>13501</v>
      </c>
      <c r="B302" s="146" t="s">
        <v>149</v>
      </c>
      <c r="C302" s="179">
        <v>16515130</v>
      </c>
      <c r="D302" s="180">
        <v>16933044</v>
      </c>
      <c r="E302" s="152">
        <f t="shared" si="9"/>
        <v>417914</v>
      </c>
      <c r="F302" s="178">
        <f t="shared" si="8"/>
        <v>1</v>
      </c>
    </row>
    <row r="303" spans="1:6" x14ac:dyDescent="0.25">
      <c r="A303" s="175">
        <v>13502</v>
      </c>
      <c r="B303" s="146" t="s">
        <v>218</v>
      </c>
      <c r="C303" s="179">
        <v>3789961</v>
      </c>
      <c r="D303" s="180">
        <v>4699862</v>
      </c>
      <c r="E303" s="152">
        <f t="shared" si="9"/>
        <v>909901</v>
      </c>
      <c r="F303" s="178">
        <f t="shared" si="8"/>
        <v>1</v>
      </c>
    </row>
    <row r="304" spans="1:6" x14ac:dyDescent="0.25">
      <c r="A304" s="175">
        <v>13503</v>
      </c>
      <c r="B304" s="146" t="s">
        <v>158</v>
      </c>
      <c r="C304" s="179">
        <v>5471279</v>
      </c>
      <c r="D304" s="180">
        <v>5994596</v>
      </c>
      <c r="E304" s="152">
        <f t="shared" si="9"/>
        <v>523317</v>
      </c>
      <c r="F304" s="178">
        <f t="shared" si="8"/>
        <v>1</v>
      </c>
    </row>
    <row r="305" spans="1:6" x14ac:dyDescent="0.25">
      <c r="A305" s="175">
        <v>13504</v>
      </c>
      <c r="B305" s="146" t="s">
        <v>242</v>
      </c>
      <c r="C305" s="179">
        <v>3790450</v>
      </c>
      <c r="D305" s="180">
        <v>3992713</v>
      </c>
      <c r="E305" s="152">
        <f t="shared" si="9"/>
        <v>202263</v>
      </c>
      <c r="F305" s="178">
        <f t="shared" si="8"/>
        <v>1</v>
      </c>
    </row>
    <row r="306" spans="1:6" x14ac:dyDescent="0.25">
      <c r="A306" s="175">
        <v>13505</v>
      </c>
      <c r="B306" s="146" t="s">
        <v>252</v>
      </c>
      <c r="C306" s="179">
        <v>2129295</v>
      </c>
      <c r="D306" s="180">
        <v>2512442</v>
      </c>
      <c r="E306" s="152">
        <f t="shared" si="9"/>
        <v>383147</v>
      </c>
      <c r="F306" s="178">
        <f t="shared" si="8"/>
        <v>1</v>
      </c>
    </row>
    <row r="307" spans="1:6" x14ac:dyDescent="0.25">
      <c r="A307" s="175">
        <v>13601</v>
      </c>
      <c r="B307" s="146" t="s">
        <v>64</v>
      </c>
      <c r="C307" s="179">
        <v>12641020</v>
      </c>
      <c r="D307" s="180">
        <v>10311440</v>
      </c>
      <c r="E307" s="152">
        <f t="shared" si="9"/>
        <v>-2329580</v>
      </c>
      <c r="F307" s="178">
        <f t="shared" si="8"/>
        <v>0.97181518335012185</v>
      </c>
    </row>
    <row r="308" spans="1:6" x14ac:dyDescent="0.25">
      <c r="A308" s="175">
        <v>13602</v>
      </c>
      <c r="B308" s="146" t="s">
        <v>136</v>
      </c>
      <c r="C308" s="179">
        <v>5753331</v>
      </c>
      <c r="D308" s="180">
        <v>5595048</v>
      </c>
      <c r="E308" s="152">
        <f t="shared" si="9"/>
        <v>-158283</v>
      </c>
      <c r="F308" s="178">
        <f t="shared" si="8"/>
        <v>0.99808498642081722</v>
      </c>
    </row>
    <row r="309" spans="1:6" x14ac:dyDescent="0.25">
      <c r="A309" s="175">
        <v>13603</v>
      </c>
      <c r="B309" s="146" t="s">
        <v>226</v>
      </c>
      <c r="C309" s="179">
        <v>5595778</v>
      </c>
      <c r="D309" s="180">
        <v>5897140</v>
      </c>
      <c r="E309" s="152">
        <f t="shared" si="9"/>
        <v>301362</v>
      </c>
      <c r="F309" s="178">
        <f t="shared" si="8"/>
        <v>1</v>
      </c>
    </row>
    <row r="310" spans="1:6" x14ac:dyDescent="0.25">
      <c r="A310" s="175">
        <v>13604</v>
      </c>
      <c r="B310" s="146" t="s">
        <v>55</v>
      </c>
      <c r="C310" s="179">
        <v>8657829</v>
      </c>
      <c r="D310" s="180">
        <v>9181057</v>
      </c>
      <c r="E310" s="152">
        <f t="shared" si="9"/>
        <v>523228</v>
      </c>
      <c r="F310" s="178">
        <f t="shared" si="8"/>
        <v>1</v>
      </c>
    </row>
    <row r="311" spans="1:6" x14ac:dyDescent="0.25">
      <c r="A311" s="175">
        <v>13605</v>
      </c>
      <c r="B311" s="146" t="s">
        <v>80</v>
      </c>
      <c r="C311" s="179">
        <v>11522000</v>
      </c>
      <c r="D311" s="180">
        <v>12118954</v>
      </c>
      <c r="E311" s="152">
        <f t="shared" si="9"/>
        <v>596954</v>
      </c>
      <c r="F311" s="178">
        <f t="shared" si="8"/>
        <v>1</v>
      </c>
    </row>
    <row r="312" spans="1:6" x14ac:dyDescent="0.25">
      <c r="A312" s="175">
        <v>13121</v>
      </c>
      <c r="B312" s="146" t="s">
        <v>45</v>
      </c>
      <c r="C312" s="179">
        <v>12366448</v>
      </c>
      <c r="D312" s="180">
        <v>13194290</v>
      </c>
      <c r="E312" s="152">
        <f t="shared" si="9"/>
        <v>827842</v>
      </c>
      <c r="F312" s="178">
        <f t="shared" si="8"/>
        <v>1</v>
      </c>
    </row>
    <row r="313" spans="1:6" x14ac:dyDescent="0.25">
      <c r="A313" s="175">
        <v>13112</v>
      </c>
      <c r="B313" s="146" t="s">
        <v>27</v>
      </c>
      <c r="C313" s="179">
        <v>23305003</v>
      </c>
      <c r="D313" s="180">
        <v>25371387</v>
      </c>
      <c r="E313" s="152">
        <f t="shared" si="9"/>
        <v>2066384</v>
      </c>
      <c r="F313" s="178">
        <f t="shared" si="8"/>
        <v>1</v>
      </c>
    </row>
    <row r="314" spans="1:6" x14ac:dyDescent="0.25">
      <c r="A314" s="175">
        <v>14202</v>
      </c>
      <c r="B314" s="146" t="s">
        <v>178</v>
      </c>
      <c r="C314" s="179">
        <v>3276010</v>
      </c>
      <c r="D314" s="180">
        <v>3446912</v>
      </c>
      <c r="E314" s="152">
        <f t="shared" si="9"/>
        <v>170902</v>
      </c>
      <c r="F314" s="178">
        <f t="shared" si="8"/>
        <v>1</v>
      </c>
    </row>
    <row r="315" spans="1:6" x14ac:dyDescent="0.25">
      <c r="A315" s="175">
        <v>14203</v>
      </c>
      <c r="B315" s="146" t="s">
        <v>267</v>
      </c>
      <c r="C315" s="179">
        <v>2430839</v>
      </c>
      <c r="D315" s="180">
        <v>2835344</v>
      </c>
      <c r="E315" s="152">
        <f t="shared" si="9"/>
        <v>404505</v>
      </c>
      <c r="F315" s="178">
        <f t="shared" si="8"/>
        <v>1</v>
      </c>
    </row>
    <row r="316" spans="1:6" x14ac:dyDescent="0.25">
      <c r="A316" s="175">
        <v>14204</v>
      </c>
      <c r="B316" s="146" t="s">
        <v>101</v>
      </c>
      <c r="C316" s="179">
        <v>5290903</v>
      </c>
      <c r="D316" s="180">
        <v>5468624</v>
      </c>
      <c r="E316" s="152">
        <f t="shared" si="9"/>
        <v>177721</v>
      </c>
      <c r="F316" s="178">
        <f t="shared" si="8"/>
        <v>1</v>
      </c>
    </row>
    <row r="317" spans="1:6" x14ac:dyDescent="0.25">
      <c r="A317" s="175">
        <v>14101</v>
      </c>
      <c r="B317" s="146" t="s">
        <v>63</v>
      </c>
      <c r="C317" s="179">
        <v>27802266</v>
      </c>
      <c r="D317" s="180">
        <v>34028008</v>
      </c>
      <c r="E317" s="152">
        <f t="shared" si="9"/>
        <v>6225742</v>
      </c>
      <c r="F317" s="178">
        <f t="shared" si="8"/>
        <v>1</v>
      </c>
    </row>
    <row r="318" spans="1:6" x14ac:dyDescent="0.25">
      <c r="A318" s="175">
        <v>14201</v>
      </c>
      <c r="B318" s="146" t="s">
        <v>166</v>
      </c>
      <c r="C318" s="179">
        <v>5841346</v>
      </c>
      <c r="D318" s="180">
        <v>7403275</v>
      </c>
      <c r="E318" s="152">
        <f t="shared" si="9"/>
        <v>1561929</v>
      </c>
      <c r="F318" s="178">
        <f t="shared" si="8"/>
        <v>1</v>
      </c>
    </row>
    <row r="319" spans="1:6" x14ac:dyDescent="0.25">
      <c r="A319" s="175">
        <v>14102</v>
      </c>
      <c r="B319" s="146" t="s">
        <v>270</v>
      </c>
      <c r="C319" s="179">
        <v>2092500</v>
      </c>
      <c r="D319" s="180">
        <v>2137390</v>
      </c>
      <c r="E319" s="152">
        <f t="shared" si="9"/>
        <v>44890</v>
      </c>
      <c r="F319" s="178">
        <f t="shared" si="8"/>
        <v>1</v>
      </c>
    </row>
    <row r="320" spans="1:6" x14ac:dyDescent="0.25">
      <c r="A320" s="175">
        <v>14103</v>
      </c>
      <c r="B320" s="146" t="s">
        <v>110</v>
      </c>
      <c r="C320" s="179">
        <v>3463500</v>
      </c>
      <c r="D320" s="180">
        <v>3223265</v>
      </c>
      <c r="E320" s="152">
        <f t="shared" si="9"/>
        <v>-240235</v>
      </c>
      <c r="F320" s="178">
        <f t="shared" si="8"/>
        <v>0.99709347632282064</v>
      </c>
    </row>
    <row r="321" spans="1:6" x14ac:dyDescent="0.25">
      <c r="A321" s="175">
        <v>14104</v>
      </c>
      <c r="B321" s="146" t="s">
        <v>186</v>
      </c>
      <c r="C321" s="179">
        <v>3498352</v>
      </c>
      <c r="D321" s="180">
        <v>3835067</v>
      </c>
      <c r="E321" s="152">
        <f t="shared" si="9"/>
        <v>336715</v>
      </c>
      <c r="F321" s="178">
        <f t="shared" si="8"/>
        <v>1</v>
      </c>
    </row>
    <row r="322" spans="1:6" x14ac:dyDescent="0.25">
      <c r="A322" s="175">
        <v>14105</v>
      </c>
      <c r="B322" s="146" t="s">
        <v>236</v>
      </c>
      <c r="C322" s="179">
        <v>1748064</v>
      </c>
      <c r="D322" s="180">
        <v>1924284</v>
      </c>
      <c r="E322" s="152">
        <f t="shared" si="9"/>
        <v>176220</v>
      </c>
      <c r="F322" s="178">
        <f t="shared" si="8"/>
        <v>1</v>
      </c>
    </row>
    <row r="323" spans="1:6" x14ac:dyDescent="0.25">
      <c r="A323" s="175">
        <v>14106</v>
      </c>
      <c r="B323" s="146" t="s">
        <v>235</v>
      </c>
      <c r="C323" s="179">
        <v>3018850</v>
      </c>
      <c r="D323" s="180">
        <v>4230874</v>
      </c>
      <c r="E323" s="152">
        <f t="shared" si="9"/>
        <v>1212024</v>
      </c>
      <c r="F323" s="178">
        <f t="shared" si="8"/>
        <v>1</v>
      </c>
    </row>
    <row r="324" spans="1:6" x14ac:dyDescent="0.25">
      <c r="A324" s="175">
        <v>14107</v>
      </c>
      <c r="B324" s="146" t="s">
        <v>201</v>
      </c>
      <c r="C324" s="179">
        <v>3485834</v>
      </c>
      <c r="D324" s="180">
        <v>3706995</v>
      </c>
      <c r="E324" s="152">
        <f t="shared" si="9"/>
        <v>221161</v>
      </c>
      <c r="F324" s="178">
        <f t="shared" si="8"/>
        <v>1</v>
      </c>
    </row>
    <row r="325" spans="1:6" x14ac:dyDescent="0.25">
      <c r="A325" s="175">
        <v>14108</v>
      </c>
      <c r="B325" s="146" t="s">
        <v>286</v>
      </c>
      <c r="C325" s="179">
        <v>8412000</v>
      </c>
      <c r="D325" s="180">
        <v>10540983</v>
      </c>
      <c r="E325" s="152">
        <f t="shared" si="9"/>
        <v>2128983</v>
      </c>
      <c r="F325" s="178">
        <f t="shared" si="8"/>
        <v>1</v>
      </c>
    </row>
    <row r="326" spans="1:6" x14ac:dyDescent="0.25">
      <c r="A326" s="175">
        <v>15101</v>
      </c>
      <c r="B326" s="146" t="s">
        <v>59</v>
      </c>
      <c r="C326" s="179">
        <v>32422619</v>
      </c>
      <c r="D326" s="180">
        <v>34397260</v>
      </c>
      <c r="E326" s="152">
        <f t="shared" si="9"/>
        <v>1974641</v>
      </c>
      <c r="F326" s="178">
        <f t="shared" si="8"/>
        <v>1</v>
      </c>
    </row>
    <row r="327" spans="1:6" x14ac:dyDescent="0.25">
      <c r="A327" s="175">
        <v>15102</v>
      </c>
      <c r="B327" s="146" t="s">
        <v>310</v>
      </c>
      <c r="C327" s="179">
        <v>1658230</v>
      </c>
      <c r="D327" s="180">
        <v>1535800</v>
      </c>
      <c r="E327" s="152">
        <f t="shared" si="9"/>
        <v>-122430</v>
      </c>
      <c r="F327" s="178">
        <f t="shared" ref="F327:F350" si="10">IF(E327&gt;0,1,IF(E327&lt;0,1-(E327/$E$4),0))</f>
        <v>0.99851875999002193</v>
      </c>
    </row>
    <row r="328" spans="1:6" x14ac:dyDescent="0.25">
      <c r="A328" s="175">
        <v>15201</v>
      </c>
      <c r="B328" s="146" t="s">
        <v>294</v>
      </c>
      <c r="C328" s="179">
        <v>2122400</v>
      </c>
      <c r="D328" s="180">
        <v>2138559</v>
      </c>
      <c r="E328" s="152">
        <f t="shared" ref="E328:E350" si="11">+D328-C328</f>
        <v>16159</v>
      </c>
      <c r="F328" s="178">
        <f t="shared" si="10"/>
        <v>1</v>
      </c>
    </row>
    <row r="329" spans="1:6" x14ac:dyDescent="0.25">
      <c r="A329" s="175">
        <v>15202</v>
      </c>
      <c r="B329" s="146" t="s">
        <v>322</v>
      </c>
      <c r="C329" s="179">
        <v>1100148</v>
      </c>
      <c r="D329" s="180">
        <v>1196489</v>
      </c>
      <c r="E329" s="152">
        <f t="shared" si="11"/>
        <v>96341</v>
      </c>
      <c r="F329" s="178">
        <f t="shared" si="10"/>
        <v>1</v>
      </c>
    </row>
    <row r="330" spans="1:6" x14ac:dyDescent="0.25">
      <c r="A330" s="175">
        <v>16101</v>
      </c>
      <c r="B330" s="146" t="s">
        <v>71</v>
      </c>
      <c r="C330" s="179">
        <v>30244737</v>
      </c>
      <c r="D330" s="180">
        <v>32657907</v>
      </c>
      <c r="E330" s="152">
        <f t="shared" si="11"/>
        <v>2413170</v>
      </c>
      <c r="F330" s="178">
        <f t="shared" si="10"/>
        <v>1</v>
      </c>
    </row>
    <row r="331" spans="1:6" x14ac:dyDescent="0.25">
      <c r="A331" s="175">
        <v>16102</v>
      </c>
      <c r="B331" s="146" t="s">
        <v>221</v>
      </c>
      <c r="C331" s="179">
        <v>4208000</v>
      </c>
      <c r="D331" s="180">
        <v>3961833</v>
      </c>
      <c r="E331" s="152">
        <f t="shared" si="11"/>
        <v>-246167</v>
      </c>
      <c r="F331" s="178">
        <f t="shared" si="10"/>
        <v>0.997021707020042</v>
      </c>
    </row>
    <row r="332" spans="1:6" x14ac:dyDescent="0.25">
      <c r="A332" s="175">
        <v>16202</v>
      </c>
      <c r="B332" s="146" t="s">
        <v>346</v>
      </c>
      <c r="C332" s="179">
        <v>2310931</v>
      </c>
      <c r="D332" s="180">
        <v>2523767</v>
      </c>
      <c r="E332" s="152">
        <f t="shared" si="11"/>
        <v>212836</v>
      </c>
      <c r="F332" s="178">
        <f t="shared" si="10"/>
        <v>1</v>
      </c>
    </row>
    <row r="333" spans="1:6" x14ac:dyDescent="0.25">
      <c r="A333" s="175">
        <v>16203</v>
      </c>
      <c r="B333" s="146" t="s">
        <v>345</v>
      </c>
      <c r="C333" s="179">
        <v>3225465</v>
      </c>
      <c r="D333" s="180">
        <v>4052554</v>
      </c>
      <c r="E333" s="152">
        <f t="shared" si="11"/>
        <v>827089</v>
      </c>
      <c r="F333" s="178">
        <f t="shared" si="10"/>
        <v>1</v>
      </c>
    </row>
    <row r="334" spans="1:6" x14ac:dyDescent="0.25">
      <c r="A334" s="175">
        <v>16302</v>
      </c>
      <c r="B334" s="146" t="s">
        <v>293</v>
      </c>
      <c r="C334" s="179">
        <v>4188350</v>
      </c>
      <c r="D334" s="180">
        <v>5870816</v>
      </c>
      <c r="E334" s="152">
        <f t="shared" si="11"/>
        <v>1682466</v>
      </c>
      <c r="F334" s="178">
        <f t="shared" si="10"/>
        <v>1</v>
      </c>
    </row>
    <row r="335" spans="1:6" x14ac:dyDescent="0.25">
      <c r="A335" s="175">
        <v>16103</v>
      </c>
      <c r="B335" s="146" t="s">
        <v>73</v>
      </c>
      <c r="C335" s="179">
        <v>4615499</v>
      </c>
      <c r="D335" s="180">
        <v>4936201</v>
      </c>
      <c r="E335" s="152">
        <f t="shared" si="11"/>
        <v>320702</v>
      </c>
      <c r="F335" s="178">
        <f t="shared" si="10"/>
        <v>1</v>
      </c>
    </row>
    <row r="336" spans="1:6" x14ac:dyDescent="0.25">
      <c r="A336" s="175">
        <v>16104</v>
      </c>
      <c r="B336" s="146" t="s">
        <v>303</v>
      </c>
      <c r="C336" s="179">
        <v>2883740</v>
      </c>
      <c r="D336" s="180">
        <v>2829272</v>
      </c>
      <c r="E336" s="152">
        <f t="shared" si="11"/>
        <v>-54468</v>
      </c>
      <c r="F336" s="178">
        <f t="shared" si="10"/>
        <v>0.99934100971278705</v>
      </c>
    </row>
    <row r="337" spans="1:7" x14ac:dyDescent="0.25">
      <c r="A337" s="175">
        <v>16204</v>
      </c>
      <c r="B337" s="146" t="s">
        <v>332</v>
      </c>
      <c r="C337" s="179">
        <v>1978422</v>
      </c>
      <c r="D337" s="180">
        <v>2097173</v>
      </c>
      <c r="E337" s="152">
        <f t="shared" si="11"/>
        <v>118751</v>
      </c>
      <c r="F337" s="178">
        <f t="shared" si="10"/>
        <v>1</v>
      </c>
    </row>
    <row r="338" spans="1:7" x14ac:dyDescent="0.25">
      <c r="A338" s="175">
        <v>16303</v>
      </c>
      <c r="B338" s="146" t="s">
        <v>318</v>
      </c>
      <c r="C338" s="179">
        <v>2813054</v>
      </c>
      <c r="D338" s="180">
        <v>2980360</v>
      </c>
      <c r="E338" s="152">
        <f t="shared" si="11"/>
        <v>167306</v>
      </c>
      <c r="F338" s="178">
        <f t="shared" si="10"/>
        <v>1</v>
      </c>
    </row>
    <row r="339" spans="1:7" x14ac:dyDescent="0.25">
      <c r="A339" s="175">
        <v>16105</v>
      </c>
      <c r="B339" s="146" t="s">
        <v>249</v>
      </c>
      <c r="C339" s="179">
        <v>2534620</v>
      </c>
      <c r="D339" s="180">
        <v>2617645</v>
      </c>
      <c r="E339" s="152">
        <f t="shared" si="11"/>
        <v>83025</v>
      </c>
      <c r="F339" s="178">
        <f t="shared" si="10"/>
        <v>1</v>
      </c>
    </row>
    <row r="340" spans="1:7" x14ac:dyDescent="0.25">
      <c r="A340" s="175">
        <v>16106</v>
      </c>
      <c r="B340" s="146" t="s">
        <v>275</v>
      </c>
      <c r="C340" s="179">
        <v>2774596</v>
      </c>
      <c r="D340" s="180">
        <v>3098312</v>
      </c>
      <c r="E340" s="152">
        <f t="shared" si="11"/>
        <v>323716</v>
      </c>
      <c r="F340" s="178">
        <f t="shared" si="10"/>
        <v>1</v>
      </c>
    </row>
    <row r="341" spans="1:7" x14ac:dyDescent="0.25">
      <c r="A341" s="175">
        <v>16205</v>
      </c>
      <c r="B341" s="146" t="s">
        <v>266</v>
      </c>
      <c r="C341" s="179">
        <v>1678573</v>
      </c>
      <c r="D341" s="180">
        <v>1891561</v>
      </c>
      <c r="E341" s="152">
        <f t="shared" si="11"/>
        <v>212988</v>
      </c>
      <c r="F341" s="178">
        <f t="shared" si="10"/>
        <v>1</v>
      </c>
    </row>
    <row r="342" spans="1:7" x14ac:dyDescent="0.25">
      <c r="A342" s="175">
        <v>16107</v>
      </c>
      <c r="B342" s="146" t="s">
        <v>341</v>
      </c>
      <c r="C342" s="179">
        <v>4383709</v>
      </c>
      <c r="D342" s="180">
        <v>6358953</v>
      </c>
      <c r="E342" s="152">
        <f t="shared" si="11"/>
        <v>1975244</v>
      </c>
      <c r="F342" s="178">
        <f t="shared" si="10"/>
        <v>1</v>
      </c>
    </row>
    <row r="343" spans="1:7" x14ac:dyDescent="0.25">
      <c r="A343" s="175">
        <v>16201</v>
      </c>
      <c r="B343" s="146" t="s">
        <v>141</v>
      </c>
      <c r="C343" s="179">
        <v>2671000</v>
      </c>
      <c r="D343" s="180">
        <v>2886363</v>
      </c>
      <c r="E343" s="152">
        <f t="shared" si="11"/>
        <v>215363</v>
      </c>
      <c r="F343" s="178">
        <f t="shared" si="10"/>
        <v>1</v>
      </c>
    </row>
    <row r="344" spans="1:7" x14ac:dyDescent="0.25">
      <c r="A344" s="175">
        <v>16301</v>
      </c>
      <c r="B344" s="146" t="s">
        <v>93</v>
      </c>
      <c r="C344" s="179">
        <v>8653205</v>
      </c>
      <c r="D344" s="180">
        <v>9284139</v>
      </c>
      <c r="E344" s="152">
        <f t="shared" si="11"/>
        <v>630934</v>
      </c>
      <c r="F344" s="178">
        <f t="shared" si="10"/>
        <v>1</v>
      </c>
    </row>
    <row r="345" spans="1:7" x14ac:dyDescent="0.25">
      <c r="A345" s="175">
        <v>16304</v>
      </c>
      <c r="B345" s="146" t="s">
        <v>290</v>
      </c>
      <c r="C345" s="179">
        <v>1615972</v>
      </c>
      <c r="D345" s="180">
        <v>1835811</v>
      </c>
      <c r="E345" s="152">
        <f t="shared" si="11"/>
        <v>219839</v>
      </c>
      <c r="F345" s="178">
        <f t="shared" si="10"/>
        <v>1</v>
      </c>
    </row>
    <row r="346" spans="1:7" x14ac:dyDescent="0.25">
      <c r="A346" s="175">
        <v>16108</v>
      </c>
      <c r="B346" s="146" t="s">
        <v>337</v>
      </c>
      <c r="C346" s="179">
        <v>3027600</v>
      </c>
      <c r="D346" s="180">
        <v>3342197</v>
      </c>
      <c r="E346" s="152">
        <f t="shared" si="11"/>
        <v>314597</v>
      </c>
      <c r="F346" s="178">
        <f t="shared" si="10"/>
        <v>1</v>
      </c>
    </row>
    <row r="347" spans="1:7" x14ac:dyDescent="0.25">
      <c r="A347" s="175">
        <v>16305</v>
      </c>
      <c r="B347" s="146" t="s">
        <v>271</v>
      </c>
      <c r="C347" s="179">
        <v>3266665</v>
      </c>
      <c r="D347" s="180">
        <v>3564563</v>
      </c>
      <c r="E347" s="152">
        <f t="shared" si="11"/>
        <v>297898</v>
      </c>
      <c r="F347" s="178">
        <f t="shared" si="10"/>
        <v>1</v>
      </c>
    </row>
    <row r="348" spans="1:7" x14ac:dyDescent="0.25">
      <c r="A348" s="175">
        <v>16207</v>
      </c>
      <c r="B348" s="146" t="s">
        <v>349</v>
      </c>
      <c r="C348" s="179">
        <v>2094127</v>
      </c>
      <c r="D348" s="180">
        <v>1990614</v>
      </c>
      <c r="E348" s="152">
        <f t="shared" si="11"/>
        <v>-103513</v>
      </c>
      <c r="F348" s="178">
        <f t="shared" si="10"/>
        <v>0.99874763050598014</v>
      </c>
    </row>
    <row r="349" spans="1:7" x14ac:dyDescent="0.25">
      <c r="A349" s="175">
        <v>16109</v>
      </c>
      <c r="B349" s="146" t="s">
        <v>117</v>
      </c>
      <c r="C349" s="179">
        <v>3151772</v>
      </c>
      <c r="D349" s="180">
        <v>4036693</v>
      </c>
      <c r="E349" s="152">
        <f t="shared" si="11"/>
        <v>884921</v>
      </c>
      <c r="F349" s="178">
        <f t="shared" si="10"/>
        <v>1</v>
      </c>
    </row>
    <row r="350" spans="1:7" x14ac:dyDescent="0.25">
      <c r="A350" s="175">
        <v>16206</v>
      </c>
      <c r="B350" s="146" t="s">
        <v>193</v>
      </c>
      <c r="C350" s="179">
        <v>1797263</v>
      </c>
      <c r="D350" s="180">
        <v>2187886</v>
      </c>
      <c r="E350" s="152">
        <f t="shared" si="11"/>
        <v>390623</v>
      </c>
      <c r="F350" s="178">
        <f t="shared" si="10"/>
        <v>1</v>
      </c>
    </row>
    <row r="351" spans="1:7" x14ac:dyDescent="0.25">
      <c r="A351" s="88"/>
      <c r="B351" s="88"/>
      <c r="C351" s="153">
        <f>SUM(C6:C350)</f>
        <v>3786508845</v>
      </c>
      <c r="D351" s="153"/>
      <c r="E351" s="153">
        <f>SUM(E6:E350)</f>
        <v>155841026</v>
      </c>
      <c r="F351" s="217"/>
    </row>
    <row r="352" spans="1:7" x14ac:dyDescent="0.25">
      <c r="G352" s="41">
        <v>-19235768</v>
      </c>
    </row>
  </sheetData>
  <autoFilter ref="A5:G351"/>
  <pageMargins left="0.7" right="0.7" top="0.75" bottom="0.75" header="0.3" footer="0.3"/>
  <pageSetup orientation="portrait" horizontalDpi="4294967294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theme="9" tint="0.79998168889431442"/>
  </sheetPr>
  <dimension ref="A1:I348"/>
  <sheetViews>
    <sheetView zoomScaleNormal="100" workbookViewId="0">
      <selection sqref="A1:B1"/>
    </sheetView>
  </sheetViews>
  <sheetFormatPr baseColWidth="10" defaultRowHeight="15" x14ac:dyDescent="0.25"/>
  <cols>
    <col min="1" max="1" width="9.5703125" style="154" bestFit="1" customWidth="1"/>
    <col min="2" max="2" width="23.5703125" bestFit="1" customWidth="1"/>
    <col min="3" max="3" width="11" style="15" bestFit="1" customWidth="1"/>
    <col min="4" max="4" width="11.140625" style="15" bestFit="1" customWidth="1"/>
    <col min="5" max="6" width="11" style="15" bestFit="1" customWidth="1"/>
    <col min="7" max="7" width="11.42578125" style="1" customWidth="1"/>
    <col min="8" max="8" width="20.42578125" style="136" customWidth="1"/>
    <col min="9" max="9" width="18.85546875" style="34" customWidth="1"/>
  </cols>
  <sheetData>
    <row r="1" spans="1:9" s="16" customFormat="1" ht="29.25" customHeight="1" x14ac:dyDescent="0.2">
      <c r="A1" s="263" t="s">
        <v>438</v>
      </c>
      <c r="B1" s="263"/>
      <c r="C1" s="48"/>
      <c r="D1" s="48"/>
      <c r="E1" s="48"/>
      <c r="F1" s="48"/>
      <c r="G1" s="49"/>
      <c r="H1" s="50"/>
      <c r="I1" s="51"/>
    </row>
    <row r="2" spans="1:9" s="9" customFormat="1" ht="45" x14ac:dyDescent="0.25">
      <c r="A2" s="155"/>
      <c r="B2" s="2"/>
      <c r="C2" s="264" t="s">
        <v>400</v>
      </c>
      <c r="D2" s="264"/>
      <c r="E2" s="264"/>
      <c r="F2" s="264"/>
      <c r="G2" s="135" t="s">
        <v>399</v>
      </c>
      <c r="H2" s="134"/>
      <c r="I2" s="183"/>
    </row>
    <row r="3" spans="1:9" ht="34.5" customHeight="1" x14ac:dyDescent="0.25">
      <c r="A3" s="184" t="s">
        <v>0</v>
      </c>
      <c r="B3" s="174" t="s">
        <v>2</v>
      </c>
      <c r="C3" s="174" t="s">
        <v>395</v>
      </c>
      <c r="D3" s="174" t="s">
        <v>396</v>
      </c>
      <c r="E3" s="174" t="s">
        <v>397</v>
      </c>
      <c r="F3" s="174" t="s">
        <v>398</v>
      </c>
      <c r="G3" s="174"/>
      <c r="H3" s="181"/>
      <c r="I3" s="182" t="s">
        <v>390</v>
      </c>
    </row>
    <row r="4" spans="1:9" x14ac:dyDescent="0.25">
      <c r="A4" s="185">
        <v>1403</v>
      </c>
      <c r="B4" s="13" t="s">
        <v>334</v>
      </c>
      <c r="C4" s="187">
        <v>0.1111</v>
      </c>
      <c r="D4" s="187">
        <v>0.48630000000000001</v>
      </c>
      <c r="E4" s="234">
        <v>1</v>
      </c>
      <c r="F4" s="186">
        <v>1</v>
      </c>
      <c r="G4" s="156">
        <f t="shared" ref="G4:G67" si="0">COUNTIF(C4:F4,"&gt;=0")</f>
        <v>4</v>
      </c>
      <c r="H4" s="157">
        <f>(C4/100+D4/100+E4/100+F4/100)/G4</f>
        <v>6.493500000000001E-3</v>
      </c>
      <c r="I4" s="100">
        <f>+H4</f>
        <v>6.493500000000001E-3</v>
      </c>
    </row>
    <row r="5" spans="1:9" ht="31.15" customHeight="1" x14ac:dyDescent="0.25">
      <c r="A5" s="185">
        <v>1107</v>
      </c>
      <c r="B5" s="13" t="s">
        <v>70</v>
      </c>
      <c r="C5" s="187">
        <v>1</v>
      </c>
      <c r="D5" s="187">
        <v>1</v>
      </c>
      <c r="E5" s="234">
        <v>1</v>
      </c>
      <c r="F5" s="186">
        <v>1</v>
      </c>
      <c r="G5" s="156">
        <f t="shared" si="0"/>
        <v>4</v>
      </c>
      <c r="H5" s="157">
        <f t="shared" ref="H5:H68" si="1">(C5/100+D5/100+E5/100+F5/100)/G5</f>
        <v>0.01</v>
      </c>
      <c r="I5" s="211">
        <f t="shared" ref="I5:I68" si="2">+H5</f>
        <v>0.01</v>
      </c>
    </row>
    <row r="6" spans="1:9" ht="31.15" customHeight="1" x14ac:dyDescent="0.25">
      <c r="A6" s="185">
        <v>1404</v>
      </c>
      <c r="B6" s="13" t="s">
        <v>262</v>
      </c>
      <c r="C6" s="187">
        <v>1</v>
      </c>
      <c r="D6" s="187">
        <v>1</v>
      </c>
      <c r="E6" s="234">
        <v>1</v>
      </c>
      <c r="F6" s="186">
        <v>1</v>
      </c>
      <c r="G6" s="156">
        <f t="shared" si="0"/>
        <v>4</v>
      </c>
      <c r="H6" s="157">
        <f t="shared" si="1"/>
        <v>0.01</v>
      </c>
      <c r="I6" s="211">
        <f t="shared" si="2"/>
        <v>0.01</v>
      </c>
    </row>
    <row r="7" spans="1:9" x14ac:dyDescent="0.25">
      <c r="A7" s="185">
        <v>1405</v>
      </c>
      <c r="B7" s="13" t="s">
        <v>209</v>
      </c>
      <c r="C7" s="187">
        <v>1</v>
      </c>
      <c r="D7" s="187">
        <v>1</v>
      </c>
      <c r="E7" s="234">
        <v>1</v>
      </c>
      <c r="F7" s="186">
        <v>1</v>
      </c>
      <c r="G7" s="156">
        <f t="shared" si="0"/>
        <v>4</v>
      </c>
      <c r="H7" s="157">
        <f t="shared" si="1"/>
        <v>0.01</v>
      </c>
      <c r="I7" s="211">
        <f t="shared" si="2"/>
        <v>0.01</v>
      </c>
    </row>
    <row r="8" spans="1:9" x14ac:dyDescent="0.25">
      <c r="A8" s="185">
        <v>1101</v>
      </c>
      <c r="B8" s="13" t="s">
        <v>60</v>
      </c>
      <c r="C8" s="187">
        <v>1</v>
      </c>
      <c r="D8" s="187">
        <v>1</v>
      </c>
      <c r="E8" s="234">
        <v>1</v>
      </c>
      <c r="F8" s="186">
        <v>1</v>
      </c>
      <c r="G8" s="156">
        <f t="shared" si="0"/>
        <v>4</v>
      </c>
      <c r="H8" s="157">
        <f t="shared" si="1"/>
        <v>0.01</v>
      </c>
      <c r="I8" s="211">
        <f t="shared" si="2"/>
        <v>0.01</v>
      </c>
    </row>
    <row r="9" spans="1:9" x14ac:dyDescent="0.25">
      <c r="A9" s="185">
        <v>1401</v>
      </c>
      <c r="B9" s="13" t="s">
        <v>220</v>
      </c>
      <c r="C9" s="187">
        <v>0.94440000000000002</v>
      </c>
      <c r="D9" s="187">
        <v>1</v>
      </c>
      <c r="E9" s="234">
        <v>1</v>
      </c>
      <c r="F9" s="186">
        <v>1</v>
      </c>
      <c r="G9" s="156">
        <f t="shared" si="0"/>
        <v>4</v>
      </c>
      <c r="H9" s="157">
        <f t="shared" si="1"/>
        <v>9.8610000000000017E-3</v>
      </c>
      <c r="I9" s="211">
        <f t="shared" si="2"/>
        <v>9.8610000000000017E-3</v>
      </c>
    </row>
    <row r="10" spans="1:9" x14ac:dyDescent="0.25">
      <c r="A10" s="185">
        <v>1402</v>
      </c>
      <c r="B10" s="13" t="s">
        <v>261</v>
      </c>
      <c r="C10" s="187">
        <v>1</v>
      </c>
      <c r="D10" s="187">
        <v>1</v>
      </c>
      <c r="E10" s="234">
        <v>1</v>
      </c>
      <c r="F10" s="186">
        <v>1</v>
      </c>
      <c r="G10" s="156">
        <f t="shared" si="0"/>
        <v>4</v>
      </c>
      <c r="H10" s="157">
        <f t="shared" si="1"/>
        <v>0.01</v>
      </c>
      <c r="I10" s="211">
        <f t="shared" si="2"/>
        <v>0.01</v>
      </c>
    </row>
    <row r="11" spans="1:9" ht="31.15" customHeight="1" x14ac:dyDescent="0.25">
      <c r="A11" s="185">
        <v>2101</v>
      </c>
      <c r="B11" s="13" t="s">
        <v>28</v>
      </c>
      <c r="C11" s="187">
        <v>1</v>
      </c>
      <c r="D11" s="187">
        <v>0.97270000000000001</v>
      </c>
      <c r="E11" s="234">
        <v>1</v>
      </c>
      <c r="F11" s="186">
        <v>1</v>
      </c>
      <c r="G11" s="156">
        <f t="shared" si="0"/>
        <v>4</v>
      </c>
      <c r="H11" s="157">
        <f t="shared" si="1"/>
        <v>9.9317500000000013E-3</v>
      </c>
      <c r="I11" s="211">
        <f t="shared" si="2"/>
        <v>9.9317500000000013E-3</v>
      </c>
    </row>
    <row r="12" spans="1:9" ht="31.15" customHeight="1" x14ac:dyDescent="0.25">
      <c r="A12" s="185">
        <v>2102</v>
      </c>
      <c r="B12" s="13" t="s">
        <v>143</v>
      </c>
      <c r="C12" s="187">
        <v>0.94440000000000002</v>
      </c>
      <c r="D12" s="187">
        <v>0.84699999999999998</v>
      </c>
      <c r="E12" s="234">
        <v>1</v>
      </c>
      <c r="F12" s="186">
        <v>1</v>
      </c>
      <c r="G12" s="156">
        <f t="shared" si="0"/>
        <v>4</v>
      </c>
      <c r="H12" s="157">
        <f t="shared" si="1"/>
        <v>9.4785000000000008E-3</v>
      </c>
      <c r="I12" s="211">
        <f t="shared" si="2"/>
        <v>9.4785000000000008E-3</v>
      </c>
    </row>
    <row r="13" spans="1:9" ht="31.15" customHeight="1" x14ac:dyDescent="0.25">
      <c r="A13" s="185">
        <v>2103</v>
      </c>
      <c r="B13" s="13" t="s">
        <v>206</v>
      </c>
      <c r="C13" s="187">
        <v>1</v>
      </c>
      <c r="D13" s="187">
        <v>1</v>
      </c>
      <c r="E13" s="234">
        <v>1</v>
      </c>
      <c r="F13" s="186">
        <v>1</v>
      </c>
      <c r="G13" s="156">
        <f t="shared" si="0"/>
        <v>4</v>
      </c>
      <c r="H13" s="157">
        <f t="shared" si="1"/>
        <v>0.01</v>
      </c>
      <c r="I13" s="211">
        <f t="shared" si="2"/>
        <v>0.01</v>
      </c>
    </row>
    <row r="14" spans="1:9" x14ac:dyDescent="0.25">
      <c r="A14" s="185">
        <v>2104</v>
      </c>
      <c r="B14" s="13" t="s">
        <v>129</v>
      </c>
      <c r="C14" s="187">
        <v>0</v>
      </c>
      <c r="D14" s="187">
        <v>0</v>
      </c>
      <c r="E14" s="234">
        <v>1</v>
      </c>
      <c r="F14" s="186">
        <v>1</v>
      </c>
      <c r="G14" s="156">
        <f t="shared" si="0"/>
        <v>4</v>
      </c>
      <c r="H14" s="157">
        <f t="shared" si="1"/>
        <v>5.0000000000000001E-3</v>
      </c>
      <c r="I14" s="211">
        <f t="shared" si="2"/>
        <v>5.0000000000000001E-3</v>
      </c>
    </row>
    <row r="15" spans="1:9" x14ac:dyDescent="0.25">
      <c r="A15" s="185">
        <v>2201</v>
      </c>
      <c r="B15" s="13" t="s">
        <v>74</v>
      </c>
      <c r="C15" s="187">
        <v>0.83330000000000004</v>
      </c>
      <c r="D15" s="187">
        <v>0.56279999999999997</v>
      </c>
      <c r="E15" s="234">
        <v>1</v>
      </c>
      <c r="F15" s="186">
        <v>1</v>
      </c>
      <c r="G15" s="156">
        <f t="shared" si="0"/>
        <v>4</v>
      </c>
      <c r="H15" s="157">
        <f t="shared" si="1"/>
        <v>8.4902499999999995E-3</v>
      </c>
      <c r="I15" s="211">
        <f t="shared" si="2"/>
        <v>8.4902499999999995E-3</v>
      </c>
    </row>
    <row r="16" spans="1:9" x14ac:dyDescent="0.25">
      <c r="A16" s="185">
        <v>2202</v>
      </c>
      <c r="B16" s="13" t="s">
        <v>326</v>
      </c>
      <c r="C16" s="187">
        <v>1</v>
      </c>
      <c r="D16" s="187">
        <v>1</v>
      </c>
      <c r="E16" s="234">
        <v>1</v>
      </c>
      <c r="F16" s="186">
        <v>1</v>
      </c>
      <c r="G16" s="156">
        <f t="shared" si="0"/>
        <v>4</v>
      </c>
      <c r="H16" s="157">
        <f t="shared" si="1"/>
        <v>0.01</v>
      </c>
      <c r="I16" s="211">
        <f t="shared" si="2"/>
        <v>0.01</v>
      </c>
    </row>
    <row r="17" spans="1:9" ht="46.9" customHeight="1" x14ac:dyDescent="0.25">
      <c r="A17" s="185">
        <v>2203</v>
      </c>
      <c r="B17" s="13" t="s">
        <v>202</v>
      </c>
      <c r="C17" s="187">
        <v>1</v>
      </c>
      <c r="D17" s="187">
        <v>1</v>
      </c>
      <c r="E17" s="234">
        <v>1</v>
      </c>
      <c r="F17" s="186">
        <v>1</v>
      </c>
      <c r="G17" s="156">
        <f t="shared" si="0"/>
        <v>4</v>
      </c>
      <c r="H17" s="157">
        <f t="shared" si="1"/>
        <v>0.01</v>
      </c>
      <c r="I17" s="211">
        <f t="shared" si="2"/>
        <v>0.01</v>
      </c>
    </row>
    <row r="18" spans="1:9" x14ac:dyDescent="0.25">
      <c r="A18" s="185">
        <v>2301</v>
      </c>
      <c r="B18" s="13" t="s">
        <v>125</v>
      </c>
      <c r="C18" s="187">
        <v>1</v>
      </c>
      <c r="D18" s="187">
        <v>1</v>
      </c>
      <c r="E18" s="234">
        <v>1</v>
      </c>
      <c r="F18" s="186">
        <v>1</v>
      </c>
      <c r="G18" s="156">
        <f t="shared" si="0"/>
        <v>4</v>
      </c>
      <c r="H18" s="157">
        <f t="shared" si="1"/>
        <v>0.01</v>
      </c>
      <c r="I18" s="211">
        <f t="shared" si="2"/>
        <v>0.01</v>
      </c>
    </row>
    <row r="19" spans="1:9" ht="31.15" customHeight="1" x14ac:dyDescent="0.25">
      <c r="A19" s="185">
        <v>2302</v>
      </c>
      <c r="B19" s="13" t="s">
        <v>145</v>
      </c>
      <c r="C19" s="187">
        <v>1</v>
      </c>
      <c r="D19" s="187">
        <v>0.71579999999999999</v>
      </c>
      <c r="E19" s="234">
        <v>1</v>
      </c>
      <c r="F19" s="186">
        <v>1</v>
      </c>
      <c r="G19" s="156">
        <f t="shared" si="0"/>
        <v>4</v>
      </c>
      <c r="H19" s="157">
        <f t="shared" si="1"/>
        <v>9.2895000000000009E-3</v>
      </c>
      <c r="I19" s="211">
        <f t="shared" si="2"/>
        <v>9.2895000000000009E-3</v>
      </c>
    </row>
    <row r="20" spans="1:9" x14ac:dyDescent="0.25">
      <c r="A20" s="185">
        <v>3201</v>
      </c>
      <c r="B20" s="13" t="s">
        <v>133</v>
      </c>
      <c r="C20" s="187">
        <v>1</v>
      </c>
      <c r="D20" s="187">
        <v>1</v>
      </c>
      <c r="E20" s="234">
        <v>1</v>
      </c>
      <c r="F20" s="186">
        <v>1</v>
      </c>
      <c r="G20" s="156">
        <f t="shared" si="0"/>
        <v>4</v>
      </c>
      <c r="H20" s="157">
        <f t="shared" si="1"/>
        <v>0.01</v>
      </c>
      <c r="I20" s="211">
        <f t="shared" si="2"/>
        <v>0.01</v>
      </c>
    </row>
    <row r="21" spans="1:9" x14ac:dyDescent="0.25">
      <c r="A21" s="185">
        <v>3101</v>
      </c>
      <c r="B21" s="13" t="s">
        <v>52</v>
      </c>
      <c r="C21" s="187">
        <v>1</v>
      </c>
      <c r="D21" s="187">
        <v>1</v>
      </c>
      <c r="E21" s="234">
        <v>1</v>
      </c>
      <c r="F21" s="186">
        <v>1</v>
      </c>
      <c r="G21" s="156">
        <f t="shared" si="0"/>
        <v>4</v>
      </c>
      <c r="H21" s="157">
        <f t="shared" si="1"/>
        <v>0.01</v>
      </c>
      <c r="I21" s="211">
        <f t="shared" si="2"/>
        <v>0.01</v>
      </c>
    </row>
    <row r="22" spans="1:9" ht="31.15" customHeight="1" x14ac:dyDescent="0.25">
      <c r="A22" s="185">
        <v>3102</v>
      </c>
      <c r="B22" s="13" t="s">
        <v>87</v>
      </c>
      <c r="C22" s="187">
        <v>1</v>
      </c>
      <c r="D22" s="187">
        <v>1</v>
      </c>
      <c r="E22" s="234">
        <v>1</v>
      </c>
      <c r="F22" s="186">
        <v>1</v>
      </c>
      <c r="G22" s="156">
        <f t="shared" si="0"/>
        <v>4</v>
      </c>
      <c r="H22" s="157">
        <f t="shared" si="1"/>
        <v>0.01</v>
      </c>
      <c r="I22" s="211">
        <f t="shared" si="2"/>
        <v>0.01</v>
      </c>
    </row>
    <row r="23" spans="1:9" x14ac:dyDescent="0.25">
      <c r="A23" s="185">
        <v>3103</v>
      </c>
      <c r="B23" s="13" t="s">
        <v>168</v>
      </c>
      <c r="C23" s="187">
        <v>1</v>
      </c>
      <c r="D23" s="187">
        <v>0.90159999999999996</v>
      </c>
      <c r="E23" s="234">
        <v>1</v>
      </c>
      <c r="F23" s="186">
        <v>0</v>
      </c>
      <c r="G23" s="156">
        <f t="shared" si="0"/>
        <v>4</v>
      </c>
      <c r="H23" s="157">
        <f t="shared" si="1"/>
        <v>7.254E-3</v>
      </c>
      <c r="I23" s="211">
        <f t="shared" si="2"/>
        <v>7.254E-3</v>
      </c>
    </row>
    <row r="24" spans="1:9" ht="31.15" customHeight="1" x14ac:dyDescent="0.25">
      <c r="A24" s="185">
        <v>3202</v>
      </c>
      <c r="B24" s="13" t="s">
        <v>181</v>
      </c>
      <c r="C24" s="187">
        <v>0.83330000000000004</v>
      </c>
      <c r="D24" s="187">
        <v>0.8962</v>
      </c>
      <c r="E24" s="234">
        <v>1</v>
      </c>
      <c r="F24" s="186">
        <v>1</v>
      </c>
      <c r="G24" s="156">
        <f t="shared" si="0"/>
        <v>4</v>
      </c>
      <c r="H24" s="157">
        <f t="shared" si="1"/>
        <v>9.3237500000000004E-3</v>
      </c>
      <c r="I24" s="211">
        <f t="shared" si="2"/>
        <v>9.3237500000000004E-3</v>
      </c>
    </row>
    <row r="25" spans="1:9" x14ac:dyDescent="0.25">
      <c r="A25" s="185">
        <v>3301</v>
      </c>
      <c r="B25" s="13" t="s">
        <v>142</v>
      </c>
      <c r="C25" s="187">
        <v>1</v>
      </c>
      <c r="D25" s="187">
        <v>1</v>
      </c>
      <c r="E25" s="234">
        <v>1</v>
      </c>
      <c r="F25" s="186">
        <v>1</v>
      </c>
      <c r="G25" s="156">
        <f t="shared" si="0"/>
        <v>4</v>
      </c>
      <c r="H25" s="157">
        <f t="shared" si="1"/>
        <v>0.01</v>
      </c>
      <c r="I25" s="211">
        <f t="shared" si="2"/>
        <v>0.01</v>
      </c>
    </row>
    <row r="26" spans="1:9" ht="31.15" customHeight="1" x14ac:dyDescent="0.25">
      <c r="A26" s="185">
        <v>3302</v>
      </c>
      <c r="B26" s="13" t="s">
        <v>329</v>
      </c>
      <c r="C26" s="187">
        <v>1</v>
      </c>
      <c r="D26" s="187">
        <v>1</v>
      </c>
      <c r="E26" s="234">
        <v>1</v>
      </c>
      <c r="F26" s="186">
        <v>1</v>
      </c>
      <c r="G26" s="156">
        <f t="shared" si="0"/>
        <v>4</v>
      </c>
      <c r="H26" s="157">
        <f t="shared" si="1"/>
        <v>0.01</v>
      </c>
      <c r="I26" s="211">
        <f t="shared" si="2"/>
        <v>0.01</v>
      </c>
    </row>
    <row r="27" spans="1:9" x14ac:dyDescent="0.25">
      <c r="A27" s="185">
        <v>3303</v>
      </c>
      <c r="B27" s="13" t="s">
        <v>159</v>
      </c>
      <c r="C27" s="187">
        <v>1</v>
      </c>
      <c r="D27" s="187">
        <v>1</v>
      </c>
      <c r="E27" s="234">
        <v>1</v>
      </c>
      <c r="F27" s="186">
        <v>1</v>
      </c>
      <c r="G27" s="156">
        <f t="shared" si="0"/>
        <v>4</v>
      </c>
      <c r="H27" s="157">
        <f t="shared" si="1"/>
        <v>0.01</v>
      </c>
      <c r="I27" s="211">
        <f t="shared" si="2"/>
        <v>0.01</v>
      </c>
    </row>
    <row r="28" spans="1:9" x14ac:dyDescent="0.25">
      <c r="A28" s="185">
        <v>3304</v>
      </c>
      <c r="B28" s="13" t="s">
        <v>217</v>
      </c>
      <c r="C28" s="187">
        <v>1</v>
      </c>
      <c r="D28" s="187">
        <v>1</v>
      </c>
      <c r="E28" s="234">
        <v>1</v>
      </c>
      <c r="F28" s="186">
        <v>1</v>
      </c>
      <c r="G28" s="156">
        <f t="shared" si="0"/>
        <v>4</v>
      </c>
      <c r="H28" s="157">
        <f t="shared" si="1"/>
        <v>0.01</v>
      </c>
      <c r="I28" s="211">
        <f t="shared" si="2"/>
        <v>0.01</v>
      </c>
    </row>
    <row r="29" spans="1:9" x14ac:dyDescent="0.25">
      <c r="A29" s="185">
        <v>4101</v>
      </c>
      <c r="B29" s="13" t="s">
        <v>84</v>
      </c>
      <c r="C29" s="187">
        <v>0.94440000000000002</v>
      </c>
      <c r="D29" s="187">
        <v>0.99450000000000005</v>
      </c>
      <c r="E29" s="234">
        <v>1</v>
      </c>
      <c r="F29" s="186">
        <v>1</v>
      </c>
      <c r="G29" s="156">
        <f t="shared" si="0"/>
        <v>4</v>
      </c>
      <c r="H29" s="157">
        <f t="shared" si="1"/>
        <v>9.8472500000000018E-3</v>
      </c>
      <c r="I29" s="211">
        <f t="shared" si="2"/>
        <v>9.8472500000000018E-3</v>
      </c>
    </row>
    <row r="30" spans="1:9" ht="31.15" customHeight="1" x14ac:dyDescent="0.25">
      <c r="A30" s="185">
        <v>4102</v>
      </c>
      <c r="B30" s="13" t="s">
        <v>77</v>
      </c>
      <c r="C30" s="187">
        <v>1</v>
      </c>
      <c r="D30" s="187">
        <v>1</v>
      </c>
      <c r="E30" s="234">
        <v>1</v>
      </c>
      <c r="F30" s="186">
        <v>1</v>
      </c>
      <c r="G30" s="156">
        <f t="shared" si="0"/>
        <v>4</v>
      </c>
      <c r="H30" s="157">
        <f t="shared" si="1"/>
        <v>0.01</v>
      </c>
      <c r="I30" s="211">
        <f t="shared" si="2"/>
        <v>0.01</v>
      </c>
    </row>
    <row r="31" spans="1:9" ht="31.15" customHeight="1" x14ac:dyDescent="0.25">
      <c r="A31" s="185">
        <v>4103</v>
      </c>
      <c r="B31" s="13" t="s">
        <v>89</v>
      </c>
      <c r="C31" s="187">
        <v>1</v>
      </c>
      <c r="D31" s="187">
        <v>1</v>
      </c>
      <c r="E31" s="234">
        <v>1</v>
      </c>
      <c r="F31" s="186">
        <v>1</v>
      </c>
      <c r="G31" s="156">
        <f t="shared" si="0"/>
        <v>4</v>
      </c>
      <c r="H31" s="157">
        <f t="shared" si="1"/>
        <v>0.01</v>
      </c>
      <c r="I31" s="211">
        <f t="shared" si="2"/>
        <v>0.01</v>
      </c>
    </row>
    <row r="32" spans="1:9" ht="31.15" customHeight="1" x14ac:dyDescent="0.25">
      <c r="A32" s="185">
        <v>4104</v>
      </c>
      <c r="B32" s="13" t="s">
        <v>327</v>
      </c>
      <c r="C32" s="187">
        <v>1</v>
      </c>
      <c r="D32" s="187">
        <v>1</v>
      </c>
      <c r="E32" s="234">
        <v>1</v>
      </c>
      <c r="F32" s="186">
        <v>1</v>
      </c>
      <c r="G32" s="156">
        <f t="shared" si="0"/>
        <v>4</v>
      </c>
      <c r="H32" s="157">
        <f t="shared" si="1"/>
        <v>0.01</v>
      </c>
      <c r="I32" s="211">
        <f t="shared" si="2"/>
        <v>0.01</v>
      </c>
    </row>
    <row r="33" spans="1:9" x14ac:dyDescent="0.25">
      <c r="A33" s="185">
        <v>4105</v>
      </c>
      <c r="B33" s="13" t="s">
        <v>208</v>
      </c>
      <c r="C33" s="187">
        <v>1</v>
      </c>
      <c r="D33" s="187">
        <v>1</v>
      </c>
      <c r="E33" s="234">
        <v>1</v>
      </c>
      <c r="F33" s="186">
        <v>1</v>
      </c>
      <c r="G33" s="156">
        <f t="shared" si="0"/>
        <v>4</v>
      </c>
      <c r="H33" s="157">
        <f t="shared" si="1"/>
        <v>0.01</v>
      </c>
      <c r="I33" s="211">
        <f t="shared" si="2"/>
        <v>0.01</v>
      </c>
    </row>
    <row r="34" spans="1:9" x14ac:dyDescent="0.25">
      <c r="A34" s="185">
        <v>4106</v>
      </c>
      <c r="B34" s="13" t="s">
        <v>230</v>
      </c>
      <c r="C34" s="187">
        <v>1</v>
      </c>
      <c r="D34" s="187">
        <v>1</v>
      </c>
      <c r="E34" s="234">
        <v>1</v>
      </c>
      <c r="F34" s="186">
        <v>1</v>
      </c>
      <c r="G34" s="156">
        <f t="shared" si="0"/>
        <v>4</v>
      </c>
      <c r="H34" s="157">
        <f t="shared" si="1"/>
        <v>0.01</v>
      </c>
      <c r="I34" s="211">
        <f t="shared" si="2"/>
        <v>0.01</v>
      </c>
    </row>
    <row r="35" spans="1:9" x14ac:dyDescent="0.25">
      <c r="A35" s="185">
        <v>4201</v>
      </c>
      <c r="B35" s="13" t="s">
        <v>119</v>
      </c>
      <c r="C35" s="187">
        <v>1</v>
      </c>
      <c r="D35" s="187">
        <v>0.97809999999999997</v>
      </c>
      <c r="E35" s="234">
        <v>1</v>
      </c>
      <c r="F35" s="186">
        <v>1</v>
      </c>
      <c r="G35" s="156">
        <f t="shared" si="0"/>
        <v>4</v>
      </c>
      <c r="H35" s="157">
        <f t="shared" si="1"/>
        <v>9.945250000000001E-3</v>
      </c>
      <c r="I35" s="211">
        <f t="shared" si="2"/>
        <v>9.945250000000001E-3</v>
      </c>
    </row>
    <row r="36" spans="1:9" x14ac:dyDescent="0.25">
      <c r="A36" s="185">
        <v>4202</v>
      </c>
      <c r="B36" s="13" t="s">
        <v>248</v>
      </c>
      <c r="C36" s="187">
        <v>1</v>
      </c>
      <c r="D36" s="187">
        <v>1</v>
      </c>
      <c r="E36" s="234">
        <v>1</v>
      </c>
      <c r="F36" s="186">
        <v>1</v>
      </c>
      <c r="G36" s="156">
        <f t="shared" si="0"/>
        <v>4</v>
      </c>
      <c r="H36" s="157">
        <f t="shared" si="1"/>
        <v>0.01</v>
      </c>
      <c r="I36" s="211">
        <f t="shared" si="2"/>
        <v>0.01</v>
      </c>
    </row>
    <row r="37" spans="1:9" x14ac:dyDescent="0.25">
      <c r="A37" s="185">
        <v>4203</v>
      </c>
      <c r="B37" s="13" t="s">
        <v>171</v>
      </c>
      <c r="C37" s="187">
        <v>1</v>
      </c>
      <c r="D37" s="187">
        <v>1</v>
      </c>
      <c r="E37" s="234">
        <v>1</v>
      </c>
      <c r="F37" s="186">
        <v>1</v>
      </c>
      <c r="G37" s="156">
        <f t="shared" si="0"/>
        <v>4</v>
      </c>
      <c r="H37" s="157">
        <f t="shared" si="1"/>
        <v>0.01</v>
      </c>
      <c r="I37" s="211">
        <f t="shared" si="2"/>
        <v>0.01</v>
      </c>
    </row>
    <row r="38" spans="1:9" ht="31.15" customHeight="1" x14ac:dyDescent="0.25">
      <c r="A38" s="185">
        <v>4204</v>
      </c>
      <c r="B38" s="13" t="s">
        <v>308</v>
      </c>
      <c r="C38" s="187">
        <v>1</v>
      </c>
      <c r="D38" s="187">
        <v>1</v>
      </c>
      <c r="E38" s="234">
        <v>1</v>
      </c>
      <c r="F38" s="186">
        <v>1</v>
      </c>
      <c r="G38" s="156">
        <f t="shared" si="0"/>
        <v>4</v>
      </c>
      <c r="H38" s="157">
        <f t="shared" si="1"/>
        <v>0.01</v>
      </c>
      <c r="I38" s="211">
        <f t="shared" si="2"/>
        <v>0.01</v>
      </c>
    </row>
    <row r="39" spans="1:9" x14ac:dyDescent="0.25">
      <c r="A39" s="185">
        <v>4301</v>
      </c>
      <c r="B39" s="13" t="s">
        <v>124</v>
      </c>
      <c r="C39" s="187">
        <v>1</v>
      </c>
      <c r="D39" s="187">
        <v>0.80330000000000001</v>
      </c>
      <c r="E39" s="234">
        <v>1</v>
      </c>
      <c r="F39" s="186">
        <v>1</v>
      </c>
      <c r="G39" s="156">
        <f t="shared" si="0"/>
        <v>4</v>
      </c>
      <c r="H39" s="157">
        <f t="shared" si="1"/>
        <v>9.5082500000000011E-3</v>
      </c>
      <c r="I39" s="211">
        <f t="shared" si="2"/>
        <v>9.5082500000000011E-3</v>
      </c>
    </row>
    <row r="40" spans="1:9" ht="31.15" customHeight="1" x14ac:dyDescent="0.25">
      <c r="A40" s="185">
        <v>4302</v>
      </c>
      <c r="B40" s="13" t="s">
        <v>314</v>
      </c>
      <c r="C40" s="187">
        <v>1</v>
      </c>
      <c r="D40" s="187">
        <v>1</v>
      </c>
      <c r="E40" s="234">
        <v>1</v>
      </c>
      <c r="F40" s="186">
        <v>1</v>
      </c>
      <c r="G40" s="156">
        <f t="shared" si="0"/>
        <v>4</v>
      </c>
      <c r="H40" s="157">
        <f t="shared" si="1"/>
        <v>0.01</v>
      </c>
      <c r="I40" s="211">
        <f t="shared" si="2"/>
        <v>0.01</v>
      </c>
    </row>
    <row r="41" spans="1:9" ht="31.15" customHeight="1" x14ac:dyDescent="0.25">
      <c r="A41" s="185">
        <v>4303</v>
      </c>
      <c r="B41" s="13" t="s">
        <v>253</v>
      </c>
      <c r="C41" s="187">
        <v>1</v>
      </c>
      <c r="D41" s="187">
        <v>1</v>
      </c>
      <c r="E41" s="234">
        <v>1</v>
      </c>
      <c r="F41" s="186">
        <v>1</v>
      </c>
      <c r="G41" s="156">
        <f t="shared" si="0"/>
        <v>4</v>
      </c>
      <c r="H41" s="157">
        <f t="shared" si="1"/>
        <v>0.01</v>
      </c>
      <c r="I41" s="211">
        <f t="shared" si="2"/>
        <v>0.01</v>
      </c>
    </row>
    <row r="42" spans="1:9" ht="31.15" customHeight="1" x14ac:dyDescent="0.25">
      <c r="A42" s="185">
        <v>4304</v>
      </c>
      <c r="B42" s="13" t="s">
        <v>299</v>
      </c>
      <c r="C42" s="187">
        <v>1</v>
      </c>
      <c r="D42" s="187">
        <v>1</v>
      </c>
      <c r="E42" s="234">
        <v>1</v>
      </c>
      <c r="F42" s="186">
        <v>1</v>
      </c>
      <c r="G42" s="156">
        <f t="shared" si="0"/>
        <v>4</v>
      </c>
      <c r="H42" s="157">
        <f t="shared" si="1"/>
        <v>0.01</v>
      </c>
      <c r="I42" s="211">
        <f t="shared" si="2"/>
        <v>0.01</v>
      </c>
    </row>
    <row r="43" spans="1:9" ht="31.15" customHeight="1" x14ac:dyDescent="0.25">
      <c r="A43" s="185">
        <v>4305</v>
      </c>
      <c r="B43" s="13" t="s">
        <v>282</v>
      </c>
      <c r="C43" s="187">
        <v>1</v>
      </c>
      <c r="D43" s="187">
        <v>1</v>
      </c>
      <c r="E43" s="234">
        <v>1</v>
      </c>
      <c r="F43" s="186">
        <v>1</v>
      </c>
      <c r="G43" s="156">
        <f t="shared" si="0"/>
        <v>4</v>
      </c>
      <c r="H43" s="157">
        <f t="shared" si="1"/>
        <v>0.01</v>
      </c>
      <c r="I43" s="211">
        <f t="shared" si="2"/>
        <v>0.01</v>
      </c>
    </row>
    <row r="44" spans="1:9" ht="31.15" customHeight="1" x14ac:dyDescent="0.25">
      <c r="A44" s="185">
        <v>5502</v>
      </c>
      <c r="B44" s="13" t="s">
        <v>66</v>
      </c>
      <c r="C44" s="187">
        <v>1</v>
      </c>
      <c r="D44" s="187">
        <v>1</v>
      </c>
      <c r="E44" s="234">
        <v>1</v>
      </c>
      <c r="F44" s="186">
        <v>1</v>
      </c>
      <c r="G44" s="156">
        <f t="shared" si="0"/>
        <v>4</v>
      </c>
      <c r="H44" s="157">
        <f t="shared" si="1"/>
        <v>0.01</v>
      </c>
      <c r="I44" s="211">
        <f t="shared" si="2"/>
        <v>0.01</v>
      </c>
    </row>
    <row r="45" spans="1:9" ht="31.15" customHeight="1" x14ac:dyDescent="0.25">
      <c r="A45" s="185">
        <v>5101</v>
      </c>
      <c r="B45" s="13" t="s">
        <v>47</v>
      </c>
      <c r="C45" s="187">
        <v>1</v>
      </c>
      <c r="D45" s="187">
        <v>1</v>
      </c>
      <c r="E45" s="234">
        <v>1</v>
      </c>
      <c r="F45" s="186">
        <v>1</v>
      </c>
      <c r="G45" s="156">
        <f t="shared" si="0"/>
        <v>4</v>
      </c>
      <c r="H45" s="157">
        <f t="shared" si="1"/>
        <v>0.01</v>
      </c>
      <c r="I45" s="211">
        <f t="shared" si="2"/>
        <v>0.01</v>
      </c>
    </row>
    <row r="46" spans="1:9" x14ac:dyDescent="0.25">
      <c r="A46" s="185">
        <v>5102</v>
      </c>
      <c r="B46" s="13" t="s">
        <v>152</v>
      </c>
      <c r="C46" s="187">
        <v>1</v>
      </c>
      <c r="D46" s="187">
        <v>1</v>
      </c>
      <c r="E46" s="234">
        <v>1</v>
      </c>
      <c r="F46" s="186">
        <v>1</v>
      </c>
      <c r="G46" s="156">
        <f t="shared" si="0"/>
        <v>4</v>
      </c>
      <c r="H46" s="157">
        <f t="shared" si="1"/>
        <v>0.01</v>
      </c>
      <c r="I46" s="211">
        <f t="shared" si="2"/>
        <v>0.01</v>
      </c>
    </row>
    <row r="47" spans="1:9" ht="46.9" customHeight="1" x14ac:dyDescent="0.25">
      <c r="A47" s="185">
        <v>5103</v>
      </c>
      <c r="B47" s="13" t="s">
        <v>58</v>
      </c>
      <c r="C47" s="187">
        <v>1</v>
      </c>
      <c r="D47" s="187">
        <v>1</v>
      </c>
      <c r="E47" s="234">
        <v>1</v>
      </c>
      <c r="F47" s="186">
        <v>0</v>
      </c>
      <c r="G47" s="156">
        <f t="shared" si="0"/>
        <v>4</v>
      </c>
      <c r="H47" s="157">
        <f t="shared" si="1"/>
        <v>7.4999999999999997E-3</v>
      </c>
      <c r="I47" s="211">
        <f t="shared" si="2"/>
        <v>7.4999999999999997E-3</v>
      </c>
    </row>
    <row r="48" spans="1:9" ht="31.15" customHeight="1" x14ac:dyDescent="0.25">
      <c r="A48" s="185">
        <v>5104</v>
      </c>
      <c r="B48" s="13" t="s">
        <v>320</v>
      </c>
      <c r="C48" s="187">
        <v>1</v>
      </c>
      <c r="D48" s="187">
        <v>1</v>
      </c>
      <c r="E48" s="234">
        <v>1</v>
      </c>
      <c r="F48" s="186">
        <v>1</v>
      </c>
      <c r="G48" s="156">
        <f t="shared" si="0"/>
        <v>4</v>
      </c>
      <c r="H48" s="157">
        <f t="shared" si="1"/>
        <v>0.01</v>
      </c>
      <c r="I48" s="211">
        <f t="shared" si="2"/>
        <v>0.01</v>
      </c>
    </row>
    <row r="49" spans="1:9" x14ac:dyDescent="0.25">
      <c r="A49" s="185">
        <v>5105</v>
      </c>
      <c r="B49" s="13" t="s">
        <v>147</v>
      </c>
      <c r="C49" s="187">
        <v>1</v>
      </c>
      <c r="D49" s="187">
        <v>1</v>
      </c>
      <c r="E49" s="234">
        <v>1</v>
      </c>
      <c r="F49" s="186">
        <v>1</v>
      </c>
      <c r="G49" s="156">
        <f t="shared" si="0"/>
        <v>4</v>
      </c>
      <c r="H49" s="157">
        <f t="shared" si="1"/>
        <v>0.01</v>
      </c>
      <c r="I49" s="211">
        <f t="shared" si="2"/>
        <v>0.01</v>
      </c>
    </row>
    <row r="50" spans="1:9" ht="31.15" customHeight="1" x14ac:dyDescent="0.25">
      <c r="A50" s="185">
        <v>5107</v>
      </c>
      <c r="B50" s="13" t="s">
        <v>94</v>
      </c>
      <c r="C50" s="187">
        <v>1</v>
      </c>
      <c r="D50" s="187">
        <v>1</v>
      </c>
      <c r="E50" s="234">
        <v>1</v>
      </c>
      <c r="F50" s="186">
        <v>1</v>
      </c>
      <c r="G50" s="156">
        <f t="shared" si="0"/>
        <v>4</v>
      </c>
      <c r="H50" s="157">
        <f t="shared" si="1"/>
        <v>0.01</v>
      </c>
      <c r="I50" s="211">
        <f t="shared" si="2"/>
        <v>0.01</v>
      </c>
    </row>
    <row r="51" spans="1:9" ht="31.15" customHeight="1" x14ac:dyDescent="0.25">
      <c r="A51" s="185">
        <v>5109</v>
      </c>
      <c r="B51" s="13" t="s">
        <v>17</v>
      </c>
      <c r="C51" s="187">
        <v>1</v>
      </c>
      <c r="D51" s="187">
        <v>0.86890000000000001</v>
      </c>
      <c r="E51" s="234">
        <v>1</v>
      </c>
      <c r="F51" s="186">
        <v>1</v>
      </c>
      <c r="G51" s="156">
        <f t="shared" si="0"/>
        <v>4</v>
      </c>
      <c r="H51" s="157">
        <f t="shared" si="1"/>
        <v>9.6722500000000003E-3</v>
      </c>
      <c r="I51" s="211">
        <f t="shared" si="2"/>
        <v>9.6722500000000003E-3</v>
      </c>
    </row>
    <row r="52" spans="1:9" x14ac:dyDescent="0.25">
      <c r="A52" s="185">
        <v>5201</v>
      </c>
      <c r="B52" s="13" t="s">
        <v>239</v>
      </c>
      <c r="C52" s="187">
        <v>1</v>
      </c>
      <c r="D52" s="187">
        <v>1</v>
      </c>
      <c r="E52" s="234">
        <v>1</v>
      </c>
      <c r="F52" s="186">
        <v>1</v>
      </c>
      <c r="G52" s="156">
        <f t="shared" si="0"/>
        <v>4</v>
      </c>
      <c r="H52" s="157">
        <f t="shared" si="1"/>
        <v>0.01</v>
      </c>
      <c r="I52" s="211">
        <f t="shared" si="2"/>
        <v>0.01</v>
      </c>
    </row>
    <row r="53" spans="1:9" ht="31.15" customHeight="1" x14ac:dyDescent="0.25">
      <c r="A53" s="185">
        <v>5301</v>
      </c>
      <c r="B53" s="13" t="s">
        <v>139</v>
      </c>
      <c r="C53" s="187">
        <v>1</v>
      </c>
      <c r="D53" s="187">
        <v>1</v>
      </c>
      <c r="E53" s="234">
        <v>1</v>
      </c>
      <c r="F53" s="186">
        <v>1</v>
      </c>
      <c r="G53" s="156">
        <f t="shared" si="0"/>
        <v>4</v>
      </c>
      <c r="H53" s="157">
        <f t="shared" si="1"/>
        <v>0.01</v>
      </c>
      <c r="I53" s="211">
        <f t="shared" si="2"/>
        <v>0.01</v>
      </c>
    </row>
    <row r="54" spans="1:9" ht="31.15" customHeight="1" x14ac:dyDescent="0.25">
      <c r="A54" s="185">
        <v>5302</v>
      </c>
      <c r="B54" s="13" t="s">
        <v>155</v>
      </c>
      <c r="C54" s="187">
        <v>1</v>
      </c>
      <c r="D54" s="187">
        <v>1</v>
      </c>
      <c r="E54" s="234">
        <v>1</v>
      </c>
      <c r="F54" s="186">
        <v>1</v>
      </c>
      <c r="G54" s="156">
        <f t="shared" si="0"/>
        <v>4</v>
      </c>
      <c r="H54" s="157">
        <f t="shared" si="1"/>
        <v>0.01</v>
      </c>
      <c r="I54" s="211">
        <f t="shared" si="2"/>
        <v>0.01</v>
      </c>
    </row>
    <row r="55" spans="1:9" ht="31.15" customHeight="1" x14ac:dyDescent="0.25">
      <c r="A55" s="185">
        <v>5303</v>
      </c>
      <c r="B55" s="13" t="s">
        <v>98</v>
      </c>
      <c r="C55" s="187">
        <v>0.94440000000000002</v>
      </c>
      <c r="D55" s="187">
        <v>0.73770000000000002</v>
      </c>
      <c r="E55" s="234">
        <v>1</v>
      </c>
      <c r="F55" s="186">
        <v>1</v>
      </c>
      <c r="G55" s="156">
        <f t="shared" si="0"/>
        <v>4</v>
      </c>
      <c r="H55" s="157">
        <f t="shared" si="1"/>
        <v>9.2052500000000016E-3</v>
      </c>
      <c r="I55" s="211">
        <f t="shared" si="2"/>
        <v>9.2052500000000016E-3</v>
      </c>
    </row>
    <row r="56" spans="1:9" x14ac:dyDescent="0.25">
      <c r="A56" s="185">
        <v>5304</v>
      </c>
      <c r="B56" s="13" t="s">
        <v>233</v>
      </c>
      <c r="C56" s="187">
        <v>1</v>
      </c>
      <c r="D56" s="187">
        <v>0.97270000000000001</v>
      </c>
      <c r="E56" s="234">
        <v>1</v>
      </c>
      <c r="F56" s="186">
        <v>1</v>
      </c>
      <c r="G56" s="156">
        <f t="shared" si="0"/>
        <v>4</v>
      </c>
      <c r="H56" s="157">
        <f t="shared" si="1"/>
        <v>9.9317500000000013E-3</v>
      </c>
      <c r="I56" s="211">
        <f t="shared" si="2"/>
        <v>9.9317500000000013E-3</v>
      </c>
    </row>
    <row r="57" spans="1:9" x14ac:dyDescent="0.25">
      <c r="A57" s="185">
        <v>5401</v>
      </c>
      <c r="B57" s="13" t="s">
        <v>215</v>
      </c>
      <c r="C57" s="187">
        <v>0.88890000000000002</v>
      </c>
      <c r="D57" s="187">
        <v>0.96719999999999995</v>
      </c>
      <c r="E57" s="234">
        <v>1</v>
      </c>
      <c r="F57" s="186">
        <v>1</v>
      </c>
      <c r="G57" s="156">
        <f t="shared" si="0"/>
        <v>4</v>
      </c>
      <c r="H57" s="157">
        <f t="shared" si="1"/>
        <v>9.6402500000000012E-3</v>
      </c>
      <c r="I57" s="211">
        <f t="shared" si="2"/>
        <v>9.6402500000000012E-3</v>
      </c>
    </row>
    <row r="58" spans="1:9" x14ac:dyDescent="0.25">
      <c r="A58" s="185">
        <v>5402</v>
      </c>
      <c r="B58" s="13" t="s">
        <v>192</v>
      </c>
      <c r="C58" s="187">
        <v>1</v>
      </c>
      <c r="D58" s="187">
        <v>1</v>
      </c>
      <c r="E58" s="234">
        <v>1</v>
      </c>
      <c r="F58" s="186">
        <v>1</v>
      </c>
      <c r="G58" s="156">
        <f t="shared" si="0"/>
        <v>4</v>
      </c>
      <c r="H58" s="157">
        <f t="shared" si="1"/>
        <v>0.01</v>
      </c>
      <c r="I58" s="211">
        <f t="shared" si="2"/>
        <v>0.01</v>
      </c>
    </row>
    <row r="59" spans="1:9" x14ac:dyDescent="0.25">
      <c r="A59" s="185">
        <v>5403</v>
      </c>
      <c r="B59" s="13" t="s">
        <v>164</v>
      </c>
      <c r="C59" s="187">
        <v>1</v>
      </c>
      <c r="D59" s="187">
        <v>1</v>
      </c>
      <c r="E59" s="234">
        <v>1</v>
      </c>
      <c r="F59" s="186">
        <v>1</v>
      </c>
      <c r="G59" s="156">
        <f t="shared" si="0"/>
        <v>4</v>
      </c>
      <c r="H59" s="157">
        <f t="shared" si="1"/>
        <v>0.01</v>
      </c>
      <c r="I59" s="211">
        <f t="shared" si="2"/>
        <v>0.01</v>
      </c>
    </row>
    <row r="60" spans="1:9" x14ac:dyDescent="0.25">
      <c r="A60" s="185">
        <v>5404</v>
      </c>
      <c r="B60" s="13" t="s">
        <v>257</v>
      </c>
      <c r="C60" s="187">
        <v>1</v>
      </c>
      <c r="D60" s="187">
        <v>0.96719999999999995</v>
      </c>
      <c r="E60" s="234">
        <v>1</v>
      </c>
      <c r="F60" s="186">
        <v>1</v>
      </c>
      <c r="G60" s="156">
        <f t="shared" si="0"/>
        <v>4</v>
      </c>
      <c r="H60" s="157">
        <f t="shared" si="1"/>
        <v>9.9180000000000015E-3</v>
      </c>
      <c r="I60" s="211">
        <f t="shared" si="2"/>
        <v>9.9180000000000015E-3</v>
      </c>
    </row>
    <row r="61" spans="1:9" x14ac:dyDescent="0.25">
      <c r="A61" s="185">
        <v>5405</v>
      </c>
      <c r="B61" s="13" t="s">
        <v>225</v>
      </c>
      <c r="C61" s="187">
        <v>1</v>
      </c>
      <c r="D61" s="187">
        <v>0.98360000000000003</v>
      </c>
      <c r="E61" s="234">
        <v>1</v>
      </c>
      <c r="F61" s="186">
        <v>1</v>
      </c>
      <c r="G61" s="156">
        <f t="shared" si="0"/>
        <v>4</v>
      </c>
      <c r="H61" s="157">
        <f t="shared" si="1"/>
        <v>9.9590000000000008E-3</v>
      </c>
      <c r="I61" s="211">
        <f t="shared" si="2"/>
        <v>9.9590000000000008E-3</v>
      </c>
    </row>
    <row r="62" spans="1:9" x14ac:dyDescent="0.25">
      <c r="A62" s="185">
        <v>5501</v>
      </c>
      <c r="B62" s="13" t="s">
        <v>67</v>
      </c>
      <c r="C62" s="187">
        <v>1</v>
      </c>
      <c r="D62" s="187">
        <v>1</v>
      </c>
      <c r="E62" s="234">
        <v>1</v>
      </c>
      <c r="F62" s="186">
        <v>1</v>
      </c>
      <c r="G62" s="156">
        <f t="shared" si="0"/>
        <v>4</v>
      </c>
      <c r="H62" s="157">
        <f t="shared" si="1"/>
        <v>0.01</v>
      </c>
      <c r="I62" s="211">
        <f t="shared" si="2"/>
        <v>0.01</v>
      </c>
    </row>
    <row r="63" spans="1:9" x14ac:dyDescent="0.25">
      <c r="A63" s="185">
        <v>5503</v>
      </c>
      <c r="B63" s="13" t="s">
        <v>100</v>
      </c>
      <c r="C63" s="187">
        <v>1</v>
      </c>
      <c r="D63" s="187">
        <v>1</v>
      </c>
      <c r="E63" s="234">
        <v>1</v>
      </c>
      <c r="F63" s="186">
        <v>1</v>
      </c>
      <c r="G63" s="156">
        <f t="shared" si="0"/>
        <v>4</v>
      </c>
      <c r="H63" s="157">
        <f t="shared" si="1"/>
        <v>0.01</v>
      </c>
      <c r="I63" s="211">
        <f t="shared" si="2"/>
        <v>0.01</v>
      </c>
    </row>
    <row r="64" spans="1:9" x14ac:dyDescent="0.25">
      <c r="A64" s="185">
        <v>5504</v>
      </c>
      <c r="B64" s="13" t="s">
        <v>76</v>
      </c>
      <c r="C64" s="187">
        <v>1</v>
      </c>
      <c r="D64" s="187">
        <v>1</v>
      </c>
      <c r="E64" s="234">
        <v>1</v>
      </c>
      <c r="F64" s="186">
        <v>1</v>
      </c>
      <c r="G64" s="156">
        <f t="shared" si="0"/>
        <v>4</v>
      </c>
      <c r="H64" s="157">
        <f t="shared" si="1"/>
        <v>0.01</v>
      </c>
      <c r="I64" s="211">
        <f t="shared" si="2"/>
        <v>0.01</v>
      </c>
    </row>
    <row r="65" spans="1:9" x14ac:dyDescent="0.25">
      <c r="A65" s="185">
        <v>5506</v>
      </c>
      <c r="B65" s="13" t="s">
        <v>238</v>
      </c>
      <c r="C65" s="187">
        <v>1</v>
      </c>
      <c r="D65" s="187">
        <v>1</v>
      </c>
      <c r="E65" s="234">
        <v>1</v>
      </c>
      <c r="F65" s="186">
        <v>1</v>
      </c>
      <c r="G65" s="156">
        <f t="shared" si="0"/>
        <v>4</v>
      </c>
      <c r="H65" s="157">
        <f t="shared" si="1"/>
        <v>0.01</v>
      </c>
      <c r="I65" s="211">
        <f t="shared" si="2"/>
        <v>0.01</v>
      </c>
    </row>
    <row r="66" spans="1:9" ht="31.15" customHeight="1" x14ac:dyDescent="0.25">
      <c r="A66" s="185">
        <v>5601</v>
      </c>
      <c r="B66" s="13" t="s">
        <v>54</v>
      </c>
      <c r="C66" s="187">
        <v>1</v>
      </c>
      <c r="D66" s="187">
        <v>1</v>
      </c>
      <c r="E66" s="234">
        <v>1</v>
      </c>
      <c r="F66" s="186">
        <v>1</v>
      </c>
      <c r="G66" s="156">
        <f t="shared" si="0"/>
        <v>4</v>
      </c>
      <c r="H66" s="157">
        <f t="shared" si="1"/>
        <v>0.01</v>
      </c>
      <c r="I66" s="211">
        <f t="shared" si="2"/>
        <v>0.01</v>
      </c>
    </row>
    <row r="67" spans="1:9" ht="31.15" customHeight="1" x14ac:dyDescent="0.25">
      <c r="A67" s="185">
        <v>5602</v>
      </c>
      <c r="B67" s="13" t="s">
        <v>194</v>
      </c>
      <c r="C67" s="187">
        <v>0.88890000000000002</v>
      </c>
      <c r="D67" s="187">
        <v>0.73770000000000002</v>
      </c>
      <c r="E67" s="234">
        <v>1</v>
      </c>
      <c r="F67" s="186">
        <v>1</v>
      </c>
      <c r="G67" s="156">
        <f t="shared" si="0"/>
        <v>4</v>
      </c>
      <c r="H67" s="157">
        <f t="shared" si="1"/>
        <v>9.0665000000000016E-3</v>
      </c>
      <c r="I67" s="211">
        <f t="shared" si="2"/>
        <v>9.0665000000000016E-3</v>
      </c>
    </row>
    <row r="68" spans="1:9" ht="31.15" customHeight="1" x14ac:dyDescent="0.25">
      <c r="A68" s="185">
        <v>5603</v>
      </c>
      <c r="B68" s="13" t="s">
        <v>82</v>
      </c>
      <c r="C68" s="187">
        <v>1</v>
      </c>
      <c r="D68" s="187">
        <v>1</v>
      </c>
      <c r="E68" s="234">
        <v>1</v>
      </c>
      <c r="F68" s="186">
        <v>1</v>
      </c>
      <c r="G68" s="156">
        <f t="shared" ref="G68:G131" si="3">COUNTIF(C68:F68,"&gt;=0")</f>
        <v>4</v>
      </c>
      <c r="H68" s="157">
        <f t="shared" si="1"/>
        <v>0.01</v>
      </c>
      <c r="I68" s="211">
        <f t="shared" si="2"/>
        <v>0.01</v>
      </c>
    </row>
    <row r="69" spans="1:9" x14ac:dyDescent="0.25">
      <c r="A69" s="185">
        <v>5604</v>
      </c>
      <c r="B69" s="13" t="s">
        <v>105</v>
      </c>
      <c r="C69" s="187">
        <v>1</v>
      </c>
      <c r="D69" s="187">
        <v>1</v>
      </c>
      <c r="E69" s="234">
        <v>1</v>
      </c>
      <c r="F69" s="186">
        <v>1</v>
      </c>
      <c r="G69" s="156">
        <f t="shared" si="3"/>
        <v>4</v>
      </c>
      <c r="H69" s="157">
        <f t="shared" ref="H69:H132" si="4">(C69/100+D69/100+E69/100+F69/100)/G69</f>
        <v>0.01</v>
      </c>
      <c r="I69" s="211">
        <f t="shared" ref="I69:I132" si="5">+H69</f>
        <v>0.01</v>
      </c>
    </row>
    <row r="70" spans="1:9" x14ac:dyDescent="0.25">
      <c r="A70" s="185">
        <v>5605</v>
      </c>
      <c r="B70" s="13" t="s">
        <v>83</v>
      </c>
      <c r="C70" s="187">
        <v>0.94440000000000002</v>
      </c>
      <c r="D70" s="187">
        <v>0.73219999999999996</v>
      </c>
      <c r="E70" s="234">
        <v>1</v>
      </c>
      <c r="F70" s="186">
        <v>1</v>
      </c>
      <c r="G70" s="156">
        <f t="shared" si="3"/>
        <v>4</v>
      </c>
      <c r="H70" s="157">
        <f t="shared" si="4"/>
        <v>9.1915E-3</v>
      </c>
      <c r="I70" s="211">
        <f t="shared" si="5"/>
        <v>9.1915E-3</v>
      </c>
    </row>
    <row r="71" spans="1:9" ht="31.15" customHeight="1" x14ac:dyDescent="0.25">
      <c r="A71" s="185">
        <v>5606</v>
      </c>
      <c r="B71" s="13" t="s">
        <v>50</v>
      </c>
      <c r="C71" s="187">
        <v>1</v>
      </c>
      <c r="D71" s="187">
        <v>1</v>
      </c>
      <c r="E71" s="234">
        <v>1</v>
      </c>
      <c r="F71" s="186">
        <v>1</v>
      </c>
      <c r="G71" s="156">
        <f t="shared" si="3"/>
        <v>4</v>
      </c>
      <c r="H71" s="157">
        <f t="shared" si="4"/>
        <v>0.01</v>
      </c>
      <c r="I71" s="211">
        <f t="shared" si="5"/>
        <v>0.01</v>
      </c>
    </row>
    <row r="72" spans="1:9" x14ac:dyDescent="0.25">
      <c r="A72" s="185">
        <v>5701</v>
      </c>
      <c r="B72" s="13" t="s">
        <v>118</v>
      </c>
      <c r="C72" s="187">
        <v>1</v>
      </c>
      <c r="D72" s="187">
        <v>1</v>
      </c>
      <c r="E72" s="234">
        <v>1</v>
      </c>
      <c r="F72" s="186">
        <v>1</v>
      </c>
      <c r="G72" s="156">
        <f t="shared" si="3"/>
        <v>4</v>
      </c>
      <c r="H72" s="157">
        <f t="shared" si="4"/>
        <v>0.01</v>
      </c>
      <c r="I72" s="211">
        <f t="shared" si="5"/>
        <v>0.01</v>
      </c>
    </row>
    <row r="73" spans="1:9" x14ac:dyDescent="0.25">
      <c r="A73" s="185">
        <v>5702</v>
      </c>
      <c r="B73" s="13" t="s">
        <v>160</v>
      </c>
      <c r="C73" s="187">
        <v>1</v>
      </c>
      <c r="D73" s="187">
        <v>1</v>
      </c>
      <c r="E73" s="234">
        <v>1</v>
      </c>
      <c r="F73" s="186">
        <v>1</v>
      </c>
      <c r="G73" s="156">
        <f t="shared" si="3"/>
        <v>4</v>
      </c>
      <c r="H73" s="157">
        <f t="shared" si="4"/>
        <v>0.01</v>
      </c>
      <c r="I73" s="211">
        <f t="shared" si="5"/>
        <v>0.01</v>
      </c>
    </row>
    <row r="74" spans="1:9" x14ac:dyDescent="0.25">
      <c r="A74" s="185">
        <v>5704</v>
      </c>
      <c r="B74" s="13" t="s">
        <v>224</v>
      </c>
      <c r="C74" s="187">
        <v>1</v>
      </c>
      <c r="D74" s="187">
        <v>1</v>
      </c>
      <c r="E74" s="234">
        <v>1</v>
      </c>
      <c r="F74" s="186">
        <v>1</v>
      </c>
      <c r="G74" s="156">
        <f t="shared" si="3"/>
        <v>4</v>
      </c>
      <c r="H74" s="157">
        <f t="shared" si="4"/>
        <v>0.01</v>
      </c>
      <c r="I74" s="211">
        <f t="shared" si="5"/>
        <v>0.01</v>
      </c>
    </row>
    <row r="75" spans="1:9" ht="31.15" customHeight="1" x14ac:dyDescent="0.25">
      <c r="A75" s="185">
        <v>5705</v>
      </c>
      <c r="B75" s="13" t="s">
        <v>278</v>
      </c>
      <c r="C75" s="187">
        <v>0.66669999999999996</v>
      </c>
      <c r="D75" s="187">
        <v>0.97809999999999997</v>
      </c>
      <c r="E75" s="234">
        <v>1</v>
      </c>
      <c r="F75" s="186">
        <v>1</v>
      </c>
      <c r="G75" s="156">
        <f t="shared" si="3"/>
        <v>4</v>
      </c>
      <c r="H75" s="157">
        <f t="shared" si="4"/>
        <v>9.1120000000000003E-3</v>
      </c>
      <c r="I75" s="211">
        <f t="shared" si="5"/>
        <v>9.1120000000000003E-3</v>
      </c>
    </row>
    <row r="76" spans="1:9" ht="31.15" customHeight="1" x14ac:dyDescent="0.25">
      <c r="A76" s="185">
        <v>5706</v>
      </c>
      <c r="B76" s="13" t="s">
        <v>213</v>
      </c>
      <c r="C76" s="187">
        <v>1</v>
      </c>
      <c r="D76" s="187">
        <v>1</v>
      </c>
      <c r="E76" s="234">
        <v>1</v>
      </c>
      <c r="F76" s="186">
        <v>1</v>
      </c>
      <c r="G76" s="156">
        <f t="shared" si="3"/>
        <v>4</v>
      </c>
      <c r="H76" s="157">
        <f t="shared" si="4"/>
        <v>0.01</v>
      </c>
      <c r="I76" s="211">
        <f t="shared" si="5"/>
        <v>0.01</v>
      </c>
    </row>
    <row r="77" spans="1:9" ht="31.15" customHeight="1" x14ac:dyDescent="0.25">
      <c r="A77" s="185">
        <v>5801</v>
      </c>
      <c r="B77" s="13" t="s">
        <v>48</v>
      </c>
      <c r="C77" s="187">
        <v>1</v>
      </c>
      <c r="D77" s="187">
        <v>1</v>
      </c>
      <c r="E77" s="234">
        <v>1</v>
      </c>
      <c r="F77" s="186">
        <v>1</v>
      </c>
      <c r="G77" s="156">
        <f t="shared" si="3"/>
        <v>4</v>
      </c>
      <c r="H77" s="157">
        <f t="shared" si="4"/>
        <v>0.01</v>
      </c>
      <c r="I77" s="211">
        <f t="shared" si="5"/>
        <v>0.01</v>
      </c>
    </row>
    <row r="78" spans="1:9" x14ac:dyDescent="0.25">
      <c r="A78" s="185">
        <v>5802</v>
      </c>
      <c r="B78" s="13" t="s">
        <v>90</v>
      </c>
      <c r="C78" s="187">
        <v>1</v>
      </c>
      <c r="D78" s="187">
        <v>1</v>
      </c>
      <c r="E78" s="234">
        <v>1</v>
      </c>
      <c r="F78" s="186">
        <v>1</v>
      </c>
      <c r="G78" s="156">
        <f t="shared" si="3"/>
        <v>4</v>
      </c>
      <c r="H78" s="157">
        <f t="shared" si="4"/>
        <v>0.01</v>
      </c>
      <c r="I78" s="211">
        <f t="shared" si="5"/>
        <v>0.01</v>
      </c>
    </row>
    <row r="79" spans="1:9" x14ac:dyDescent="0.25">
      <c r="A79" s="185">
        <v>5803</v>
      </c>
      <c r="B79" s="13" t="s">
        <v>95</v>
      </c>
      <c r="C79" s="187">
        <v>1</v>
      </c>
      <c r="D79" s="187">
        <v>1</v>
      </c>
      <c r="E79" s="234">
        <v>1</v>
      </c>
      <c r="F79" s="186">
        <v>1</v>
      </c>
      <c r="G79" s="156">
        <f t="shared" si="3"/>
        <v>4</v>
      </c>
      <c r="H79" s="157">
        <f t="shared" si="4"/>
        <v>0.01</v>
      </c>
      <c r="I79" s="211">
        <f t="shared" si="5"/>
        <v>0.01</v>
      </c>
    </row>
    <row r="80" spans="1:9" x14ac:dyDescent="0.25">
      <c r="A80" s="185">
        <v>5804</v>
      </c>
      <c r="B80" s="13" t="s">
        <v>30</v>
      </c>
      <c r="C80" s="187">
        <v>1</v>
      </c>
      <c r="D80" s="187">
        <v>0.56279999999999997</v>
      </c>
      <c r="E80" s="234">
        <v>1</v>
      </c>
      <c r="F80" s="186">
        <v>1</v>
      </c>
      <c r="G80" s="156">
        <f t="shared" si="3"/>
        <v>4</v>
      </c>
      <c r="H80" s="157">
        <f t="shared" si="4"/>
        <v>8.907E-3</v>
      </c>
      <c r="I80" s="211">
        <f t="shared" si="5"/>
        <v>8.907E-3</v>
      </c>
    </row>
    <row r="81" spans="1:9" ht="31.15" customHeight="1" x14ac:dyDescent="0.25">
      <c r="A81" s="185">
        <v>5703</v>
      </c>
      <c r="B81" s="13" t="s">
        <v>170</v>
      </c>
      <c r="C81" s="187">
        <v>1</v>
      </c>
      <c r="D81" s="187">
        <v>1</v>
      </c>
      <c r="E81" s="234">
        <v>1</v>
      </c>
      <c r="F81" s="186">
        <v>1</v>
      </c>
      <c r="G81" s="156">
        <f t="shared" si="3"/>
        <v>4</v>
      </c>
      <c r="H81" s="157">
        <f t="shared" si="4"/>
        <v>0.01</v>
      </c>
      <c r="I81" s="211">
        <f t="shared" si="5"/>
        <v>0.01</v>
      </c>
    </row>
    <row r="82" spans="1:9" ht="31.15" customHeight="1" x14ac:dyDescent="0.25">
      <c r="A82" s="185">
        <v>6101</v>
      </c>
      <c r="B82" s="13" t="s">
        <v>25</v>
      </c>
      <c r="C82" s="187">
        <v>0.88890000000000002</v>
      </c>
      <c r="D82" s="187">
        <v>0.96719999999999995</v>
      </c>
      <c r="E82" s="234">
        <v>1</v>
      </c>
      <c r="F82" s="186">
        <v>1</v>
      </c>
      <c r="G82" s="156">
        <f t="shared" si="3"/>
        <v>4</v>
      </c>
      <c r="H82" s="157">
        <f t="shared" si="4"/>
        <v>9.6402500000000012E-3</v>
      </c>
      <c r="I82" s="211">
        <f t="shared" si="5"/>
        <v>9.6402500000000012E-3</v>
      </c>
    </row>
    <row r="83" spans="1:9" x14ac:dyDescent="0.25">
      <c r="A83" s="185">
        <v>6102</v>
      </c>
      <c r="B83" s="13" t="s">
        <v>150</v>
      </c>
      <c r="C83" s="187">
        <v>1</v>
      </c>
      <c r="D83" s="187">
        <v>1</v>
      </c>
      <c r="E83" s="234">
        <v>1</v>
      </c>
      <c r="F83" s="186">
        <v>1</v>
      </c>
      <c r="G83" s="156">
        <f t="shared" si="3"/>
        <v>4</v>
      </c>
      <c r="H83" s="157">
        <f t="shared" si="4"/>
        <v>0.01</v>
      </c>
      <c r="I83" s="211">
        <f t="shared" si="5"/>
        <v>0.01</v>
      </c>
    </row>
    <row r="84" spans="1:9" x14ac:dyDescent="0.25">
      <c r="A84" s="185">
        <v>6103</v>
      </c>
      <c r="B84" s="13" t="s">
        <v>177</v>
      </c>
      <c r="C84" s="187">
        <v>1</v>
      </c>
      <c r="D84" s="187">
        <v>1</v>
      </c>
      <c r="E84" s="234">
        <v>1</v>
      </c>
      <c r="F84" s="186">
        <v>1</v>
      </c>
      <c r="G84" s="156">
        <f t="shared" si="3"/>
        <v>4</v>
      </c>
      <c r="H84" s="157">
        <f t="shared" si="4"/>
        <v>0.01</v>
      </c>
      <c r="I84" s="211">
        <f t="shared" si="5"/>
        <v>0.01</v>
      </c>
    </row>
    <row r="85" spans="1:9" x14ac:dyDescent="0.25">
      <c r="A85" s="185">
        <v>6104</v>
      </c>
      <c r="B85" s="13" t="s">
        <v>196</v>
      </c>
      <c r="C85" s="187">
        <v>1</v>
      </c>
      <c r="D85" s="187">
        <v>1</v>
      </c>
      <c r="E85" s="234">
        <v>1</v>
      </c>
      <c r="F85" s="186">
        <v>1</v>
      </c>
      <c r="G85" s="156">
        <f t="shared" si="3"/>
        <v>4</v>
      </c>
      <c r="H85" s="157">
        <f t="shared" si="4"/>
        <v>0.01</v>
      </c>
      <c r="I85" s="211">
        <f t="shared" si="5"/>
        <v>0.01</v>
      </c>
    </row>
    <row r="86" spans="1:9" x14ac:dyDescent="0.25">
      <c r="A86" s="185">
        <v>6105</v>
      </c>
      <c r="B86" s="13" t="s">
        <v>112</v>
      </c>
      <c r="C86" s="187">
        <v>1</v>
      </c>
      <c r="D86" s="187">
        <v>1</v>
      </c>
      <c r="E86" s="234">
        <v>1</v>
      </c>
      <c r="F86" s="186">
        <v>1</v>
      </c>
      <c r="G86" s="156">
        <f t="shared" si="3"/>
        <v>4</v>
      </c>
      <c r="H86" s="157">
        <f t="shared" si="4"/>
        <v>0.01</v>
      </c>
      <c r="I86" s="211">
        <f t="shared" si="5"/>
        <v>0.01</v>
      </c>
    </row>
    <row r="87" spans="1:9" x14ac:dyDescent="0.25">
      <c r="A87" s="185">
        <v>6106</v>
      </c>
      <c r="B87" s="13" t="s">
        <v>107</v>
      </c>
      <c r="C87" s="187">
        <v>1</v>
      </c>
      <c r="D87" s="187">
        <v>0.97809999999999997</v>
      </c>
      <c r="E87" s="234">
        <v>1</v>
      </c>
      <c r="F87" s="186">
        <v>1</v>
      </c>
      <c r="G87" s="156">
        <f t="shared" si="3"/>
        <v>4</v>
      </c>
      <c r="H87" s="157">
        <f t="shared" si="4"/>
        <v>9.945250000000001E-3</v>
      </c>
      <c r="I87" s="211">
        <f t="shared" si="5"/>
        <v>9.945250000000001E-3</v>
      </c>
    </row>
    <row r="88" spans="1:9" ht="31.15" customHeight="1" x14ac:dyDescent="0.25">
      <c r="A88" s="185">
        <v>6107</v>
      </c>
      <c r="B88" s="13" t="s">
        <v>184</v>
      </c>
      <c r="C88" s="187">
        <v>1</v>
      </c>
      <c r="D88" s="187">
        <v>1</v>
      </c>
      <c r="E88" s="234">
        <v>1</v>
      </c>
      <c r="F88" s="186">
        <v>1</v>
      </c>
      <c r="G88" s="156">
        <f t="shared" si="3"/>
        <v>4</v>
      </c>
      <c r="H88" s="157">
        <f t="shared" si="4"/>
        <v>0.01</v>
      </c>
      <c r="I88" s="211">
        <f t="shared" si="5"/>
        <v>0.01</v>
      </c>
    </row>
    <row r="89" spans="1:9" x14ac:dyDescent="0.25">
      <c r="A89" s="185">
        <v>6108</v>
      </c>
      <c r="B89" s="13" t="s">
        <v>69</v>
      </c>
      <c r="C89" s="187">
        <v>1</v>
      </c>
      <c r="D89" s="187">
        <v>1</v>
      </c>
      <c r="E89" s="234">
        <v>1</v>
      </c>
      <c r="F89" s="186">
        <v>1</v>
      </c>
      <c r="G89" s="156">
        <f t="shared" si="3"/>
        <v>4</v>
      </c>
      <c r="H89" s="157">
        <f t="shared" si="4"/>
        <v>0.01</v>
      </c>
      <c r="I89" s="211">
        <f t="shared" si="5"/>
        <v>0.01</v>
      </c>
    </row>
    <row r="90" spans="1:9" x14ac:dyDescent="0.25">
      <c r="A90" s="185">
        <v>6109</v>
      </c>
      <c r="B90" s="13" t="s">
        <v>285</v>
      </c>
      <c r="C90" s="187">
        <v>1</v>
      </c>
      <c r="D90" s="187">
        <v>1</v>
      </c>
      <c r="E90" s="234">
        <v>1</v>
      </c>
      <c r="F90" s="186">
        <v>1</v>
      </c>
      <c r="G90" s="156">
        <f t="shared" si="3"/>
        <v>4</v>
      </c>
      <c r="H90" s="157">
        <f t="shared" si="4"/>
        <v>0.01</v>
      </c>
      <c r="I90" s="211">
        <f t="shared" si="5"/>
        <v>0.01</v>
      </c>
    </row>
    <row r="91" spans="1:9" x14ac:dyDescent="0.25">
      <c r="A91" s="185">
        <v>6110</v>
      </c>
      <c r="B91" s="13" t="s">
        <v>121</v>
      </c>
      <c r="C91" s="187">
        <v>1</v>
      </c>
      <c r="D91" s="187">
        <v>1</v>
      </c>
      <c r="E91" s="234">
        <v>1</v>
      </c>
      <c r="F91" s="186">
        <v>1</v>
      </c>
      <c r="G91" s="156">
        <f t="shared" si="3"/>
        <v>4</v>
      </c>
      <c r="H91" s="157">
        <f t="shared" si="4"/>
        <v>0.01</v>
      </c>
      <c r="I91" s="211">
        <f t="shared" si="5"/>
        <v>0.01</v>
      </c>
    </row>
    <row r="92" spans="1:9" x14ac:dyDescent="0.25">
      <c r="A92" s="185">
        <v>6111</v>
      </c>
      <c r="B92" s="13" t="s">
        <v>174</v>
      </c>
      <c r="C92" s="187">
        <v>1</v>
      </c>
      <c r="D92" s="187">
        <v>1</v>
      </c>
      <c r="E92" s="234">
        <v>1</v>
      </c>
      <c r="F92" s="186">
        <v>1</v>
      </c>
      <c r="G92" s="156">
        <f t="shared" si="3"/>
        <v>4</v>
      </c>
      <c r="H92" s="157">
        <f t="shared" si="4"/>
        <v>0.01</v>
      </c>
      <c r="I92" s="211">
        <f t="shared" si="5"/>
        <v>0.01</v>
      </c>
    </row>
    <row r="93" spans="1:9" x14ac:dyDescent="0.25">
      <c r="A93" s="185">
        <v>6112</v>
      </c>
      <c r="B93" s="13" t="s">
        <v>227</v>
      </c>
      <c r="C93" s="187">
        <v>1</v>
      </c>
      <c r="D93" s="187">
        <v>1</v>
      </c>
      <c r="E93" s="234">
        <v>1</v>
      </c>
      <c r="F93" s="186">
        <v>1</v>
      </c>
      <c r="G93" s="156">
        <f t="shared" si="3"/>
        <v>4</v>
      </c>
      <c r="H93" s="157">
        <f t="shared" si="4"/>
        <v>0.01</v>
      </c>
      <c r="I93" s="211">
        <f t="shared" si="5"/>
        <v>0.01</v>
      </c>
    </row>
    <row r="94" spans="1:9" ht="31.15" customHeight="1" x14ac:dyDescent="0.25">
      <c r="A94" s="185">
        <v>6113</v>
      </c>
      <c r="B94" s="13" t="s">
        <v>274</v>
      </c>
      <c r="C94" s="187">
        <v>1</v>
      </c>
      <c r="D94" s="187">
        <v>1</v>
      </c>
      <c r="E94" s="234">
        <v>1</v>
      </c>
      <c r="F94" s="186">
        <v>1</v>
      </c>
      <c r="G94" s="156">
        <f t="shared" si="3"/>
        <v>4</v>
      </c>
      <c r="H94" s="157">
        <f t="shared" si="4"/>
        <v>0.01</v>
      </c>
      <c r="I94" s="211">
        <f t="shared" si="5"/>
        <v>0.01</v>
      </c>
    </row>
    <row r="95" spans="1:9" ht="31.15" customHeight="1" x14ac:dyDescent="0.25">
      <c r="A95" s="185">
        <v>6114</v>
      </c>
      <c r="B95" s="13" t="s">
        <v>214</v>
      </c>
      <c r="C95" s="187">
        <v>1</v>
      </c>
      <c r="D95" s="187">
        <v>1</v>
      </c>
      <c r="E95" s="234">
        <v>1</v>
      </c>
      <c r="F95" s="186">
        <v>1</v>
      </c>
      <c r="G95" s="156">
        <f t="shared" si="3"/>
        <v>4</v>
      </c>
      <c r="H95" s="157">
        <f t="shared" si="4"/>
        <v>0.01</v>
      </c>
      <c r="I95" s="211">
        <f t="shared" si="5"/>
        <v>0.01</v>
      </c>
    </row>
    <row r="96" spans="1:9" x14ac:dyDescent="0.25">
      <c r="A96" s="185">
        <v>6115</v>
      </c>
      <c r="B96" s="13" t="s">
        <v>199</v>
      </c>
      <c r="C96" s="187">
        <v>1</v>
      </c>
      <c r="D96" s="187">
        <v>0.92349999999999999</v>
      </c>
      <c r="E96" s="234">
        <v>1</v>
      </c>
      <c r="F96" s="186">
        <v>1</v>
      </c>
      <c r="G96" s="156">
        <f t="shared" si="3"/>
        <v>4</v>
      </c>
      <c r="H96" s="157">
        <f t="shared" si="4"/>
        <v>9.8087500000000015E-3</v>
      </c>
      <c r="I96" s="211">
        <f t="shared" si="5"/>
        <v>9.8087500000000015E-3</v>
      </c>
    </row>
    <row r="97" spans="1:9" x14ac:dyDescent="0.25">
      <c r="A97" s="185">
        <v>6116</v>
      </c>
      <c r="B97" s="13" t="s">
        <v>148</v>
      </c>
      <c r="C97" s="187">
        <v>1</v>
      </c>
      <c r="D97" s="187">
        <v>1</v>
      </c>
      <c r="E97" s="234">
        <v>1</v>
      </c>
      <c r="F97" s="186">
        <v>1</v>
      </c>
      <c r="G97" s="156">
        <f t="shared" si="3"/>
        <v>4</v>
      </c>
      <c r="H97" s="157">
        <f t="shared" si="4"/>
        <v>0.01</v>
      </c>
      <c r="I97" s="211">
        <f t="shared" si="5"/>
        <v>0.01</v>
      </c>
    </row>
    <row r="98" spans="1:9" ht="31.15" customHeight="1" x14ac:dyDescent="0.25">
      <c r="A98" s="185">
        <v>6117</v>
      </c>
      <c r="B98" s="13" t="s">
        <v>165</v>
      </c>
      <c r="C98" s="187">
        <v>1</v>
      </c>
      <c r="D98" s="187">
        <v>1</v>
      </c>
      <c r="E98" s="234">
        <v>1</v>
      </c>
      <c r="F98" s="186">
        <v>1</v>
      </c>
      <c r="G98" s="156">
        <f t="shared" si="3"/>
        <v>4</v>
      </c>
      <c r="H98" s="157">
        <f t="shared" si="4"/>
        <v>0.01</v>
      </c>
      <c r="I98" s="211">
        <f t="shared" si="5"/>
        <v>0.01</v>
      </c>
    </row>
    <row r="99" spans="1:9" x14ac:dyDescent="0.25">
      <c r="A99" s="185">
        <v>6201</v>
      </c>
      <c r="B99" s="13" t="s">
        <v>120</v>
      </c>
      <c r="C99" s="187">
        <v>1</v>
      </c>
      <c r="D99" s="187">
        <v>0.98909999999999998</v>
      </c>
      <c r="E99" s="234">
        <v>1</v>
      </c>
      <c r="F99" s="186">
        <v>1</v>
      </c>
      <c r="G99" s="156">
        <f t="shared" si="3"/>
        <v>4</v>
      </c>
      <c r="H99" s="157">
        <f t="shared" si="4"/>
        <v>9.9727500000000007E-3</v>
      </c>
      <c r="I99" s="211">
        <f t="shared" si="5"/>
        <v>9.9727500000000007E-3</v>
      </c>
    </row>
    <row r="100" spans="1:9" ht="31.15" customHeight="1" x14ac:dyDescent="0.25">
      <c r="A100" s="185">
        <v>6202</v>
      </c>
      <c r="B100" s="13" t="s">
        <v>234</v>
      </c>
      <c r="C100" s="187">
        <v>1</v>
      </c>
      <c r="D100" s="187">
        <v>1</v>
      </c>
      <c r="E100" s="234">
        <v>1</v>
      </c>
      <c r="F100" s="186">
        <v>1</v>
      </c>
      <c r="G100" s="156">
        <f t="shared" si="3"/>
        <v>4</v>
      </c>
      <c r="H100" s="157">
        <f t="shared" si="4"/>
        <v>0.01</v>
      </c>
      <c r="I100" s="211">
        <f t="shared" si="5"/>
        <v>0.01</v>
      </c>
    </row>
    <row r="101" spans="1:9" x14ac:dyDescent="0.25">
      <c r="A101" s="185">
        <v>6203</v>
      </c>
      <c r="B101" s="13" t="s">
        <v>287</v>
      </c>
      <c r="C101" s="187">
        <v>1</v>
      </c>
      <c r="D101" s="187">
        <v>1</v>
      </c>
      <c r="E101" s="234">
        <v>1</v>
      </c>
      <c r="F101" s="186">
        <v>1</v>
      </c>
      <c r="G101" s="156">
        <f t="shared" si="3"/>
        <v>4</v>
      </c>
      <c r="H101" s="157">
        <f t="shared" si="4"/>
        <v>0.01</v>
      </c>
      <c r="I101" s="211">
        <f t="shared" si="5"/>
        <v>0.01</v>
      </c>
    </row>
    <row r="102" spans="1:9" ht="31.15" customHeight="1" x14ac:dyDescent="0.25">
      <c r="A102" s="185">
        <v>6205</v>
      </c>
      <c r="B102" s="13" t="s">
        <v>325</v>
      </c>
      <c r="C102" s="187">
        <v>0.83330000000000004</v>
      </c>
      <c r="D102" s="187">
        <v>0.71040000000000003</v>
      </c>
      <c r="E102" s="234">
        <v>1</v>
      </c>
      <c r="F102" s="186">
        <v>1</v>
      </c>
      <c r="G102" s="156">
        <f t="shared" si="3"/>
        <v>4</v>
      </c>
      <c r="H102" s="157">
        <f t="shared" si="4"/>
        <v>8.8592500000000008E-3</v>
      </c>
      <c r="I102" s="211">
        <f t="shared" si="5"/>
        <v>8.8592500000000008E-3</v>
      </c>
    </row>
    <row r="103" spans="1:9" x14ac:dyDescent="0.25">
      <c r="A103" s="185">
        <v>6206</v>
      </c>
      <c r="B103" s="13" t="s">
        <v>301</v>
      </c>
      <c r="C103" s="187">
        <v>1</v>
      </c>
      <c r="D103" s="187">
        <v>1</v>
      </c>
      <c r="E103" s="234">
        <v>1</v>
      </c>
      <c r="F103" s="186">
        <v>1</v>
      </c>
      <c r="G103" s="156">
        <f t="shared" si="3"/>
        <v>4</v>
      </c>
      <c r="H103" s="157">
        <f t="shared" si="4"/>
        <v>0.01</v>
      </c>
      <c r="I103" s="211">
        <f t="shared" si="5"/>
        <v>0.01</v>
      </c>
    </row>
    <row r="104" spans="1:9" ht="31.15" customHeight="1" x14ac:dyDescent="0.25">
      <c r="A104" s="185">
        <v>6301</v>
      </c>
      <c r="B104" s="13" t="s">
        <v>216</v>
      </c>
      <c r="C104" s="187">
        <v>1</v>
      </c>
      <c r="D104" s="187">
        <v>1</v>
      </c>
      <c r="E104" s="234">
        <v>1</v>
      </c>
      <c r="F104" s="186">
        <v>1</v>
      </c>
      <c r="G104" s="156">
        <f t="shared" si="3"/>
        <v>4</v>
      </c>
      <c r="H104" s="157">
        <f t="shared" si="4"/>
        <v>0.01</v>
      </c>
      <c r="I104" s="211">
        <f t="shared" si="5"/>
        <v>0.01</v>
      </c>
    </row>
    <row r="105" spans="1:9" ht="31.15" customHeight="1" x14ac:dyDescent="0.25">
      <c r="A105" s="185">
        <v>6302</v>
      </c>
      <c r="B105" s="13" t="s">
        <v>316</v>
      </c>
      <c r="C105" s="187">
        <v>1</v>
      </c>
      <c r="D105" s="187">
        <v>1</v>
      </c>
      <c r="E105" s="234">
        <v>1</v>
      </c>
      <c r="F105" s="186">
        <v>1</v>
      </c>
      <c r="G105" s="156">
        <f t="shared" si="3"/>
        <v>4</v>
      </c>
      <c r="H105" s="157">
        <f t="shared" si="4"/>
        <v>0.01</v>
      </c>
      <c r="I105" s="211">
        <f t="shared" si="5"/>
        <v>0.01</v>
      </c>
    </row>
    <row r="106" spans="1:9" x14ac:dyDescent="0.25">
      <c r="A106" s="185">
        <v>6303</v>
      </c>
      <c r="B106" s="13" t="s">
        <v>237</v>
      </c>
      <c r="C106" s="187">
        <v>0.88890000000000002</v>
      </c>
      <c r="D106" s="187">
        <v>0.99450000000000005</v>
      </c>
      <c r="E106" s="234">
        <v>1</v>
      </c>
      <c r="F106" s="186">
        <v>1</v>
      </c>
      <c r="G106" s="156">
        <f t="shared" si="3"/>
        <v>4</v>
      </c>
      <c r="H106" s="157">
        <f t="shared" si="4"/>
        <v>9.7085000000000019E-3</v>
      </c>
      <c r="I106" s="211">
        <f t="shared" si="5"/>
        <v>9.7085000000000019E-3</v>
      </c>
    </row>
    <row r="107" spans="1:9" ht="31.15" customHeight="1" x14ac:dyDescent="0.25">
      <c r="A107" s="185">
        <v>6304</v>
      </c>
      <c r="B107" s="13" t="s">
        <v>273</v>
      </c>
      <c r="C107" s="187">
        <v>1</v>
      </c>
      <c r="D107" s="187">
        <v>1</v>
      </c>
      <c r="E107" s="234">
        <v>1</v>
      </c>
      <c r="F107" s="186">
        <v>1</v>
      </c>
      <c r="G107" s="156">
        <f t="shared" si="3"/>
        <v>4</v>
      </c>
      <c r="H107" s="157">
        <f t="shared" si="4"/>
        <v>0.01</v>
      </c>
      <c r="I107" s="211">
        <f t="shared" si="5"/>
        <v>0.01</v>
      </c>
    </row>
    <row r="108" spans="1:9" x14ac:dyDescent="0.25">
      <c r="A108" s="185">
        <v>6305</v>
      </c>
      <c r="B108" s="13" t="s">
        <v>180</v>
      </c>
      <c r="C108" s="187">
        <v>1</v>
      </c>
      <c r="D108" s="187">
        <v>1</v>
      </c>
      <c r="E108" s="234">
        <v>1</v>
      </c>
      <c r="F108" s="186">
        <v>1</v>
      </c>
      <c r="G108" s="156">
        <f t="shared" si="3"/>
        <v>4</v>
      </c>
      <c r="H108" s="157">
        <f t="shared" si="4"/>
        <v>0.01</v>
      </c>
      <c r="I108" s="211">
        <f t="shared" si="5"/>
        <v>0.01</v>
      </c>
    </row>
    <row r="109" spans="1:9" ht="31.15" customHeight="1" x14ac:dyDescent="0.25">
      <c r="A109" s="185">
        <v>6306</v>
      </c>
      <c r="B109" s="13" t="s">
        <v>182</v>
      </c>
      <c r="C109" s="187">
        <v>1</v>
      </c>
      <c r="D109" s="187">
        <v>1</v>
      </c>
      <c r="E109" s="234">
        <v>1</v>
      </c>
      <c r="F109" s="186">
        <v>1</v>
      </c>
      <c r="G109" s="156">
        <f t="shared" si="3"/>
        <v>4</v>
      </c>
      <c r="H109" s="157">
        <f t="shared" si="4"/>
        <v>0.01</v>
      </c>
      <c r="I109" s="211">
        <f t="shared" si="5"/>
        <v>0.01</v>
      </c>
    </row>
    <row r="110" spans="1:9" x14ac:dyDescent="0.25">
      <c r="A110" s="185">
        <v>6307</v>
      </c>
      <c r="B110" s="13" t="s">
        <v>295</v>
      </c>
      <c r="C110" s="187">
        <v>1</v>
      </c>
      <c r="D110" s="187">
        <v>1</v>
      </c>
      <c r="E110" s="234">
        <v>1</v>
      </c>
      <c r="F110" s="186">
        <v>1</v>
      </c>
      <c r="G110" s="156">
        <f t="shared" si="3"/>
        <v>4</v>
      </c>
      <c r="H110" s="157">
        <f t="shared" si="4"/>
        <v>0.01</v>
      </c>
      <c r="I110" s="211">
        <f t="shared" si="5"/>
        <v>0.01</v>
      </c>
    </row>
    <row r="111" spans="1:9" x14ac:dyDescent="0.25">
      <c r="A111" s="185">
        <v>6308</v>
      </c>
      <c r="B111" s="13" t="s">
        <v>272</v>
      </c>
      <c r="C111" s="187">
        <v>1</v>
      </c>
      <c r="D111" s="187">
        <v>0.96719999999999995</v>
      </c>
      <c r="E111" s="234">
        <v>1</v>
      </c>
      <c r="F111" s="186">
        <v>1</v>
      </c>
      <c r="G111" s="156">
        <f t="shared" si="3"/>
        <v>4</v>
      </c>
      <c r="H111" s="157">
        <f t="shared" si="4"/>
        <v>9.9180000000000015E-3</v>
      </c>
      <c r="I111" s="211">
        <f t="shared" si="5"/>
        <v>9.9180000000000015E-3</v>
      </c>
    </row>
    <row r="112" spans="1:9" x14ac:dyDescent="0.25">
      <c r="A112" s="185">
        <v>6309</v>
      </c>
      <c r="B112" s="13" t="s">
        <v>265</v>
      </c>
      <c r="C112" s="187">
        <v>1</v>
      </c>
      <c r="D112" s="187">
        <v>1</v>
      </c>
      <c r="E112" s="234">
        <v>1</v>
      </c>
      <c r="F112" s="186">
        <v>1</v>
      </c>
      <c r="G112" s="156">
        <f t="shared" si="3"/>
        <v>4</v>
      </c>
      <c r="H112" s="157">
        <f t="shared" si="4"/>
        <v>0.01</v>
      </c>
      <c r="I112" s="211">
        <f t="shared" si="5"/>
        <v>0.01</v>
      </c>
    </row>
    <row r="113" spans="1:9" ht="31.15" customHeight="1" x14ac:dyDescent="0.25">
      <c r="A113" s="185">
        <v>6310</v>
      </c>
      <c r="B113" s="13" t="s">
        <v>189</v>
      </c>
      <c r="C113" s="187">
        <v>1</v>
      </c>
      <c r="D113" s="187">
        <v>1</v>
      </c>
      <c r="E113" s="234">
        <v>1</v>
      </c>
      <c r="F113" s="186">
        <v>1</v>
      </c>
      <c r="G113" s="156">
        <f t="shared" si="3"/>
        <v>4</v>
      </c>
      <c r="H113" s="157">
        <f t="shared" si="4"/>
        <v>0.01</v>
      </c>
      <c r="I113" s="211">
        <f t="shared" si="5"/>
        <v>0.01</v>
      </c>
    </row>
    <row r="114" spans="1:9" ht="31.15" customHeight="1" x14ac:dyDescent="0.25">
      <c r="A114" s="185">
        <v>6204</v>
      </c>
      <c r="B114" s="13" t="s">
        <v>324</v>
      </c>
      <c r="C114" s="187">
        <v>1</v>
      </c>
      <c r="D114" s="187">
        <v>1</v>
      </c>
      <c r="E114" s="234">
        <v>1</v>
      </c>
      <c r="F114" s="186">
        <v>1</v>
      </c>
      <c r="G114" s="156">
        <f t="shared" si="3"/>
        <v>4</v>
      </c>
      <c r="H114" s="157">
        <f t="shared" si="4"/>
        <v>0.01</v>
      </c>
      <c r="I114" s="211">
        <f t="shared" si="5"/>
        <v>0.01</v>
      </c>
    </row>
    <row r="115" spans="1:9" x14ac:dyDescent="0.25">
      <c r="A115" s="185">
        <v>7101</v>
      </c>
      <c r="B115" s="13" t="s">
        <v>34</v>
      </c>
      <c r="C115" s="187">
        <v>1</v>
      </c>
      <c r="D115" s="187">
        <v>1</v>
      </c>
      <c r="E115" s="234">
        <v>1</v>
      </c>
      <c r="F115" s="186">
        <v>1</v>
      </c>
      <c r="G115" s="156">
        <f t="shared" si="3"/>
        <v>4</v>
      </c>
      <c r="H115" s="157">
        <f t="shared" si="4"/>
        <v>0.01</v>
      </c>
      <c r="I115" s="211">
        <f t="shared" si="5"/>
        <v>0.01</v>
      </c>
    </row>
    <row r="116" spans="1:9" ht="31.15" customHeight="1" x14ac:dyDescent="0.25">
      <c r="A116" s="185">
        <v>7102</v>
      </c>
      <c r="B116" s="13" t="s">
        <v>132</v>
      </c>
      <c r="C116" s="187">
        <v>1</v>
      </c>
      <c r="D116" s="187">
        <v>1</v>
      </c>
      <c r="E116" s="234">
        <v>1</v>
      </c>
      <c r="F116" s="186">
        <v>1</v>
      </c>
      <c r="G116" s="156">
        <f t="shared" si="3"/>
        <v>4</v>
      </c>
      <c r="H116" s="157">
        <f t="shared" si="4"/>
        <v>0.01</v>
      </c>
      <c r="I116" s="211">
        <f t="shared" si="5"/>
        <v>0.01</v>
      </c>
    </row>
    <row r="117" spans="1:9" x14ac:dyDescent="0.25">
      <c r="A117" s="185">
        <v>7103</v>
      </c>
      <c r="B117" s="13" t="s">
        <v>343</v>
      </c>
      <c r="C117" s="187">
        <v>1</v>
      </c>
      <c r="D117" s="187">
        <v>1</v>
      </c>
      <c r="E117" s="234">
        <v>1</v>
      </c>
      <c r="F117" s="186">
        <v>1</v>
      </c>
      <c r="G117" s="156">
        <f t="shared" si="3"/>
        <v>4</v>
      </c>
      <c r="H117" s="157">
        <f t="shared" si="4"/>
        <v>0.01</v>
      </c>
      <c r="I117" s="211">
        <f t="shared" si="5"/>
        <v>0.01</v>
      </c>
    </row>
    <row r="118" spans="1:9" ht="31.15" customHeight="1" x14ac:dyDescent="0.25">
      <c r="A118" s="185">
        <v>7104</v>
      </c>
      <c r="B118" s="13" t="s">
        <v>260</v>
      </c>
      <c r="C118" s="187">
        <v>1</v>
      </c>
      <c r="D118" s="187">
        <v>1</v>
      </c>
      <c r="E118" s="234">
        <v>1</v>
      </c>
      <c r="F118" s="186">
        <v>1</v>
      </c>
      <c r="G118" s="156">
        <f t="shared" si="3"/>
        <v>4</v>
      </c>
      <c r="H118" s="157">
        <f t="shared" si="4"/>
        <v>0.01</v>
      </c>
      <c r="I118" s="211">
        <f t="shared" si="5"/>
        <v>0.01</v>
      </c>
    </row>
    <row r="119" spans="1:9" x14ac:dyDescent="0.25">
      <c r="A119" s="185">
        <v>7105</v>
      </c>
      <c r="B119" s="13" t="s">
        <v>269</v>
      </c>
      <c r="C119" s="187">
        <v>1</v>
      </c>
      <c r="D119" s="187">
        <v>1</v>
      </c>
      <c r="E119" s="234">
        <v>1</v>
      </c>
      <c r="F119" s="186">
        <v>1</v>
      </c>
      <c r="G119" s="156">
        <f t="shared" si="3"/>
        <v>4</v>
      </c>
      <c r="H119" s="157">
        <f t="shared" si="4"/>
        <v>0.01</v>
      </c>
      <c r="I119" s="211">
        <f t="shared" si="5"/>
        <v>0.01</v>
      </c>
    </row>
    <row r="120" spans="1:9" x14ac:dyDescent="0.25">
      <c r="A120" s="185">
        <v>7106</v>
      </c>
      <c r="B120" s="13" t="s">
        <v>240</v>
      </c>
      <c r="C120" s="187">
        <v>1</v>
      </c>
      <c r="D120" s="187">
        <v>1</v>
      </c>
      <c r="E120" s="234">
        <v>1</v>
      </c>
      <c r="F120" s="186">
        <v>1</v>
      </c>
      <c r="G120" s="156">
        <f t="shared" si="3"/>
        <v>4</v>
      </c>
      <c r="H120" s="157">
        <f t="shared" si="4"/>
        <v>0.01</v>
      </c>
      <c r="I120" s="211">
        <f t="shared" si="5"/>
        <v>0.01</v>
      </c>
    </row>
    <row r="121" spans="1:9" x14ac:dyDescent="0.25">
      <c r="A121" s="185">
        <v>7107</v>
      </c>
      <c r="B121" s="13" t="s">
        <v>323</v>
      </c>
      <c r="C121" s="187">
        <v>1</v>
      </c>
      <c r="D121" s="187">
        <v>1</v>
      </c>
      <c r="E121" s="234">
        <v>1</v>
      </c>
      <c r="F121" s="186">
        <v>1</v>
      </c>
      <c r="G121" s="156">
        <f t="shared" si="3"/>
        <v>4</v>
      </c>
      <c r="H121" s="157">
        <f t="shared" si="4"/>
        <v>0.01</v>
      </c>
      <c r="I121" s="211">
        <f t="shared" si="5"/>
        <v>0.01</v>
      </c>
    </row>
    <row r="122" spans="1:9" x14ac:dyDescent="0.25">
      <c r="A122" s="185">
        <v>7108</v>
      </c>
      <c r="B122" s="13" t="s">
        <v>241</v>
      </c>
      <c r="C122" s="187">
        <v>1</v>
      </c>
      <c r="D122" s="187">
        <v>1</v>
      </c>
      <c r="E122" s="234">
        <v>1</v>
      </c>
      <c r="F122" s="186">
        <v>1</v>
      </c>
      <c r="G122" s="156">
        <f t="shared" si="3"/>
        <v>4</v>
      </c>
      <c r="H122" s="157">
        <f t="shared" si="4"/>
        <v>0.01</v>
      </c>
      <c r="I122" s="211">
        <f t="shared" si="5"/>
        <v>0.01</v>
      </c>
    </row>
    <row r="123" spans="1:9" ht="31.15" customHeight="1" x14ac:dyDescent="0.25">
      <c r="A123" s="185">
        <v>7109</v>
      </c>
      <c r="B123" s="13" t="s">
        <v>245</v>
      </c>
      <c r="C123" s="187">
        <v>1</v>
      </c>
      <c r="D123" s="187">
        <v>1</v>
      </c>
      <c r="E123" s="234">
        <v>1</v>
      </c>
      <c r="F123" s="186">
        <v>1</v>
      </c>
      <c r="G123" s="156">
        <f t="shared" si="3"/>
        <v>4</v>
      </c>
      <c r="H123" s="157">
        <f t="shared" si="4"/>
        <v>0.01</v>
      </c>
      <c r="I123" s="211">
        <f t="shared" si="5"/>
        <v>0.01</v>
      </c>
    </row>
    <row r="124" spans="1:9" ht="31.15" customHeight="1" x14ac:dyDescent="0.25">
      <c r="A124" s="185">
        <v>7110</v>
      </c>
      <c r="B124" s="13" t="s">
        <v>264</v>
      </c>
      <c r="C124" s="187">
        <v>1</v>
      </c>
      <c r="D124" s="187">
        <v>1</v>
      </c>
      <c r="E124" s="234">
        <v>1</v>
      </c>
      <c r="F124" s="186">
        <v>1</v>
      </c>
      <c r="G124" s="156">
        <f t="shared" si="3"/>
        <v>4</v>
      </c>
      <c r="H124" s="157">
        <f t="shared" si="4"/>
        <v>0.01</v>
      </c>
      <c r="I124" s="211">
        <f t="shared" si="5"/>
        <v>0.01</v>
      </c>
    </row>
    <row r="125" spans="1:9" ht="31.15" customHeight="1" x14ac:dyDescent="0.25">
      <c r="A125" s="185">
        <v>7201</v>
      </c>
      <c r="B125" s="13" t="s">
        <v>102</v>
      </c>
      <c r="C125" s="187">
        <v>1</v>
      </c>
      <c r="D125" s="187">
        <v>1</v>
      </c>
      <c r="E125" s="234">
        <v>1</v>
      </c>
      <c r="F125" s="186">
        <v>1</v>
      </c>
      <c r="G125" s="156">
        <f t="shared" si="3"/>
        <v>4</v>
      </c>
      <c r="H125" s="157">
        <f t="shared" si="4"/>
        <v>0.01</v>
      </c>
      <c r="I125" s="211">
        <f t="shared" si="5"/>
        <v>0.01</v>
      </c>
    </row>
    <row r="126" spans="1:9" x14ac:dyDescent="0.25">
      <c r="A126" s="185">
        <v>7202</v>
      </c>
      <c r="B126" s="13" t="s">
        <v>259</v>
      </c>
      <c r="C126" s="187">
        <v>1</v>
      </c>
      <c r="D126" s="187">
        <v>1</v>
      </c>
      <c r="E126" s="234">
        <v>1</v>
      </c>
      <c r="F126" s="186">
        <v>1</v>
      </c>
      <c r="G126" s="156">
        <f t="shared" si="3"/>
        <v>4</v>
      </c>
      <c r="H126" s="157">
        <f t="shared" si="4"/>
        <v>0.01</v>
      </c>
      <c r="I126" s="211">
        <f t="shared" si="5"/>
        <v>0.01</v>
      </c>
    </row>
    <row r="127" spans="1:9" x14ac:dyDescent="0.25">
      <c r="A127" s="185">
        <v>7203</v>
      </c>
      <c r="B127" s="13" t="s">
        <v>247</v>
      </c>
      <c r="C127" s="187">
        <v>1</v>
      </c>
      <c r="D127" s="187">
        <v>1</v>
      </c>
      <c r="E127" s="234">
        <v>1</v>
      </c>
      <c r="F127" s="186">
        <v>1</v>
      </c>
      <c r="G127" s="156">
        <f t="shared" si="3"/>
        <v>4</v>
      </c>
      <c r="H127" s="157">
        <f t="shared" si="4"/>
        <v>0.01</v>
      </c>
      <c r="I127" s="211">
        <f t="shared" si="5"/>
        <v>0.01</v>
      </c>
    </row>
    <row r="128" spans="1:9" x14ac:dyDescent="0.25">
      <c r="A128" s="185">
        <v>7301</v>
      </c>
      <c r="B128" s="13" t="s">
        <v>62</v>
      </c>
      <c r="C128" s="187">
        <v>0.94440000000000002</v>
      </c>
      <c r="D128" s="187">
        <v>1</v>
      </c>
      <c r="E128" s="234">
        <v>1</v>
      </c>
      <c r="F128" s="186">
        <v>1</v>
      </c>
      <c r="G128" s="156">
        <f t="shared" si="3"/>
        <v>4</v>
      </c>
      <c r="H128" s="157">
        <f t="shared" si="4"/>
        <v>9.8610000000000017E-3</v>
      </c>
      <c r="I128" s="211">
        <f t="shared" si="5"/>
        <v>9.8610000000000017E-3</v>
      </c>
    </row>
    <row r="129" spans="1:9" x14ac:dyDescent="0.25">
      <c r="A129" s="185">
        <v>7302</v>
      </c>
      <c r="B129" s="13" t="s">
        <v>288</v>
      </c>
      <c r="C129" s="187">
        <v>1</v>
      </c>
      <c r="D129" s="187">
        <v>1</v>
      </c>
      <c r="E129" s="234">
        <v>1</v>
      </c>
      <c r="F129" s="186">
        <v>1</v>
      </c>
      <c r="G129" s="156">
        <f t="shared" si="3"/>
        <v>4</v>
      </c>
      <c r="H129" s="157">
        <f t="shared" si="4"/>
        <v>0.01</v>
      </c>
      <c r="I129" s="211">
        <f t="shared" si="5"/>
        <v>0.01</v>
      </c>
    </row>
    <row r="130" spans="1:9" x14ac:dyDescent="0.25">
      <c r="A130" s="185">
        <v>7303</v>
      </c>
      <c r="B130" s="13" t="s">
        <v>244</v>
      </c>
      <c r="C130" s="187">
        <v>1</v>
      </c>
      <c r="D130" s="187">
        <v>1</v>
      </c>
      <c r="E130" s="234">
        <v>1</v>
      </c>
      <c r="F130" s="186">
        <v>1</v>
      </c>
      <c r="G130" s="156">
        <f t="shared" si="3"/>
        <v>4</v>
      </c>
      <c r="H130" s="157">
        <f t="shared" si="4"/>
        <v>0.01</v>
      </c>
      <c r="I130" s="211">
        <f t="shared" si="5"/>
        <v>0.01</v>
      </c>
    </row>
    <row r="131" spans="1:9" x14ac:dyDescent="0.25">
      <c r="A131" s="185">
        <v>7304</v>
      </c>
      <c r="B131" s="13" t="s">
        <v>97</v>
      </c>
      <c r="C131" s="187">
        <v>1</v>
      </c>
      <c r="D131" s="187">
        <v>1</v>
      </c>
      <c r="E131" s="234">
        <v>1</v>
      </c>
      <c r="F131" s="186">
        <v>1</v>
      </c>
      <c r="G131" s="156">
        <f t="shared" si="3"/>
        <v>4</v>
      </c>
      <c r="H131" s="157">
        <f t="shared" si="4"/>
        <v>0.01</v>
      </c>
      <c r="I131" s="211">
        <f t="shared" si="5"/>
        <v>0.01</v>
      </c>
    </row>
    <row r="132" spans="1:9" x14ac:dyDescent="0.25">
      <c r="A132" s="185">
        <v>7305</v>
      </c>
      <c r="B132" s="13" t="s">
        <v>255</v>
      </c>
      <c r="C132" s="187">
        <v>1</v>
      </c>
      <c r="D132" s="187">
        <v>1</v>
      </c>
      <c r="E132" s="234">
        <v>1</v>
      </c>
      <c r="F132" s="186">
        <v>1</v>
      </c>
      <c r="G132" s="156">
        <f t="shared" ref="G132:G195" si="6">COUNTIF(C132:F132,"&gt;=0")</f>
        <v>4</v>
      </c>
      <c r="H132" s="157">
        <f t="shared" si="4"/>
        <v>0.01</v>
      </c>
      <c r="I132" s="211">
        <f t="shared" si="5"/>
        <v>0.01</v>
      </c>
    </row>
    <row r="133" spans="1:9" x14ac:dyDescent="0.25">
      <c r="A133" s="185">
        <v>7306</v>
      </c>
      <c r="B133" s="13" t="s">
        <v>153</v>
      </c>
      <c r="C133" s="187">
        <v>1</v>
      </c>
      <c r="D133" s="187">
        <v>1</v>
      </c>
      <c r="E133" s="234">
        <v>1</v>
      </c>
      <c r="F133" s="186">
        <v>1</v>
      </c>
      <c r="G133" s="156">
        <f t="shared" si="6"/>
        <v>4</v>
      </c>
      <c r="H133" s="157">
        <f t="shared" ref="H133:H196" si="7">(C133/100+D133/100+E133/100+F133/100)/G133</f>
        <v>0.01</v>
      </c>
      <c r="I133" s="211">
        <f t="shared" ref="I133:I196" si="8">+H133</f>
        <v>0.01</v>
      </c>
    </row>
    <row r="134" spans="1:9" ht="31.15" customHeight="1" x14ac:dyDescent="0.25">
      <c r="A134" s="185">
        <v>7307</v>
      </c>
      <c r="B134" s="13" t="s">
        <v>333</v>
      </c>
      <c r="C134" s="187">
        <v>1</v>
      </c>
      <c r="D134" s="187">
        <v>1</v>
      </c>
      <c r="E134" s="234">
        <v>1</v>
      </c>
      <c r="F134" s="186">
        <v>1</v>
      </c>
      <c r="G134" s="156">
        <f t="shared" si="6"/>
        <v>4</v>
      </c>
      <c r="H134" s="157">
        <f t="shared" si="7"/>
        <v>0.01</v>
      </c>
      <c r="I134" s="211">
        <f t="shared" si="8"/>
        <v>0.01</v>
      </c>
    </row>
    <row r="135" spans="1:9" x14ac:dyDescent="0.25">
      <c r="A135" s="185">
        <v>7308</v>
      </c>
      <c r="B135" s="13" t="s">
        <v>144</v>
      </c>
      <c r="C135" s="187">
        <v>1</v>
      </c>
      <c r="D135" s="187">
        <v>1</v>
      </c>
      <c r="E135" s="234">
        <v>1</v>
      </c>
      <c r="F135" s="186">
        <v>1</v>
      </c>
      <c r="G135" s="156">
        <f t="shared" si="6"/>
        <v>4</v>
      </c>
      <c r="H135" s="157">
        <f t="shared" si="7"/>
        <v>0.01</v>
      </c>
      <c r="I135" s="211">
        <f t="shared" si="8"/>
        <v>0.01</v>
      </c>
    </row>
    <row r="136" spans="1:9" ht="31.15" customHeight="1" x14ac:dyDescent="0.25">
      <c r="A136" s="185">
        <v>7309</v>
      </c>
      <c r="B136" s="13" t="s">
        <v>156</v>
      </c>
      <c r="C136" s="187">
        <v>1</v>
      </c>
      <c r="D136" s="187">
        <v>1</v>
      </c>
      <c r="E136" s="234">
        <v>1</v>
      </c>
      <c r="F136" s="186">
        <v>1</v>
      </c>
      <c r="G136" s="156">
        <f t="shared" si="6"/>
        <v>4</v>
      </c>
      <c r="H136" s="157">
        <f t="shared" si="7"/>
        <v>0.01</v>
      </c>
      <c r="I136" s="211">
        <f t="shared" si="8"/>
        <v>0.01</v>
      </c>
    </row>
    <row r="137" spans="1:9" x14ac:dyDescent="0.25">
      <c r="A137" s="185">
        <v>7401</v>
      </c>
      <c r="B137" s="13" t="s">
        <v>96</v>
      </c>
      <c r="C137" s="187">
        <v>1</v>
      </c>
      <c r="D137" s="187">
        <v>1</v>
      </c>
      <c r="E137" s="234">
        <v>1</v>
      </c>
      <c r="F137" s="186">
        <v>1</v>
      </c>
      <c r="G137" s="156">
        <f t="shared" si="6"/>
        <v>4</v>
      </c>
      <c r="H137" s="157">
        <f t="shared" si="7"/>
        <v>0.01</v>
      </c>
      <c r="I137" s="211">
        <f t="shared" si="8"/>
        <v>0.01</v>
      </c>
    </row>
    <row r="138" spans="1:9" x14ac:dyDescent="0.25">
      <c r="A138" s="185">
        <v>7402</v>
      </c>
      <c r="B138" s="13" t="s">
        <v>340</v>
      </c>
      <c r="C138" s="187">
        <v>1</v>
      </c>
      <c r="D138" s="187">
        <v>0.83609999999999995</v>
      </c>
      <c r="E138" s="234">
        <v>1</v>
      </c>
      <c r="F138" s="186">
        <v>1</v>
      </c>
      <c r="G138" s="156">
        <f t="shared" si="6"/>
        <v>4</v>
      </c>
      <c r="H138" s="157">
        <f t="shared" si="7"/>
        <v>9.5902500000000016E-3</v>
      </c>
      <c r="I138" s="211">
        <f t="shared" si="8"/>
        <v>9.5902500000000016E-3</v>
      </c>
    </row>
    <row r="139" spans="1:9" x14ac:dyDescent="0.25">
      <c r="A139" s="185">
        <v>7403</v>
      </c>
      <c r="B139" s="13" t="s">
        <v>296</v>
      </c>
      <c r="C139" s="187">
        <v>1</v>
      </c>
      <c r="D139" s="187">
        <v>1</v>
      </c>
      <c r="E139" s="234">
        <v>1</v>
      </c>
      <c r="F139" s="186">
        <v>1</v>
      </c>
      <c r="G139" s="156">
        <f t="shared" si="6"/>
        <v>4</v>
      </c>
      <c r="H139" s="157">
        <f t="shared" si="7"/>
        <v>0.01</v>
      </c>
      <c r="I139" s="211">
        <f t="shared" si="8"/>
        <v>0.01</v>
      </c>
    </row>
    <row r="140" spans="1:9" x14ac:dyDescent="0.25">
      <c r="A140" s="185">
        <v>7404</v>
      </c>
      <c r="B140" s="13" t="s">
        <v>135</v>
      </c>
      <c r="C140" s="187">
        <v>0.94440000000000002</v>
      </c>
      <c r="D140" s="187">
        <v>1</v>
      </c>
      <c r="E140" s="234">
        <v>1</v>
      </c>
      <c r="F140" s="186">
        <v>1</v>
      </c>
      <c r="G140" s="156">
        <f t="shared" si="6"/>
        <v>4</v>
      </c>
      <c r="H140" s="157">
        <f t="shared" si="7"/>
        <v>9.8610000000000017E-3</v>
      </c>
      <c r="I140" s="211">
        <f t="shared" si="8"/>
        <v>9.8610000000000017E-3</v>
      </c>
    </row>
    <row r="141" spans="1:9" x14ac:dyDescent="0.25">
      <c r="A141" s="185">
        <v>7405</v>
      </c>
      <c r="B141" s="13" t="s">
        <v>263</v>
      </c>
      <c r="C141" s="187">
        <v>1</v>
      </c>
      <c r="D141" s="187">
        <v>0.99450000000000005</v>
      </c>
      <c r="E141" s="234">
        <v>1</v>
      </c>
      <c r="F141" s="186">
        <v>1</v>
      </c>
      <c r="G141" s="156">
        <f t="shared" si="6"/>
        <v>4</v>
      </c>
      <c r="H141" s="157">
        <f t="shared" si="7"/>
        <v>9.9862500000000003E-3</v>
      </c>
      <c r="I141" s="211">
        <f t="shared" si="8"/>
        <v>9.9862500000000003E-3</v>
      </c>
    </row>
    <row r="142" spans="1:9" ht="31.15" customHeight="1" x14ac:dyDescent="0.25">
      <c r="A142" s="185">
        <v>7406</v>
      </c>
      <c r="B142" s="13" t="s">
        <v>92</v>
      </c>
      <c r="C142" s="187">
        <v>1</v>
      </c>
      <c r="D142" s="187">
        <v>1</v>
      </c>
      <c r="E142" s="234">
        <v>1</v>
      </c>
      <c r="F142" s="186">
        <v>1</v>
      </c>
      <c r="G142" s="156">
        <f t="shared" si="6"/>
        <v>4</v>
      </c>
      <c r="H142" s="157">
        <f t="shared" si="7"/>
        <v>0.01</v>
      </c>
      <c r="I142" s="211">
        <f t="shared" si="8"/>
        <v>0.01</v>
      </c>
    </row>
    <row r="143" spans="1:9" ht="31.15" customHeight="1" x14ac:dyDescent="0.25">
      <c r="A143" s="185">
        <v>7407</v>
      </c>
      <c r="B143" s="13" t="s">
        <v>339</v>
      </c>
      <c r="C143" s="187">
        <v>1</v>
      </c>
      <c r="D143" s="187">
        <v>1</v>
      </c>
      <c r="E143" s="234">
        <v>1</v>
      </c>
      <c r="F143" s="186">
        <v>1</v>
      </c>
      <c r="G143" s="156">
        <f t="shared" si="6"/>
        <v>4</v>
      </c>
      <c r="H143" s="157">
        <f t="shared" si="7"/>
        <v>0.01</v>
      </c>
      <c r="I143" s="211">
        <f t="shared" si="8"/>
        <v>0.01</v>
      </c>
    </row>
    <row r="144" spans="1:9" ht="31.15" customHeight="1" x14ac:dyDescent="0.25">
      <c r="A144" s="185">
        <v>7408</v>
      </c>
      <c r="B144" s="13" t="s">
        <v>328</v>
      </c>
      <c r="C144" s="187">
        <v>1</v>
      </c>
      <c r="D144" s="187">
        <v>1</v>
      </c>
      <c r="E144" s="234">
        <v>1</v>
      </c>
      <c r="F144" s="186">
        <v>1</v>
      </c>
      <c r="G144" s="156">
        <f t="shared" si="6"/>
        <v>4</v>
      </c>
      <c r="H144" s="157">
        <f t="shared" si="7"/>
        <v>0.01</v>
      </c>
      <c r="I144" s="211">
        <f t="shared" si="8"/>
        <v>0.01</v>
      </c>
    </row>
    <row r="145" spans="1:9" ht="31.15" customHeight="1" x14ac:dyDescent="0.25">
      <c r="A145" s="185">
        <v>8101</v>
      </c>
      <c r="B145" s="13" t="s">
        <v>32</v>
      </c>
      <c r="C145" s="187">
        <v>1</v>
      </c>
      <c r="D145" s="187">
        <v>1</v>
      </c>
      <c r="E145" s="234">
        <v>1</v>
      </c>
      <c r="F145" s="186">
        <v>1</v>
      </c>
      <c r="G145" s="156">
        <f t="shared" si="6"/>
        <v>4</v>
      </c>
      <c r="H145" s="157">
        <f t="shared" si="7"/>
        <v>0.01</v>
      </c>
      <c r="I145" s="211">
        <f t="shared" si="8"/>
        <v>0.01</v>
      </c>
    </row>
    <row r="146" spans="1:9" x14ac:dyDescent="0.25">
      <c r="A146" s="185">
        <v>8102</v>
      </c>
      <c r="B146" s="13" t="s">
        <v>75</v>
      </c>
      <c r="C146" s="187">
        <v>1</v>
      </c>
      <c r="D146" s="187">
        <v>1</v>
      </c>
      <c r="E146" s="234">
        <v>1</v>
      </c>
      <c r="F146" s="186">
        <v>1</v>
      </c>
      <c r="G146" s="156">
        <f t="shared" si="6"/>
        <v>4</v>
      </c>
      <c r="H146" s="157">
        <f t="shared" si="7"/>
        <v>0.01</v>
      </c>
      <c r="I146" s="211">
        <f t="shared" si="8"/>
        <v>0.01</v>
      </c>
    </row>
    <row r="147" spans="1:9" ht="31.15" customHeight="1" x14ac:dyDescent="0.25">
      <c r="A147" s="185">
        <v>8103</v>
      </c>
      <c r="B147" s="13" t="s">
        <v>39</v>
      </c>
      <c r="C147" s="187">
        <v>1</v>
      </c>
      <c r="D147" s="187">
        <v>1</v>
      </c>
      <c r="E147" s="234">
        <v>1</v>
      </c>
      <c r="F147" s="186">
        <v>1</v>
      </c>
      <c r="G147" s="156">
        <f t="shared" si="6"/>
        <v>4</v>
      </c>
      <c r="H147" s="157">
        <f t="shared" si="7"/>
        <v>0.01</v>
      </c>
      <c r="I147" s="211">
        <f t="shared" si="8"/>
        <v>0.01</v>
      </c>
    </row>
    <row r="148" spans="1:9" x14ac:dyDescent="0.25">
      <c r="A148" s="185">
        <v>8104</v>
      </c>
      <c r="B148" s="13" t="s">
        <v>306</v>
      </c>
      <c r="C148" s="187">
        <v>1</v>
      </c>
      <c r="D148" s="187">
        <v>1</v>
      </c>
      <c r="E148" s="234">
        <v>1</v>
      </c>
      <c r="F148" s="186">
        <v>1</v>
      </c>
      <c r="G148" s="156">
        <f t="shared" si="6"/>
        <v>4</v>
      </c>
      <c r="H148" s="157">
        <f t="shared" si="7"/>
        <v>0.01</v>
      </c>
      <c r="I148" s="211">
        <f t="shared" si="8"/>
        <v>0.01</v>
      </c>
    </row>
    <row r="149" spans="1:9" x14ac:dyDescent="0.25">
      <c r="A149" s="185">
        <v>8105</v>
      </c>
      <c r="B149" s="13" t="s">
        <v>313</v>
      </c>
      <c r="C149" s="187">
        <v>0.88890000000000002</v>
      </c>
      <c r="D149" s="187">
        <v>1</v>
      </c>
      <c r="E149" s="234">
        <v>1</v>
      </c>
      <c r="F149" s="186">
        <v>0</v>
      </c>
      <c r="G149" s="156">
        <f t="shared" si="6"/>
        <v>4</v>
      </c>
      <c r="H149" s="157">
        <f t="shared" si="7"/>
        <v>7.2222500000000012E-3</v>
      </c>
      <c r="I149" s="211">
        <f t="shared" si="8"/>
        <v>7.2222500000000012E-3</v>
      </c>
    </row>
    <row r="150" spans="1:9" x14ac:dyDescent="0.25">
      <c r="A150" s="185">
        <v>8106</v>
      </c>
      <c r="B150" s="13" t="s">
        <v>85</v>
      </c>
      <c r="C150" s="187">
        <v>1</v>
      </c>
      <c r="D150" s="187">
        <v>1</v>
      </c>
      <c r="E150" s="234">
        <v>1</v>
      </c>
      <c r="F150" s="186">
        <v>1</v>
      </c>
      <c r="G150" s="156">
        <f t="shared" si="6"/>
        <v>4</v>
      </c>
      <c r="H150" s="157">
        <f t="shared" si="7"/>
        <v>0.01</v>
      </c>
      <c r="I150" s="211">
        <f t="shared" si="8"/>
        <v>0.01</v>
      </c>
    </row>
    <row r="151" spans="1:9" x14ac:dyDescent="0.25">
      <c r="A151" s="185">
        <v>8107</v>
      </c>
      <c r="B151" s="13" t="s">
        <v>72</v>
      </c>
      <c r="C151" s="187">
        <v>1</v>
      </c>
      <c r="D151" s="187">
        <v>1</v>
      </c>
      <c r="E151" s="234">
        <v>1</v>
      </c>
      <c r="F151" s="186">
        <v>1</v>
      </c>
      <c r="G151" s="156">
        <f t="shared" si="6"/>
        <v>4</v>
      </c>
      <c r="H151" s="157">
        <f t="shared" si="7"/>
        <v>0.01</v>
      </c>
      <c r="I151" s="211">
        <f t="shared" si="8"/>
        <v>0.01</v>
      </c>
    </row>
    <row r="152" spans="1:9" ht="46.9" customHeight="1" x14ac:dyDescent="0.25">
      <c r="A152" s="185">
        <v>8108</v>
      </c>
      <c r="B152" s="13" t="s">
        <v>37</v>
      </c>
      <c r="C152" s="187">
        <v>1</v>
      </c>
      <c r="D152" s="187">
        <v>1</v>
      </c>
      <c r="E152" s="234">
        <v>1</v>
      </c>
      <c r="F152" s="186">
        <v>1</v>
      </c>
      <c r="G152" s="156">
        <f t="shared" si="6"/>
        <v>4</v>
      </c>
      <c r="H152" s="157">
        <f t="shared" si="7"/>
        <v>0.01</v>
      </c>
      <c r="I152" s="211">
        <f t="shared" si="8"/>
        <v>0.01</v>
      </c>
    </row>
    <row r="153" spans="1:9" ht="31.15" customHeight="1" x14ac:dyDescent="0.25">
      <c r="A153" s="185">
        <v>8109</v>
      </c>
      <c r="B153" s="13" t="s">
        <v>311</v>
      </c>
      <c r="C153" s="187">
        <v>1</v>
      </c>
      <c r="D153" s="187">
        <v>1</v>
      </c>
      <c r="E153" s="234">
        <v>1</v>
      </c>
      <c r="F153" s="186">
        <v>1</v>
      </c>
      <c r="G153" s="156">
        <f t="shared" si="6"/>
        <v>4</v>
      </c>
      <c r="H153" s="157">
        <f t="shared" si="7"/>
        <v>0.01</v>
      </c>
      <c r="I153" s="211">
        <f t="shared" si="8"/>
        <v>0.01</v>
      </c>
    </row>
    <row r="154" spans="1:9" ht="31.15" customHeight="1" x14ac:dyDescent="0.25">
      <c r="A154" s="185">
        <v>8110</v>
      </c>
      <c r="B154" s="13" t="s">
        <v>19</v>
      </c>
      <c r="C154" s="187">
        <v>1</v>
      </c>
      <c r="D154" s="187">
        <v>1</v>
      </c>
      <c r="E154" s="234">
        <v>1</v>
      </c>
      <c r="F154" s="186">
        <v>1</v>
      </c>
      <c r="G154" s="156">
        <f t="shared" si="6"/>
        <v>4</v>
      </c>
      <c r="H154" s="157">
        <f t="shared" si="7"/>
        <v>0.01</v>
      </c>
      <c r="I154" s="211">
        <f t="shared" si="8"/>
        <v>0.01</v>
      </c>
    </row>
    <row r="155" spans="1:9" x14ac:dyDescent="0.25">
      <c r="A155" s="185">
        <v>8111</v>
      </c>
      <c r="B155" s="13" t="s">
        <v>86</v>
      </c>
      <c r="C155" s="187">
        <v>1</v>
      </c>
      <c r="D155" s="187">
        <v>1</v>
      </c>
      <c r="E155" s="234">
        <v>1</v>
      </c>
      <c r="F155" s="186">
        <v>1</v>
      </c>
      <c r="G155" s="156">
        <f t="shared" si="6"/>
        <v>4</v>
      </c>
      <c r="H155" s="157">
        <f t="shared" si="7"/>
        <v>0.01</v>
      </c>
      <c r="I155" s="211">
        <f t="shared" si="8"/>
        <v>0.01</v>
      </c>
    </row>
    <row r="156" spans="1:9" x14ac:dyDescent="0.25">
      <c r="A156" s="185">
        <v>8112</v>
      </c>
      <c r="B156" s="13" t="s">
        <v>24</v>
      </c>
      <c r="C156" s="187">
        <v>1</v>
      </c>
      <c r="D156" s="187">
        <v>1</v>
      </c>
      <c r="E156" s="234">
        <v>1</v>
      </c>
      <c r="F156" s="186">
        <v>1</v>
      </c>
      <c r="G156" s="156">
        <f t="shared" si="6"/>
        <v>4</v>
      </c>
      <c r="H156" s="157">
        <f t="shared" si="7"/>
        <v>0.01</v>
      </c>
      <c r="I156" s="211">
        <f t="shared" si="8"/>
        <v>0.01</v>
      </c>
    </row>
    <row r="157" spans="1:9" x14ac:dyDescent="0.25">
      <c r="A157" s="185">
        <v>8201</v>
      </c>
      <c r="B157" s="13" t="s">
        <v>127</v>
      </c>
      <c r="C157" s="187">
        <v>1</v>
      </c>
      <c r="D157" s="187">
        <v>1</v>
      </c>
      <c r="E157" s="234">
        <v>1</v>
      </c>
      <c r="F157" s="186">
        <v>1</v>
      </c>
      <c r="G157" s="156">
        <f t="shared" si="6"/>
        <v>4</v>
      </c>
      <c r="H157" s="157">
        <f t="shared" si="7"/>
        <v>0.01</v>
      </c>
      <c r="I157" s="211">
        <f t="shared" si="8"/>
        <v>0.01</v>
      </c>
    </row>
    <row r="158" spans="1:9" x14ac:dyDescent="0.25">
      <c r="A158" s="185">
        <v>8202</v>
      </c>
      <c r="B158" s="13" t="s">
        <v>197</v>
      </c>
      <c r="C158" s="187">
        <v>1</v>
      </c>
      <c r="D158" s="187">
        <v>1</v>
      </c>
      <c r="E158" s="234">
        <v>1</v>
      </c>
      <c r="F158" s="186">
        <v>1</v>
      </c>
      <c r="G158" s="156">
        <f t="shared" si="6"/>
        <v>4</v>
      </c>
      <c r="H158" s="157">
        <f t="shared" si="7"/>
        <v>0.01</v>
      </c>
      <c r="I158" s="211">
        <f t="shared" si="8"/>
        <v>0.01</v>
      </c>
    </row>
    <row r="159" spans="1:9" x14ac:dyDescent="0.25">
      <c r="A159" s="185">
        <v>8203</v>
      </c>
      <c r="B159" s="13" t="s">
        <v>115</v>
      </c>
      <c r="C159" s="187">
        <v>1</v>
      </c>
      <c r="D159" s="187">
        <v>0.99450000000000005</v>
      </c>
      <c r="E159" s="234">
        <v>1</v>
      </c>
      <c r="F159" s="186">
        <v>1</v>
      </c>
      <c r="G159" s="156">
        <f t="shared" si="6"/>
        <v>4</v>
      </c>
      <c r="H159" s="157">
        <f t="shared" si="7"/>
        <v>9.9862500000000003E-3</v>
      </c>
      <c r="I159" s="211">
        <f t="shared" si="8"/>
        <v>9.9862500000000003E-3</v>
      </c>
    </row>
    <row r="160" spans="1:9" ht="31.15" customHeight="1" x14ac:dyDescent="0.25">
      <c r="A160" s="185">
        <v>8204</v>
      </c>
      <c r="B160" s="13" t="s">
        <v>291</v>
      </c>
      <c r="C160" s="187">
        <v>1</v>
      </c>
      <c r="D160" s="187">
        <v>1</v>
      </c>
      <c r="E160" s="234">
        <v>1</v>
      </c>
      <c r="F160" s="186">
        <v>1</v>
      </c>
      <c r="G160" s="156">
        <f t="shared" si="6"/>
        <v>4</v>
      </c>
      <c r="H160" s="157">
        <f t="shared" si="7"/>
        <v>0.01</v>
      </c>
      <c r="I160" s="211">
        <f t="shared" si="8"/>
        <v>0.01</v>
      </c>
    </row>
    <row r="161" spans="1:9" ht="31.15" customHeight="1" x14ac:dyDescent="0.25">
      <c r="A161" s="185">
        <v>8205</v>
      </c>
      <c r="B161" s="13" t="s">
        <v>130</v>
      </c>
      <c r="C161" s="187">
        <v>1</v>
      </c>
      <c r="D161" s="187">
        <v>1</v>
      </c>
      <c r="E161" s="234">
        <v>1</v>
      </c>
      <c r="F161" s="186">
        <v>1</v>
      </c>
      <c r="G161" s="156">
        <f t="shared" si="6"/>
        <v>4</v>
      </c>
      <c r="H161" s="157">
        <f t="shared" si="7"/>
        <v>0.01</v>
      </c>
      <c r="I161" s="211">
        <f t="shared" si="8"/>
        <v>0.01</v>
      </c>
    </row>
    <row r="162" spans="1:9" ht="31.15" customHeight="1" x14ac:dyDescent="0.25">
      <c r="A162" s="185">
        <v>8301</v>
      </c>
      <c r="B162" s="13" t="s">
        <v>65</v>
      </c>
      <c r="C162" s="187">
        <v>1</v>
      </c>
      <c r="D162" s="187">
        <v>1</v>
      </c>
      <c r="E162" s="234">
        <v>1</v>
      </c>
      <c r="F162" s="186">
        <v>1</v>
      </c>
      <c r="G162" s="156">
        <f t="shared" si="6"/>
        <v>4</v>
      </c>
      <c r="H162" s="157">
        <f t="shared" si="7"/>
        <v>0.01</v>
      </c>
      <c r="I162" s="211">
        <f t="shared" si="8"/>
        <v>0.01</v>
      </c>
    </row>
    <row r="163" spans="1:9" x14ac:dyDescent="0.25">
      <c r="A163" s="185">
        <v>8302</v>
      </c>
      <c r="B163" s="13" t="s">
        <v>304</v>
      </c>
      <c r="C163" s="187">
        <v>1</v>
      </c>
      <c r="D163" s="187">
        <v>1</v>
      </c>
      <c r="E163" s="234">
        <v>1</v>
      </c>
      <c r="F163" s="186">
        <v>1</v>
      </c>
      <c r="G163" s="156">
        <f t="shared" si="6"/>
        <v>4</v>
      </c>
      <c r="H163" s="157">
        <f t="shared" si="7"/>
        <v>0.01</v>
      </c>
      <c r="I163" s="211">
        <f t="shared" si="8"/>
        <v>0.01</v>
      </c>
    </row>
    <row r="164" spans="1:9" ht="31.15" customHeight="1" x14ac:dyDescent="0.25">
      <c r="A164" s="185">
        <v>8303</v>
      </c>
      <c r="B164" s="13" t="s">
        <v>111</v>
      </c>
      <c r="C164" s="187">
        <v>1</v>
      </c>
      <c r="D164" s="187">
        <v>1</v>
      </c>
      <c r="E164" s="234">
        <v>1</v>
      </c>
      <c r="F164" s="186">
        <v>1</v>
      </c>
      <c r="G164" s="156">
        <f t="shared" si="6"/>
        <v>4</v>
      </c>
      <c r="H164" s="157">
        <f t="shared" si="7"/>
        <v>0.01</v>
      </c>
      <c r="I164" s="211">
        <f t="shared" si="8"/>
        <v>0.01</v>
      </c>
    </row>
    <row r="165" spans="1:9" x14ac:dyDescent="0.25">
      <c r="A165" s="185">
        <v>8304</v>
      </c>
      <c r="B165" s="13" t="s">
        <v>176</v>
      </c>
      <c r="C165" s="187">
        <v>1</v>
      </c>
      <c r="D165" s="187">
        <v>1</v>
      </c>
      <c r="E165" s="234">
        <v>1</v>
      </c>
      <c r="F165" s="186">
        <v>1</v>
      </c>
      <c r="G165" s="156">
        <f t="shared" si="6"/>
        <v>4</v>
      </c>
      <c r="H165" s="157">
        <f t="shared" si="7"/>
        <v>0.01</v>
      </c>
      <c r="I165" s="211">
        <f t="shared" si="8"/>
        <v>0.01</v>
      </c>
    </row>
    <row r="166" spans="1:9" x14ac:dyDescent="0.25">
      <c r="A166" s="185">
        <v>8305</v>
      </c>
      <c r="B166" s="13" t="s">
        <v>128</v>
      </c>
      <c r="C166" s="187">
        <v>1</v>
      </c>
      <c r="D166" s="187">
        <v>1</v>
      </c>
      <c r="E166" s="234">
        <v>1</v>
      </c>
      <c r="F166" s="186">
        <v>1</v>
      </c>
      <c r="G166" s="156">
        <f t="shared" si="6"/>
        <v>4</v>
      </c>
      <c r="H166" s="157">
        <f t="shared" si="7"/>
        <v>0.01</v>
      </c>
      <c r="I166" s="211">
        <f t="shared" si="8"/>
        <v>0.01</v>
      </c>
    </row>
    <row r="167" spans="1:9" x14ac:dyDescent="0.25">
      <c r="A167" s="185">
        <v>8306</v>
      </c>
      <c r="B167" s="13" t="s">
        <v>116</v>
      </c>
      <c r="C167" s="187">
        <v>1</v>
      </c>
      <c r="D167" s="187">
        <v>1</v>
      </c>
      <c r="E167" s="234">
        <v>1</v>
      </c>
      <c r="F167" s="186">
        <v>1</v>
      </c>
      <c r="G167" s="156">
        <f t="shared" si="6"/>
        <v>4</v>
      </c>
      <c r="H167" s="157">
        <f t="shared" si="7"/>
        <v>0.01</v>
      </c>
      <c r="I167" s="211">
        <f t="shared" si="8"/>
        <v>0.01</v>
      </c>
    </row>
    <row r="168" spans="1:9" x14ac:dyDescent="0.25">
      <c r="A168" s="185">
        <v>8307</v>
      </c>
      <c r="B168" s="13" t="s">
        <v>292</v>
      </c>
      <c r="C168" s="187">
        <v>1</v>
      </c>
      <c r="D168" s="187">
        <v>1</v>
      </c>
      <c r="E168" s="234">
        <v>1</v>
      </c>
      <c r="F168" s="186">
        <v>1</v>
      </c>
      <c r="G168" s="156">
        <f t="shared" si="6"/>
        <v>4</v>
      </c>
      <c r="H168" s="157">
        <f t="shared" si="7"/>
        <v>0.01</v>
      </c>
      <c r="I168" s="211">
        <f t="shared" si="8"/>
        <v>0.01</v>
      </c>
    </row>
    <row r="169" spans="1:9" ht="31.15" customHeight="1" x14ac:dyDescent="0.25">
      <c r="A169" s="185">
        <v>8308</v>
      </c>
      <c r="B169" s="13" t="s">
        <v>317</v>
      </c>
      <c r="C169" s="187">
        <v>1</v>
      </c>
      <c r="D169" s="187">
        <v>1</v>
      </c>
      <c r="E169" s="234">
        <v>1</v>
      </c>
      <c r="F169" s="186">
        <v>1</v>
      </c>
      <c r="G169" s="156">
        <f t="shared" si="6"/>
        <v>4</v>
      </c>
      <c r="H169" s="157">
        <f t="shared" si="7"/>
        <v>0.01</v>
      </c>
      <c r="I169" s="211">
        <f t="shared" si="8"/>
        <v>0.01</v>
      </c>
    </row>
    <row r="170" spans="1:9" x14ac:dyDescent="0.25">
      <c r="A170" s="185">
        <v>8309</v>
      </c>
      <c r="B170" s="13" t="s">
        <v>254</v>
      </c>
      <c r="C170" s="187">
        <v>1</v>
      </c>
      <c r="D170" s="187">
        <v>1</v>
      </c>
      <c r="E170" s="234">
        <v>1</v>
      </c>
      <c r="F170" s="186">
        <v>1</v>
      </c>
      <c r="G170" s="156">
        <f t="shared" si="6"/>
        <v>4</v>
      </c>
      <c r="H170" s="157">
        <f t="shared" si="7"/>
        <v>0.01</v>
      </c>
      <c r="I170" s="211">
        <f t="shared" si="8"/>
        <v>0.01</v>
      </c>
    </row>
    <row r="171" spans="1:9" x14ac:dyDescent="0.25">
      <c r="A171" s="185">
        <v>8310</v>
      </c>
      <c r="B171" s="13" t="s">
        <v>114</v>
      </c>
      <c r="C171" s="187">
        <v>1</v>
      </c>
      <c r="D171" s="187">
        <v>1</v>
      </c>
      <c r="E171" s="234">
        <v>1</v>
      </c>
      <c r="F171" s="186">
        <v>1</v>
      </c>
      <c r="G171" s="156">
        <f t="shared" si="6"/>
        <v>4</v>
      </c>
      <c r="H171" s="157">
        <f t="shared" si="7"/>
        <v>0.01</v>
      </c>
      <c r="I171" s="211">
        <f t="shared" si="8"/>
        <v>0.01</v>
      </c>
    </row>
    <row r="172" spans="1:9" x14ac:dyDescent="0.25">
      <c r="A172" s="185">
        <v>8311</v>
      </c>
      <c r="B172" s="13" t="s">
        <v>134</v>
      </c>
      <c r="C172" s="187">
        <v>1</v>
      </c>
      <c r="D172" s="187">
        <v>1</v>
      </c>
      <c r="E172" s="234">
        <v>1</v>
      </c>
      <c r="F172" s="186">
        <v>1</v>
      </c>
      <c r="G172" s="156">
        <f t="shared" si="6"/>
        <v>4</v>
      </c>
      <c r="H172" s="157">
        <f t="shared" si="7"/>
        <v>0.01</v>
      </c>
      <c r="I172" s="211">
        <f t="shared" si="8"/>
        <v>0.01</v>
      </c>
    </row>
    <row r="173" spans="1:9" ht="31.15" customHeight="1" x14ac:dyDescent="0.25">
      <c r="A173" s="185">
        <v>8312</v>
      </c>
      <c r="B173" s="13" t="s">
        <v>307</v>
      </c>
      <c r="C173" s="187">
        <v>1</v>
      </c>
      <c r="D173" s="187">
        <v>1</v>
      </c>
      <c r="E173" s="234">
        <v>1</v>
      </c>
      <c r="F173" s="186">
        <v>1</v>
      </c>
      <c r="G173" s="156">
        <f t="shared" si="6"/>
        <v>4</v>
      </c>
      <c r="H173" s="157">
        <f t="shared" si="7"/>
        <v>0.01</v>
      </c>
      <c r="I173" s="211">
        <f t="shared" si="8"/>
        <v>0.01</v>
      </c>
    </row>
    <row r="174" spans="1:9" ht="31.15" customHeight="1" x14ac:dyDescent="0.25">
      <c r="A174" s="185">
        <v>8313</v>
      </c>
      <c r="B174" s="13" t="s">
        <v>277</v>
      </c>
      <c r="C174" s="187">
        <v>1</v>
      </c>
      <c r="D174" s="187">
        <v>1</v>
      </c>
      <c r="E174" s="234">
        <v>1</v>
      </c>
      <c r="F174" s="186">
        <v>1</v>
      </c>
      <c r="G174" s="156">
        <f t="shared" si="6"/>
        <v>4</v>
      </c>
      <c r="H174" s="157">
        <f t="shared" si="7"/>
        <v>0.01</v>
      </c>
      <c r="I174" s="211">
        <f t="shared" si="8"/>
        <v>0.01</v>
      </c>
    </row>
    <row r="175" spans="1:9" x14ac:dyDescent="0.25">
      <c r="A175" s="185">
        <v>8314</v>
      </c>
      <c r="B175" s="13" t="s">
        <v>251</v>
      </c>
      <c r="C175" s="187">
        <v>1</v>
      </c>
      <c r="D175" s="187">
        <v>1</v>
      </c>
      <c r="E175" s="234">
        <v>1</v>
      </c>
      <c r="F175" s="186">
        <v>1</v>
      </c>
      <c r="G175" s="156">
        <f t="shared" si="6"/>
        <v>4</v>
      </c>
      <c r="H175" s="157">
        <f t="shared" si="7"/>
        <v>0.01</v>
      </c>
      <c r="I175" s="211">
        <f t="shared" si="8"/>
        <v>0.01</v>
      </c>
    </row>
    <row r="176" spans="1:9" x14ac:dyDescent="0.25">
      <c r="A176" s="185">
        <v>8206</v>
      </c>
      <c r="B176" s="13" t="s">
        <v>131</v>
      </c>
      <c r="C176" s="187">
        <v>1</v>
      </c>
      <c r="D176" s="187">
        <v>1</v>
      </c>
      <c r="E176" s="234">
        <v>1</v>
      </c>
      <c r="F176" s="186">
        <v>1</v>
      </c>
      <c r="G176" s="156">
        <f t="shared" si="6"/>
        <v>4</v>
      </c>
      <c r="H176" s="157">
        <f t="shared" si="7"/>
        <v>0.01</v>
      </c>
      <c r="I176" s="211">
        <f t="shared" si="8"/>
        <v>0.01</v>
      </c>
    </row>
    <row r="177" spans="1:9" ht="31.15" customHeight="1" x14ac:dyDescent="0.25">
      <c r="A177" s="185">
        <v>8207</v>
      </c>
      <c r="B177" s="13" t="s">
        <v>338</v>
      </c>
      <c r="C177" s="187">
        <v>1</v>
      </c>
      <c r="D177" s="187">
        <v>1</v>
      </c>
      <c r="E177" s="234">
        <v>1</v>
      </c>
      <c r="F177" s="186">
        <v>1</v>
      </c>
      <c r="G177" s="156">
        <f t="shared" si="6"/>
        <v>4</v>
      </c>
      <c r="H177" s="157">
        <f t="shared" si="7"/>
        <v>0.01</v>
      </c>
      <c r="I177" s="211">
        <f t="shared" si="8"/>
        <v>0.01</v>
      </c>
    </row>
    <row r="178" spans="1:9" x14ac:dyDescent="0.25">
      <c r="A178" s="185">
        <v>9205</v>
      </c>
      <c r="B178" s="13" t="s">
        <v>297</v>
      </c>
      <c r="C178" s="187">
        <v>1</v>
      </c>
      <c r="D178" s="187">
        <v>1</v>
      </c>
      <c r="E178" s="234">
        <v>1</v>
      </c>
      <c r="F178" s="186">
        <v>1</v>
      </c>
      <c r="G178" s="156">
        <f t="shared" si="6"/>
        <v>4</v>
      </c>
      <c r="H178" s="157">
        <f t="shared" si="7"/>
        <v>0.01</v>
      </c>
      <c r="I178" s="211">
        <f t="shared" si="8"/>
        <v>0.01</v>
      </c>
    </row>
    <row r="179" spans="1:9" x14ac:dyDescent="0.25">
      <c r="A179" s="185">
        <v>9101</v>
      </c>
      <c r="B179" s="13" t="s">
        <v>29</v>
      </c>
      <c r="C179" s="187">
        <v>1</v>
      </c>
      <c r="D179" s="187">
        <v>1</v>
      </c>
      <c r="E179" s="234">
        <v>1</v>
      </c>
      <c r="F179" s="186">
        <v>1</v>
      </c>
      <c r="G179" s="156">
        <f t="shared" si="6"/>
        <v>4</v>
      </c>
      <c r="H179" s="157">
        <f t="shared" si="7"/>
        <v>0.01</v>
      </c>
      <c r="I179" s="211">
        <f t="shared" si="8"/>
        <v>0.01</v>
      </c>
    </row>
    <row r="180" spans="1:9" ht="31.15" customHeight="1" x14ac:dyDescent="0.25">
      <c r="A180" s="185">
        <v>9102</v>
      </c>
      <c r="B180" s="13" t="s">
        <v>331</v>
      </c>
      <c r="C180" s="187">
        <v>1</v>
      </c>
      <c r="D180" s="187">
        <v>1</v>
      </c>
      <c r="E180" s="234">
        <v>1</v>
      </c>
      <c r="F180" s="186">
        <v>1</v>
      </c>
      <c r="G180" s="156">
        <f t="shared" si="6"/>
        <v>4</v>
      </c>
      <c r="H180" s="157">
        <f t="shared" si="7"/>
        <v>0.01</v>
      </c>
      <c r="I180" s="211">
        <f t="shared" si="8"/>
        <v>0.01</v>
      </c>
    </row>
    <row r="181" spans="1:9" x14ac:dyDescent="0.25">
      <c r="A181" s="185">
        <v>9103</v>
      </c>
      <c r="B181" s="13" t="s">
        <v>188</v>
      </c>
      <c r="C181" s="187">
        <v>1</v>
      </c>
      <c r="D181" s="187">
        <v>1</v>
      </c>
      <c r="E181" s="234">
        <v>1</v>
      </c>
      <c r="F181" s="186">
        <v>1</v>
      </c>
      <c r="G181" s="156">
        <f t="shared" si="6"/>
        <v>4</v>
      </c>
      <c r="H181" s="157">
        <f t="shared" si="7"/>
        <v>0.01</v>
      </c>
      <c r="I181" s="211">
        <f t="shared" si="8"/>
        <v>0.01</v>
      </c>
    </row>
    <row r="182" spans="1:9" x14ac:dyDescent="0.25">
      <c r="A182" s="185">
        <v>9104</v>
      </c>
      <c r="B182" s="13" t="s">
        <v>344</v>
      </c>
      <c r="C182" s="187">
        <v>1</v>
      </c>
      <c r="D182" s="187">
        <v>1</v>
      </c>
      <c r="E182" s="234">
        <v>1</v>
      </c>
      <c r="F182" s="186">
        <v>1</v>
      </c>
      <c r="G182" s="156">
        <f t="shared" si="6"/>
        <v>4</v>
      </c>
      <c r="H182" s="157">
        <f t="shared" si="7"/>
        <v>0.01</v>
      </c>
      <c r="I182" s="211">
        <f t="shared" si="8"/>
        <v>0.01</v>
      </c>
    </row>
    <row r="183" spans="1:9" ht="31.15" customHeight="1" x14ac:dyDescent="0.25">
      <c r="A183" s="185">
        <v>9105</v>
      </c>
      <c r="B183" s="13" t="s">
        <v>300</v>
      </c>
      <c r="C183" s="187">
        <v>1</v>
      </c>
      <c r="D183" s="187">
        <v>1</v>
      </c>
      <c r="E183" s="234">
        <v>1</v>
      </c>
      <c r="F183" s="186">
        <v>1</v>
      </c>
      <c r="G183" s="156">
        <f t="shared" si="6"/>
        <v>4</v>
      </c>
      <c r="H183" s="157">
        <f t="shared" si="7"/>
        <v>0.01</v>
      </c>
      <c r="I183" s="211">
        <f t="shared" si="8"/>
        <v>0.01</v>
      </c>
    </row>
    <row r="184" spans="1:9" ht="31.15" customHeight="1" x14ac:dyDescent="0.25">
      <c r="A184" s="185">
        <v>9106</v>
      </c>
      <c r="B184" s="13" t="s">
        <v>302</v>
      </c>
      <c r="C184" s="187">
        <v>1</v>
      </c>
      <c r="D184" s="187">
        <v>0.73770000000000002</v>
      </c>
      <c r="E184" s="234">
        <v>1</v>
      </c>
      <c r="F184" s="186">
        <v>1</v>
      </c>
      <c r="G184" s="156">
        <f t="shared" si="6"/>
        <v>4</v>
      </c>
      <c r="H184" s="157">
        <f t="shared" si="7"/>
        <v>9.3442500000000001E-3</v>
      </c>
      <c r="I184" s="211">
        <f t="shared" si="8"/>
        <v>9.3442500000000001E-3</v>
      </c>
    </row>
    <row r="185" spans="1:9" x14ac:dyDescent="0.25">
      <c r="A185" s="185">
        <v>9107</v>
      </c>
      <c r="B185" s="13" t="s">
        <v>126</v>
      </c>
      <c r="C185" s="187">
        <v>1</v>
      </c>
      <c r="D185" s="187">
        <v>1</v>
      </c>
      <c r="E185" s="234">
        <v>1</v>
      </c>
      <c r="F185" s="186">
        <v>1</v>
      </c>
      <c r="G185" s="156">
        <f t="shared" si="6"/>
        <v>4</v>
      </c>
      <c r="H185" s="157">
        <f t="shared" si="7"/>
        <v>0.01</v>
      </c>
      <c r="I185" s="211">
        <f t="shared" si="8"/>
        <v>0.01</v>
      </c>
    </row>
    <row r="186" spans="1:9" x14ac:dyDescent="0.25">
      <c r="A186" s="185">
        <v>9108</v>
      </c>
      <c r="B186" s="13" t="s">
        <v>109</v>
      </c>
      <c r="C186" s="187">
        <v>1</v>
      </c>
      <c r="D186" s="187">
        <v>1</v>
      </c>
      <c r="E186" s="234">
        <v>1</v>
      </c>
      <c r="F186" s="186">
        <v>1</v>
      </c>
      <c r="G186" s="156">
        <f t="shared" si="6"/>
        <v>4</v>
      </c>
      <c r="H186" s="157">
        <f t="shared" si="7"/>
        <v>0.01</v>
      </c>
      <c r="I186" s="211">
        <f t="shared" si="8"/>
        <v>0.01</v>
      </c>
    </row>
    <row r="187" spans="1:9" x14ac:dyDescent="0.25">
      <c r="A187" s="185">
        <v>9109</v>
      </c>
      <c r="B187" s="13" t="s">
        <v>103</v>
      </c>
      <c r="C187" s="187">
        <v>1</v>
      </c>
      <c r="D187" s="187">
        <v>1</v>
      </c>
      <c r="E187" s="234">
        <v>1</v>
      </c>
      <c r="F187" s="186">
        <v>1</v>
      </c>
      <c r="G187" s="156">
        <f t="shared" si="6"/>
        <v>4</v>
      </c>
      <c r="H187" s="157">
        <f t="shared" si="7"/>
        <v>0.01</v>
      </c>
      <c r="I187" s="211">
        <f t="shared" si="8"/>
        <v>0.01</v>
      </c>
    </row>
    <row r="188" spans="1:9" x14ac:dyDescent="0.25">
      <c r="A188" s="185">
        <v>9110</v>
      </c>
      <c r="B188" s="13" t="s">
        <v>268</v>
      </c>
      <c r="C188" s="187">
        <v>1</v>
      </c>
      <c r="D188" s="187">
        <v>0.93440000000000001</v>
      </c>
      <c r="E188" s="234">
        <v>1</v>
      </c>
      <c r="F188" s="186">
        <v>0</v>
      </c>
      <c r="G188" s="156">
        <f t="shared" si="6"/>
        <v>4</v>
      </c>
      <c r="H188" s="157">
        <f t="shared" si="7"/>
        <v>7.3360000000000005E-3</v>
      </c>
      <c r="I188" s="211">
        <f t="shared" si="8"/>
        <v>7.3360000000000005E-3</v>
      </c>
    </row>
    <row r="189" spans="1:9" ht="31.15" customHeight="1" x14ac:dyDescent="0.25">
      <c r="A189" s="185">
        <v>9111</v>
      </c>
      <c r="B189" s="13" t="s">
        <v>309</v>
      </c>
      <c r="C189" s="187">
        <v>1</v>
      </c>
      <c r="D189" s="187">
        <v>1</v>
      </c>
      <c r="E189" s="234">
        <v>1</v>
      </c>
      <c r="F189" s="186">
        <v>1</v>
      </c>
      <c r="G189" s="156">
        <f t="shared" si="6"/>
        <v>4</v>
      </c>
      <c r="H189" s="157">
        <f t="shared" si="7"/>
        <v>0.01</v>
      </c>
      <c r="I189" s="211">
        <f t="shared" si="8"/>
        <v>0.01</v>
      </c>
    </row>
    <row r="190" spans="1:9" x14ac:dyDescent="0.25">
      <c r="A190" s="185">
        <v>9112</v>
      </c>
      <c r="B190" s="13" t="s">
        <v>99</v>
      </c>
      <c r="C190" s="187">
        <v>1</v>
      </c>
      <c r="D190" s="187">
        <v>1</v>
      </c>
      <c r="E190" s="234">
        <v>1</v>
      </c>
      <c r="F190" s="186">
        <v>1</v>
      </c>
      <c r="G190" s="156">
        <f t="shared" si="6"/>
        <v>4</v>
      </c>
      <c r="H190" s="157">
        <f t="shared" si="7"/>
        <v>0.01</v>
      </c>
      <c r="I190" s="211">
        <f t="shared" si="8"/>
        <v>0.01</v>
      </c>
    </row>
    <row r="191" spans="1:9" x14ac:dyDescent="0.25">
      <c r="A191" s="185">
        <v>9113</v>
      </c>
      <c r="B191" s="13" t="s">
        <v>289</v>
      </c>
      <c r="C191" s="187">
        <v>1</v>
      </c>
      <c r="D191" s="187">
        <v>1</v>
      </c>
      <c r="E191" s="234">
        <v>1</v>
      </c>
      <c r="F191" s="186">
        <v>1</v>
      </c>
      <c r="G191" s="156">
        <f t="shared" si="6"/>
        <v>4</v>
      </c>
      <c r="H191" s="157">
        <f t="shared" si="7"/>
        <v>0.01</v>
      </c>
      <c r="I191" s="211">
        <f t="shared" si="8"/>
        <v>0.01</v>
      </c>
    </row>
    <row r="192" spans="1:9" x14ac:dyDescent="0.25">
      <c r="A192" s="185">
        <v>9114</v>
      </c>
      <c r="B192" s="13" t="s">
        <v>123</v>
      </c>
      <c r="C192" s="187">
        <v>1</v>
      </c>
      <c r="D192" s="187">
        <v>1</v>
      </c>
      <c r="E192" s="234">
        <v>1</v>
      </c>
      <c r="F192" s="186">
        <v>1</v>
      </c>
      <c r="G192" s="156">
        <f t="shared" si="6"/>
        <v>4</v>
      </c>
      <c r="H192" s="157">
        <f t="shared" si="7"/>
        <v>0.01</v>
      </c>
      <c r="I192" s="211">
        <f t="shared" si="8"/>
        <v>0.01</v>
      </c>
    </row>
    <row r="193" spans="1:9" ht="31.15" customHeight="1" x14ac:dyDescent="0.25">
      <c r="A193" s="185">
        <v>9115</v>
      </c>
      <c r="B193" s="13" t="s">
        <v>169</v>
      </c>
      <c r="C193" s="187">
        <v>1</v>
      </c>
      <c r="D193" s="187">
        <v>1</v>
      </c>
      <c r="E193" s="234">
        <v>1</v>
      </c>
      <c r="F193" s="186">
        <v>1</v>
      </c>
      <c r="G193" s="156">
        <f t="shared" si="6"/>
        <v>4</v>
      </c>
      <c r="H193" s="157">
        <f t="shared" si="7"/>
        <v>0.01</v>
      </c>
      <c r="I193" s="211">
        <f t="shared" si="8"/>
        <v>0.01</v>
      </c>
    </row>
    <row r="194" spans="1:9" ht="31.15" customHeight="1" x14ac:dyDescent="0.25">
      <c r="A194" s="185">
        <v>9116</v>
      </c>
      <c r="B194" s="13" t="s">
        <v>276</v>
      </c>
      <c r="C194" s="187">
        <v>1</v>
      </c>
      <c r="D194" s="187">
        <v>0.82509999999999994</v>
      </c>
      <c r="E194" s="234">
        <v>1</v>
      </c>
      <c r="F194" s="186">
        <v>1</v>
      </c>
      <c r="G194" s="156">
        <f t="shared" si="6"/>
        <v>4</v>
      </c>
      <c r="H194" s="157">
        <f t="shared" si="7"/>
        <v>9.5627500000000001E-3</v>
      </c>
      <c r="I194" s="211">
        <f t="shared" si="8"/>
        <v>9.5627500000000001E-3</v>
      </c>
    </row>
    <row r="195" spans="1:9" ht="31.15" customHeight="1" x14ac:dyDescent="0.25">
      <c r="A195" s="185">
        <v>9117</v>
      </c>
      <c r="B195" s="13" t="s">
        <v>298</v>
      </c>
      <c r="C195" s="187">
        <v>1</v>
      </c>
      <c r="D195" s="187">
        <v>1</v>
      </c>
      <c r="E195" s="234">
        <v>1</v>
      </c>
      <c r="F195" s="186">
        <v>1</v>
      </c>
      <c r="G195" s="156">
        <f t="shared" si="6"/>
        <v>4</v>
      </c>
      <c r="H195" s="157">
        <f t="shared" si="7"/>
        <v>0.01</v>
      </c>
      <c r="I195" s="211">
        <f t="shared" si="8"/>
        <v>0.01</v>
      </c>
    </row>
    <row r="196" spans="1:9" ht="31.15" customHeight="1" x14ac:dyDescent="0.25">
      <c r="A196" s="185">
        <v>9118</v>
      </c>
      <c r="B196" s="13" t="s">
        <v>284</v>
      </c>
      <c r="C196" s="187">
        <v>1</v>
      </c>
      <c r="D196" s="187">
        <v>1</v>
      </c>
      <c r="E196" s="234">
        <v>1</v>
      </c>
      <c r="F196" s="186">
        <v>1</v>
      </c>
      <c r="G196" s="156">
        <f t="shared" ref="G196:G259" si="9">COUNTIF(C196:F196,"&gt;=0")</f>
        <v>4</v>
      </c>
      <c r="H196" s="157">
        <f t="shared" si="7"/>
        <v>0.01</v>
      </c>
      <c r="I196" s="211">
        <f t="shared" si="8"/>
        <v>0.01</v>
      </c>
    </row>
    <row r="197" spans="1:9" x14ac:dyDescent="0.25">
      <c r="A197" s="185">
        <v>9119</v>
      </c>
      <c r="B197" s="13" t="s">
        <v>204</v>
      </c>
      <c r="C197" s="187">
        <v>1</v>
      </c>
      <c r="D197" s="187">
        <v>1</v>
      </c>
      <c r="E197" s="234">
        <v>1</v>
      </c>
      <c r="F197" s="186">
        <v>0</v>
      </c>
      <c r="G197" s="156">
        <f t="shared" si="9"/>
        <v>4</v>
      </c>
      <c r="H197" s="157">
        <f t="shared" ref="H197:H260" si="10">(C197/100+D197/100+E197/100+F197/100)/G197</f>
        <v>7.4999999999999997E-3</v>
      </c>
      <c r="I197" s="211">
        <f t="shared" ref="I197:I260" si="11">+H197</f>
        <v>7.4999999999999997E-3</v>
      </c>
    </row>
    <row r="198" spans="1:9" x14ac:dyDescent="0.25">
      <c r="A198" s="185">
        <v>9120</v>
      </c>
      <c r="B198" s="13" t="s">
        <v>140</v>
      </c>
      <c r="C198" s="187">
        <v>1</v>
      </c>
      <c r="D198" s="187">
        <v>0.99450000000000005</v>
      </c>
      <c r="E198" s="234">
        <v>1</v>
      </c>
      <c r="F198" s="186">
        <v>1</v>
      </c>
      <c r="G198" s="156">
        <f t="shared" si="9"/>
        <v>4</v>
      </c>
      <c r="H198" s="157">
        <f t="shared" si="10"/>
        <v>9.9862500000000003E-3</v>
      </c>
      <c r="I198" s="211">
        <f t="shared" si="11"/>
        <v>9.9862500000000003E-3</v>
      </c>
    </row>
    <row r="199" spans="1:9" x14ac:dyDescent="0.25">
      <c r="A199" s="185">
        <v>9121</v>
      </c>
      <c r="B199" s="13" t="s">
        <v>312</v>
      </c>
      <c r="C199" s="187">
        <v>1</v>
      </c>
      <c r="D199" s="187">
        <v>1</v>
      </c>
      <c r="E199" s="234">
        <v>1</v>
      </c>
      <c r="F199" s="186">
        <v>1</v>
      </c>
      <c r="G199" s="156">
        <f t="shared" si="9"/>
        <v>4</v>
      </c>
      <c r="H199" s="157">
        <f t="shared" si="10"/>
        <v>0.01</v>
      </c>
      <c r="I199" s="211">
        <f t="shared" si="11"/>
        <v>0.01</v>
      </c>
    </row>
    <row r="200" spans="1:9" x14ac:dyDescent="0.25">
      <c r="A200" s="185">
        <v>9201</v>
      </c>
      <c r="B200" s="13" t="s">
        <v>138</v>
      </c>
      <c r="C200" s="187">
        <v>1</v>
      </c>
      <c r="D200" s="187">
        <v>1</v>
      </c>
      <c r="E200" s="234">
        <v>1</v>
      </c>
      <c r="F200" s="186">
        <v>1</v>
      </c>
      <c r="G200" s="156">
        <f t="shared" si="9"/>
        <v>4</v>
      </c>
      <c r="H200" s="157">
        <f t="shared" si="10"/>
        <v>0.01</v>
      </c>
      <c r="I200" s="211">
        <f t="shared" si="11"/>
        <v>0.01</v>
      </c>
    </row>
    <row r="201" spans="1:9" x14ac:dyDescent="0.25">
      <c r="A201" s="185">
        <v>9202</v>
      </c>
      <c r="B201" s="13" t="s">
        <v>88</v>
      </c>
      <c r="C201" s="187">
        <v>1</v>
      </c>
      <c r="D201" s="187">
        <v>1</v>
      </c>
      <c r="E201" s="234">
        <v>1</v>
      </c>
      <c r="F201" s="186">
        <v>1</v>
      </c>
      <c r="G201" s="156">
        <f t="shared" si="9"/>
        <v>4</v>
      </c>
      <c r="H201" s="157">
        <f t="shared" si="10"/>
        <v>0.01</v>
      </c>
      <c r="I201" s="211">
        <f t="shared" si="11"/>
        <v>0.01</v>
      </c>
    </row>
    <row r="202" spans="1:9" ht="31.15" customHeight="1" x14ac:dyDescent="0.25">
      <c r="A202" s="185">
        <v>9203</v>
      </c>
      <c r="B202" s="13" t="s">
        <v>137</v>
      </c>
      <c r="C202" s="187">
        <v>1</v>
      </c>
      <c r="D202" s="187">
        <v>1</v>
      </c>
      <c r="E202" s="234">
        <v>1</v>
      </c>
      <c r="F202" s="186">
        <v>1</v>
      </c>
      <c r="G202" s="156">
        <f t="shared" si="9"/>
        <v>4</v>
      </c>
      <c r="H202" s="157">
        <f t="shared" si="10"/>
        <v>0.01</v>
      </c>
      <c r="I202" s="211">
        <f t="shared" si="11"/>
        <v>0.01</v>
      </c>
    </row>
    <row r="203" spans="1:9" x14ac:dyDescent="0.25">
      <c r="A203" s="185">
        <v>9204</v>
      </c>
      <c r="B203" s="13" t="s">
        <v>342</v>
      </c>
      <c r="C203" s="187">
        <v>1</v>
      </c>
      <c r="D203" s="187">
        <v>1</v>
      </c>
      <c r="E203" s="234">
        <v>1</v>
      </c>
      <c r="F203" s="186">
        <v>1</v>
      </c>
      <c r="G203" s="156">
        <f t="shared" si="9"/>
        <v>4</v>
      </c>
      <c r="H203" s="157">
        <f t="shared" si="10"/>
        <v>0.01</v>
      </c>
      <c r="I203" s="211">
        <f t="shared" si="11"/>
        <v>0.01</v>
      </c>
    </row>
    <row r="204" spans="1:9" ht="31.15" customHeight="1" x14ac:dyDescent="0.25">
      <c r="A204" s="185">
        <v>9206</v>
      </c>
      <c r="B204" s="13" t="s">
        <v>321</v>
      </c>
      <c r="C204" s="187">
        <v>1</v>
      </c>
      <c r="D204" s="187">
        <v>1</v>
      </c>
      <c r="E204" s="234">
        <v>1</v>
      </c>
      <c r="F204" s="186">
        <v>1</v>
      </c>
      <c r="G204" s="156">
        <f t="shared" si="9"/>
        <v>4</v>
      </c>
      <c r="H204" s="157">
        <f t="shared" si="10"/>
        <v>0.01</v>
      </c>
      <c r="I204" s="211">
        <f t="shared" si="11"/>
        <v>0.01</v>
      </c>
    </row>
    <row r="205" spans="1:9" x14ac:dyDescent="0.25">
      <c r="A205" s="185">
        <v>9207</v>
      </c>
      <c r="B205" s="13" t="s">
        <v>347</v>
      </c>
      <c r="C205" s="187">
        <v>1</v>
      </c>
      <c r="D205" s="187">
        <v>1</v>
      </c>
      <c r="E205" s="234">
        <v>0.91666666666666663</v>
      </c>
      <c r="F205" s="186">
        <v>0</v>
      </c>
      <c r="G205" s="156">
        <f t="shared" si="9"/>
        <v>4</v>
      </c>
      <c r="H205" s="157">
        <f t="shared" si="10"/>
        <v>7.2916666666666668E-3</v>
      </c>
      <c r="I205" s="211">
        <f t="shared" si="11"/>
        <v>7.2916666666666668E-3</v>
      </c>
    </row>
    <row r="206" spans="1:9" x14ac:dyDescent="0.25">
      <c r="A206" s="185">
        <v>9208</v>
      </c>
      <c r="B206" s="13" t="s">
        <v>283</v>
      </c>
      <c r="C206" s="187">
        <v>1</v>
      </c>
      <c r="D206" s="187">
        <v>1</v>
      </c>
      <c r="E206" s="234">
        <v>1</v>
      </c>
      <c r="F206" s="186">
        <v>1</v>
      </c>
      <c r="G206" s="156">
        <f t="shared" si="9"/>
        <v>4</v>
      </c>
      <c r="H206" s="157">
        <f t="shared" si="10"/>
        <v>0.01</v>
      </c>
      <c r="I206" s="211">
        <f t="shared" si="11"/>
        <v>0.01</v>
      </c>
    </row>
    <row r="207" spans="1:9" x14ac:dyDescent="0.25">
      <c r="A207" s="185">
        <v>9209</v>
      </c>
      <c r="B207" s="13" t="s">
        <v>106</v>
      </c>
      <c r="C207" s="187">
        <v>1</v>
      </c>
      <c r="D207" s="187">
        <v>1</v>
      </c>
      <c r="E207" s="234">
        <v>1</v>
      </c>
      <c r="F207" s="186">
        <v>1</v>
      </c>
      <c r="G207" s="156">
        <f t="shared" si="9"/>
        <v>4</v>
      </c>
      <c r="H207" s="157">
        <f t="shared" si="10"/>
        <v>0.01</v>
      </c>
      <c r="I207" s="211">
        <f t="shared" si="11"/>
        <v>0.01</v>
      </c>
    </row>
    <row r="208" spans="1:9" ht="31.15" customHeight="1" x14ac:dyDescent="0.25">
      <c r="A208" s="185">
        <v>9210</v>
      </c>
      <c r="B208" s="13" t="s">
        <v>113</v>
      </c>
      <c r="C208" s="187">
        <v>0.94440000000000002</v>
      </c>
      <c r="D208" s="187">
        <v>1</v>
      </c>
      <c r="E208" s="234">
        <v>1</v>
      </c>
      <c r="F208" s="186">
        <v>1</v>
      </c>
      <c r="G208" s="156">
        <f t="shared" si="9"/>
        <v>4</v>
      </c>
      <c r="H208" s="157">
        <f t="shared" si="10"/>
        <v>9.8610000000000017E-3</v>
      </c>
      <c r="I208" s="211">
        <f t="shared" si="11"/>
        <v>9.8610000000000017E-3</v>
      </c>
    </row>
    <row r="209" spans="1:9" ht="31.15" customHeight="1" x14ac:dyDescent="0.25">
      <c r="A209" s="185">
        <v>9211</v>
      </c>
      <c r="B209" s="13" t="s">
        <v>108</v>
      </c>
      <c r="C209" s="187">
        <v>1</v>
      </c>
      <c r="D209" s="187">
        <v>1</v>
      </c>
      <c r="E209" s="234">
        <v>1</v>
      </c>
      <c r="F209" s="186">
        <v>1</v>
      </c>
      <c r="G209" s="156">
        <f t="shared" si="9"/>
        <v>4</v>
      </c>
      <c r="H209" s="157">
        <f t="shared" si="10"/>
        <v>0.01</v>
      </c>
      <c r="I209" s="211">
        <f t="shared" si="11"/>
        <v>0.01</v>
      </c>
    </row>
    <row r="210" spans="1:9" ht="31.15" customHeight="1" x14ac:dyDescent="0.25">
      <c r="A210" s="185">
        <v>10101</v>
      </c>
      <c r="B210" s="13" t="s">
        <v>61</v>
      </c>
      <c r="C210" s="187">
        <v>1</v>
      </c>
      <c r="D210" s="187">
        <v>1</v>
      </c>
      <c r="E210" s="234">
        <v>1</v>
      </c>
      <c r="F210" s="186">
        <v>1</v>
      </c>
      <c r="G210" s="156">
        <f t="shared" si="9"/>
        <v>4</v>
      </c>
      <c r="H210" s="157">
        <f t="shared" si="10"/>
        <v>0.01</v>
      </c>
      <c r="I210" s="211">
        <f t="shared" si="11"/>
        <v>0.01</v>
      </c>
    </row>
    <row r="211" spans="1:9" ht="31.15" customHeight="1" x14ac:dyDescent="0.25">
      <c r="A211" s="185">
        <v>10102</v>
      </c>
      <c r="B211" s="13" t="s">
        <v>172</v>
      </c>
      <c r="C211" s="187">
        <v>1</v>
      </c>
      <c r="D211" s="187">
        <v>1</v>
      </c>
      <c r="E211" s="234">
        <v>1</v>
      </c>
      <c r="F211" s="186">
        <v>1</v>
      </c>
      <c r="G211" s="156">
        <f t="shared" si="9"/>
        <v>4</v>
      </c>
      <c r="H211" s="157">
        <f t="shared" si="10"/>
        <v>0.01</v>
      </c>
      <c r="I211" s="211">
        <f t="shared" si="11"/>
        <v>0.01</v>
      </c>
    </row>
    <row r="212" spans="1:9" ht="31.15" customHeight="1" x14ac:dyDescent="0.25">
      <c r="A212" s="185">
        <v>10103</v>
      </c>
      <c r="B212" s="13" t="s">
        <v>231</v>
      </c>
      <c r="C212" s="187">
        <v>1</v>
      </c>
      <c r="D212" s="187">
        <v>1</v>
      </c>
      <c r="E212" s="234">
        <v>1</v>
      </c>
      <c r="F212" s="186">
        <v>0</v>
      </c>
      <c r="G212" s="156">
        <f t="shared" si="9"/>
        <v>4</v>
      </c>
      <c r="H212" s="157">
        <f t="shared" si="10"/>
        <v>7.4999999999999997E-3</v>
      </c>
      <c r="I212" s="211">
        <f t="shared" si="11"/>
        <v>7.4999999999999997E-3</v>
      </c>
    </row>
    <row r="213" spans="1:9" x14ac:dyDescent="0.25">
      <c r="A213" s="185">
        <v>10104</v>
      </c>
      <c r="B213" s="13" t="s">
        <v>187</v>
      </c>
      <c r="C213" s="187">
        <v>1</v>
      </c>
      <c r="D213" s="187">
        <v>1</v>
      </c>
      <c r="E213" s="234">
        <v>1</v>
      </c>
      <c r="F213" s="186">
        <v>1</v>
      </c>
      <c r="G213" s="156">
        <f t="shared" si="9"/>
        <v>4</v>
      </c>
      <c r="H213" s="157">
        <f t="shared" si="10"/>
        <v>0.01</v>
      </c>
      <c r="I213" s="211">
        <f t="shared" si="11"/>
        <v>0.01</v>
      </c>
    </row>
    <row r="214" spans="1:9" x14ac:dyDescent="0.25">
      <c r="A214" s="185">
        <v>10105</v>
      </c>
      <c r="B214" s="13" t="s">
        <v>183</v>
      </c>
      <c r="C214" s="187">
        <v>1</v>
      </c>
      <c r="D214" s="187">
        <v>1</v>
      </c>
      <c r="E214" s="234">
        <v>1</v>
      </c>
      <c r="F214" s="186">
        <v>1</v>
      </c>
      <c r="G214" s="156">
        <f t="shared" si="9"/>
        <v>4</v>
      </c>
      <c r="H214" s="157">
        <f t="shared" si="10"/>
        <v>0.01</v>
      </c>
      <c r="I214" s="211">
        <f t="shared" si="11"/>
        <v>0.01</v>
      </c>
    </row>
    <row r="215" spans="1:9" ht="31.15" customHeight="1" x14ac:dyDescent="0.25">
      <c r="A215" s="185">
        <v>10106</v>
      </c>
      <c r="B215" s="13" t="s">
        <v>163</v>
      </c>
      <c r="C215" s="187">
        <v>1</v>
      </c>
      <c r="D215" s="187">
        <v>1</v>
      </c>
      <c r="E215" s="234">
        <v>1</v>
      </c>
      <c r="F215" s="186">
        <v>1</v>
      </c>
      <c r="G215" s="156">
        <f t="shared" si="9"/>
        <v>4</v>
      </c>
      <c r="H215" s="157">
        <f t="shared" si="10"/>
        <v>0.01</v>
      </c>
      <c r="I215" s="211">
        <f t="shared" si="11"/>
        <v>0.01</v>
      </c>
    </row>
    <row r="216" spans="1:9" x14ac:dyDescent="0.25">
      <c r="A216" s="185">
        <v>10107</v>
      </c>
      <c r="B216" s="13" t="s">
        <v>198</v>
      </c>
      <c r="C216" s="187">
        <v>1</v>
      </c>
      <c r="D216" s="187">
        <v>1</v>
      </c>
      <c r="E216" s="234">
        <v>1</v>
      </c>
      <c r="F216" s="186">
        <v>1</v>
      </c>
      <c r="G216" s="156">
        <f t="shared" si="9"/>
        <v>4</v>
      </c>
      <c r="H216" s="157">
        <f t="shared" si="10"/>
        <v>0.01</v>
      </c>
      <c r="I216" s="211">
        <f t="shared" si="11"/>
        <v>0.01</v>
      </c>
    </row>
    <row r="217" spans="1:9" x14ac:dyDescent="0.25">
      <c r="A217" s="185">
        <v>10108</v>
      </c>
      <c r="B217" s="13" t="s">
        <v>212</v>
      </c>
      <c r="C217" s="187">
        <v>1</v>
      </c>
      <c r="D217" s="187">
        <v>1</v>
      </c>
      <c r="E217" s="234">
        <v>1</v>
      </c>
      <c r="F217" s="186">
        <v>1</v>
      </c>
      <c r="G217" s="156">
        <f t="shared" si="9"/>
        <v>4</v>
      </c>
      <c r="H217" s="157">
        <f t="shared" si="10"/>
        <v>0.01</v>
      </c>
      <c r="I217" s="211">
        <f t="shared" si="11"/>
        <v>0.01</v>
      </c>
    </row>
    <row r="218" spans="1:9" x14ac:dyDescent="0.25">
      <c r="A218" s="185">
        <v>10109</v>
      </c>
      <c r="B218" s="13" t="s">
        <v>56</v>
      </c>
      <c r="C218" s="187">
        <v>1</v>
      </c>
      <c r="D218" s="187">
        <v>1</v>
      </c>
      <c r="E218" s="234">
        <v>1</v>
      </c>
      <c r="F218" s="186">
        <v>1</v>
      </c>
      <c r="G218" s="156">
        <f t="shared" si="9"/>
        <v>4</v>
      </c>
      <c r="H218" s="157">
        <f t="shared" si="10"/>
        <v>0.01</v>
      </c>
      <c r="I218" s="211">
        <f t="shared" si="11"/>
        <v>0.01</v>
      </c>
    </row>
    <row r="219" spans="1:9" x14ac:dyDescent="0.25">
      <c r="A219" s="185">
        <v>10201</v>
      </c>
      <c r="B219" s="13" t="s">
        <v>122</v>
      </c>
      <c r="C219" s="187">
        <v>1</v>
      </c>
      <c r="D219" s="187">
        <v>1</v>
      </c>
      <c r="E219" s="234">
        <v>1</v>
      </c>
      <c r="F219" s="186">
        <v>1</v>
      </c>
      <c r="G219" s="156">
        <f t="shared" si="9"/>
        <v>4</v>
      </c>
      <c r="H219" s="157">
        <f t="shared" si="10"/>
        <v>0.01</v>
      </c>
      <c r="I219" s="211">
        <f t="shared" si="11"/>
        <v>0.01</v>
      </c>
    </row>
    <row r="220" spans="1:9" x14ac:dyDescent="0.25">
      <c r="A220" s="185">
        <v>10202</v>
      </c>
      <c r="B220" s="13" t="s">
        <v>104</v>
      </c>
      <c r="C220" s="187">
        <v>1</v>
      </c>
      <c r="D220" s="187">
        <v>1</v>
      </c>
      <c r="E220" s="234">
        <v>1</v>
      </c>
      <c r="F220" s="186">
        <v>1</v>
      </c>
      <c r="G220" s="156">
        <f t="shared" si="9"/>
        <v>4</v>
      </c>
      <c r="H220" s="157">
        <f t="shared" si="10"/>
        <v>0.01</v>
      </c>
      <c r="I220" s="211">
        <f t="shared" si="11"/>
        <v>0.01</v>
      </c>
    </row>
    <row r="221" spans="1:9" x14ac:dyDescent="0.25">
      <c r="A221" s="185">
        <v>10203</v>
      </c>
      <c r="B221" s="13" t="s">
        <v>162</v>
      </c>
      <c r="C221" s="187">
        <v>1</v>
      </c>
      <c r="D221" s="187">
        <v>1</v>
      </c>
      <c r="E221" s="234">
        <v>1</v>
      </c>
      <c r="F221" s="186">
        <v>1</v>
      </c>
      <c r="G221" s="156">
        <f t="shared" si="9"/>
        <v>4</v>
      </c>
      <c r="H221" s="157">
        <f t="shared" si="10"/>
        <v>0.01</v>
      </c>
      <c r="I221" s="211">
        <f t="shared" si="11"/>
        <v>0.01</v>
      </c>
    </row>
    <row r="222" spans="1:9" ht="31.15" customHeight="1" x14ac:dyDescent="0.25">
      <c r="A222" s="185">
        <v>10204</v>
      </c>
      <c r="B222" s="13" t="s">
        <v>279</v>
      </c>
      <c r="C222" s="187">
        <v>1</v>
      </c>
      <c r="D222" s="187">
        <v>1</v>
      </c>
      <c r="E222" s="234">
        <v>1</v>
      </c>
      <c r="F222" s="186">
        <v>1</v>
      </c>
      <c r="G222" s="156">
        <f t="shared" si="9"/>
        <v>4</v>
      </c>
      <c r="H222" s="157">
        <f t="shared" si="10"/>
        <v>0.01</v>
      </c>
      <c r="I222" s="211">
        <f t="shared" si="11"/>
        <v>0.01</v>
      </c>
    </row>
    <row r="223" spans="1:9" x14ac:dyDescent="0.25">
      <c r="A223" s="185">
        <v>10205</v>
      </c>
      <c r="B223" s="13" t="s">
        <v>179</v>
      </c>
      <c r="C223" s="187">
        <v>1</v>
      </c>
      <c r="D223" s="187">
        <v>1</v>
      </c>
      <c r="E223" s="234">
        <v>1</v>
      </c>
      <c r="F223" s="186">
        <v>1</v>
      </c>
      <c r="G223" s="156">
        <f t="shared" si="9"/>
        <v>4</v>
      </c>
      <c r="H223" s="157">
        <f t="shared" si="10"/>
        <v>0.01</v>
      </c>
      <c r="I223" s="211">
        <f t="shared" si="11"/>
        <v>0.01</v>
      </c>
    </row>
    <row r="224" spans="1:9" ht="31.15" customHeight="1" x14ac:dyDescent="0.25">
      <c r="A224" s="185">
        <v>10206</v>
      </c>
      <c r="B224" s="13" t="s">
        <v>281</v>
      </c>
      <c r="C224" s="187">
        <v>0.72219999999999995</v>
      </c>
      <c r="D224" s="187">
        <v>0.97809999999999997</v>
      </c>
      <c r="E224" s="234">
        <v>1</v>
      </c>
      <c r="F224" s="186">
        <v>1</v>
      </c>
      <c r="G224" s="156">
        <f t="shared" si="9"/>
        <v>4</v>
      </c>
      <c r="H224" s="157">
        <f t="shared" si="10"/>
        <v>9.2507500000000003E-3</v>
      </c>
      <c r="I224" s="211">
        <f t="shared" si="11"/>
        <v>9.2507500000000003E-3</v>
      </c>
    </row>
    <row r="225" spans="1:9" ht="31.15" customHeight="1" x14ac:dyDescent="0.25">
      <c r="A225" s="185">
        <v>10207</v>
      </c>
      <c r="B225" s="13" t="s">
        <v>305</v>
      </c>
      <c r="C225" s="187">
        <v>1</v>
      </c>
      <c r="D225" s="187">
        <v>1</v>
      </c>
      <c r="E225" s="234">
        <v>1</v>
      </c>
      <c r="F225" s="186">
        <v>1</v>
      </c>
      <c r="G225" s="156">
        <f t="shared" si="9"/>
        <v>4</v>
      </c>
      <c r="H225" s="157">
        <f t="shared" si="10"/>
        <v>0.01</v>
      </c>
      <c r="I225" s="211">
        <f t="shared" si="11"/>
        <v>0.01</v>
      </c>
    </row>
    <row r="226" spans="1:9" x14ac:dyDescent="0.25">
      <c r="A226" s="185">
        <v>10208</v>
      </c>
      <c r="B226" s="13" t="s">
        <v>167</v>
      </c>
      <c r="C226" s="187">
        <v>1</v>
      </c>
      <c r="D226" s="187">
        <v>1</v>
      </c>
      <c r="E226" s="234">
        <v>1</v>
      </c>
      <c r="F226" s="186">
        <v>1</v>
      </c>
      <c r="G226" s="156">
        <f t="shared" si="9"/>
        <v>4</v>
      </c>
      <c r="H226" s="157">
        <f t="shared" si="10"/>
        <v>0.01</v>
      </c>
      <c r="I226" s="211">
        <f t="shared" si="11"/>
        <v>0.01</v>
      </c>
    </row>
    <row r="227" spans="1:9" x14ac:dyDescent="0.25">
      <c r="A227" s="185">
        <v>10209</v>
      </c>
      <c r="B227" s="13" t="s">
        <v>319</v>
      </c>
      <c r="C227" s="187">
        <v>1</v>
      </c>
      <c r="D227" s="187">
        <v>1</v>
      </c>
      <c r="E227" s="234">
        <v>1</v>
      </c>
      <c r="F227" s="186">
        <v>1</v>
      </c>
      <c r="G227" s="156">
        <f t="shared" si="9"/>
        <v>4</v>
      </c>
      <c r="H227" s="157">
        <f t="shared" si="10"/>
        <v>0.01</v>
      </c>
      <c r="I227" s="211">
        <f t="shared" si="11"/>
        <v>0.01</v>
      </c>
    </row>
    <row r="228" spans="1:9" x14ac:dyDescent="0.25">
      <c r="A228" s="185">
        <v>10210</v>
      </c>
      <c r="B228" s="13" t="s">
        <v>191</v>
      </c>
      <c r="C228" s="187">
        <v>1</v>
      </c>
      <c r="D228" s="187">
        <v>1</v>
      </c>
      <c r="E228" s="234">
        <v>1</v>
      </c>
      <c r="F228" s="186">
        <v>1</v>
      </c>
      <c r="G228" s="156">
        <f t="shared" si="9"/>
        <v>4</v>
      </c>
      <c r="H228" s="157">
        <f t="shared" si="10"/>
        <v>0.01</v>
      </c>
      <c r="I228" s="211">
        <f t="shared" si="11"/>
        <v>0.01</v>
      </c>
    </row>
    <row r="229" spans="1:9" x14ac:dyDescent="0.25">
      <c r="A229" s="185">
        <v>10301</v>
      </c>
      <c r="B229" s="13" t="s">
        <v>68</v>
      </c>
      <c r="C229" s="187">
        <v>1</v>
      </c>
      <c r="D229" s="187">
        <v>1</v>
      </c>
      <c r="E229" s="234">
        <v>1</v>
      </c>
      <c r="F229" s="186">
        <v>1</v>
      </c>
      <c r="G229" s="156">
        <f t="shared" si="9"/>
        <v>4</v>
      </c>
      <c r="H229" s="157">
        <f t="shared" si="10"/>
        <v>0.01</v>
      </c>
      <c r="I229" s="211">
        <f t="shared" si="11"/>
        <v>0.01</v>
      </c>
    </row>
    <row r="230" spans="1:9" x14ac:dyDescent="0.25">
      <c r="A230" s="185">
        <v>10302</v>
      </c>
      <c r="B230" s="13" t="s">
        <v>190</v>
      </c>
      <c r="C230" s="187">
        <v>0.88890000000000002</v>
      </c>
      <c r="D230" s="187">
        <v>0.96719999999999995</v>
      </c>
      <c r="E230" s="234">
        <v>1</v>
      </c>
      <c r="F230" s="186">
        <v>0</v>
      </c>
      <c r="G230" s="156">
        <f t="shared" si="9"/>
        <v>4</v>
      </c>
      <c r="H230" s="157">
        <f t="shared" si="10"/>
        <v>7.1402500000000008E-3</v>
      </c>
      <c r="I230" s="211">
        <f t="shared" si="11"/>
        <v>7.1402500000000008E-3</v>
      </c>
    </row>
    <row r="231" spans="1:9" ht="31.15" customHeight="1" x14ac:dyDescent="0.25">
      <c r="A231" s="185">
        <v>10303</v>
      </c>
      <c r="B231" s="13" t="s">
        <v>175</v>
      </c>
      <c r="C231" s="187">
        <v>1</v>
      </c>
      <c r="D231" s="187">
        <v>1</v>
      </c>
      <c r="E231" s="234">
        <v>1</v>
      </c>
      <c r="F231" s="186">
        <v>1</v>
      </c>
      <c r="G231" s="156">
        <f t="shared" si="9"/>
        <v>4</v>
      </c>
      <c r="H231" s="157">
        <f t="shared" si="10"/>
        <v>0.01</v>
      </c>
      <c r="I231" s="211">
        <f t="shared" si="11"/>
        <v>0.01</v>
      </c>
    </row>
    <row r="232" spans="1:9" x14ac:dyDescent="0.25">
      <c r="A232" s="185">
        <v>10304</v>
      </c>
      <c r="B232" s="13" t="s">
        <v>207</v>
      </c>
      <c r="C232" s="187">
        <v>5.5599999999999997E-2</v>
      </c>
      <c r="D232" s="187">
        <v>0</v>
      </c>
      <c r="E232" s="234">
        <v>1</v>
      </c>
      <c r="F232" s="186">
        <v>1</v>
      </c>
      <c r="G232" s="156">
        <f t="shared" si="9"/>
        <v>4</v>
      </c>
      <c r="H232" s="157">
        <f t="shared" si="10"/>
        <v>5.1389999999999995E-3</v>
      </c>
      <c r="I232" s="211">
        <f t="shared" si="11"/>
        <v>5.1389999999999995E-3</v>
      </c>
    </row>
    <row r="233" spans="1:9" x14ac:dyDescent="0.25">
      <c r="A233" s="185">
        <v>10305</v>
      </c>
      <c r="B233" s="13" t="s">
        <v>203</v>
      </c>
      <c r="C233" s="187">
        <v>1</v>
      </c>
      <c r="D233" s="187">
        <v>1</v>
      </c>
      <c r="E233" s="234">
        <v>1</v>
      </c>
      <c r="F233" s="186">
        <v>1</v>
      </c>
      <c r="G233" s="156">
        <f t="shared" si="9"/>
        <v>4</v>
      </c>
      <c r="H233" s="157">
        <f t="shared" si="10"/>
        <v>0.01</v>
      </c>
      <c r="I233" s="211">
        <f t="shared" si="11"/>
        <v>0.01</v>
      </c>
    </row>
    <row r="234" spans="1:9" x14ac:dyDescent="0.25">
      <c r="A234" s="185">
        <v>10306</v>
      </c>
      <c r="B234" s="13" t="s">
        <v>336</v>
      </c>
      <c r="C234" s="187">
        <v>1</v>
      </c>
      <c r="D234" s="187">
        <v>1</v>
      </c>
      <c r="E234" s="234">
        <v>1</v>
      </c>
      <c r="F234" s="186">
        <v>1</v>
      </c>
      <c r="G234" s="156">
        <f t="shared" si="9"/>
        <v>4</v>
      </c>
      <c r="H234" s="157">
        <f t="shared" si="10"/>
        <v>0.01</v>
      </c>
      <c r="I234" s="211">
        <f t="shared" si="11"/>
        <v>0.01</v>
      </c>
    </row>
    <row r="235" spans="1:9" x14ac:dyDescent="0.25">
      <c r="A235" s="185">
        <v>10307</v>
      </c>
      <c r="B235" s="13" t="s">
        <v>229</v>
      </c>
      <c r="C235" s="187">
        <v>0.77780000000000005</v>
      </c>
      <c r="D235" s="187">
        <v>1</v>
      </c>
      <c r="E235" s="234">
        <v>1</v>
      </c>
      <c r="F235" s="186">
        <v>1</v>
      </c>
      <c r="G235" s="156">
        <f t="shared" si="9"/>
        <v>4</v>
      </c>
      <c r="H235" s="157">
        <f t="shared" si="10"/>
        <v>9.4445000000000015E-3</v>
      </c>
      <c r="I235" s="211">
        <f t="shared" si="11"/>
        <v>9.4445000000000015E-3</v>
      </c>
    </row>
    <row r="236" spans="1:9" ht="31.15" customHeight="1" x14ac:dyDescent="0.25">
      <c r="A236" s="185">
        <v>10401</v>
      </c>
      <c r="B236" s="13" t="s">
        <v>210</v>
      </c>
      <c r="C236" s="187">
        <v>1</v>
      </c>
      <c r="D236" s="187">
        <v>1</v>
      </c>
      <c r="E236" s="234">
        <v>1</v>
      </c>
      <c r="F236" s="186">
        <v>1</v>
      </c>
      <c r="G236" s="156">
        <f t="shared" si="9"/>
        <v>4</v>
      </c>
      <c r="H236" s="157">
        <f t="shared" si="10"/>
        <v>0.01</v>
      </c>
      <c r="I236" s="211">
        <f t="shared" si="11"/>
        <v>0.01</v>
      </c>
    </row>
    <row r="237" spans="1:9" ht="31.15" customHeight="1" x14ac:dyDescent="0.25">
      <c r="A237" s="185">
        <v>10402</v>
      </c>
      <c r="B237" s="13" t="s">
        <v>200</v>
      </c>
      <c r="C237" s="187">
        <v>1</v>
      </c>
      <c r="D237" s="187">
        <v>1</v>
      </c>
      <c r="E237" s="234">
        <v>1</v>
      </c>
      <c r="F237" s="186">
        <v>1</v>
      </c>
      <c r="G237" s="156">
        <f t="shared" si="9"/>
        <v>4</v>
      </c>
      <c r="H237" s="157">
        <f t="shared" si="10"/>
        <v>0.01</v>
      </c>
      <c r="I237" s="211">
        <f t="shared" si="11"/>
        <v>0.01</v>
      </c>
    </row>
    <row r="238" spans="1:9" x14ac:dyDescent="0.25">
      <c r="A238" s="185">
        <v>10403</v>
      </c>
      <c r="B238" s="13" t="s">
        <v>195</v>
      </c>
      <c r="C238" s="187">
        <v>1</v>
      </c>
      <c r="D238" s="187">
        <v>1</v>
      </c>
      <c r="E238" s="234">
        <v>1</v>
      </c>
      <c r="F238" s="186">
        <v>1</v>
      </c>
      <c r="G238" s="156">
        <f t="shared" si="9"/>
        <v>4</v>
      </c>
      <c r="H238" s="157">
        <f t="shared" si="10"/>
        <v>0.01</v>
      </c>
      <c r="I238" s="211">
        <f t="shared" si="11"/>
        <v>0.01</v>
      </c>
    </row>
    <row r="239" spans="1:9" ht="31.15" customHeight="1" x14ac:dyDescent="0.25">
      <c r="A239" s="185">
        <v>10404</v>
      </c>
      <c r="B239" s="13" t="s">
        <v>205</v>
      </c>
      <c r="C239" s="187">
        <v>1</v>
      </c>
      <c r="D239" s="187">
        <v>1</v>
      </c>
      <c r="E239" s="234">
        <v>1</v>
      </c>
      <c r="F239" s="186">
        <v>0</v>
      </c>
      <c r="G239" s="156">
        <f t="shared" si="9"/>
        <v>4</v>
      </c>
      <c r="H239" s="157">
        <f t="shared" si="10"/>
        <v>7.4999999999999997E-3</v>
      </c>
      <c r="I239" s="211">
        <f t="shared" si="11"/>
        <v>7.4999999999999997E-3</v>
      </c>
    </row>
    <row r="240" spans="1:9" x14ac:dyDescent="0.25">
      <c r="A240" s="185">
        <v>11201</v>
      </c>
      <c r="B240" s="13" t="s">
        <v>157</v>
      </c>
      <c r="C240" s="187">
        <v>1</v>
      </c>
      <c r="D240" s="187">
        <v>1</v>
      </c>
      <c r="E240" s="234">
        <v>1</v>
      </c>
      <c r="F240" s="186">
        <v>1</v>
      </c>
      <c r="G240" s="156">
        <f t="shared" si="9"/>
        <v>4</v>
      </c>
      <c r="H240" s="157">
        <f t="shared" si="10"/>
        <v>0.01</v>
      </c>
      <c r="I240" s="211">
        <f t="shared" si="11"/>
        <v>0.01</v>
      </c>
    </row>
    <row r="241" spans="1:9" x14ac:dyDescent="0.25">
      <c r="A241" s="185">
        <v>11102</v>
      </c>
      <c r="B241" s="13" t="s">
        <v>330</v>
      </c>
      <c r="C241" s="187">
        <v>1</v>
      </c>
      <c r="D241" s="187">
        <v>0.90159999999999996</v>
      </c>
      <c r="E241" s="234">
        <v>1</v>
      </c>
      <c r="F241" s="186">
        <v>1</v>
      </c>
      <c r="G241" s="156">
        <f t="shared" si="9"/>
        <v>4</v>
      </c>
      <c r="H241" s="157">
        <f t="shared" si="10"/>
        <v>9.7540000000000005E-3</v>
      </c>
      <c r="I241" s="211">
        <f t="shared" si="11"/>
        <v>9.7540000000000005E-3</v>
      </c>
    </row>
    <row r="242" spans="1:9" x14ac:dyDescent="0.25">
      <c r="A242" s="185">
        <v>11202</v>
      </c>
      <c r="B242" s="13" t="s">
        <v>211</v>
      </c>
      <c r="C242" s="187">
        <v>1</v>
      </c>
      <c r="D242" s="187">
        <v>1</v>
      </c>
      <c r="E242" s="234">
        <v>1</v>
      </c>
      <c r="F242" s="186">
        <v>1</v>
      </c>
      <c r="G242" s="156">
        <f t="shared" si="9"/>
        <v>4</v>
      </c>
      <c r="H242" s="157">
        <f t="shared" si="10"/>
        <v>0.01</v>
      </c>
      <c r="I242" s="211">
        <f t="shared" si="11"/>
        <v>0.01</v>
      </c>
    </row>
    <row r="243" spans="1:9" ht="31.15" customHeight="1" x14ac:dyDescent="0.25">
      <c r="A243" s="185">
        <v>11203</v>
      </c>
      <c r="B243" s="13" t="s">
        <v>280</v>
      </c>
      <c r="C243" s="187">
        <v>1</v>
      </c>
      <c r="D243" s="187">
        <v>1</v>
      </c>
      <c r="E243" s="234">
        <v>0.91666666666666663</v>
      </c>
      <c r="F243" s="186">
        <v>1</v>
      </c>
      <c r="G243" s="156">
        <f t="shared" si="9"/>
        <v>4</v>
      </c>
      <c r="H243" s="157">
        <f t="shared" si="10"/>
        <v>9.7916666666666673E-3</v>
      </c>
      <c r="I243" s="211">
        <f t="shared" si="11"/>
        <v>9.7916666666666673E-3</v>
      </c>
    </row>
    <row r="244" spans="1:9" x14ac:dyDescent="0.25">
      <c r="A244" s="185">
        <v>11301</v>
      </c>
      <c r="B244" s="13" t="s">
        <v>222</v>
      </c>
      <c r="C244" s="187">
        <v>1</v>
      </c>
      <c r="D244" s="187">
        <v>1</v>
      </c>
      <c r="E244" s="234">
        <v>1</v>
      </c>
      <c r="F244" s="186">
        <v>1</v>
      </c>
      <c r="G244" s="156">
        <f t="shared" si="9"/>
        <v>4</v>
      </c>
      <c r="H244" s="157">
        <f t="shared" si="10"/>
        <v>0.01</v>
      </c>
      <c r="I244" s="211">
        <f t="shared" si="11"/>
        <v>0.01</v>
      </c>
    </row>
    <row r="245" spans="1:9" ht="31.15" customHeight="1" x14ac:dyDescent="0.25">
      <c r="A245" s="185">
        <v>11302</v>
      </c>
      <c r="B245" s="13" t="s">
        <v>335</v>
      </c>
      <c r="C245" s="187">
        <v>1</v>
      </c>
      <c r="D245" s="187">
        <v>1</v>
      </c>
      <c r="E245" s="234">
        <v>1</v>
      </c>
      <c r="F245" s="186">
        <v>1</v>
      </c>
      <c r="G245" s="156">
        <f t="shared" si="9"/>
        <v>4</v>
      </c>
      <c r="H245" s="157">
        <f t="shared" si="10"/>
        <v>0.01</v>
      </c>
      <c r="I245" s="211">
        <f t="shared" si="11"/>
        <v>0.01</v>
      </c>
    </row>
    <row r="246" spans="1:9" x14ac:dyDescent="0.25">
      <c r="A246" s="185">
        <v>11303</v>
      </c>
      <c r="B246" s="13" t="s">
        <v>243</v>
      </c>
      <c r="C246" s="187">
        <v>1</v>
      </c>
      <c r="D246" s="187">
        <v>1</v>
      </c>
      <c r="E246" s="234">
        <v>1</v>
      </c>
      <c r="F246" s="186">
        <v>1</v>
      </c>
      <c r="G246" s="156">
        <f t="shared" si="9"/>
        <v>4</v>
      </c>
      <c r="H246" s="157">
        <f t="shared" si="10"/>
        <v>0.01</v>
      </c>
      <c r="I246" s="211">
        <f t="shared" si="11"/>
        <v>0.01</v>
      </c>
    </row>
    <row r="247" spans="1:9" x14ac:dyDescent="0.25">
      <c r="A247" s="185">
        <v>11401</v>
      </c>
      <c r="B247" s="13" t="s">
        <v>161</v>
      </c>
      <c r="C247" s="187">
        <v>1</v>
      </c>
      <c r="D247" s="187">
        <v>1</v>
      </c>
      <c r="E247" s="234">
        <v>1</v>
      </c>
      <c r="F247" s="186">
        <v>0</v>
      </c>
      <c r="G247" s="156">
        <f t="shared" si="9"/>
        <v>4</v>
      </c>
      <c r="H247" s="157">
        <f t="shared" si="10"/>
        <v>7.4999999999999997E-3</v>
      </c>
      <c r="I247" s="211">
        <f t="shared" si="11"/>
        <v>7.4999999999999997E-3</v>
      </c>
    </row>
    <row r="248" spans="1:9" x14ac:dyDescent="0.25">
      <c r="A248" s="185">
        <v>11402</v>
      </c>
      <c r="B248" s="13" t="s">
        <v>173</v>
      </c>
      <c r="C248" s="187">
        <v>1</v>
      </c>
      <c r="D248" s="187">
        <v>0.97270000000000001</v>
      </c>
      <c r="E248" s="234">
        <v>1</v>
      </c>
      <c r="F248" s="186">
        <v>1</v>
      </c>
      <c r="G248" s="156">
        <f t="shared" si="9"/>
        <v>4</v>
      </c>
      <c r="H248" s="157">
        <f t="shared" si="10"/>
        <v>9.9317500000000013E-3</v>
      </c>
      <c r="I248" s="211">
        <f t="shared" si="11"/>
        <v>9.9317500000000013E-3</v>
      </c>
    </row>
    <row r="249" spans="1:9" x14ac:dyDescent="0.25">
      <c r="A249" s="185">
        <v>11101</v>
      </c>
      <c r="B249" s="13" t="s">
        <v>53</v>
      </c>
      <c r="C249" s="187">
        <v>1</v>
      </c>
      <c r="D249" s="187">
        <v>1</v>
      </c>
      <c r="E249" s="234">
        <v>1</v>
      </c>
      <c r="F249" s="186">
        <v>1</v>
      </c>
      <c r="G249" s="156">
        <f t="shared" si="9"/>
        <v>4</v>
      </c>
      <c r="H249" s="157">
        <f t="shared" si="10"/>
        <v>0.01</v>
      </c>
      <c r="I249" s="211">
        <f t="shared" si="11"/>
        <v>0.01</v>
      </c>
    </row>
    <row r="250" spans="1:9" x14ac:dyDescent="0.25">
      <c r="A250" s="185">
        <v>12101</v>
      </c>
      <c r="B250" s="13" t="s">
        <v>51</v>
      </c>
      <c r="C250" s="187">
        <v>1</v>
      </c>
      <c r="D250" s="187">
        <v>1</v>
      </c>
      <c r="E250" s="234">
        <v>1</v>
      </c>
      <c r="F250" s="186">
        <v>1</v>
      </c>
      <c r="G250" s="156">
        <f t="shared" si="9"/>
        <v>4</v>
      </c>
      <c r="H250" s="157">
        <f t="shared" si="10"/>
        <v>0.01</v>
      </c>
      <c r="I250" s="211">
        <f t="shared" si="11"/>
        <v>0.01</v>
      </c>
    </row>
    <row r="251" spans="1:9" ht="31.15" customHeight="1" x14ac:dyDescent="0.25">
      <c r="A251" s="185">
        <v>12102</v>
      </c>
      <c r="B251" s="13" t="s">
        <v>250</v>
      </c>
      <c r="C251" s="187">
        <v>1</v>
      </c>
      <c r="D251" s="187">
        <v>1</v>
      </c>
      <c r="E251" s="234">
        <v>1</v>
      </c>
      <c r="F251" s="186">
        <v>1</v>
      </c>
      <c r="G251" s="156">
        <f t="shared" si="9"/>
        <v>4</v>
      </c>
      <c r="H251" s="157">
        <f t="shared" si="10"/>
        <v>0.01</v>
      </c>
      <c r="I251" s="211">
        <f t="shared" si="11"/>
        <v>0.01</v>
      </c>
    </row>
    <row r="252" spans="1:9" ht="31.15" customHeight="1" x14ac:dyDescent="0.25">
      <c r="A252" s="185">
        <v>12103</v>
      </c>
      <c r="B252" s="13" t="s">
        <v>246</v>
      </c>
      <c r="C252" s="187">
        <v>1</v>
      </c>
      <c r="D252" s="187">
        <v>1</v>
      </c>
      <c r="E252" s="234">
        <v>1</v>
      </c>
      <c r="F252" s="186">
        <v>1</v>
      </c>
      <c r="G252" s="156">
        <f t="shared" si="9"/>
        <v>4</v>
      </c>
      <c r="H252" s="157">
        <f t="shared" si="10"/>
        <v>0.01</v>
      </c>
      <c r="I252" s="211">
        <f t="shared" si="11"/>
        <v>0.01</v>
      </c>
    </row>
    <row r="253" spans="1:9" x14ac:dyDescent="0.25">
      <c r="A253" s="185">
        <v>12104</v>
      </c>
      <c r="B253" s="13" t="s">
        <v>151</v>
      </c>
      <c r="C253" s="187">
        <v>1</v>
      </c>
      <c r="D253" s="187">
        <v>1</v>
      </c>
      <c r="E253" s="234">
        <v>1</v>
      </c>
      <c r="F253" s="186">
        <v>1</v>
      </c>
      <c r="G253" s="156">
        <f t="shared" si="9"/>
        <v>4</v>
      </c>
      <c r="H253" s="157">
        <f t="shared" si="10"/>
        <v>0.01</v>
      </c>
      <c r="I253" s="211">
        <f t="shared" si="11"/>
        <v>0.01</v>
      </c>
    </row>
    <row r="254" spans="1:9" ht="31.15" customHeight="1" x14ac:dyDescent="0.25">
      <c r="A254" s="185">
        <v>12201</v>
      </c>
      <c r="B254" s="13" t="s">
        <v>223</v>
      </c>
      <c r="C254" s="187">
        <v>1</v>
      </c>
      <c r="D254" s="187">
        <v>1</v>
      </c>
      <c r="E254" s="234">
        <v>1</v>
      </c>
      <c r="F254" s="186">
        <v>1</v>
      </c>
      <c r="G254" s="156">
        <f t="shared" si="9"/>
        <v>4</v>
      </c>
      <c r="H254" s="157">
        <f t="shared" si="10"/>
        <v>0.01</v>
      </c>
      <c r="I254" s="211">
        <f t="shared" si="11"/>
        <v>0.01</v>
      </c>
    </row>
    <row r="255" spans="1:9" ht="46.9" customHeight="1" x14ac:dyDescent="0.25">
      <c r="A255" s="185">
        <v>12301</v>
      </c>
      <c r="B255" s="13" t="s">
        <v>185</v>
      </c>
      <c r="C255" s="187">
        <v>1</v>
      </c>
      <c r="D255" s="187">
        <v>1</v>
      </c>
      <c r="E255" s="234">
        <v>1</v>
      </c>
      <c r="F255" s="186">
        <v>1</v>
      </c>
      <c r="G255" s="156">
        <f t="shared" si="9"/>
        <v>4</v>
      </c>
      <c r="H255" s="157">
        <f t="shared" si="10"/>
        <v>0.01</v>
      </c>
      <c r="I255" s="211">
        <f t="shared" si="11"/>
        <v>0.01</v>
      </c>
    </row>
    <row r="256" spans="1:9" x14ac:dyDescent="0.25">
      <c r="A256" s="185">
        <v>12302</v>
      </c>
      <c r="B256" s="13" t="s">
        <v>154</v>
      </c>
      <c r="C256" s="187">
        <v>1</v>
      </c>
      <c r="D256" s="187">
        <v>1</v>
      </c>
      <c r="E256" s="234">
        <v>1</v>
      </c>
      <c r="F256" s="186">
        <v>1</v>
      </c>
      <c r="G256" s="156">
        <f t="shared" si="9"/>
        <v>4</v>
      </c>
      <c r="H256" s="157">
        <f t="shared" si="10"/>
        <v>0.01</v>
      </c>
      <c r="I256" s="211">
        <f t="shared" si="11"/>
        <v>0.01</v>
      </c>
    </row>
    <row r="257" spans="1:9" x14ac:dyDescent="0.25">
      <c r="A257" s="185">
        <v>12303</v>
      </c>
      <c r="B257" s="13" t="s">
        <v>256</v>
      </c>
      <c r="C257" s="187">
        <v>1</v>
      </c>
      <c r="D257" s="187">
        <v>1</v>
      </c>
      <c r="E257" s="234">
        <v>1</v>
      </c>
      <c r="F257" s="186">
        <v>1</v>
      </c>
      <c r="G257" s="156">
        <f t="shared" si="9"/>
        <v>4</v>
      </c>
      <c r="H257" s="157">
        <f t="shared" si="10"/>
        <v>0.01</v>
      </c>
      <c r="I257" s="211">
        <f t="shared" si="11"/>
        <v>0.01</v>
      </c>
    </row>
    <row r="258" spans="1:9" ht="31.15" customHeight="1" x14ac:dyDescent="0.25">
      <c r="A258" s="185">
        <v>12401</v>
      </c>
      <c r="B258" s="13" t="s">
        <v>91</v>
      </c>
      <c r="C258" s="187">
        <v>1</v>
      </c>
      <c r="D258" s="187">
        <v>1</v>
      </c>
      <c r="E258" s="234">
        <v>1</v>
      </c>
      <c r="F258" s="186">
        <v>1</v>
      </c>
      <c r="G258" s="156">
        <f t="shared" si="9"/>
        <v>4</v>
      </c>
      <c r="H258" s="157">
        <f t="shared" si="10"/>
        <v>0.01</v>
      </c>
      <c r="I258" s="211">
        <f t="shared" si="11"/>
        <v>0.01</v>
      </c>
    </row>
    <row r="259" spans="1:9" ht="31.15" customHeight="1" x14ac:dyDescent="0.25">
      <c r="A259" s="185">
        <v>12402</v>
      </c>
      <c r="B259" s="13" t="s">
        <v>258</v>
      </c>
      <c r="C259" s="187">
        <v>1</v>
      </c>
      <c r="D259" s="187">
        <v>1</v>
      </c>
      <c r="E259" s="234">
        <v>1</v>
      </c>
      <c r="F259" s="186">
        <v>1</v>
      </c>
      <c r="G259" s="156">
        <f t="shared" si="9"/>
        <v>4</v>
      </c>
      <c r="H259" s="157">
        <f t="shared" si="10"/>
        <v>0.01</v>
      </c>
      <c r="I259" s="211">
        <f t="shared" si="11"/>
        <v>0.01</v>
      </c>
    </row>
    <row r="260" spans="1:9" x14ac:dyDescent="0.25">
      <c r="A260" s="185">
        <v>13201</v>
      </c>
      <c r="B260" s="13" t="s">
        <v>13</v>
      </c>
      <c r="C260" s="187">
        <v>1</v>
      </c>
      <c r="D260" s="187">
        <v>1</v>
      </c>
      <c r="E260" s="234">
        <v>1</v>
      </c>
      <c r="F260" s="186">
        <v>1</v>
      </c>
      <c r="G260" s="156">
        <f t="shared" ref="G260:G323" si="12">COUNTIF(C260:F260,"&gt;=0")</f>
        <v>4</v>
      </c>
      <c r="H260" s="157">
        <f t="shared" si="10"/>
        <v>0.01</v>
      </c>
      <c r="I260" s="211">
        <f t="shared" si="11"/>
        <v>0.01</v>
      </c>
    </row>
    <row r="261" spans="1:9" ht="31.15" customHeight="1" x14ac:dyDescent="0.25">
      <c r="A261" s="185">
        <v>13113</v>
      </c>
      <c r="B261" s="13" t="s">
        <v>18</v>
      </c>
      <c r="C261" s="187">
        <v>1</v>
      </c>
      <c r="D261" s="187">
        <v>1</v>
      </c>
      <c r="E261" s="234">
        <v>1</v>
      </c>
      <c r="F261" s="186">
        <v>1</v>
      </c>
      <c r="G261" s="156">
        <f t="shared" si="12"/>
        <v>4</v>
      </c>
      <c r="H261" s="157">
        <f t="shared" ref="H261:H324" si="13">(C261/100+D261/100+E261/100+F261/100)/G261</f>
        <v>0.01</v>
      </c>
      <c r="I261" s="211">
        <f t="shared" ref="I261:I324" si="14">+H261</f>
        <v>0.01</v>
      </c>
    </row>
    <row r="262" spans="1:9" ht="31.15" customHeight="1" x14ac:dyDescent="0.25">
      <c r="A262" s="185">
        <v>13114</v>
      </c>
      <c r="B262" s="13" t="s">
        <v>3</v>
      </c>
      <c r="C262" s="187">
        <v>1</v>
      </c>
      <c r="D262" s="187">
        <v>1</v>
      </c>
      <c r="E262" s="234">
        <v>1</v>
      </c>
      <c r="F262" s="186">
        <v>1</v>
      </c>
      <c r="G262" s="156">
        <f t="shared" si="12"/>
        <v>4</v>
      </c>
      <c r="H262" s="157">
        <f t="shared" si="13"/>
        <v>0.01</v>
      </c>
      <c r="I262" s="211">
        <f t="shared" si="14"/>
        <v>0.01</v>
      </c>
    </row>
    <row r="263" spans="1:9" x14ac:dyDescent="0.25">
      <c r="A263" s="185">
        <v>13116</v>
      </c>
      <c r="B263" s="13" t="s">
        <v>33</v>
      </c>
      <c r="C263" s="187">
        <v>1</v>
      </c>
      <c r="D263" s="187">
        <v>1</v>
      </c>
      <c r="E263" s="234">
        <v>1</v>
      </c>
      <c r="F263" s="186">
        <v>1</v>
      </c>
      <c r="G263" s="156">
        <f t="shared" si="12"/>
        <v>4</v>
      </c>
      <c r="H263" s="157">
        <f t="shared" si="13"/>
        <v>0.01</v>
      </c>
      <c r="I263" s="211">
        <f t="shared" si="14"/>
        <v>0.01</v>
      </c>
    </row>
    <row r="264" spans="1:9" x14ac:dyDescent="0.25">
      <c r="A264" s="185">
        <v>13117</v>
      </c>
      <c r="B264" s="13" t="s">
        <v>44</v>
      </c>
      <c r="C264" s="187">
        <v>1</v>
      </c>
      <c r="D264" s="187">
        <v>1</v>
      </c>
      <c r="E264" s="234">
        <v>1</v>
      </c>
      <c r="F264" s="186">
        <v>1</v>
      </c>
      <c r="G264" s="156">
        <f t="shared" si="12"/>
        <v>4</v>
      </c>
      <c r="H264" s="157">
        <f t="shared" si="13"/>
        <v>0.01</v>
      </c>
      <c r="I264" s="211">
        <f t="shared" si="14"/>
        <v>0.01</v>
      </c>
    </row>
    <row r="265" spans="1:9" x14ac:dyDescent="0.25">
      <c r="A265" s="185">
        <v>13118</v>
      </c>
      <c r="B265" s="13" t="s">
        <v>16</v>
      </c>
      <c r="C265" s="187">
        <v>1</v>
      </c>
      <c r="D265" s="187">
        <v>1</v>
      </c>
      <c r="E265" s="234">
        <v>1</v>
      </c>
      <c r="F265" s="186">
        <v>1</v>
      </c>
      <c r="G265" s="156">
        <f t="shared" si="12"/>
        <v>4</v>
      </c>
      <c r="H265" s="157">
        <f t="shared" si="13"/>
        <v>0.01</v>
      </c>
      <c r="I265" s="211">
        <f t="shared" si="14"/>
        <v>0.01</v>
      </c>
    </row>
    <row r="266" spans="1:9" x14ac:dyDescent="0.25">
      <c r="A266" s="185">
        <v>13119</v>
      </c>
      <c r="B266" s="13" t="s">
        <v>8</v>
      </c>
      <c r="C266" s="187">
        <v>1</v>
      </c>
      <c r="D266" s="187">
        <v>1</v>
      </c>
      <c r="E266" s="234">
        <v>1</v>
      </c>
      <c r="F266" s="186">
        <v>1</v>
      </c>
      <c r="G266" s="156">
        <f t="shared" si="12"/>
        <v>4</v>
      </c>
      <c r="H266" s="157">
        <f t="shared" si="13"/>
        <v>0.01</v>
      </c>
      <c r="I266" s="211">
        <f t="shared" si="14"/>
        <v>0.01</v>
      </c>
    </row>
    <row r="267" spans="1:9" x14ac:dyDescent="0.25">
      <c r="A267" s="185">
        <v>13120</v>
      </c>
      <c r="B267" s="13" t="s">
        <v>31</v>
      </c>
      <c r="C267" s="187">
        <v>1</v>
      </c>
      <c r="D267" s="187">
        <v>1</v>
      </c>
      <c r="E267" s="234">
        <v>1</v>
      </c>
      <c r="F267" s="186">
        <v>1</v>
      </c>
      <c r="G267" s="156">
        <f t="shared" si="12"/>
        <v>4</v>
      </c>
      <c r="H267" s="157">
        <f t="shared" si="13"/>
        <v>0.01</v>
      </c>
      <c r="I267" s="211">
        <f t="shared" si="14"/>
        <v>0.01</v>
      </c>
    </row>
    <row r="268" spans="1:9" x14ac:dyDescent="0.25">
      <c r="A268" s="185">
        <v>13122</v>
      </c>
      <c r="B268" s="13" t="s">
        <v>14</v>
      </c>
      <c r="C268" s="187">
        <v>1</v>
      </c>
      <c r="D268" s="187">
        <v>1</v>
      </c>
      <c r="E268" s="234">
        <v>1</v>
      </c>
      <c r="F268" s="186">
        <v>1</v>
      </c>
      <c r="G268" s="156">
        <f t="shared" si="12"/>
        <v>4</v>
      </c>
      <c r="H268" s="157">
        <f t="shared" si="13"/>
        <v>0.01</v>
      </c>
      <c r="I268" s="211">
        <f t="shared" si="14"/>
        <v>0.01</v>
      </c>
    </row>
    <row r="269" spans="1:9" ht="31.15" customHeight="1" x14ac:dyDescent="0.25">
      <c r="A269" s="185">
        <v>13123</v>
      </c>
      <c r="B269" s="13" t="s">
        <v>4</v>
      </c>
      <c r="C269" s="187">
        <v>1</v>
      </c>
      <c r="D269" s="187">
        <v>0.99450000000000005</v>
      </c>
      <c r="E269" s="234">
        <v>1</v>
      </c>
      <c r="F269" s="186">
        <v>1</v>
      </c>
      <c r="G269" s="156">
        <f t="shared" si="12"/>
        <v>4</v>
      </c>
      <c r="H269" s="157">
        <f t="shared" si="13"/>
        <v>9.9862500000000003E-3</v>
      </c>
      <c r="I269" s="211">
        <f t="shared" si="14"/>
        <v>9.9862500000000003E-3</v>
      </c>
    </row>
    <row r="270" spans="1:9" ht="31.15" customHeight="1" x14ac:dyDescent="0.25">
      <c r="A270" s="185">
        <v>13124</v>
      </c>
      <c r="B270" s="13" t="s">
        <v>15</v>
      </c>
      <c r="C270" s="187">
        <v>1</v>
      </c>
      <c r="D270" s="187">
        <v>0.73219999999999996</v>
      </c>
      <c r="E270" s="234">
        <v>1</v>
      </c>
      <c r="F270" s="186">
        <v>1</v>
      </c>
      <c r="G270" s="156">
        <f t="shared" si="12"/>
        <v>4</v>
      </c>
      <c r="H270" s="157">
        <f t="shared" si="13"/>
        <v>9.3305000000000003E-3</v>
      </c>
      <c r="I270" s="211">
        <f t="shared" si="14"/>
        <v>9.3305000000000003E-3</v>
      </c>
    </row>
    <row r="271" spans="1:9" ht="31.15" customHeight="1" x14ac:dyDescent="0.25">
      <c r="A271" s="185">
        <v>13125</v>
      </c>
      <c r="B271" s="13" t="s">
        <v>12</v>
      </c>
      <c r="C271" s="187">
        <v>1</v>
      </c>
      <c r="D271" s="187">
        <v>1</v>
      </c>
      <c r="E271" s="234">
        <v>1</v>
      </c>
      <c r="F271" s="186">
        <v>1</v>
      </c>
      <c r="G271" s="156">
        <f t="shared" si="12"/>
        <v>4</v>
      </c>
      <c r="H271" s="157">
        <f t="shared" si="13"/>
        <v>0.01</v>
      </c>
      <c r="I271" s="211">
        <f t="shared" si="14"/>
        <v>0.01</v>
      </c>
    </row>
    <row r="272" spans="1:9" ht="31.15" customHeight="1" x14ac:dyDescent="0.25">
      <c r="A272" s="185">
        <v>13126</v>
      </c>
      <c r="B272" s="13" t="s">
        <v>40</v>
      </c>
      <c r="C272" s="187">
        <v>1</v>
      </c>
      <c r="D272" s="187">
        <v>1</v>
      </c>
      <c r="E272" s="234">
        <v>1</v>
      </c>
      <c r="F272" s="186">
        <v>1</v>
      </c>
      <c r="G272" s="156">
        <f t="shared" si="12"/>
        <v>4</v>
      </c>
      <c r="H272" s="157">
        <f t="shared" si="13"/>
        <v>0.01</v>
      </c>
      <c r="I272" s="211">
        <f t="shared" si="14"/>
        <v>0.01</v>
      </c>
    </row>
    <row r="273" spans="1:9" x14ac:dyDescent="0.25">
      <c r="A273" s="185">
        <v>13127</v>
      </c>
      <c r="B273" s="13" t="s">
        <v>6</v>
      </c>
      <c r="C273" s="187">
        <v>1</v>
      </c>
      <c r="D273" s="187">
        <v>1</v>
      </c>
      <c r="E273" s="234">
        <v>1</v>
      </c>
      <c r="F273" s="186">
        <v>1</v>
      </c>
      <c r="G273" s="156">
        <f t="shared" si="12"/>
        <v>4</v>
      </c>
      <c r="H273" s="157">
        <f t="shared" si="13"/>
        <v>0.01</v>
      </c>
      <c r="I273" s="211">
        <f t="shared" si="14"/>
        <v>0.01</v>
      </c>
    </row>
    <row r="274" spans="1:9" ht="31.15" customHeight="1" x14ac:dyDescent="0.25">
      <c r="A274" s="185">
        <v>13128</v>
      </c>
      <c r="B274" s="13" t="s">
        <v>10</v>
      </c>
      <c r="C274" s="187">
        <v>1</v>
      </c>
      <c r="D274" s="187">
        <v>1</v>
      </c>
      <c r="E274" s="234">
        <v>1</v>
      </c>
      <c r="F274" s="186">
        <v>1</v>
      </c>
      <c r="G274" s="156">
        <f t="shared" si="12"/>
        <v>4</v>
      </c>
      <c r="H274" s="157">
        <f t="shared" si="13"/>
        <v>0.01</v>
      </c>
      <c r="I274" s="211">
        <f t="shared" si="14"/>
        <v>0.01</v>
      </c>
    </row>
    <row r="275" spans="1:9" ht="31.15" customHeight="1" x14ac:dyDescent="0.25">
      <c r="A275" s="185">
        <v>13129</v>
      </c>
      <c r="B275" s="13" t="s">
        <v>22</v>
      </c>
      <c r="C275" s="187">
        <v>1</v>
      </c>
      <c r="D275" s="187">
        <v>1</v>
      </c>
      <c r="E275" s="234">
        <v>1</v>
      </c>
      <c r="F275" s="186">
        <v>1</v>
      </c>
      <c r="G275" s="156">
        <f t="shared" si="12"/>
        <v>4</v>
      </c>
      <c r="H275" s="157">
        <f t="shared" si="13"/>
        <v>0.01</v>
      </c>
      <c r="I275" s="211">
        <f t="shared" si="14"/>
        <v>0.01</v>
      </c>
    </row>
    <row r="276" spans="1:9" x14ac:dyDescent="0.25">
      <c r="A276" s="185">
        <v>13130</v>
      </c>
      <c r="B276" s="13" t="s">
        <v>41</v>
      </c>
      <c r="C276" s="187">
        <v>1</v>
      </c>
      <c r="D276" s="187">
        <v>1</v>
      </c>
      <c r="E276" s="234">
        <v>1</v>
      </c>
      <c r="F276" s="186">
        <v>1</v>
      </c>
      <c r="G276" s="156">
        <f t="shared" si="12"/>
        <v>4</v>
      </c>
      <c r="H276" s="157">
        <f t="shared" si="13"/>
        <v>0.01</v>
      </c>
      <c r="I276" s="211">
        <f t="shared" si="14"/>
        <v>0.01</v>
      </c>
    </row>
    <row r="277" spans="1:9" ht="31.15" customHeight="1" x14ac:dyDescent="0.25">
      <c r="A277" s="185">
        <v>13115</v>
      </c>
      <c r="B277" s="13" t="s">
        <v>9</v>
      </c>
      <c r="C277" s="187">
        <v>1</v>
      </c>
      <c r="D277" s="187">
        <v>1</v>
      </c>
      <c r="E277" s="234">
        <v>1</v>
      </c>
      <c r="F277" s="186">
        <v>1</v>
      </c>
      <c r="G277" s="156">
        <f t="shared" si="12"/>
        <v>4</v>
      </c>
      <c r="H277" s="157">
        <f t="shared" si="13"/>
        <v>0.01</v>
      </c>
      <c r="I277" s="211">
        <f t="shared" si="14"/>
        <v>0.01</v>
      </c>
    </row>
    <row r="278" spans="1:9" x14ac:dyDescent="0.25">
      <c r="A278" s="185">
        <v>13110</v>
      </c>
      <c r="B278" s="13" t="s">
        <v>35</v>
      </c>
      <c r="C278" s="187">
        <v>1</v>
      </c>
      <c r="D278" s="187">
        <v>1</v>
      </c>
      <c r="E278" s="234">
        <v>1</v>
      </c>
      <c r="F278" s="186">
        <v>1</v>
      </c>
      <c r="G278" s="156">
        <f t="shared" si="12"/>
        <v>4</v>
      </c>
      <c r="H278" s="157">
        <f t="shared" si="13"/>
        <v>0.01</v>
      </c>
      <c r="I278" s="211">
        <f t="shared" si="14"/>
        <v>0.01</v>
      </c>
    </row>
    <row r="279" spans="1:9" x14ac:dyDescent="0.25">
      <c r="A279" s="185">
        <v>13111</v>
      </c>
      <c r="B279" s="13" t="s">
        <v>36</v>
      </c>
      <c r="C279" s="187">
        <v>1</v>
      </c>
      <c r="D279" s="187">
        <v>1</v>
      </c>
      <c r="E279" s="234">
        <v>1</v>
      </c>
      <c r="F279" s="186">
        <v>1</v>
      </c>
      <c r="G279" s="156">
        <f t="shared" si="12"/>
        <v>4</v>
      </c>
      <c r="H279" s="157">
        <f t="shared" si="13"/>
        <v>0.01</v>
      </c>
      <c r="I279" s="211">
        <f t="shared" si="14"/>
        <v>0.01</v>
      </c>
    </row>
    <row r="280" spans="1:9" ht="31.15" customHeight="1" x14ac:dyDescent="0.25">
      <c r="A280" s="185">
        <v>13131</v>
      </c>
      <c r="B280" s="13" t="s">
        <v>38</v>
      </c>
      <c r="C280" s="187">
        <v>1</v>
      </c>
      <c r="D280" s="187">
        <v>1</v>
      </c>
      <c r="E280" s="234">
        <v>1</v>
      </c>
      <c r="F280" s="186">
        <v>0</v>
      </c>
      <c r="G280" s="156">
        <f t="shared" si="12"/>
        <v>4</v>
      </c>
      <c r="H280" s="157">
        <f t="shared" si="13"/>
        <v>7.4999999999999997E-3</v>
      </c>
      <c r="I280" s="211">
        <f t="shared" si="14"/>
        <v>7.4999999999999997E-3</v>
      </c>
    </row>
    <row r="281" spans="1:9" x14ac:dyDescent="0.25">
      <c r="A281" s="185">
        <v>13101</v>
      </c>
      <c r="B281" s="13" t="s">
        <v>7</v>
      </c>
      <c r="C281" s="187">
        <v>1</v>
      </c>
      <c r="D281" s="187">
        <v>1</v>
      </c>
      <c r="E281" s="234">
        <v>1</v>
      </c>
      <c r="F281" s="186">
        <v>1</v>
      </c>
      <c r="G281" s="156">
        <f t="shared" si="12"/>
        <v>4</v>
      </c>
      <c r="H281" s="157">
        <f t="shared" si="13"/>
        <v>0.01</v>
      </c>
      <c r="I281" s="211">
        <f t="shared" si="14"/>
        <v>0.01</v>
      </c>
    </row>
    <row r="282" spans="1:9" x14ac:dyDescent="0.25">
      <c r="A282" s="185">
        <v>13102</v>
      </c>
      <c r="B282" s="13" t="s">
        <v>21</v>
      </c>
      <c r="C282" s="187">
        <v>1</v>
      </c>
      <c r="D282" s="187">
        <v>1</v>
      </c>
      <c r="E282" s="234">
        <v>1</v>
      </c>
      <c r="F282" s="186">
        <v>0</v>
      </c>
      <c r="G282" s="156">
        <f t="shared" si="12"/>
        <v>4</v>
      </c>
      <c r="H282" s="157">
        <f t="shared" si="13"/>
        <v>7.4999999999999997E-3</v>
      </c>
      <c r="I282" s="211">
        <f t="shared" si="14"/>
        <v>7.4999999999999997E-3</v>
      </c>
    </row>
    <row r="283" spans="1:9" ht="31.15" customHeight="1" x14ac:dyDescent="0.25">
      <c r="A283" s="185">
        <v>13103</v>
      </c>
      <c r="B283" s="13" t="s">
        <v>46</v>
      </c>
      <c r="C283" s="187">
        <v>1</v>
      </c>
      <c r="D283" s="187">
        <v>1</v>
      </c>
      <c r="E283" s="234">
        <v>1</v>
      </c>
      <c r="F283" s="186">
        <v>1</v>
      </c>
      <c r="G283" s="156">
        <f t="shared" si="12"/>
        <v>4</v>
      </c>
      <c r="H283" s="157">
        <f t="shared" si="13"/>
        <v>0.01</v>
      </c>
      <c r="I283" s="211">
        <f t="shared" si="14"/>
        <v>0.01</v>
      </c>
    </row>
    <row r="284" spans="1:9" x14ac:dyDescent="0.25">
      <c r="A284" s="185">
        <v>13104</v>
      </c>
      <c r="B284" s="13" t="s">
        <v>43</v>
      </c>
      <c r="C284" s="187">
        <v>1</v>
      </c>
      <c r="D284" s="187">
        <v>1</v>
      </c>
      <c r="E284" s="234">
        <v>1</v>
      </c>
      <c r="F284" s="186">
        <v>1</v>
      </c>
      <c r="G284" s="156">
        <f t="shared" si="12"/>
        <v>4</v>
      </c>
      <c r="H284" s="157">
        <f t="shared" si="13"/>
        <v>0.01</v>
      </c>
      <c r="I284" s="211">
        <f t="shared" si="14"/>
        <v>0.01</v>
      </c>
    </row>
    <row r="285" spans="1:9" x14ac:dyDescent="0.25">
      <c r="A285" s="185">
        <v>13105</v>
      </c>
      <c r="B285" s="13" t="s">
        <v>49</v>
      </c>
      <c r="C285" s="187">
        <v>1</v>
      </c>
      <c r="D285" s="187">
        <v>1</v>
      </c>
      <c r="E285" s="234">
        <v>1</v>
      </c>
      <c r="F285" s="186">
        <v>1</v>
      </c>
      <c r="G285" s="156">
        <f t="shared" si="12"/>
        <v>4</v>
      </c>
      <c r="H285" s="157">
        <f t="shared" si="13"/>
        <v>0.01</v>
      </c>
      <c r="I285" s="211">
        <f t="shared" si="14"/>
        <v>0.01</v>
      </c>
    </row>
    <row r="286" spans="1:9" ht="31.15" customHeight="1" x14ac:dyDescent="0.25">
      <c r="A286" s="185">
        <v>13106</v>
      </c>
      <c r="B286" s="13" t="s">
        <v>23</v>
      </c>
      <c r="C286" s="187">
        <v>1</v>
      </c>
      <c r="D286" s="187">
        <v>1</v>
      </c>
      <c r="E286" s="234">
        <v>1</v>
      </c>
      <c r="F286" s="186">
        <v>1</v>
      </c>
      <c r="G286" s="156">
        <f t="shared" si="12"/>
        <v>4</v>
      </c>
      <c r="H286" s="157">
        <f t="shared" si="13"/>
        <v>0.01</v>
      </c>
      <c r="I286" s="211">
        <f t="shared" si="14"/>
        <v>0.01</v>
      </c>
    </row>
    <row r="287" spans="1:9" ht="31.15" customHeight="1" x14ac:dyDescent="0.25">
      <c r="A287" s="185">
        <v>13107</v>
      </c>
      <c r="B287" s="13" t="s">
        <v>11</v>
      </c>
      <c r="C287" s="187">
        <v>1</v>
      </c>
      <c r="D287" s="187">
        <v>1</v>
      </c>
      <c r="E287" s="234">
        <v>1</v>
      </c>
      <c r="F287" s="186">
        <v>1</v>
      </c>
      <c r="G287" s="156">
        <f t="shared" si="12"/>
        <v>4</v>
      </c>
      <c r="H287" s="157">
        <f t="shared" si="13"/>
        <v>0.01</v>
      </c>
      <c r="I287" s="211">
        <f t="shared" si="14"/>
        <v>0.01</v>
      </c>
    </row>
    <row r="288" spans="1:9" ht="31.15" customHeight="1" x14ac:dyDescent="0.25">
      <c r="A288" s="185">
        <v>13108</v>
      </c>
      <c r="B288" s="13" t="s">
        <v>26</v>
      </c>
      <c r="C288" s="187">
        <v>1</v>
      </c>
      <c r="D288" s="187">
        <v>1</v>
      </c>
      <c r="E288" s="234">
        <v>1</v>
      </c>
      <c r="F288" s="186">
        <v>1</v>
      </c>
      <c r="G288" s="156">
        <f t="shared" si="12"/>
        <v>4</v>
      </c>
      <c r="H288" s="157">
        <f t="shared" si="13"/>
        <v>0.01</v>
      </c>
      <c r="I288" s="211">
        <f t="shared" si="14"/>
        <v>0.01</v>
      </c>
    </row>
    <row r="289" spans="1:9" ht="31.15" customHeight="1" x14ac:dyDescent="0.25">
      <c r="A289" s="185">
        <v>13109</v>
      </c>
      <c r="B289" s="13" t="s">
        <v>20</v>
      </c>
      <c r="C289" s="187">
        <v>1</v>
      </c>
      <c r="D289" s="187">
        <v>1</v>
      </c>
      <c r="E289" s="234">
        <v>1</v>
      </c>
      <c r="F289" s="186">
        <v>1</v>
      </c>
      <c r="G289" s="156">
        <f t="shared" si="12"/>
        <v>4</v>
      </c>
      <c r="H289" s="157">
        <f t="shared" si="13"/>
        <v>0.01</v>
      </c>
      <c r="I289" s="211">
        <f t="shared" si="14"/>
        <v>0.01</v>
      </c>
    </row>
    <row r="290" spans="1:9" ht="31.15" customHeight="1" x14ac:dyDescent="0.25">
      <c r="A290" s="185">
        <v>13132</v>
      </c>
      <c r="B290" s="13" t="s">
        <v>5</v>
      </c>
      <c r="C290" s="187">
        <v>1</v>
      </c>
      <c r="D290" s="187">
        <v>1</v>
      </c>
      <c r="E290" s="234">
        <v>1</v>
      </c>
      <c r="F290" s="186">
        <v>1</v>
      </c>
      <c r="G290" s="156">
        <f t="shared" si="12"/>
        <v>4</v>
      </c>
      <c r="H290" s="157">
        <f t="shared" si="13"/>
        <v>0.01</v>
      </c>
      <c r="I290" s="211">
        <f t="shared" si="14"/>
        <v>0.01</v>
      </c>
    </row>
    <row r="291" spans="1:9" x14ac:dyDescent="0.25">
      <c r="A291" s="185">
        <v>13202</v>
      </c>
      <c r="B291" s="13" t="s">
        <v>78</v>
      </c>
      <c r="C291" s="187">
        <v>1</v>
      </c>
      <c r="D291" s="187">
        <v>1</v>
      </c>
      <c r="E291" s="234">
        <v>1</v>
      </c>
      <c r="F291" s="186">
        <v>1</v>
      </c>
      <c r="G291" s="156">
        <f t="shared" si="12"/>
        <v>4</v>
      </c>
      <c r="H291" s="157">
        <f t="shared" si="13"/>
        <v>0.01</v>
      </c>
      <c r="I291" s="211">
        <f t="shared" si="14"/>
        <v>0.01</v>
      </c>
    </row>
    <row r="292" spans="1:9" ht="31.15" customHeight="1" x14ac:dyDescent="0.25">
      <c r="A292" s="185">
        <v>13203</v>
      </c>
      <c r="B292" s="13" t="s">
        <v>228</v>
      </c>
      <c r="C292" s="187">
        <v>1</v>
      </c>
      <c r="D292" s="187">
        <v>1</v>
      </c>
      <c r="E292" s="234">
        <v>1</v>
      </c>
      <c r="F292" s="186">
        <v>1</v>
      </c>
      <c r="G292" s="156">
        <f t="shared" si="12"/>
        <v>4</v>
      </c>
      <c r="H292" s="157">
        <f t="shared" si="13"/>
        <v>0.01</v>
      </c>
      <c r="I292" s="211">
        <f t="shared" si="14"/>
        <v>0.01</v>
      </c>
    </row>
    <row r="293" spans="1:9" x14ac:dyDescent="0.25">
      <c r="A293" s="185">
        <v>13301</v>
      </c>
      <c r="B293" s="13" t="s">
        <v>57</v>
      </c>
      <c r="C293" s="187">
        <v>1</v>
      </c>
      <c r="D293" s="187">
        <v>1</v>
      </c>
      <c r="E293" s="234">
        <v>1</v>
      </c>
      <c r="F293" s="186">
        <v>1</v>
      </c>
      <c r="G293" s="156">
        <f t="shared" si="12"/>
        <v>4</v>
      </c>
      <c r="H293" s="157">
        <f t="shared" si="13"/>
        <v>0.01</v>
      </c>
      <c r="I293" s="211">
        <f t="shared" si="14"/>
        <v>0.01</v>
      </c>
    </row>
    <row r="294" spans="1:9" ht="31.15" customHeight="1" x14ac:dyDescent="0.25">
      <c r="A294" s="185">
        <v>13302</v>
      </c>
      <c r="B294" s="13" t="s">
        <v>79</v>
      </c>
      <c r="C294" s="187">
        <v>1</v>
      </c>
      <c r="D294" s="187">
        <v>1</v>
      </c>
      <c r="E294" s="234">
        <v>1</v>
      </c>
      <c r="F294" s="186">
        <v>1</v>
      </c>
      <c r="G294" s="156">
        <f t="shared" si="12"/>
        <v>4</v>
      </c>
      <c r="H294" s="157">
        <f t="shared" si="13"/>
        <v>0.01</v>
      </c>
      <c r="I294" s="211">
        <f t="shared" si="14"/>
        <v>0.01</v>
      </c>
    </row>
    <row r="295" spans="1:9" ht="46.9" customHeight="1" x14ac:dyDescent="0.25">
      <c r="A295" s="185">
        <v>13303</v>
      </c>
      <c r="B295" s="13" t="s">
        <v>219</v>
      </c>
      <c r="C295" s="187">
        <v>1</v>
      </c>
      <c r="D295" s="187">
        <v>1</v>
      </c>
      <c r="E295" s="234">
        <v>1</v>
      </c>
      <c r="F295" s="186">
        <v>1</v>
      </c>
      <c r="G295" s="156">
        <f t="shared" si="12"/>
        <v>4</v>
      </c>
      <c r="H295" s="157">
        <f t="shared" si="13"/>
        <v>0.01</v>
      </c>
      <c r="I295" s="211">
        <f t="shared" si="14"/>
        <v>0.01</v>
      </c>
    </row>
    <row r="296" spans="1:9" x14ac:dyDescent="0.25">
      <c r="A296" s="185">
        <v>13401</v>
      </c>
      <c r="B296" s="13" t="s">
        <v>42</v>
      </c>
      <c r="C296" s="187">
        <v>1</v>
      </c>
      <c r="D296" s="187">
        <v>1</v>
      </c>
      <c r="E296" s="234">
        <v>1</v>
      </c>
      <c r="F296" s="186">
        <v>1</v>
      </c>
      <c r="G296" s="156">
        <f t="shared" si="12"/>
        <v>4</v>
      </c>
      <c r="H296" s="157">
        <f t="shared" si="13"/>
        <v>0.01</v>
      </c>
      <c r="I296" s="211">
        <f t="shared" si="14"/>
        <v>0.01</v>
      </c>
    </row>
    <row r="297" spans="1:9" x14ac:dyDescent="0.25">
      <c r="A297" s="185">
        <v>13402</v>
      </c>
      <c r="B297" s="13" t="s">
        <v>81</v>
      </c>
      <c r="C297" s="187">
        <v>1</v>
      </c>
      <c r="D297" s="187">
        <v>0.77600000000000002</v>
      </c>
      <c r="E297" s="234">
        <v>1</v>
      </c>
      <c r="F297" s="186">
        <v>1</v>
      </c>
      <c r="G297" s="156">
        <f t="shared" si="12"/>
        <v>4</v>
      </c>
      <c r="H297" s="157">
        <f t="shared" si="13"/>
        <v>9.4400000000000005E-3</v>
      </c>
      <c r="I297" s="211">
        <f t="shared" si="14"/>
        <v>9.4400000000000005E-3</v>
      </c>
    </row>
    <row r="298" spans="1:9" x14ac:dyDescent="0.25">
      <c r="A298" s="185">
        <v>13403</v>
      </c>
      <c r="B298" s="13" t="s">
        <v>232</v>
      </c>
      <c r="C298" s="187">
        <v>1</v>
      </c>
      <c r="D298" s="187">
        <v>1</v>
      </c>
      <c r="E298" s="234">
        <v>1</v>
      </c>
      <c r="F298" s="186">
        <v>1</v>
      </c>
      <c r="G298" s="156">
        <f t="shared" si="12"/>
        <v>4</v>
      </c>
      <c r="H298" s="157">
        <f t="shared" si="13"/>
        <v>0.01</v>
      </c>
      <c r="I298" s="211">
        <f t="shared" si="14"/>
        <v>0.01</v>
      </c>
    </row>
    <row r="299" spans="1:9" x14ac:dyDescent="0.25">
      <c r="A299" s="185">
        <v>13404</v>
      </c>
      <c r="B299" s="13" t="s">
        <v>146</v>
      </c>
      <c r="C299" s="187">
        <v>1</v>
      </c>
      <c r="D299" s="187">
        <v>1</v>
      </c>
      <c r="E299" s="234">
        <v>1</v>
      </c>
      <c r="F299" s="186">
        <v>1</v>
      </c>
      <c r="G299" s="156">
        <f t="shared" si="12"/>
        <v>4</v>
      </c>
      <c r="H299" s="157">
        <f t="shared" si="13"/>
        <v>0.01</v>
      </c>
      <c r="I299" s="211">
        <f t="shared" si="14"/>
        <v>0.01</v>
      </c>
    </row>
    <row r="300" spans="1:9" x14ac:dyDescent="0.25">
      <c r="A300" s="185">
        <v>13501</v>
      </c>
      <c r="B300" s="13" t="s">
        <v>149</v>
      </c>
      <c r="C300" s="187">
        <v>1</v>
      </c>
      <c r="D300" s="187">
        <v>0.98360000000000003</v>
      </c>
      <c r="E300" s="234">
        <v>1</v>
      </c>
      <c r="F300" s="186">
        <v>1</v>
      </c>
      <c r="G300" s="156">
        <f t="shared" si="12"/>
        <v>4</v>
      </c>
      <c r="H300" s="157">
        <f t="shared" si="13"/>
        <v>9.9590000000000008E-3</v>
      </c>
      <c r="I300" s="211">
        <f t="shared" si="14"/>
        <v>9.9590000000000008E-3</v>
      </c>
    </row>
    <row r="301" spans="1:9" ht="46.9" customHeight="1" x14ac:dyDescent="0.25">
      <c r="A301" s="185">
        <v>13502</v>
      </c>
      <c r="B301" s="13" t="s">
        <v>218</v>
      </c>
      <c r="C301" s="187">
        <v>1</v>
      </c>
      <c r="D301" s="187">
        <v>0</v>
      </c>
      <c r="E301" s="234">
        <v>1</v>
      </c>
      <c r="F301" s="186">
        <v>1</v>
      </c>
      <c r="G301" s="156">
        <f t="shared" si="12"/>
        <v>4</v>
      </c>
      <c r="H301" s="157">
        <f t="shared" si="13"/>
        <v>7.4999999999999997E-3</v>
      </c>
      <c r="I301" s="211">
        <f t="shared" si="14"/>
        <v>7.4999999999999997E-3</v>
      </c>
    </row>
    <row r="302" spans="1:9" ht="31.15" customHeight="1" x14ac:dyDescent="0.25">
      <c r="A302" s="185">
        <v>13503</v>
      </c>
      <c r="B302" s="13" t="s">
        <v>158</v>
      </c>
      <c r="C302" s="187">
        <v>0.77780000000000005</v>
      </c>
      <c r="D302" s="187">
        <v>0.87980000000000003</v>
      </c>
      <c r="E302" s="234">
        <v>1</v>
      </c>
      <c r="F302" s="186">
        <v>1</v>
      </c>
      <c r="G302" s="156">
        <f t="shared" si="12"/>
        <v>4</v>
      </c>
      <c r="H302" s="157">
        <f t="shared" si="13"/>
        <v>9.1440000000000011E-3</v>
      </c>
      <c r="I302" s="211">
        <f t="shared" si="14"/>
        <v>9.1440000000000011E-3</v>
      </c>
    </row>
    <row r="303" spans="1:9" ht="31.15" customHeight="1" x14ac:dyDescent="0.25">
      <c r="A303" s="185">
        <v>13504</v>
      </c>
      <c r="B303" s="13" t="s">
        <v>242</v>
      </c>
      <c r="C303" s="187">
        <v>1</v>
      </c>
      <c r="D303" s="187">
        <v>1</v>
      </c>
      <c r="E303" s="234">
        <v>1</v>
      </c>
      <c r="F303" s="186">
        <v>1</v>
      </c>
      <c r="G303" s="156">
        <f t="shared" si="12"/>
        <v>4</v>
      </c>
      <c r="H303" s="157">
        <f t="shared" si="13"/>
        <v>0.01</v>
      </c>
      <c r="I303" s="211">
        <f t="shared" si="14"/>
        <v>0.01</v>
      </c>
    </row>
    <row r="304" spans="1:9" x14ac:dyDescent="0.25">
      <c r="A304" s="185">
        <v>13505</v>
      </c>
      <c r="B304" s="13" t="s">
        <v>252</v>
      </c>
      <c r="C304" s="187">
        <v>1</v>
      </c>
      <c r="D304" s="187">
        <v>1</v>
      </c>
      <c r="E304" s="234">
        <v>1</v>
      </c>
      <c r="F304" s="186">
        <v>1</v>
      </c>
      <c r="G304" s="156">
        <f t="shared" si="12"/>
        <v>4</v>
      </c>
      <c r="H304" s="157">
        <f t="shared" si="13"/>
        <v>0.01</v>
      </c>
      <c r="I304" s="211">
        <f t="shared" si="14"/>
        <v>0.01</v>
      </c>
    </row>
    <row r="305" spans="1:9" x14ac:dyDescent="0.25">
      <c r="A305" s="185">
        <v>13601</v>
      </c>
      <c r="B305" s="13" t="s">
        <v>64</v>
      </c>
      <c r="C305" s="187">
        <v>1</v>
      </c>
      <c r="D305" s="187">
        <v>1</v>
      </c>
      <c r="E305" s="234">
        <v>1</v>
      </c>
      <c r="F305" s="186">
        <v>1</v>
      </c>
      <c r="G305" s="156">
        <f t="shared" si="12"/>
        <v>4</v>
      </c>
      <c r="H305" s="157">
        <f t="shared" si="13"/>
        <v>0.01</v>
      </c>
      <c r="I305" s="211">
        <f t="shared" si="14"/>
        <v>0.01</v>
      </c>
    </row>
    <row r="306" spans="1:9" ht="31.15" customHeight="1" x14ac:dyDescent="0.25">
      <c r="A306" s="185">
        <v>13602</v>
      </c>
      <c r="B306" s="13" t="s">
        <v>136</v>
      </c>
      <c r="C306" s="187">
        <v>1</v>
      </c>
      <c r="D306" s="187">
        <v>1</v>
      </c>
      <c r="E306" s="234">
        <v>1</v>
      </c>
      <c r="F306" s="186">
        <v>1</v>
      </c>
      <c r="G306" s="156">
        <f t="shared" si="12"/>
        <v>4</v>
      </c>
      <c r="H306" s="157">
        <f t="shared" si="13"/>
        <v>0.01</v>
      </c>
      <c r="I306" s="211">
        <f t="shared" si="14"/>
        <v>0.01</v>
      </c>
    </row>
    <row r="307" spans="1:9" x14ac:dyDescent="0.25">
      <c r="A307" s="185">
        <v>13603</v>
      </c>
      <c r="B307" s="13" t="s">
        <v>226</v>
      </c>
      <c r="C307" s="187">
        <v>1</v>
      </c>
      <c r="D307" s="187">
        <v>0.98360000000000003</v>
      </c>
      <c r="E307" s="234">
        <v>1</v>
      </c>
      <c r="F307" s="186">
        <v>0</v>
      </c>
      <c r="G307" s="156">
        <f t="shared" si="12"/>
        <v>4</v>
      </c>
      <c r="H307" s="157">
        <f t="shared" si="13"/>
        <v>7.4590000000000004E-3</v>
      </c>
      <c r="I307" s="211">
        <f t="shared" si="14"/>
        <v>7.4590000000000004E-3</v>
      </c>
    </row>
    <row r="308" spans="1:9" x14ac:dyDescent="0.25">
      <c r="A308" s="185">
        <v>13604</v>
      </c>
      <c r="B308" s="13" t="s">
        <v>55</v>
      </c>
      <c r="C308" s="187">
        <v>1</v>
      </c>
      <c r="D308" s="187">
        <v>0.90710000000000002</v>
      </c>
      <c r="E308" s="234">
        <v>1</v>
      </c>
      <c r="F308" s="186">
        <v>1</v>
      </c>
      <c r="G308" s="156">
        <f t="shared" si="12"/>
        <v>4</v>
      </c>
      <c r="H308" s="157">
        <f t="shared" si="13"/>
        <v>9.7677500000000004E-3</v>
      </c>
      <c r="I308" s="211">
        <f t="shared" si="14"/>
        <v>9.7677500000000004E-3</v>
      </c>
    </row>
    <row r="309" spans="1:9" ht="31.15" customHeight="1" x14ac:dyDescent="0.25">
      <c r="A309" s="185">
        <v>13605</v>
      </c>
      <c r="B309" s="13" t="s">
        <v>80</v>
      </c>
      <c r="C309" s="187">
        <v>1</v>
      </c>
      <c r="D309" s="187">
        <v>1</v>
      </c>
      <c r="E309" s="234">
        <v>1</v>
      </c>
      <c r="F309" s="186">
        <v>1</v>
      </c>
      <c r="G309" s="156">
        <f t="shared" si="12"/>
        <v>4</v>
      </c>
      <c r="H309" s="157">
        <f t="shared" si="13"/>
        <v>0.01</v>
      </c>
      <c r="I309" s="211">
        <f t="shared" si="14"/>
        <v>0.01</v>
      </c>
    </row>
    <row r="310" spans="1:9" ht="31.15" customHeight="1" x14ac:dyDescent="0.25">
      <c r="A310" s="185">
        <v>13121</v>
      </c>
      <c r="B310" s="13" t="s">
        <v>45</v>
      </c>
      <c r="C310" s="187">
        <v>1</v>
      </c>
      <c r="D310" s="187">
        <v>1</v>
      </c>
      <c r="E310" s="234">
        <v>1</v>
      </c>
      <c r="F310" s="186">
        <v>1</v>
      </c>
      <c r="G310" s="156">
        <f t="shared" si="12"/>
        <v>4</v>
      </c>
      <c r="H310" s="157">
        <f t="shared" si="13"/>
        <v>0.01</v>
      </c>
      <c r="I310" s="211">
        <f t="shared" si="14"/>
        <v>0.01</v>
      </c>
    </row>
    <row r="311" spans="1:9" ht="31.15" customHeight="1" x14ac:dyDescent="0.25">
      <c r="A311" s="185">
        <v>13112</v>
      </c>
      <c r="B311" s="13" t="s">
        <v>27</v>
      </c>
      <c r="C311" s="187">
        <v>1</v>
      </c>
      <c r="D311" s="187">
        <v>1</v>
      </c>
      <c r="E311" s="234">
        <v>1</v>
      </c>
      <c r="F311" s="186">
        <v>1</v>
      </c>
      <c r="G311" s="156">
        <f t="shared" si="12"/>
        <v>4</v>
      </c>
      <c r="H311" s="157">
        <f t="shared" si="13"/>
        <v>0.01</v>
      </c>
      <c r="I311" s="211">
        <f t="shared" si="14"/>
        <v>0.01</v>
      </c>
    </row>
    <row r="312" spans="1:9" x14ac:dyDescent="0.25">
      <c r="A312" s="185">
        <v>14202</v>
      </c>
      <c r="B312" s="13" t="s">
        <v>178</v>
      </c>
      <c r="C312" s="187">
        <v>1</v>
      </c>
      <c r="D312" s="187">
        <v>1</v>
      </c>
      <c r="E312" s="234">
        <v>1</v>
      </c>
      <c r="F312" s="186">
        <v>1</v>
      </c>
      <c r="G312" s="156">
        <f t="shared" si="12"/>
        <v>4</v>
      </c>
      <c r="H312" s="157">
        <f t="shared" si="13"/>
        <v>0.01</v>
      </c>
      <c r="I312" s="211">
        <f t="shared" si="14"/>
        <v>0.01</v>
      </c>
    </row>
    <row r="313" spans="1:9" ht="31.15" customHeight="1" x14ac:dyDescent="0.25">
      <c r="A313" s="185">
        <v>14203</v>
      </c>
      <c r="B313" s="13" t="s">
        <v>267</v>
      </c>
      <c r="C313" s="187">
        <v>1</v>
      </c>
      <c r="D313" s="187">
        <v>1</v>
      </c>
      <c r="E313" s="234">
        <v>1</v>
      </c>
      <c r="F313" s="186">
        <v>1</v>
      </c>
      <c r="G313" s="156">
        <f t="shared" si="12"/>
        <v>4</v>
      </c>
      <c r="H313" s="157">
        <f t="shared" si="13"/>
        <v>0.01</v>
      </c>
      <c r="I313" s="211">
        <f t="shared" si="14"/>
        <v>0.01</v>
      </c>
    </row>
    <row r="314" spans="1:9" x14ac:dyDescent="0.25">
      <c r="A314" s="185">
        <v>14204</v>
      </c>
      <c r="B314" s="13" t="s">
        <v>101</v>
      </c>
      <c r="C314" s="187">
        <v>1</v>
      </c>
      <c r="D314" s="187">
        <v>1</v>
      </c>
      <c r="E314" s="234">
        <v>1</v>
      </c>
      <c r="F314" s="186">
        <v>1</v>
      </c>
      <c r="G314" s="156">
        <f t="shared" si="12"/>
        <v>4</v>
      </c>
      <c r="H314" s="157">
        <f t="shared" si="13"/>
        <v>0.01</v>
      </c>
      <c r="I314" s="211">
        <f t="shared" si="14"/>
        <v>0.01</v>
      </c>
    </row>
    <row r="315" spans="1:9" ht="31.15" customHeight="1" x14ac:dyDescent="0.25">
      <c r="A315" s="185">
        <v>14101</v>
      </c>
      <c r="B315" s="13" t="s">
        <v>63</v>
      </c>
      <c r="C315" s="187">
        <v>1</v>
      </c>
      <c r="D315" s="187">
        <v>1</v>
      </c>
      <c r="E315" s="234">
        <v>1</v>
      </c>
      <c r="F315" s="186">
        <v>1</v>
      </c>
      <c r="G315" s="156">
        <f t="shared" si="12"/>
        <v>4</v>
      </c>
      <c r="H315" s="157">
        <f t="shared" si="13"/>
        <v>0.01</v>
      </c>
      <c r="I315" s="211">
        <f t="shared" si="14"/>
        <v>0.01</v>
      </c>
    </row>
    <row r="316" spans="1:9" x14ac:dyDescent="0.25">
      <c r="A316" s="185">
        <v>14201</v>
      </c>
      <c r="B316" s="13" t="s">
        <v>166</v>
      </c>
      <c r="C316" s="187">
        <v>0.94440000000000002</v>
      </c>
      <c r="D316" s="187">
        <v>0.82509999999999994</v>
      </c>
      <c r="E316" s="234">
        <v>1</v>
      </c>
      <c r="F316" s="186">
        <v>1</v>
      </c>
      <c r="G316" s="156">
        <f t="shared" si="12"/>
        <v>4</v>
      </c>
      <c r="H316" s="157">
        <f t="shared" si="13"/>
        <v>9.4237500000000016E-3</v>
      </c>
      <c r="I316" s="211">
        <f t="shared" si="14"/>
        <v>9.4237500000000016E-3</v>
      </c>
    </row>
    <row r="317" spans="1:9" x14ac:dyDescent="0.25">
      <c r="A317" s="185">
        <v>14102</v>
      </c>
      <c r="B317" s="13" t="s">
        <v>270</v>
      </c>
      <c r="C317" s="187">
        <v>1</v>
      </c>
      <c r="D317" s="187">
        <v>1</v>
      </c>
      <c r="E317" s="234">
        <v>1</v>
      </c>
      <c r="F317" s="186">
        <v>1</v>
      </c>
      <c r="G317" s="156">
        <f t="shared" si="12"/>
        <v>4</v>
      </c>
      <c r="H317" s="157">
        <f t="shared" si="13"/>
        <v>0.01</v>
      </c>
      <c r="I317" s="211">
        <f t="shared" si="14"/>
        <v>0.01</v>
      </c>
    </row>
    <row r="318" spans="1:9" x14ac:dyDescent="0.25">
      <c r="A318" s="185">
        <v>14103</v>
      </c>
      <c r="B318" s="13" t="s">
        <v>110</v>
      </c>
      <c r="C318" s="187">
        <v>1</v>
      </c>
      <c r="D318" s="187">
        <v>1</v>
      </c>
      <c r="E318" s="234">
        <v>1</v>
      </c>
      <c r="F318" s="186">
        <v>1</v>
      </c>
      <c r="G318" s="156">
        <f t="shared" si="12"/>
        <v>4</v>
      </c>
      <c r="H318" s="157">
        <f t="shared" si="13"/>
        <v>0.01</v>
      </c>
      <c r="I318" s="211">
        <f t="shared" si="14"/>
        <v>0.01</v>
      </c>
    </row>
    <row r="319" spans="1:9" ht="31.15" customHeight="1" x14ac:dyDescent="0.25">
      <c r="A319" s="185">
        <v>14104</v>
      </c>
      <c r="B319" s="13" t="s">
        <v>186</v>
      </c>
      <c r="C319" s="187">
        <v>1</v>
      </c>
      <c r="D319" s="187">
        <v>1</v>
      </c>
      <c r="E319" s="234">
        <v>1</v>
      </c>
      <c r="F319" s="186">
        <v>1</v>
      </c>
      <c r="G319" s="156">
        <f t="shared" si="12"/>
        <v>4</v>
      </c>
      <c r="H319" s="157">
        <f t="shared" si="13"/>
        <v>0.01</v>
      </c>
      <c r="I319" s="211">
        <f t="shared" si="14"/>
        <v>0.01</v>
      </c>
    </row>
    <row r="320" spans="1:9" x14ac:dyDescent="0.25">
      <c r="A320" s="185">
        <v>14105</v>
      </c>
      <c r="B320" s="13" t="s">
        <v>236</v>
      </c>
      <c r="C320" s="187">
        <v>1</v>
      </c>
      <c r="D320" s="187">
        <v>1</v>
      </c>
      <c r="E320" s="234">
        <v>1</v>
      </c>
      <c r="F320" s="186">
        <v>1</v>
      </c>
      <c r="G320" s="156">
        <f t="shared" si="12"/>
        <v>4</v>
      </c>
      <c r="H320" s="157">
        <f t="shared" si="13"/>
        <v>0.01</v>
      </c>
      <c r="I320" s="211">
        <f t="shared" si="14"/>
        <v>0.01</v>
      </c>
    </row>
    <row r="321" spans="1:9" ht="31.15" customHeight="1" x14ac:dyDescent="0.25">
      <c r="A321" s="185">
        <v>14106</v>
      </c>
      <c r="B321" s="13" t="s">
        <v>235</v>
      </c>
      <c r="C321" s="187">
        <v>1</v>
      </c>
      <c r="D321" s="187">
        <v>1</v>
      </c>
      <c r="E321" s="234">
        <v>1</v>
      </c>
      <c r="F321" s="186">
        <v>0</v>
      </c>
      <c r="G321" s="156">
        <f t="shared" si="12"/>
        <v>4</v>
      </c>
      <c r="H321" s="157">
        <f t="shared" si="13"/>
        <v>7.4999999999999997E-3</v>
      </c>
      <c r="I321" s="211">
        <f t="shared" si="14"/>
        <v>7.4999999999999997E-3</v>
      </c>
    </row>
    <row r="322" spans="1:9" x14ac:dyDescent="0.25">
      <c r="A322" s="185">
        <v>14107</v>
      </c>
      <c r="B322" s="13" t="s">
        <v>201</v>
      </c>
      <c r="C322" s="187">
        <v>1</v>
      </c>
      <c r="D322" s="187">
        <v>1</v>
      </c>
      <c r="E322" s="234">
        <v>1</v>
      </c>
      <c r="F322" s="186">
        <v>1</v>
      </c>
      <c r="G322" s="156">
        <f t="shared" si="12"/>
        <v>4</v>
      </c>
      <c r="H322" s="157">
        <f t="shared" si="13"/>
        <v>0.01</v>
      </c>
      <c r="I322" s="211">
        <f t="shared" si="14"/>
        <v>0.01</v>
      </c>
    </row>
    <row r="323" spans="1:9" x14ac:dyDescent="0.25">
      <c r="A323" s="185">
        <v>14108</v>
      </c>
      <c r="B323" s="13" t="s">
        <v>286</v>
      </c>
      <c r="C323" s="187">
        <v>1</v>
      </c>
      <c r="D323" s="187">
        <v>1</v>
      </c>
      <c r="E323" s="234">
        <v>1</v>
      </c>
      <c r="F323" s="186">
        <v>1</v>
      </c>
      <c r="G323" s="156">
        <f t="shared" si="12"/>
        <v>4</v>
      </c>
      <c r="H323" s="157">
        <f t="shared" si="13"/>
        <v>0.01</v>
      </c>
      <c r="I323" s="211">
        <f t="shared" si="14"/>
        <v>0.01</v>
      </c>
    </row>
    <row r="324" spans="1:9" x14ac:dyDescent="0.25">
      <c r="A324" s="185">
        <v>15101</v>
      </c>
      <c r="B324" s="13" t="s">
        <v>59</v>
      </c>
      <c r="C324" s="187">
        <v>1</v>
      </c>
      <c r="D324" s="187">
        <v>1</v>
      </c>
      <c r="E324" s="234">
        <v>1</v>
      </c>
      <c r="F324" s="186">
        <v>1</v>
      </c>
      <c r="G324" s="156">
        <f t="shared" ref="G324:G348" si="15">COUNTIF(C324:F324,"&gt;=0")</f>
        <v>4</v>
      </c>
      <c r="H324" s="157">
        <f t="shared" si="13"/>
        <v>0.01</v>
      </c>
      <c r="I324" s="211">
        <f t="shared" si="14"/>
        <v>0.01</v>
      </c>
    </row>
    <row r="325" spans="1:9" x14ac:dyDescent="0.25">
      <c r="A325" s="185">
        <v>15102</v>
      </c>
      <c r="B325" s="13" t="s">
        <v>310</v>
      </c>
      <c r="C325" s="187">
        <v>1</v>
      </c>
      <c r="D325" s="187">
        <v>1</v>
      </c>
      <c r="E325" s="234">
        <v>1</v>
      </c>
      <c r="F325" s="186">
        <v>1</v>
      </c>
      <c r="G325" s="156">
        <f t="shared" si="15"/>
        <v>4</v>
      </c>
      <c r="H325" s="157">
        <f t="shared" ref="H325:H348" si="16">(C325/100+D325/100+E325/100+F325/100)/G325</f>
        <v>0.01</v>
      </c>
      <c r="I325" s="211">
        <f t="shared" ref="I325:I348" si="17">+H325</f>
        <v>0.01</v>
      </c>
    </row>
    <row r="326" spans="1:9" ht="31.15" customHeight="1" x14ac:dyDescent="0.25">
      <c r="A326" s="185">
        <v>15201</v>
      </c>
      <c r="B326" s="13" t="s">
        <v>294</v>
      </c>
      <c r="C326" s="187">
        <v>1</v>
      </c>
      <c r="D326" s="187">
        <v>1</v>
      </c>
      <c r="E326" s="234">
        <v>1</v>
      </c>
      <c r="F326" s="186">
        <v>1</v>
      </c>
      <c r="G326" s="156">
        <f t="shared" si="15"/>
        <v>4</v>
      </c>
      <c r="H326" s="157">
        <f t="shared" si="16"/>
        <v>0.01</v>
      </c>
      <c r="I326" s="211">
        <f t="shared" si="17"/>
        <v>0.01</v>
      </c>
    </row>
    <row r="327" spans="1:9" ht="31.15" customHeight="1" x14ac:dyDescent="0.25">
      <c r="A327" s="185">
        <v>15202</v>
      </c>
      <c r="B327" s="13" t="s">
        <v>322</v>
      </c>
      <c r="C327" s="187">
        <v>1</v>
      </c>
      <c r="D327" s="187">
        <v>1</v>
      </c>
      <c r="E327" s="234">
        <v>1</v>
      </c>
      <c r="F327" s="186">
        <v>1</v>
      </c>
      <c r="G327" s="156">
        <f t="shared" si="15"/>
        <v>4</v>
      </c>
      <c r="H327" s="157">
        <f t="shared" si="16"/>
        <v>0.01</v>
      </c>
      <c r="I327" s="211">
        <f t="shared" si="17"/>
        <v>0.01</v>
      </c>
    </row>
    <row r="328" spans="1:9" ht="31.15" customHeight="1" x14ac:dyDescent="0.25">
      <c r="A328" s="185">
        <v>16101</v>
      </c>
      <c r="B328" s="13" t="s">
        <v>71</v>
      </c>
      <c r="C328" s="187">
        <v>1</v>
      </c>
      <c r="D328" s="187">
        <v>1</v>
      </c>
      <c r="E328" s="234">
        <v>1</v>
      </c>
      <c r="F328" s="186">
        <v>1</v>
      </c>
      <c r="G328" s="156">
        <f t="shared" si="15"/>
        <v>4</v>
      </c>
      <c r="H328" s="157">
        <f t="shared" si="16"/>
        <v>0.01</v>
      </c>
      <c r="I328" s="211">
        <f t="shared" si="17"/>
        <v>0.01</v>
      </c>
    </row>
    <row r="329" spans="1:9" x14ac:dyDescent="0.25">
      <c r="A329" s="185">
        <v>16102</v>
      </c>
      <c r="B329" s="13" t="s">
        <v>221</v>
      </c>
      <c r="C329" s="187">
        <v>1</v>
      </c>
      <c r="D329" s="187">
        <v>1</v>
      </c>
      <c r="E329" s="234">
        <v>1</v>
      </c>
      <c r="F329" s="186">
        <v>1</v>
      </c>
      <c r="G329" s="156">
        <f t="shared" si="15"/>
        <v>4</v>
      </c>
      <c r="H329" s="157">
        <f t="shared" si="16"/>
        <v>0.01</v>
      </c>
      <c r="I329" s="211">
        <f t="shared" si="17"/>
        <v>0.01</v>
      </c>
    </row>
    <row r="330" spans="1:9" ht="31.15" customHeight="1" x14ac:dyDescent="0.25">
      <c r="A330" s="185">
        <v>16202</v>
      </c>
      <c r="B330" s="13" t="s">
        <v>346</v>
      </c>
      <c r="C330" s="187">
        <v>1</v>
      </c>
      <c r="D330" s="187">
        <v>1</v>
      </c>
      <c r="E330" s="234">
        <v>1</v>
      </c>
      <c r="F330" s="186">
        <v>1</v>
      </c>
      <c r="G330" s="156">
        <f t="shared" si="15"/>
        <v>4</v>
      </c>
      <c r="H330" s="157">
        <f t="shared" si="16"/>
        <v>0.01</v>
      </c>
      <c r="I330" s="211">
        <f t="shared" si="17"/>
        <v>0.01</v>
      </c>
    </row>
    <row r="331" spans="1:9" ht="31.15" customHeight="1" x14ac:dyDescent="0.25">
      <c r="A331" s="185">
        <v>16203</v>
      </c>
      <c r="B331" s="13" t="s">
        <v>345</v>
      </c>
      <c r="C331" s="187">
        <v>1</v>
      </c>
      <c r="D331" s="187">
        <v>1</v>
      </c>
      <c r="E331" s="234">
        <v>1</v>
      </c>
      <c r="F331" s="186">
        <v>1</v>
      </c>
      <c r="G331" s="156">
        <f t="shared" si="15"/>
        <v>4</v>
      </c>
      <c r="H331" s="157">
        <f t="shared" si="16"/>
        <v>0.01</v>
      </c>
      <c r="I331" s="211">
        <f t="shared" si="17"/>
        <v>0.01</v>
      </c>
    </row>
    <row r="332" spans="1:9" x14ac:dyDescent="0.25">
      <c r="A332" s="185">
        <v>16302</v>
      </c>
      <c r="B332" s="13" t="s">
        <v>293</v>
      </c>
      <c r="C332" s="187">
        <v>1</v>
      </c>
      <c r="D332" s="187">
        <v>1</v>
      </c>
      <c r="E332" s="234">
        <v>1</v>
      </c>
      <c r="F332" s="186">
        <v>1</v>
      </c>
      <c r="G332" s="156">
        <f t="shared" si="15"/>
        <v>4</v>
      </c>
      <c r="H332" s="157">
        <f t="shared" si="16"/>
        <v>0.01</v>
      </c>
      <c r="I332" s="211">
        <f t="shared" si="17"/>
        <v>0.01</v>
      </c>
    </row>
    <row r="333" spans="1:9" x14ac:dyDescent="0.25">
      <c r="A333" s="185">
        <v>16103</v>
      </c>
      <c r="B333" s="13" t="s">
        <v>73</v>
      </c>
      <c r="C333" s="187">
        <v>0.88890000000000002</v>
      </c>
      <c r="D333" s="187">
        <v>0.90710000000000002</v>
      </c>
      <c r="E333" s="234">
        <v>1</v>
      </c>
      <c r="F333" s="186">
        <v>0</v>
      </c>
      <c r="G333" s="156">
        <f t="shared" si="15"/>
        <v>4</v>
      </c>
      <c r="H333" s="157">
        <f t="shared" si="16"/>
        <v>6.9900000000000014E-3</v>
      </c>
      <c r="I333" s="211">
        <f t="shared" si="17"/>
        <v>6.9900000000000014E-3</v>
      </c>
    </row>
    <row r="334" spans="1:9" x14ac:dyDescent="0.25">
      <c r="A334" s="185">
        <v>16104</v>
      </c>
      <c r="B334" s="13" t="s">
        <v>303</v>
      </c>
      <c r="C334" s="187">
        <v>1</v>
      </c>
      <c r="D334" s="187">
        <v>1</v>
      </c>
      <c r="E334" s="234">
        <v>1</v>
      </c>
      <c r="F334" s="186">
        <v>1</v>
      </c>
      <c r="G334" s="156">
        <f t="shared" si="15"/>
        <v>4</v>
      </c>
      <c r="H334" s="157">
        <f t="shared" si="16"/>
        <v>0.01</v>
      </c>
      <c r="I334" s="211">
        <f t="shared" si="17"/>
        <v>0.01</v>
      </c>
    </row>
    <row r="335" spans="1:9" x14ac:dyDescent="0.25">
      <c r="A335" s="185">
        <v>16204</v>
      </c>
      <c r="B335" s="13" t="s">
        <v>332</v>
      </c>
      <c r="C335" s="187">
        <v>1</v>
      </c>
      <c r="D335" s="187">
        <v>1</v>
      </c>
      <c r="E335" s="234">
        <v>1</v>
      </c>
      <c r="F335" s="186">
        <v>1</v>
      </c>
      <c r="G335" s="156">
        <f t="shared" si="15"/>
        <v>4</v>
      </c>
      <c r="H335" s="157">
        <f t="shared" si="16"/>
        <v>0.01</v>
      </c>
      <c r="I335" s="211">
        <f t="shared" si="17"/>
        <v>0.01</v>
      </c>
    </row>
    <row r="336" spans="1:9" x14ac:dyDescent="0.25">
      <c r="A336" s="185">
        <v>16303</v>
      </c>
      <c r="B336" s="13" t="s">
        <v>318</v>
      </c>
      <c r="C336" s="187">
        <v>1</v>
      </c>
      <c r="D336" s="187">
        <v>1</v>
      </c>
      <c r="E336" s="234">
        <v>1</v>
      </c>
      <c r="F336" s="186">
        <v>1</v>
      </c>
      <c r="G336" s="156">
        <f t="shared" si="15"/>
        <v>4</v>
      </c>
      <c r="H336" s="157">
        <f t="shared" si="16"/>
        <v>0.01</v>
      </c>
      <c r="I336" s="211">
        <f t="shared" si="17"/>
        <v>0.01</v>
      </c>
    </row>
    <row r="337" spans="1:9" x14ac:dyDescent="0.25">
      <c r="A337" s="185">
        <v>16105</v>
      </c>
      <c r="B337" s="13" t="s">
        <v>249</v>
      </c>
      <c r="C337" s="187">
        <v>1</v>
      </c>
      <c r="D337" s="187">
        <v>1</v>
      </c>
      <c r="E337" s="234">
        <v>1</v>
      </c>
      <c r="F337" s="186">
        <v>1</v>
      </c>
      <c r="G337" s="156">
        <f t="shared" si="15"/>
        <v>4</v>
      </c>
      <c r="H337" s="157">
        <f t="shared" si="16"/>
        <v>0.01</v>
      </c>
      <c r="I337" s="211">
        <f t="shared" si="17"/>
        <v>0.01</v>
      </c>
    </row>
    <row r="338" spans="1:9" ht="31.15" customHeight="1" x14ac:dyDescent="0.25">
      <c r="A338" s="185">
        <v>16106</v>
      </c>
      <c r="B338" s="13" t="s">
        <v>275</v>
      </c>
      <c r="C338" s="187">
        <v>1</v>
      </c>
      <c r="D338" s="187">
        <v>1</v>
      </c>
      <c r="E338" s="234">
        <v>1</v>
      </c>
      <c r="F338" s="186">
        <v>1</v>
      </c>
      <c r="G338" s="156">
        <f t="shared" si="15"/>
        <v>4</v>
      </c>
      <c r="H338" s="157">
        <f t="shared" si="16"/>
        <v>0.01</v>
      </c>
      <c r="I338" s="211">
        <f t="shared" si="17"/>
        <v>0.01</v>
      </c>
    </row>
    <row r="339" spans="1:9" x14ac:dyDescent="0.25">
      <c r="A339" s="185">
        <v>16205</v>
      </c>
      <c r="B339" s="13" t="s">
        <v>266</v>
      </c>
      <c r="C339" s="187">
        <v>1</v>
      </c>
      <c r="D339" s="187">
        <v>1</v>
      </c>
      <c r="E339" s="234">
        <v>1</v>
      </c>
      <c r="F339" s="186">
        <v>1</v>
      </c>
      <c r="G339" s="156">
        <f t="shared" si="15"/>
        <v>4</v>
      </c>
      <c r="H339" s="157">
        <f t="shared" si="16"/>
        <v>0.01</v>
      </c>
      <c r="I339" s="211">
        <f t="shared" si="17"/>
        <v>0.01</v>
      </c>
    </row>
    <row r="340" spans="1:9" ht="31.15" customHeight="1" x14ac:dyDescent="0.25">
      <c r="A340" s="185">
        <v>16107</v>
      </c>
      <c r="B340" s="13" t="s">
        <v>341</v>
      </c>
      <c r="C340" s="187">
        <v>1</v>
      </c>
      <c r="D340" s="187">
        <v>1</v>
      </c>
      <c r="E340" s="234">
        <v>1</v>
      </c>
      <c r="F340" s="186">
        <v>1</v>
      </c>
      <c r="G340" s="156">
        <f t="shared" si="15"/>
        <v>4</v>
      </c>
      <c r="H340" s="157">
        <f t="shared" si="16"/>
        <v>0.01</v>
      </c>
      <c r="I340" s="211">
        <f t="shared" si="17"/>
        <v>0.01</v>
      </c>
    </row>
    <row r="341" spans="1:9" x14ac:dyDescent="0.25">
      <c r="A341" s="185">
        <v>16201</v>
      </c>
      <c r="B341" s="13" t="s">
        <v>141</v>
      </c>
      <c r="C341" s="187">
        <v>0.88890000000000002</v>
      </c>
      <c r="D341" s="187">
        <v>0.96719999999999995</v>
      </c>
      <c r="E341" s="234">
        <v>1</v>
      </c>
      <c r="F341" s="186">
        <v>1</v>
      </c>
      <c r="G341" s="156">
        <f t="shared" si="15"/>
        <v>4</v>
      </c>
      <c r="H341" s="157">
        <f t="shared" si="16"/>
        <v>9.6402500000000012E-3</v>
      </c>
      <c r="I341" s="211">
        <f t="shared" si="17"/>
        <v>9.6402500000000012E-3</v>
      </c>
    </row>
    <row r="342" spans="1:9" x14ac:dyDescent="0.25">
      <c r="A342" s="185">
        <v>16301</v>
      </c>
      <c r="B342" s="13" t="s">
        <v>93</v>
      </c>
      <c r="C342" s="187">
        <v>1</v>
      </c>
      <c r="D342" s="187">
        <v>1</v>
      </c>
      <c r="E342" s="234">
        <v>1</v>
      </c>
      <c r="F342" s="186">
        <v>1</v>
      </c>
      <c r="G342" s="156">
        <f t="shared" si="15"/>
        <v>4</v>
      </c>
      <c r="H342" s="157">
        <f t="shared" si="16"/>
        <v>0.01</v>
      </c>
      <c r="I342" s="211">
        <f t="shared" si="17"/>
        <v>0.01</v>
      </c>
    </row>
    <row r="343" spans="1:9" ht="31.15" customHeight="1" x14ac:dyDescent="0.25">
      <c r="A343" s="185">
        <v>16304</v>
      </c>
      <c r="B343" s="13" t="s">
        <v>290</v>
      </c>
      <c r="C343" s="187">
        <v>1</v>
      </c>
      <c r="D343" s="187">
        <v>1</v>
      </c>
      <c r="E343" s="234">
        <v>1</v>
      </c>
      <c r="F343" s="186">
        <v>1</v>
      </c>
      <c r="G343" s="156">
        <f t="shared" si="15"/>
        <v>4</v>
      </c>
      <c r="H343" s="157">
        <f t="shared" si="16"/>
        <v>0.01</v>
      </c>
      <c r="I343" s="211">
        <f t="shared" si="17"/>
        <v>0.01</v>
      </c>
    </row>
    <row r="344" spans="1:9" ht="31.15" customHeight="1" x14ac:dyDescent="0.25">
      <c r="A344" s="185">
        <v>16108</v>
      </c>
      <c r="B344" s="13" t="s">
        <v>337</v>
      </c>
      <c r="C344" s="187">
        <v>1</v>
      </c>
      <c r="D344" s="187">
        <v>1</v>
      </c>
      <c r="E344" s="234">
        <v>1</v>
      </c>
      <c r="F344" s="186">
        <v>1</v>
      </c>
      <c r="G344" s="156">
        <f t="shared" si="15"/>
        <v>4</v>
      </c>
      <c r="H344" s="157">
        <f t="shared" si="16"/>
        <v>0.01</v>
      </c>
      <c r="I344" s="211">
        <f t="shared" si="17"/>
        <v>0.01</v>
      </c>
    </row>
    <row r="345" spans="1:9" x14ac:dyDescent="0.25">
      <c r="A345" s="185">
        <v>16305</v>
      </c>
      <c r="B345" s="13" t="s">
        <v>271</v>
      </c>
      <c r="C345" s="187">
        <v>1</v>
      </c>
      <c r="D345" s="187">
        <v>1</v>
      </c>
      <c r="E345" s="234">
        <v>1</v>
      </c>
      <c r="F345" s="186">
        <v>1</v>
      </c>
      <c r="G345" s="156">
        <f t="shared" si="15"/>
        <v>4</v>
      </c>
      <c r="H345" s="157">
        <f t="shared" si="16"/>
        <v>0.01</v>
      </c>
      <c r="I345" s="211">
        <f t="shared" si="17"/>
        <v>0.01</v>
      </c>
    </row>
    <row r="346" spans="1:9" ht="31.15" customHeight="1" x14ac:dyDescent="0.25">
      <c r="A346" s="185">
        <v>16207</v>
      </c>
      <c r="B346" s="13" t="s">
        <v>315</v>
      </c>
      <c r="C346" s="187">
        <v>1</v>
      </c>
      <c r="D346" s="187">
        <v>1</v>
      </c>
      <c r="E346" s="234">
        <v>1</v>
      </c>
      <c r="F346" s="186">
        <v>1</v>
      </c>
      <c r="G346" s="156">
        <f t="shared" si="15"/>
        <v>4</v>
      </c>
      <c r="H346" s="157">
        <f t="shared" si="16"/>
        <v>0.01</v>
      </c>
      <c r="I346" s="211">
        <f t="shared" si="17"/>
        <v>0.01</v>
      </c>
    </row>
    <row r="347" spans="1:9" x14ac:dyDescent="0.25">
      <c r="A347" s="185">
        <v>16109</v>
      </c>
      <c r="B347" s="13" t="s">
        <v>117</v>
      </c>
      <c r="C347" s="187">
        <v>1</v>
      </c>
      <c r="D347" s="187">
        <v>1</v>
      </c>
      <c r="E347" s="234">
        <v>1</v>
      </c>
      <c r="F347" s="186">
        <v>1</v>
      </c>
      <c r="G347" s="156">
        <f t="shared" si="15"/>
        <v>4</v>
      </c>
      <c r="H347" s="157">
        <f t="shared" si="16"/>
        <v>0.01</v>
      </c>
      <c r="I347" s="211">
        <f t="shared" si="17"/>
        <v>0.01</v>
      </c>
    </row>
    <row r="348" spans="1:9" ht="31.15" customHeight="1" x14ac:dyDescent="0.25">
      <c r="A348" s="185">
        <v>16206</v>
      </c>
      <c r="B348" s="13" t="s">
        <v>193</v>
      </c>
      <c r="C348" s="187">
        <v>1</v>
      </c>
      <c r="D348" s="187">
        <v>1</v>
      </c>
      <c r="E348" s="234">
        <v>1</v>
      </c>
      <c r="F348" s="186">
        <v>1</v>
      </c>
      <c r="G348" s="156">
        <f t="shared" si="15"/>
        <v>4</v>
      </c>
      <c r="H348" s="157">
        <f t="shared" si="16"/>
        <v>0.01</v>
      </c>
      <c r="I348" s="211">
        <f t="shared" si="17"/>
        <v>0.01</v>
      </c>
    </row>
  </sheetData>
  <sheetProtection algorithmName="SHA-512" hashValue="PwPTIlOi8D8GT7EVuNpt8Ph65qWGqxX+l333qCj78oXd7Aa0UJGQs52yCn2xgovXJH6zdTooaqdUjoOdRfjLoA==" saltValue="TSn5hYFVkVnKoUN/g27HCg==" spinCount="100000" sheet="1" objects="1" scenarios="1"/>
  <mergeCells count="2">
    <mergeCell ref="A1:B1"/>
    <mergeCell ref="C2:F2"/>
  </mergeCells>
  <pageMargins left="0.7" right="0.7" top="0.75" bottom="0.75" header="0.3" footer="0.3"/>
  <pageSetup orientation="portrait" horizontalDpi="300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A1:E175"/>
  <sheetViews>
    <sheetView workbookViewId="0">
      <selection activeCell="A2" sqref="A2"/>
    </sheetView>
  </sheetViews>
  <sheetFormatPr baseColWidth="10" defaultRowHeight="15" x14ac:dyDescent="0.25"/>
  <cols>
    <col min="1" max="1" width="4.7109375" style="52" customWidth="1"/>
    <col min="2" max="2" width="7.5703125" style="3" bestFit="1" customWidth="1"/>
    <col min="3" max="3" width="8.28515625" style="3" bestFit="1" customWidth="1"/>
    <col min="4" max="4" width="18.85546875" bestFit="1" customWidth="1"/>
    <col min="5" max="5" width="17.5703125" style="8" bestFit="1" customWidth="1"/>
  </cols>
  <sheetData>
    <row r="1" spans="2:5" x14ac:dyDescent="0.25">
      <c r="B1" s="57" t="s">
        <v>401</v>
      </c>
      <c r="C1" s="57" t="s">
        <v>0</v>
      </c>
      <c r="D1" s="57" t="s">
        <v>2</v>
      </c>
      <c r="E1" s="58" t="s">
        <v>402</v>
      </c>
    </row>
    <row r="2" spans="2:5" x14ac:dyDescent="0.25">
      <c r="B2" s="14">
        <v>1</v>
      </c>
      <c r="C2" s="14">
        <v>13114</v>
      </c>
      <c r="D2" s="13" t="s">
        <v>3</v>
      </c>
      <c r="E2" s="35">
        <v>81841389</v>
      </c>
    </row>
    <row r="3" spans="2:5" x14ac:dyDescent="0.25">
      <c r="B3" s="14">
        <v>1</v>
      </c>
      <c r="C3" s="14">
        <v>13132</v>
      </c>
      <c r="D3" s="13" t="s">
        <v>5</v>
      </c>
      <c r="E3" s="35">
        <v>72199796</v>
      </c>
    </row>
    <row r="4" spans="2:5" x14ac:dyDescent="0.25">
      <c r="B4" s="14">
        <v>1</v>
      </c>
      <c r="C4" s="14">
        <v>13123</v>
      </c>
      <c r="D4" s="13" t="s">
        <v>4</v>
      </c>
      <c r="E4" s="35">
        <v>71854252</v>
      </c>
    </row>
    <row r="5" spans="2:5" x14ac:dyDescent="0.25">
      <c r="B5" s="14">
        <v>1</v>
      </c>
      <c r="C5" s="14">
        <v>13118</v>
      </c>
      <c r="D5" s="13" t="s">
        <v>16</v>
      </c>
      <c r="E5" s="35">
        <v>68613495</v>
      </c>
    </row>
    <row r="6" spans="2:5" x14ac:dyDescent="0.25">
      <c r="B6" s="14">
        <v>1</v>
      </c>
      <c r="C6" s="14">
        <v>13127</v>
      </c>
      <c r="D6" s="13" t="s">
        <v>6</v>
      </c>
      <c r="E6" s="35">
        <v>68583710</v>
      </c>
    </row>
    <row r="7" spans="2:5" x14ac:dyDescent="0.25">
      <c r="B7" s="14">
        <v>1</v>
      </c>
      <c r="C7" s="14">
        <v>13101</v>
      </c>
      <c r="D7" s="13" t="s">
        <v>7</v>
      </c>
      <c r="E7" s="35">
        <v>67378395</v>
      </c>
    </row>
    <row r="8" spans="2:5" x14ac:dyDescent="0.25">
      <c r="B8" s="14">
        <v>1</v>
      </c>
      <c r="C8" s="14">
        <v>13124</v>
      </c>
      <c r="D8" s="13" t="s">
        <v>15</v>
      </c>
      <c r="E8" s="35">
        <v>66125747</v>
      </c>
    </row>
    <row r="9" spans="2:5" x14ac:dyDescent="0.25">
      <c r="B9" s="14">
        <v>1</v>
      </c>
      <c r="C9" s="14">
        <v>13122</v>
      </c>
      <c r="D9" s="13" t="s">
        <v>14</v>
      </c>
      <c r="E9" s="35">
        <v>65185114</v>
      </c>
    </row>
    <row r="10" spans="2:5" x14ac:dyDescent="0.25">
      <c r="B10" s="14">
        <v>1</v>
      </c>
      <c r="C10" s="14">
        <v>13125</v>
      </c>
      <c r="D10" s="13" t="s">
        <v>12</v>
      </c>
      <c r="E10" s="35">
        <v>63947560</v>
      </c>
    </row>
    <row r="11" spans="2:5" x14ac:dyDescent="0.25">
      <c r="B11" s="14">
        <v>1</v>
      </c>
      <c r="C11" s="14">
        <v>13107</v>
      </c>
      <c r="D11" s="13" t="s">
        <v>11</v>
      </c>
      <c r="E11" s="35">
        <v>63885835</v>
      </c>
    </row>
    <row r="12" spans="2:5" x14ac:dyDescent="0.25">
      <c r="B12" s="14">
        <v>1</v>
      </c>
      <c r="C12" s="14">
        <v>13106</v>
      </c>
      <c r="D12" s="13" t="s">
        <v>23</v>
      </c>
      <c r="E12" s="35">
        <v>63835938</v>
      </c>
    </row>
    <row r="13" spans="2:5" x14ac:dyDescent="0.25">
      <c r="B13" s="14">
        <v>1</v>
      </c>
      <c r="C13" s="14">
        <v>8110</v>
      </c>
      <c r="D13" s="13" t="s">
        <v>19</v>
      </c>
      <c r="E13" s="35">
        <v>63518125</v>
      </c>
    </row>
    <row r="14" spans="2:5" x14ac:dyDescent="0.25">
      <c r="B14" s="14">
        <v>1</v>
      </c>
      <c r="C14" s="14">
        <v>8112</v>
      </c>
      <c r="D14" s="13" t="s">
        <v>24</v>
      </c>
      <c r="E14" s="35">
        <v>63231674</v>
      </c>
    </row>
    <row r="15" spans="2:5" x14ac:dyDescent="0.25">
      <c r="B15" s="14">
        <v>1</v>
      </c>
      <c r="C15" s="14">
        <v>2101</v>
      </c>
      <c r="D15" s="13" t="s">
        <v>28</v>
      </c>
      <c r="E15" s="35">
        <v>62315806</v>
      </c>
    </row>
    <row r="16" spans="2:5" x14ac:dyDescent="0.25">
      <c r="B16" s="14">
        <v>1</v>
      </c>
      <c r="C16" s="14">
        <v>13108</v>
      </c>
      <c r="D16" s="13" t="s">
        <v>26</v>
      </c>
      <c r="E16" s="35">
        <v>62189189</v>
      </c>
    </row>
    <row r="17" spans="2:5" x14ac:dyDescent="0.25">
      <c r="B17" s="14">
        <v>1</v>
      </c>
      <c r="C17" s="14">
        <v>13102</v>
      </c>
      <c r="D17" s="13" t="s">
        <v>21</v>
      </c>
      <c r="E17" s="35">
        <v>62006140</v>
      </c>
    </row>
    <row r="18" spans="2:5" x14ac:dyDescent="0.25">
      <c r="B18" s="14">
        <v>1</v>
      </c>
      <c r="C18" s="14">
        <v>13115</v>
      </c>
      <c r="D18" s="13" t="s">
        <v>9</v>
      </c>
      <c r="E18" s="35">
        <v>61881558</v>
      </c>
    </row>
    <row r="19" spans="2:5" x14ac:dyDescent="0.25">
      <c r="B19" s="14">
        <v>1</v>
      </c>
      <c r="C19" s="14">
        <v>13113</v>
      </c>
      <c r="D19" s="13" t="s">
        <v>18</v>
      </c>
      <c r="E19" s="35">
        <v>61683712</v>
      </c>
    </row>
    <row r="20" spans="2:5" x14ac:dyDescent="0.25">
      <c r="B20" s="14">
        <v>1</v>
      </c>
      <c r="C20" s="14">
        <v>13109</v>
      </c>
      <c r="D20" s="13" t="s">
        <v>20</v>
      </c>
      <c r="E20" s="35">
        <v>59653967</v>
      </c>
    </row>
    <row r="21" spans="2:5" x14ac:dyDescent="0.25">
      <c r="B21" s="14">
        <v>1</v>
      </c>
      <c r="C21" s="14">
        <v>9101</v>
      </c>
      <c r="D21" s="13" t="s">
        <v>29</v>
      </c>
      <c r="E21" s="35">
        <v>59443199</v>
      </c>
    </row>
    <row r="22" spans="2:5" x14ac:dyDescent="0.25">
      <c r="B22" s="14">
        <v>1</v>
      </c>
      <c r="C22" s="14">
        <v>13112</v>
      </c>
      <c r="D22" s="13" t="s">
        <v>27</v>
      </c>
      <c r="E22" s="35">
        <v>59381403</v>
      </c>
    </row>
    <row r="23" spans="2:5" x14ac:dyDescent="0.25">
      <c r="B23" s="14">
        <v>1</v>
      </c>
      <c r="C23" s="14">
        <v>13129</v>
      </c>
      <c r="D23" s="13" t="s">
        <v>22</v>
      </c>
      <c r="E23" s="35">
        <v>59270339</v>
      </c>
    </row>
    <row r="24" spans="2:5" x14ac:dyDescent="0.25">
      <c r="B24" s="14">
        <v>1</v>
      </c>
      <c r="C24" s="14">
        <v>13201</v>
      </c>
      <c r="D24" s="13" t="s">
        <v>13</v>
      </c>
      <c r="E24" s="35">
        <v>59161133</v>
      </c>
    </row>
    <row r="25" spans="2:5" x14ac:dyDescent="0.25">
      <c r="B25" s="14">
        <v>1</v>
      </c>
      <c r="C25" s="14">
        <v>13131</v>
      </c>
      <c r="D25" s="13" t="s">
        <v>38</v>
      </c>
      <c r="E25" s="35">
        <v>58643524</v>
      </c>
    </row>
    <row r="26" spans="2:5" x14ac:dyDescent="0.25">
      <c r="B26" s="14">
        <v>2</v>
      </c>
      <c r="C26" s="14">
        <v>5606</v>
      </c>
      <c r="D26" s="13" t="s">
        <v>50</v>
      </c>
      <c r="E26" s="35">
        <v>146040053</v>
      </c>
    </row>
    <row r="27" spans="2:5" x14ac:dyDescent="0.25">
      <c r="B27" s="14">
        <v>2</v>
      </c>
      <c r="C27" s="14">
        <v>10109</v>
      </c>
      <c r="D27" s="13" t="s">
        <v>56</v>
      </c>
      <c r="E27" s="35">
        <v>133036516</v>
      </c>
    </row>
    <row r="28" spans="2:5" x14ac:dyDescent="0.25">
      <c r="B28" s="14">
        <v>2</v>
      </c>
      <c r="C28" s="14">
        <v>6108</v>
      </c>
      <c r="D28" s="13" t="s">
        <v>69</v>
      </c>
      <c r="E28" s="35">
        <v>128255792</v>
      </c>
    </row>
    <row r="29" spans="2:5" x14ac:dyDescent="0.25">
      <c r="B29" s="14">
        <v>2</v>
      </c>
      <c r="C29" s="14">
        <v>13604</v>
      </c>
      <c r="D29" s="13" t="s">
        <v>55</v>
      </c>
      <c r="E29" s="35">
        <v>125427771</v>
      </c>
    </row>
    <row r="30" spans="2:5" x14ac:dyDescent="0.25">
      <c r="B30" s="14">
        <v>2</v>
      </c>
      <c r="C30" s="14">
        <v>2201</v>
      </c>
      <c r="D30" s="13" t="s">
        <v>74</v>
      </c>
      <c r="E30" s="35">
        <v>124970604</v>
      </c>
    </row>
    <row r="31" spans="2:5" x14ac:dyDescent="0.25">
      <c r="B31" s="14">
        <v>2</v>
      </c>
      <c r="C31" s="14">
        <v>12101</v>
      </c>
      <c r="D31" s="13" t="s">
        <v>51</v>
      </c>
      <c r="E31" s="35">
        <v>124248608</v>
      </c>
    </row>
    <row r="32" spans="2:5" x14ac:dyDescent="0.25">
      <c r="B32" s="14">
        <v>2</v>
      </c>
      <c r="C32" s="14">
        <v>15101</v>
      </c>
      <c r="D32" s="13" t="s">
        <v>59</v>
      </c>
      <c r="E32" s="35">
        <v>122413892</v>
      </c>
    </row>
    <row r="33" spans="2:5" x14ac:dyDescent="0.25">
      <c r="B33" s="14">
        <v>2</v>
      </c>
      <c r="C33" s="14">
        <v>5504</v>
      </c>
      <c r="D33" s="13" t="s">
        <v>76</v>
      </c>
      <c r="E33" s="35">
        <v>122202235</v>
      </c>
    </row>
    <row r="34" spans="2:5" x14ac:dyDescent="0.25">
      <c r="B34" s="14">
        <v>2</v>
      </c>
      <c r="C34" s="14">
        <v>5601</v>
      </c>
      <c r="D34" s="13" t="s">
        <v>54</v>
      </c>
      <c r="E34" s="35">
        <v>121573003</v>
      </c>
    </row>
    <row r="35" spans="2:5" x14ac:dyDescent="0.25">
      <c r="B35" s="14">
        <v>2</v>
      </c>
      <c r="C35" s="14">
        <v>3101</v>
      </c>
      <c r="D35" s="13" t="s">
        <v>52</v>
      </c>
      <c r="E35" s="35">
        <v>121260496</v>
      </c>
    </row>
    <row r="36" spans="2:5" x14ac:dyDescent="0.25">
      <c r="B36" s="14">
        <v>2</v>
      </c>
      <c r="C36" s="14">
        <v>10301</v>
      </c>
      <c r="D36" s="13" t="s">
        <v>68</v>
      </c>
      <c r="E36" s="35">
        <v>120420630</v>
      </c>
    </row>
    <row r="37" spans="2:5" x14ac:dyDescent="0.25">
      <c r="B37" s="14">
        <v>2</v>
      </c>
      <c r="C37" s="14">
        <v>7301</v>
      </c>
      <c r="D37" s="13" t="s">
        <v>62</v>
      </c>
      <c r="E37" s="35">
        <v>118571663</v>
      </c>
    </row>
    <row r="38" spans="2:5" x14ac:dyDescent="0.25">
      <c r="B38" s="14">
        <v>2</v>
      </c>
      <c r="C38" s="14">
        <v>8401</v>
      </c>
      <c r="D38" s="13" t="s">
        <v>71</v>
      </c>
      <c r="E38" s="35">
        <v>117182272</v>
      </c>
    </row>
    <row r="39" spans="2:5" x14ac:dyDescent="0.25">
      <c r="B39" s="14">
        <v>2</v>
      </c>
      <c r="C39" s="14">
        <v>10101</v>
      </c>
      <c r="D39" s="13" t="s">
        <v>61</v>
      </c>
      <c r="E39" s="35">
        <v>117088472</v>
      </c>
    </row>
    <row r="40" spans="2:5" x14ac:dyDescent="0.25">
      <c r="B40" s="14">
        <v>2</v>
      </c>
      <c r="C40" s="14">
        <v>11101</v>
      </c>
      <c r="D40" s="13" t="s">
        <v>53</v>
      </c>
      <c r="E40" s="35">
        <v>116384337</v>
      </c>
    </row>
    <row r="41" spans="2:5" x14ac:dyDescent="0.25">
      <c r="B41" s="14">
        <v>2</v>
      </c>
      <c r="C41" s="14">
        <v>8107</v>
      </c>
      <c r="D41" s="13" t="s">
        <v>72</v>
      </c>
      <c r="E41" s="35">
        <v>116326668</v>
      </c>
    </row>
    <row r="42" spans="2:5" x14ac:dyDescent="0.25">
      <c r="B42" s="14">
        <v>2</v>
      </c>
      <c r="C42" s="14">
        <v>8301</v>
      </c>
      <c r="D42" s="13" t="s">
        <v>65</v>
      </c>
      <c r="E42" s="35">
        <v>115777987</v>
      </c>
    </row>
    <row r="43" spans="2:5" x14ac:dyDescent="0.25">
      <c r="B43" s="14">
        <v>2</v>
      </c>
      <c r="C43" s="14">
        <v>5103</v>
      </c>
      <c r="D43" s="13" t="s">
        <v>58</v>
      </c>
      <c r="E43" s="35">
        <v>115015292</v>
      </c>
    </row>
    <row r="44" spans="2:5" x14ac:dyDescent="0.25">
      <c r="B44" s="14">
        <v>2</v>
      </c>
      <c r="C44" s="14">
        <v>13301</v>
      </c>
      <c r="D44" s="13" t="s">
        <v>57</v>
      </c>
      <c r="E44" s="35">
        <v>112550209</v>
      </c>
    </row>
    <row r="45" spans="2:5" x14ac:dyDescent="0.25">
      <c r="B45" s="14">
        <v>3</v>
      </c>
      <c r="C45" s="14">
        <v>9202</v>
      </c>
      <c r="D45" s="13" t="s">
        <v>88</v>
      </c>
      <c r="E45" s="35">
        <v>117742619</v>
      </c>
    </row>
    <row r="46" spans="2:5" x14ac:dyDescent="0.25">
      <c r="B46" s="14">
        <v>3</v>
      </c>
      <c r="C46" s="14">
        <v>4103</v>
      </c>
      <c r="D46" s="13" t="s">
        <v>89</v>
      </c>
      <c r="E46" s="35">
        <v>117685365</v>
      </c>
    </row>
    <row r="47" spans="2:5" x14ac:dyDescent="0.25">
      <c r="B47" s="14">
        <v>3</v>
      </c>
      <c r="C47" s="14">
        <v>8306</v>
      </c>
      <c r="D47" s="13" t="s">
        <v>116</v>
      </c>
      <c r="E47" s="35">
        <v>115789787</v>
      </c>
    </row>
    <row r="48" spans="2:5" x14ac:dyDescent="0.25">
      <c r="B48" s="14">
        <v>3</v>
      </c>
      <c r="C48" s="14">
        <v>7404</v>
      </c>
      <c r="D48" s="13" t="s">
        <v>135</v>
      </c>
      <c r="E48" s="35">
        <v>114922833</v>
      </c>
    </row>
    <row r="49" spans="2:5" x14ac:dyDescent="0.25">
      <c r="B49" s="14">
        <v>3</v>
      </c>
      <c r="C49" s="14">
        <v>5107</v>
      </c>
      <c r="D49" s="13" t="s">
        <v>94</v>
      </c>
      <c r="E49" s="35">
        <v>114694300</v>
      </c>
    </row>
    <row r="50" spans="2:5" x14ac:dyDescent="0.25">
      <c r="B50" s="14">
        <v>3</v>
      </c>
      <c r="C50" s="14">
        <v>8416</v>
      </c>
      <c r="D50" s="13" t="s">
        <v>93</v>
      </c>
      <c r="E50" s="35">
        <v>114583219</v>
      </c>
    </row>
    <row r="51" spans="2:5" x14ac:dyDescent="0.25">
      <c r="B51" s="14">
        <v>3</v>
      </c>
      <c r="C51" s="14">
        <v>5503</v>
      </c>
      <c r="D51" s="13" t="s">
        <v>100</v>
      </c>
      <c r="E51" s="35">
        <v>114543606</v>
      </c>
    </row>
    <row r="52" spans="2:5" x14ac:dyDescent="0.25">
      <c r="B52" s="14">
        <v>3</v>
      </c>
      <c r="C52" s="14">
        <v>9112</v>
      </c>
      <c r="D52" s="13" t="s">
        <v>99</v>
      </c>
      <c r="E52" s="35">
        <v>113938653</v>
      </c>
    </row>
    <row r="53" spans="2:5" x14ac:dyDescent="0.25">
      <c r="B53" s="14">
        <v>3</v>
      </c>
      <c r="C53" s="14">
        <v>5604</v>
      </c>
      <c r="D53" s="13" t="s">
        <v>105</v>
      </c>
      <c r="E53" s="35">
        <v>113813512</v>
      </c>
    </row>
    <row r="54" spans="2:5" x14ac:dyDescent="0.25">
      <c r="B54" s="14">
        <v>3</v>
      </c>
      <c r="C54" s="14">
        <v>9211</v>
      </c>
      <c r="D54" s="13" t="s">
        <v>108</v>
      </c>
      <c r="E54" s="35">
        <v>113621994</v>
      </c>
    </row>
    <row r="55" spans="2:5" x14ac:dyDescent="0.25">
      <c r="B55" s="14">
        <v>3</v>
      </c>
      <c r="C55" s="14">
        <v>5802</v>
      </c>
      <c r="D55" s="13" t="s">
        <v>90</v>
      </c>
      <c r="E55" s="35">
        <v>112231618</v>
      </c>
    </row>
    <row r="56" spans="2:5" x14ac:dyDescent="0.25">
      <c r="B56" s="14">
        <v>3</v>
      </c>
      <c r="C56" s="14">
        <v>3102</v>
      </c>
      <c r="D56" s="13" t="s">
        <v>87</v>
      </c>
      <c r="E56" s="35">
        <v>111368127</v>
      </c>
    </row>
    <row r="57" spans="2:5" x14ac:dyDescent="0.25">
      <c r="B57" s="14">
        <v>3</v>
      </c>
      <c r="C57" s="14">
        <v>9209</v>
      </c>
      <c r="D57" s="13" t="s">
        <v>106</v>
      </c>
      <c r="E57" s="35">
        <v>110739775</v>
      </c>
    </row>
    <row r="58" spans="2:5" x14ac:dyDescent="0.25">
      <c r="B58" s="14">
        <v>3</v>
      </c>
      <c r="C58" s="14">
        <v>9108</v>
      </c>
      <c r="D58" s="13" t="s">
        <v>109</v>
      </c>
      <c r="E58" s="35">
        <v>110172071</v>
      </c>
    </row>
    <row r="59" spans="2:5" x14ac:dyDescent="0.25">
      <c r="B59" s="14">
        <v>3</v>
      </c>
      <c r="C59" s="14">
        <v>6201</v>
      </c>
      <c r="D59" s="13" t="s">
        <v>120</v>
      </c>
      <c r="E59" s="35">
        <v>110093572</v>
      </c>
    </row>
    <row r="60" spans="2:5" x14ac:dyDescent="0.25">
      <c r="B60" s="14">
        <v>3</v>
      </c>
      <c r="C60" s="14">
        <v>6105</v>
      </c>
      <c r="D60" s="13" t="s">
        <v>112</v>
      </c>
      <c r="E60" s="35">
        <v>109380941</v>
      </c>
    </row>
    <row r="61" spans="2:5" x14ac:dyDescent="0.25">
      <c r="B61" s="14">
        <v>3</v>
      </c>
      <c r="C61" s="14">
        <v>5303</v>
      </c>
      <c r="D61" s="13" t="s">
        <v>98</v>
      </c>
      <c r="E61" s="35">
        <v>108873108</v>
      </c>
    </row>
    <row r="62" spans="2:5" x14ac:dyDescent="0.25">
      <c r="B62" s="14">
        <v>3</v>
      </c>
      <c r="C62" s="14">
        <v>8311</v>
      </c>
      <c r="D62" s="13" t="s">
        <v>134</v>
      </c>
      <c r="E62" s="35">
        <v>108810460</v>
      </c>
    </row>
    <row r="63" spans="2:5" x14ac:dyDescent="0.25">
      <c r="B63" s="14">
        <v>3</v>
      </c>
      <c r="C63" s="14">
        <v>13602</v>
      </c>
      <c r="D63" s="13" t="s">
        <v>136</v>
      </c>
      <c r="E63" s="35">
        <v>108318550</v>
      </c>
    </row>
    <row r="64" spans="2:5" x14ac:dyDescent="0.25">
      <c r="B64" s="14">
        <v>3</v>
      </c>
      <c r="C64" s="14">
        <v>6106</v>
      </c>
      <c r="D64" s="13" t="s">
        <v>107</v>
      </c>
      <c r="E64" s="35">
        <v>108238636</v>
      </c>
    </row>
    <row r="65" spans="2:5" x14ac:dyDescent="0.25">
      <c r="B65" s="14">
        <v>3</v>
      </c>
      <c r="C65" s="14">
        <v>12401</v>
      </c>
      <c r="D65" s="13" t="s">
        <v>91</v>
      </c>
      <c r="E65" s="35">
        <v>106904377</v>
      </c>
    </row>
    <row r="66" spans="2:5" x14ac:dyDescent="0.25">
      <c r="B66" s="14">
        <v>3</v>
      </c>
      <c r="C66" s="14">
        <v>5803</v>
      </c>
      <c r="D66" s="13" t="s">
        <v>95</v>
      </c>
      <c r="E66" s="35">
        <v>106621040</v>
      </c>
    </row>
    <row r="67" spans="2:5" x14ac:dyDescent="0.25">
      <c r="B67" s="14">
        <v>3</v>
      </c>
      <c r="C67" s="14">
        <v>7406</v>
      </c>
      <c r="D67" s="13" t="s">
        <v>92</v>
      </c>
      <c r="E67" s="35">
        <v>105901695</v>
      </c>
    </row>
    <row r="68" spans="2:5" x14ac:dyDescent="0.25">
      <c r="B68" s="14">
        <v>3</v>
      </c>
      <c r="C68" s="14">
        <v>8421</v>
      </c>
      <c r="D68" s="13" t="s">
        <v>117</v>
      </c>
      <c r="E68" s="35">
        <v>104903816</v>
      </c>
    </row>
    <row r="69" spans="2:5" x14ac:dyDescent="0.25">
      <c r="B69" s="14">
        <v>3</v>
      </c>
      <c r="C69" s="14">
        <v>8305</v>
      </c>
      <c r="D69" s="13" t="s">
        <v>128</v>
      </c>
      <c r="E69" s="35">
        <v>104881659</v>
      </c>
    </row>
    <row r="70" spans="2:5" x14ac:dyDescent="0.25">
      <c r="B70" s="14">
        <v>3</v>
      </c>
      <c r="C70" s="14">
        <v>9109</v>
      </c>
      <c r="D70" s="13" t="s">
        <v>103</v>
      </c>
      <c r="E70" s="35">
        <v>104793084</v>
      </c>
    </row>
    <row r="71" spans="2:5" x14ac:dyDescent="0.25">
      <c r="B71" s="14">
        <v>3</v>
      </c>
      <c r="C71" s="14">
        <v>8303</v>
      </c>
      <c r="D71" s="13" t="s">
        <v>111</v>
      </c>
      <c r="E71" s="35">
        <v>104129693</v>
      </c>
    </row>
    <row r="72" spans="2:5" x14ac:dyDescent="0.25">
      <c r="B72" s="14">
        <v>3</v>
      </c>
      <c r="C72" s="14">
        <v>14204</v>
      </c>
      <c r="D72" s="13" t="s">
        <v>101</v>
      </c>
      <c r="E72" s="35">
        <v>103963890</v>
      </c>
    </row>
    <row r="73" spans="2:5" x14ac:dyDescent="0.25">
      <c r="B73" s="14">
        <v>4</v>
      </c>
      <c r="C73" s="14">
        <v>7306</v>
      </c>
      <c r="D73" s="13" t="s">
        <v>153</v>
      </c>
      <c r="E73" s="35">
        <v>92754154</v>
      </c>
    </row>
    <row r="74" spans="2:5" x14ac:dyDescent="0.25">
      <c r="B74" s="14">
        <v>4</v>
      </c>
      <c r="C74" s="14">
        <v>2102</v>
      </c>
      <c r="D74" s="13" t="s">
        <v>143</v>
      </c>
      <c r="E74" s="35">
        <v>92655956</v>
      </c>
    </row>
    <row r="75" spans="2:5" x14ac:dyDescent="0.25">
      <c r="B75" s="14">
        <v>4</v>
      </c>
      <c r="C75" s="14">
        <v>5403</v>
      </c>
      <c r="D75" s="13" t="s">
        <v>164</v>
      </c>
      <c r="E75" s="35">
        <v>89335201</v>
      </c>
    </row>
    <row r="76" spans="2:5" x14ac:dyDescent="0.25">
      <c r="B76" s="14">
        <v>4</v>
      </c>
      <c r="C76" s="14">
        <v>1405</v>
      </c>
      <c r="D76" s="13" t="s">
        <v>209</v>
      </c>
      <c r="E76" s="35">
        <v>88581669</v>
      </c>
    </row>
    <row r="77" spans="2:5" x14ac:dyDescent="0.25">
      <c r="B77" s="14">
        <v>4</v>
      </c>
      <c r="C77" s="14">
        <v>5102</v>
      </c>
      <c r="D77" s="13" t="s">
        <v>152</v>
      </c>
      <c r="E77" s="35">
        <v>88106544</v>
      </c>
    </row>
    <row r="78" spans="2:5" x14ac:dyDescent="0.25">
      <c r="B78" s="14">
        <v>4</v>
      </c>
      <c r="C78" s="14">
        <v>5105</v>
      </c>
      <c r="D78" s="13" t="s">
        <v>147</v>
      </c>
      <c r="E78" s="35">
        <v>86373070</v>
      </c>
    </row>
    <row r="79" spans="2:5" x14ac:dyDescent="0.25">
      <c r="B79" s="14">
        <v>4</v>
      </c>
      <c r="C79" s="14">
        <v>6116</v>
      </c>
      <c r="D79" s="13" t="s">
        <v>148</v>
      </c>
      <c r="E79" s="35">
        <v>86189970</v>
      </c>
    </row>
    <row r="80" spans="2:5" x14ac:dyDescent="0.25">
      <c r="B80" s="14">
        <v>4</v>
      </c>
      <c r="C80" s="14">
        <v>3304</v>
      </c>
      <c r="D80" s="13" t="s">
        <v>217</v>
      </c>
      <c r="E80" s="35">
        <v>86129369</v>
      </c>
    </row>
    <row r="81" spans="2:5" x14ac:dyDescent="0.25">
      <c r="B81" s="14">
        <v>4</v>
      </c>
      <c r="C81" s="14">
        <v>9115</v>
      </c>
      <c r="D81" s="13" t="s">
        <v>169</v>
      </c>
      <c r="E81" s="35">
        <v>85653245</v>
      </c>
    </row>
    <row r="82" spans="2:5" x14ac:dyDescent="0.25">
      <c r="B82" s="14">
        <v>4</v>
      </c>
      <c r="C82" s="14">
        <v>7308</v>
      </c>
      <c r="D82" s="13" t="s">
        <v>144</v>
      </c>
      <c r="E82" s="35">
        <v>84244851</v>
      </c>
    </row>
    <row r="83" spans="2:5" x14ac:dyDescent="0.25">
      <c r="B83" s="14">
        <v>4</v>
      </c>
      <c r="C83" s="14">
        <v>12302</v>
      </c>
      <c r="D83" s="13" t="s">
        <v>154</v>
      </c>
      <c r="E83" s="35">
        <v>83300356</v>
      </c>
    </row>
    <row r="84" spans="2:5" x14ac:dyDescent="0.25">
      <c r="B84" s="14">
        <v>4</v>
      </c>
      <c r="C84" s="14">
        <v>6107</v>
      </c>
      <c r="D84" s="13" t="s">
        <v>184</v>
      </c>
      <c r="E84" s="35">
        <v>83261044</v>
      </c>
    </row>
    <row r="85" spans="2:5" x14ac:dyDescent="0.25">
      <c r="B85" s="14">
        <v>4</v>
      </c>
      <c r="C85" s="14">
        <v>5703</v>
      </c>
      <c r="D85" s="13" t="s">
        <v>170</v>
      </c>
      <c r="E85" s="35">
        <v>83055149</v>
      </c>
    </row>
    <row r="86" spans="2:5" x14ac:dyDescent="0.25">
      <c r="B86" s="14">
        <v>4</v>
      </c>
      <c r="C86" s="14">
        <v>10208</v>
      </c>
      <c r="D86" s="13" t="s">
        <v>167</v>
      </c>
      <c r="E86" s="35">
        <v>82724728</v>
      </c>
    </row>
    <row r="87" spans="2:5" x14ac:dyDescent="0.25">
      <c r="B87" s="14">
        <v>4</v>
      </c>
      <c r="C87" s="14">
        <v>6104</v>
      </c>
      <c r="D87" s="13" t="s">
        <v>196</v>
      </c>
      <c r="E87" s="35">
        <v>82301903</v>
      </c>
    </row>
    <row r="88" spans="2:5" x14ac:dyDescent="0.25">
      <c r="B88" s="14">
        <v>4</v>
      </c>
      <c r="C88" s="14">
        <v>6103</v>
      </c>
      <c r="D88" s="13" t="s">
        <v>177</v>
      </c>
      <c r="E88" s="35">
        <v>82069063</v>
      </c>
    </row>
    <row r="89" spans="2:5" x14ac:dyDescent="0.25">
      <c r="B89" s="14">
        <v>4</v>
      </c>
      <c r="C89" s="14">
        <v>10105</v>
      </c>
      <c r="D89" s="13" t="s">
        <v>183</v>
      </c>
      <c r="E89" s="35">
        <v>81893709</v>
      </c>
    </row>
    <row r="90" spans="2:5" x14ac:dyDescent="0.25">
      <c r="B90" s="14">
        <v>4</v>
      </c>
      <c r="C90" s="14">
        <v>6306</v>
      </c>
      <c r="D90" s="13" t="s">
        <v>182</v>
      </c>
      <c r="E90" s="35">
        <v>81870889</v>
      </c>
    </row>
    <row r="91" spans="2:5" x14ac:dyDescent="0.25">
      <c r="B91" s="14">
        <v>4</v>
      </c>
      <c r="C91" s="14">
        <v>8202</v>
      </c>
      <c r="D91" s="13" t="s">
        <v>197</v>
      </c>
      <c r="E91" s="35">
        <v>80750395</v>
      </c>
    </row>
    <row r="92" spans="2:5" x14ac:dyDescent="0.25">
      <c r="B92" s="14">
        <v>4</v>
      </c>
      <c r="C92" s="14">
        <v>5602</v>
      </c>
      <c r="D92" s="13" t="s">
        <v>194</v>
      </c>
      <c r="E92" s="35">
        <v>80600948</v>
      </c>
    </row>
    <row r="93" spans="2:5" x14ac:dyDescent="0.25">
      <c r="B93" s="14">
        <v>4</v>
      </c>
      <c r="C93" s="14">
        <v>12104</v>
      </c>
      <c r="D93" s="13" t="s">
        <v>151</v>
      </c>
      <c r="E93" s="35">
        <v>80563546</v>
      </c>
    </row>
    <row r="94" spans="2:5" x14ac:dyDescent="0.25">
      <c r="B94" s="14">
        <v>4</v>
      </c>
      <c r="C94" s="14">
        <v>11202</v>
      </c>
      <c r="D94" s="13" t="s">
        <v>211</v>
      </c>
      <c r="E94" s="35">
        <v>80461114</v>
      </c>
    </row>
    <row r="95" spans="2:5" x14ac:dyDescent="0.25">
      <c r="B95" s="14">
        <v>4</v>
      </c>
      <c r="C95" s="14">
        <v>4203</v>
      </c>
      <c r="D95" s="13" t="s">
        <v>171</v>
      </c>
      <c r="E95" s="35">
        <v>80435183</v>
      </c>
    </row>
    <row r="96" spans="2:5" x14ac:dyDescent="0.25">
      <c r="B96" s="14">
        <v>4</v>
      </c>
      <c r="C96" s="14">
        <v>6114</v>
      </c>
      <c r="D96" s="13" t="s">
        <v>214</v>
      </c>
      <c r="E96" s="35">
        <v>80351964</v>
      </c>
    </row>
    <row r="97" spans="2:5" x14ac:dyDescent="0.25">
      <c r="B97" s="14">
        <v>4</v>
      </c>
      <c r="C97" s="14">
        <v>10205</v>
      </c>
      <c r="D97" s="13" t="s">
        <v>179</v>
      </c>
      <c r="E97" s="35">
        <v>80100608</v>
      </c>
    </row>
    <row r="98" spans="2:5" x14ac:dyDescent="0.25">
      <c r="B98" s="14">
        <v>4</v>
      </c>
      <c r="C98" s="14">
        <v>14201</v>
      </c>
      <c r="D98" s="13" t="s">
        <v>166</v>
      </c>
      <c r="E98" s="35">
        <v>79580107</v>
      </c>
    </row>
    <row r="99" spans="2:5" x14ac:dyDescent="0.25">
      <c r="B99" s="14">
        <v>4</v>
      </c>
      <c r="C99" s="14">
        <v>5302</v>
      </c>
      <c r="D99" s="13" t="s">
        <v>155</v>
      </c>
      <c r="E99" s="35">
        <v>78980836</v>
      </c>
    </row>
    <row r="100" spans="2:5" x14ac:dyDescent="0.25">
      <c r="B100" s="14">
        <v>4</v>
      </c>
      <c r="C100" s="14">
        <v>3303</v>
      </c>
      <c r="D100" s="13" t="s">
        <v>159</v>
      </c>
      <c r="E100" s="35">
        <v>78842300</v>
      </c>
    </row>
    <row r="101" spans="2:5" x14ac:dyDescent="0.25">
      <c r="B101" s="14">
        <v>4</v>
      </c>
      <c r="C101" s="14">
        <v>7309</v>
      </c>
      <c r="D101" s="13" t="s">
        <v>156</v>
      </c>
      <c r="E101" s="35">
        <v>78577189</v>
      </c>
    </row>
    <row r="102" spans="2:5" x14ac:dyDescent="0.25">
      <c r="B102" s="14">
        <v>4</v>
      </c>
      <c r="C102" s="14">
        <v>8304</v>
      </c>
      <c r="D102" s="13" t="s">
        <v>176</v>
      </c>
      <c r="E102" s="35">
        <v>78423832</v>
      </c>
    </row>
    <row r="103" spans="2:5" x14ac:dyDescent="0.25">
      <c r="B103" s="14">
        <v>4</v>
      </c>
      <c r="C103" s="14">
        <v>10102</v>
      </c>
      <c r="D103" s="13" t="s">
        <v>172</v>
      </c>
      <c r="E103" s="35">
        <v>78244923</v>
      </c>
    </row>
    <row r="104" spans="2:5" x14ac:dyDescent="0.25">
      <c r="B104" s="14">
        <v>4</v>
      </c>
      <c r="C104" s="14">
        <v>13404</v>
      </c>
      <c r="D104" s="13" t="s">
        <v>146</v>
      </c>
      <c r="E104" s="35">
        <v>78120291</v>
      </c>
    </row>
    <row r="105" spans="2:5" x14ac:dyDescent="0.25">
      <c r="B105" s="14">
        <v>4</v>
      </c>
      <c r="C105" s="14">
        <v>11402</v>
      </c>
      <c r="D105" s="13" t="s">
        <v>173</v>
      </c>
      <c r="E105" s="35">
        <v>77770495</v>
      </c>
    </row>
    <row r="106" spans="2:5" x14ac:dyDescent="0.25">
      <c r="B106" s="14">
        <v>4</v>
      </c>
      <c r="C106" s="14">
        <v>10203</v>
      </c>
      <c r="D106" s="13" t="s">
        <v>162</v>
      </c>
      <c r="E106" s="35">
        <v>77657106</v>
      </c>
    </row>
    <row r="107" spans="2:5" x14ac:dyDescent="0.25">
      <c r="B107" s="14">
        <v>4</v>
      </c>
      <c r="C107" s="14">
        <v>10106</v>
      </c>
      <c r="D107" s="13" t="s">
        <v>163</v>
      </c>
      <c r="E107" s="35">
        <v>76585013</v>
      </c>
    </row>
    <row r="108" spans="2:5" x14ac:dyDescent="0.25">
      <c r="B108" s="14">
        <v>4</v>
      </c>
      <c r="C108" s="14">
        <v>10401</v>
      </c>
      <c r="D108" s="13" t="s">
        <v>210</v>
      </c>
      <c r="E108" s="35">
        <v>76377036</v>
      </c>
    </row>
    <row r="109" spans="2:5" x14ac:dyDescent="0.25">
      <c r="B109" s="14">
        <v>4</v>
      </c>
      <c r="C109" s="14">
        <v>6305</v>
      </c>
      <c r="D109" s="13" t="s">
        <v>180</v>
      </c>
      <c r="E109" s="35">
        <v>76118551</v>
      </c>
    </row>
    <row r="110" spans="2:5" x14ac:dyDescent="0.25">
      <c r="B110" s="14">
        <v>4</v>
      </c>
      <c r="C110" s="14">
        <v>4105</v>
      </c>
      <c r="D110" s="13" t="s">
        <v>208</v>
      </c>
      <c r="E110" s="35">
        <v>76087457</v>
      </c>
    </row>
    <row r="111" spans="2:5" x14ac:dyDescent="0.25">
      <c r="B111" s="14">
        <v>4</v>
      </c>
      <c r="C111" s="14">
        <v>8415</v>
      </c>
      <c r="D111" s="13" t="s">
        <v>193</v>
      </c>
      <c r="E111" s="35">
        <v>76043129</v>
      </c>
    </row>
    <row r="112" spans="2:5" x14ac:dyDescent="0.25">
      <c r="B112" s="14">
        <v>4</v>
      </c>
      <c r="C112" s="14">
        <v>10210</v>
      </c>
      <c r="D112" s="13" t="s">
        <v>191</v>
      </c>
      <c r="E112" s="35">
        <v>75636819</v>
      </c>
    </row>
    <row r="113" spans="2:5" x14ac:dyDescent="0.25">
      <c r="B113" s="14">
        <v>4</v>
      </c>
      <c r="C113" s="14">
        <v>13501</v>
      </c>
      <c r="D113" s="13" t="s">
        <v>149</v>
      </c>
      <c r="E113" s="35">
        <v>75330917</v>
      </c>
    </row>
    <row r="114" spans="2:5" x14ac:dyDescent="0.25">
      <c r="B114" s="14">
        <v>4</v>
      </c>
      <c r="C114" s="14">
        <v>5402</v>
      </c>
      <c r="D114" s="13" t="s">
        <v>192</v>
      </c>
      <c r="E114" s="35">
        <v>75314061</v>
      </c>
    </row>
    <row r="115" spans="2:5" x14ac:dyDescent="0.25">
      <c r="B115" s="14">
        <v>4</v>
      </c>
      <c r="C115" s="14">
        <v>14202</v>
      </c>
      <c r="D115" s="13" t="s">
        <v>178</v>
      </c>
      <c r="E115" s="35">
        <v>75276769</v>
      </c>
    </row>
    <row r="116" spans="2:5" x14ac:dyDescent="0.25">
      <c r="B116" s="14">
        <v>4</v>
      </c>
      <c r="C116" s="14">
        <v>6102</v>
      </c>
      <c r="D116" s="13" t="s">
        <v>150</v>
      </c>
      <c r="E116" s="35">
        <v>74642721</v>
      </c>
    </row>
    <row r="117" spans="2:5" x14ac:dyDescent="0.25">
      <c r="B117" s="14">
        <v>4</v>
      </c>
      <c r="C117" s="14">
        <v>14104</v>
      </c>
      <c r="D117" s="13" t="s">
        <v>186</v>
      </c>
      <c r="E117" s="35">
        <v>74530599</v>
      </c>
    </row>
    <row r="118" spans="2:5" x14ac:dyDescent="0.25">
      <c r="B118" s="14">
        <v>4</v>
      </c>
      <c r="C118" s="14">
        <v>3202</v>
      </c>
      <c r="D118" s="13" t="s">
        <v>181</v>
      </c>
      <c r="E118" s="35">
        <v>74517779</v>
      </c>
    </row>
    <row r="119" spans="2:5" x14ac:dyDescent="0.25">
      <c r="B119" s="14">
        <v>4</v>
      </c>
      <c r="C119" s="14">
        <v>9119</v>
      </c>
      <c r="D119" s="13" t="s">
        <v>204</v>
      </c>
      <c r="E119" s="35">
        <v>74086833</v>
      </c>
    </row>
    <row r="120" spans="2:5" x14ac:dyDescent="0.25">
      <c r="B120" s="14">
        <v>4</v>
      </c>
      <c r="C120" s="14">
        <v>10104</v>
      </c>
      <c r="D120" s="13" t="s">
        <v>187</v>
      </c>
      <c r="E120" s="35">
        <v>74068109</v>
      </c>
    </row>
    <row r="121" spans="2:5" x14ac:dyDescent="0.25">
      <c r="B121" s="14">
        <v>5</v>
      </c>
      <c r="C121" s="14">
        <v>13504</v>
      </c>
      <c r="D121" s="13" t="s">
        <v>242</v>
      </c>
      <c r="E121" s="35">
        <v>97598610</v>
      </c>
    </row>
    <row r="122" spans="2:5" x14ac:dyDescent="0.25">
      <c r="B122" s="14">
        <v>5</v>
      </c>
      <c r="C122" s="14">
        <v>7303</v>
      </c>
      <c r="D122" s="13" t="s">
        <v>244</v>
      </c>
      <c r="E122" s="35">
        <v>95458377</v>
      </c>
    </row>
    <row r="123" spans="2:5" x14ac:dyDescent="0.25">
      <c r="B123" s="14">
        <v>5</v>
      </c>
      <c r="C123" s="14">
        <v>6203</v>
      </c>
      <c r="D123" s="13" t="s">
        <v>287</v>
      </c>
      <c r="E123" s="35">
        <v>91273757</v>
      </c>
    </row>
    <row r="124" spans="2:5" x14ac:dyDescent="0.25">
      <c r="B124" s="14">
        <v>5</v>
      </c>
      <c r="C124" s="14">
        <v>7307</v>
      </c>
      <c r="D124" s="13" t="s">
        <v>333</v>
      </c>
      <c r="E124" s="35">
        <v>89967648</v>
      </c>
    </row>
    <row r="125" spans="2:5" x14ac:dyDescent="0.25">
      <c r="B125" s="14">
        <v>5</v>
      </c>
      <c r="C125" s="14">
        <v>7110</v>
      </c>
      <c r="D125" s="13" t="s">
        <v>264</v>
      </c>
      <c r="E125" s="35">
        <v>89590342</v>
      </c>
    </row>
    <row r="126" spans="2:5" x14ac:dyDescent="0.25">
      <c r="B126" s="14">
        <v>5</v>
      </c>
      <c r="C126" s="14">
        <v>7305</v>
      </c>
      <c r="D126" s="13" t="s">
        <v>255</v>
      </c>
      <c r="E126" s="35">
        <v>89206884</v>
      </c>
    </row>
    <row r="127" spans="2:5" x14ac:dyDescent="0.25">
      <c r="B127" s="14">
        <v>5</v>
      </c>
      <c r="C127" s="14">
        <v>12103</v>
      </c>
      <c r="D127" s="13" t="s">
        <v>246</v>
      </c>
      <c r="E127" s="35">
        <v>88680209</v>
      </c>
    </row>
    <row r="128" spans="2:5" x14ac:dyDescent="0.25">
      <c r="B128" s="14">
        <v>5</v>
      </c>
      <c r="C128" s="14">
        <v>12402</v>
      </c>
      <c r="D128" s="13" t="s">
        <v>258</v>
      </c>
      <c r="E128" s="35">
        <v>87540239</v>
      </c>
    </row>
    <row r="129" spans="2:5" x14ac:dyDescent="0.25">
      <c r="B129" s="14">
        <v>5</v>
      </c>
      <c r="C129" s="14">
        <v>4305</v>
      </c>
      <c r="D129" s="13" t="s">
        <v>282</v>
      </c>
      <c r="E129" s="35">
        <v>87109549</v>
      </c>
    </row>
    <row r="130" spans="2:5" x14ac:dyDescent="0.25">
      <c r="B130" s="14">
        <v>5</v>
      </c>
      <c r="C130" s="14">
        <v>8302</v>
      </c>
      <c r="D130" s="13" t="s">
        <v>304</v>
      </c>
      <c r="E130" s="35">
        <v>86480420</v>
      </c>
    </row>
    <row r="131" spans="2:5" x14ac:dyDescent="0.25">
      <c r="B131" s="14">
        <v>5</v>
      </c>
      <c r="C131" s="14">
        <v>7105</v>
      </c>
      <c r="D131" s="13" t="s">
        <v>269</v>
      </c>
      <c r="E131" s="35">
        <v>86083855</v>
      </c>
    </row>
    <row r="132" spans="2:5" x14ac:dyDescent="0.25">
      <c r="B132" s="14">
        <v>5</v>
      </c>
      <c r="C132" s="14">
        <v>15202</v>
      </c>
      <c r="D132" s="13" t="s">
        <v>322</v>
      </c>
      <c r="E132" s="35">
        <v>86035938</v>
      </c>
    </row>
    <row r="133" spans="2:5" x14ac:dyDescent="0.25">
      <c r="B133" s="14">
        <v>5</v>
      </c>
      <c r="C133" s="14">
        <v>8410</v>
      </c>
      <c r="D133" s="13" t="s">
        <v>249</v>
      </c>
      <c r="E133" s="35">
        <v>85819791</v>
      </c>
    </row>
    <row r="134" spans="2:5" x14ac:dyDescent="0.25">
      <c r="B134" s="14">
        <v>5</v>
      </c>
      <c r="C134" s="14">
        <v>6307</v>
      </c>
      <c r="D134" s="13" t="s">
        <v>295</v>
      </c>
      <c r="E134" s="35">
        <v>85634506</v>
      </c>
    </row>
    <row r="135" spans="2:5" x14ac:dyDescent="0.25">
      <c r="B135" s="14">
        <v>5</v>
      </c>
      <c r="C135" s="14">
        <v>4302</v>
      </c>
      <c r="D135" s="13" t="s">
        <v>314</v>
      </c>
      <c r="E135" s="35">
        <v>85563718</v>
      </c>
    </row>
    <row r="136" spans="2:5" x14ac:dyDescent="0.25">
      <c r="B136" s="14">
        <v>5</v>
      </c>
      <c r="C136" s="14">
        <v>4202</v>
      </c>
      <c r="D136" s="13" t="s">
        <v>248</v>
      </c>
      <c r="E136" s="35">
        <v>85488987</v>
      </c>
    </row>
    <row r="137" spans="2:5" x14ac:dyDescent="0.25">
      <c r="B137" s="14">
        <v>5</v>
      </c>
      <c r="C137" s="14">
        <v>6309</v>
      </c>
      <c r="D137" s="13" t="s">
        <v>265</v>
      </c>
      <c r="E137" s="35">
        <v>85355148</v>
      </c>
    </row>
    <row r="138" spans="2:5" x14ac:dyDescent="0.25">
      <c r="B138" s="14">
        <v>5</v>
      </c>
      <c r="C138" s="14">
        <v>5705</v>
      </c>
      <c r="D138" s="13" t="s">
        <v>278</v>
      </c>
      <c r="E138" s="35">
        <v>85147260</v>
      </c>
    </row>
    <row r="139" spans="2:5" x14ac:dyDescent="0.25">
      <c r="B139" s="14">
        <v>5</v>
      </c>
      <c r="C139" s="14">
        <v>8104</v>
      </c>
      <c r="D139" s="13" t="s">
        <v>306</v>
      </c>
      <c r="E139" s="35">
        <v>85120956</v>
      </c>
    </row>
    <row r="140" spans="2:5" x14ac:dyDescent="0.25">
      <c r="B140" s="14">
        <v>5</v>
      </c>
      <c r="C140" s="14">
        <v>9206</v>
      </c>
      <c r="D140" s="13" t="s">
        <v>321</v>
      </c>
      <c r="E140" s="35">
        <v>85010888</v>
      </c>
    </row>
    <row r="141" spans="2:5" x14ac:dyDescent="0.25">
      <c r="B141" s="14">
        <v>5</v>
      </c>
      <c r="C141" s="14">
        <v>8411</v>
      </c>
      <c r="D141" s="13" t="s">
        <v>275</v>
      </c>
      <c r="E141" s="35">
        <v>84988315</v>
      </c>
    </row>
    <row r="142" spans="2:5" x14ac:dyDescent="0.25">
      <c r="B142" s="14">
        <v>5</v>
      </c>
      <c r="C142" s="14">
        <v>8419</v>
      </c>
      <c r="D142" s="13" t="s">
        <v>271</v>
      </c>
      <c r="E142" s="35">
        <v>84945779</v>
      </c>
    </row>
    <row r="143" spans="2:5" x14ac:dyDescent="0.25">
      <c r="B143" s="14">
        <v>5</v>
      </c>
      <c r="C143" s="14">
        <v>5404</v>
      </c>
      <c r="D143" s="13" t="s">
        <v>257</v>
      </c>
      <c r="E143" s="35">
        <v>84713927</v>
      </c>
    </row>
    <row r="144" spans="2:5" x14ac:dyDescent="0.25">
      <c r="B144" s="14">
        <v>5</v>
      </c>
      <c r="C144" s="14">
        <v>11302</v>
      </c>
      <c r="D144" s="13" t="s">
        <v>335</v>
      </c>
      <c r="E144" s="35">
        <v>84578865</v>
      </c>
    </row>
    <row r="145" spans="2:5" x14ac:dyDescent="0.25">
      <c r="B145" s="14">
        <v>5</v>
      </c>
      <c r="C145" s="14">
        <v>7109</v>
      </c>
      <c r="D145" s="13" t="s">
        <v>245</v>
      </c>
      <c r="E145" s="35">
        <v>84383899</v>
      </c>
    </row>
    <row r="146" spans="2:5" x14ac:dyDescent="0.25">
      <c r="B146" s="14">
        <v>5</v>
      </c>
      <c r="C146" s="14">
        <v>15201</v>
      </c>
      <c r="D146" s="13" t="s">
        <v>294</v>
      </c>
      <c r="E146" s="35">
        <v>84292602</v>
      </c>
    </row>
    <row r="147" spans="2:5" x14ac:dyDescent="0.25">
      <c r="B147" s="14">
        <v>5</v>
      </c>
      <c r="C147" s="14">
        <v>6206</v>
      </c>
      <c r="D147" s="13" t="s">
        <v>301</v>
      </c>
      <c r="E147" s="35">
        <v>84211015</v>
      </c>
    </row>
    <row r="148" spans="2:5" x14ac:dyDescent="0.25">
      <c r="B148" s="14">
        <v>5</v>
      </c>
      <c r="C148" s="14">
        <v>1402</v>
      </c>
      <c r="D148" s="13" t="s">
        <v>261</v>
      </c>
      <c r="E148" s="35">
        <v>84176450</v>
      </c>
    </row>
    <row r="149" spans="2:5" x14ac:dyDescent="0.25">
      <c r="B149" s="14">
        <v>5</v>
      </c>
      <c r="C149" s="14">
        <v>6308</v>
      </c>
      <c r="D149" s="13" t="s">
        <v>272</v>
      </c>
      <c r="E149" s="35">
        <v>84159772</v>
      </c>
    </row>
    <row r="150" spans="2:5" x14ac:dyDescent="0.25">
      <c r="B150" s="14">
        <v>5</v>
      </c>
      <c r="C150" s="14">
        <v>8309</v>
      </c>
      <c r="D150" s="13" t="s">
        <v>254</v>
      </c>
      <c r="E150" s="35">
        <v>83979834</v>
      </c>
    </row>
    <row r="151" spans="2:5" x14ac:dyDescent="0.25">
      <c r="B151" s="14">
        <v>5</v>
      </c>
      <c r="C151" s="14">
        <v>10206</v>
      </c>
      <c r="D151" s="13" t="s">
        <v>281</v>
      </c>
      <c r="E151" s="35">
        <v>83918940</v>
      </c>
    </row>
    <row r="152" spans="2:5" x14ac:dyDescent="0.25">
      <c r="B152" s="14">
        <v>5</v>
      </c>
      <c r="C152" s="14">
        <v>7203</v>
      </c>
      <c r="D152" s="13" t="s">
        <v>247</v>
      </c>
      <c r="E152" s="35">
        <v>83581125</v>
      </c>
    </row>
    <row r="153" spans="2:5" x14ac:dyDescent="0.25">
      <c r="B153" s="14">
        <v>5</v>
      </c>
      <c r="C153" s="14">
        <v>10207</v>
      </c>
      <c r="D153" s="13" t="s">
        <v>305</v>
      </c>
      <c r="E153" s="35">
        <v>82736176</v>
      </c>
    </row>
    <row r="154" spans="2:5" x14ac:dyDescent="0.25">
      <c r="B154" s="14">
        <v>5</v>
      </c>
      <c r="C154" s="14">
        <v>8308</v>
      </c>
      <c r="D154" s="13" t="s">
        <v>317</v>
      </c>
      <c r="E154" s="35">
        <v>82724810</v>
      </c>
    </row>
    <row r="155" spans="2:5" x14ac:dyDescent="0.25">
      <c r="B155" s="14">
        <v>5</v>
      </c>
      <c r="C155" s="14">
        <v>10204</v>
      </c>
      <c r="D155" s="13" t="s">
        <v>279</v>
      </c>
      <c r="E155" s="35">
        <v>82715825</v>
      </c>
    </row>
    <row r="156" spans="2:5" x14ac:dyDescent="0.25">
      <c r="B156" s="14">
        <v>5</v>
      </c>
      <c r="C156" s="14">
        <v>7107</v>
      </c>
      <c r="D156" s="13" t="s">
        <v>323</v>
      </c>
      <c r="E156" s="35">
        <v>82574066</v>
      </c>
    </row>
    <row r="157" spans="2:5" x14ac:dyDescent="0.25">
      <c r="B157" s="14">
        <v>5</v>
      </c>
      <c r="C157" s="14">
        <v>8408</v>
      </c>
      <c r="D157" s="13" t="s">
        <v>332</v>
      </c>
      <c r="E157" s="35">
        <v>82512992</v>
      </c>
    </row>
    <row r="158" spans="2:5" x14ac:dyDescent="0.25">
      <c r="B158" s="14">
        <v>5</v>
      </c>
      <c r="C158" s="14">
        <v>6205</v>
      </c>
      <c r="D158" s="13" t="s">
        <v>325</v>
      </c>
      <c r="E158" s="35">
        <v>82393908</v>
      </c>
    </row>
    <row r="159" spans="2:5" x14ac:dyDescent="0.25">
      <c r="B159" s="14">
        <v>5</v>
      </c>
      <c r="C159" s="14">
        <v>1404</v>
      </c>
      <c r="D159" s="13" t="s">
        <v>262</v>
      </c>
      <c r="E159" s="35">
        <v>82373171</v>
      </c>
    </row>
    <row r="160" spans="2:5" x14ac:dyDescent="0.25">
      <c r="B160" s="14">
        <v>5</v>
      </c>
      <c r="C160" s="14">
        <v>8417</v>
      </c>
      <c r="D160" s="13" t="s">
        <v>290</v>
      </c>
      <c r="E160" s="35">
        <v>82045185</v>
      </c>
    </row>
    <row r="161" spans="2:5" x14ac:dyDescent="0.25">
      <c r="B161" s="14">
        <v>5</v>
      </c>
      <c r="C161" s="14">
        <v>7103</v>
      </c>
      <c r="D161" s="13" t="s">
        <v>343</v>
      </c>
      <c r="E161" s="35">
        <v>81985134</v>
      </c>
    </row>
    <row r="162" spans="2:5" x14ac:dyDescent="0.25">
      <c r="B162" s="14">
        <v>5</v>
      </c>
      <c r="C162" s="14">
        <v>15102</v>
      </c>
      <c r="D162" s="13" t="s">
        <v>310</v>
      </c>
      <c r="E162" s="35">
        <v>81893324</v>
      </c>
    </row>
    <row r="163" spans="2:5" x14ac:dyDescent="0.25">
      <c r="B163" s="14">
        <v>5</v>
      </c>
      <c r="C163" s="14">
        <v>8405</v>
      </c>
      <c r="D163" s="13" t="s">
        <v>293</v>
      </c>
      <c r="E163" s="35">
        <v>81650698</v>
      </c>
    </row>
    <row r="164" spans="2:5" x14ac:dyDescent="0.25">
      <c r="B164" s="14">
        <v>5</v>
      </c>
      <c r="C164" s="14">
        <v>6109</v>
      </c>
      <c r="D164" s="13" t="s">
        <v>285</v>
      </c>
      <c r="E164" s="35">
        <v>81391096</v>
      </c>
    </row>
    <row r="165" spans="2:5" x14ac:dyDescent="0.25">
      <c r="B165" s="14">
        <v>5</v>
      </c>
      <c r="C165" s="14">
        <v>9121</v>
      </c>
      <c r="D165" s="13" t="s">
        <v>312</v>
      </c>
      <c r="E165" s="35">
        <v>81163675</v>
      </c>
    </row>
    <row r="166" spans="2:5" x14ac:dyDescent="0.25">
      <c r="B166" s="14">
        <v>5</v>
      </c>
      <c r="C166" s="14">
        <v>13505</v>
      </c>
      <c r="D166" s="13" t="s">
        <v>252</v>
      </c>
      <c r="E166" s="35">
        <v>80838672</v>
      </c>
    </row>
    <row r="167" spans="2:5" x14ac:dyDescent="0.25">
      <c r="B167" s="14">
        <v>5</v>
      </c>
      <c r="C167" s="14">
        <v>8409</v>
      </c>
      <c r="D167" s="13" t="s">
        <v>318</v>
      </c>
      <c r="E167" s="35">
        <v>80758364</v>
      </c>
    </row>
    <row r="168" spans="2:5" x14ac:dyDescent="0.25">
      <c r="B168" s="14">
        <v>5</v>
      </c>
      <c r="C168" s="14">
        <v>9208</v>
      </c>
      <c r="D168" s="13" t="s">
        <v>283</v>
      </c>
      <c r="E168" s="35">
        <v>80661580</v>
      </c>
    </row>
    <row r="169" spans="2:5" x14ac:dyDescent="0.25">
      <c r="B169" s="14">
        <v>5</v>
      </c>
      <c r="C169" s="14">
        <v>6113</v>
      </c>
      <c r="D169" s="13" t="s">
        <v>274</v>
      </c>
      <c r="E169" s="35">
        <v>80272172</v>
      </c>
    </row>
    <row r="170" spans="2:5" x14ac:dyDescent="0.25">
      <c r="B170" s="14">
        <v>5</v>
      </c>
      <c r="C170" s="14">
        <v>8312</v>
      </c>
      <c r="D170" s="13" t="s">
        <v>307</v>
      </c>
      <c r="E170" s="35">
        <v>80259207</v>
      </c>
    </row>
    <row r="171" spans="2:5" x14ac:dyDescent="0.25">
      <c r="B171" s="14">
        <v>5</v>
      </c>
      <c r="C171" s="14">
        <v>9110</v>
      </c>
      <c r="D171" s="13" t="s">
        <v>268</v>
      </c>
      <c r="E171" s="35">
        <v>79763123</v>
      </c>
    </row>
    <row r="172" spans="2:5" x14ac:dyDescent="0.25">
      <c r="B172" s="14">
        <v>5</v>
      </c>
      <c r="C172" s="14">
        <v>9111</v>
      </c>
      <c r="D172" s="13" t="s">
        <v>309</v>
      </c>
      <c r="E172" s="35">
        <v>79574449</v>
      </c>
    </row>
    <row r="173" spans="2:5" x14ac:dyDescent="0.25">
      <c r="B173" s="14">
        <v>5</v>
      </c>
      <c r="C173" s="14">
        <v>8412</v>
      </c>
      <c r="D173" s="13" t="s">
        <v>266</v>
      </c>
      <c r="E173" s="35">
        <v>79457742</v>
      </c>
    </row>
    <row r="174" spans="2:5" x14ac:dyDescent="0.25">
      <c r="B174" s="14">
        <v>5</v>
      </c>
      <c r="C174" s="14">
        <v>8313</v>
      </c>
      <c r="D174" s="13" t="s">
        <v>277</v>
      </c>
      <c r="E174" s="35">
        <v>78832494</v>
      </c>
    </row>
    <row r="175" spans="2:5" x14ac:dyDescent="0.25">
      <c r="B175" s="14">
        <v>5</v>
      </c>
      <c r="C175" s="14">
        <v>2202</v>
      </c>
      <c r="D175" s="13" t="s">
        <v>326</v>
      </c>
      <c r="E175" s="35">
        <v>78817532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</vt:i4>
      </vt:variant>
    </vt:vector>
  </HeadingPairs>
  <TitlesOfParts>
    <vt:vector size="11" baseType="lpstr">
      <vt:lpstr>FIGEM 2019</vt:lpstr>
      <vt:lpstr>Previsional</vt:lpstr>
      <vt:lpstr>Patentes</vt:lpstr>
      <vt:lpstr>I G</vt:lpstr>
      <vt:lpstr>CGR</vt:lpstr>
      <vt:lpstr>TM</vt:lpstr>
      <vt:lpstr>IRPi</vt:lpstr>
      <vt:lpstr>R E I</vt:lpstr>
      <vt:lpstr>decreto</vt:lpstr>
      <vt:lpstr>MONTO A DISTRIB</vt:lpstr>
      <vt:lpstr>'FIGEM 2019'!Área_de_impresión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...</dc:creator>
  <cp:lastModifiedBy>Maria Carolina Hurtado Fernandez</cp:lastModifiedBy>
  <cp:lastPrinted>2018-06-13T15:42:52Z</cp:lastPrinted>
  <dcterms:created xsi:type="dcterms:W3CDTF">2014-09-16T19:49:43Z</dcterms:created>
  <dcterms:modified xsi:type="dcterms:W3CDTF">2019-08-01T15:09:54Z</dcterms:modified>
  <cp:contentStatus/>
</cp:coreProperties>
</file>