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finfante\Desktop\FIGEM\"/>
    </mc:Choice>
  </mc:AlternateContent>
  <bookViews>
    <workbookView xWindow="0" yWindow="0" windowWidth="20490" windowHeight="6945"/>
  </bookViews>
  <sheets>
    <sheet name="FIGEM 2020" sheetId="42" r:id="rId1"/>
    <sheet name="MONTO A DISTRIB" sheetId="44" r:id="rId2"/>
    <sheet name="PATENTES SINIM" sheetId="81" r:id="rId3"/>
    <sheet name="RFCM 2019" sheetId="82" r:id="rId4"/>
    <sheet name="Previsional" sheetId="55" r:id="rId5"/>
    <sheet name="I G 2019" sheetId="52" r:id="rId6"/>
    <sheet name="CGR" sheetId="65" r:id="rId7"/>
    <sheet name="IRPi 2019" sheetId="31" r:id="rId8"/>
    <sheet name="R E I 2019" sheetId="22" r:id="rId9"/>
    <sheet name="TM" sheetId="64" r:id="rId10"/>
    <sheet name="Encuesta Diagnóstico 2019" sheetId="70" r:id="rId11"/>
  </sheets>
  <definedNames>
    <definedName name="_xlnm._FilterDatabase" localSheetId="6" hidden="1">CGR!$B$10:$R$10</definedName>
    <definedName name="_xlnm._FilterDatabase" localSheetId="10" hidden="1">'Encuesta Diagnóstico 2019'!$A$2:$D$347</definedName>
    <definedName name="_xlnm._FilterDatabase" localSheetId="0" hidden="1">'FIGEM 2020'!$A$24:$R$370</definedName>
    <definedName name="_xlnm._FilterDatabase" localSheetId="5" hidden="1">'I G 2019'!$A$5:$J$351</definedName>
    <definedName name="_xlnm._FilterDatabase" localSheetId="7" hidden="1">'IRPi 2019'!$A$5:$J$352</definedName>
    <definedName name="_xlnm._FilterDatabase" localSheetId="1" hidden="1">'MONTO A DISTRIB'!$A$5:$I$350</definedName>
    <definedName name="_xlnm._FilterDatabase" localSheetId="2" hidden="1">'PATENTES SINIM'!$A$5:$C$351</definedName>
    <definedName name="_xlnm._FilterDatabase" localSheetId="4" hidden="1">Previsional!$A$3:$G$348</definedName>
    <definedName name="_xlnm._FilterDatabase" localSheetId="8" hidden="1">'R E I 2019'!$A$3:$I$3</definedName>
    <definedName name="_xlnm._FilterDatabase" localSheetId="3" hidden="1">'RFCM 2019'!$N$4:$O$349</definedName>
    <definedName name="_xlnm._FilterDatabase" localSheetId="9" hidden="1">TM!$G$1:$G$1</definedName>
    <definedName name="_xlnm.Print_Area" localSheetId="0">'FIGEM 2020'!$L$11:$Q$15</definedName>
    <definedName name="_xlnm.Print_Area" localSheetId="1">'MONTO A DISTRIB'!#REF!</definedName>
    <definedName name="_xlnm.Print_Titles" localSheetId="6">CGR!$10:$10</definedName>
    <definedName name="_xlnm.Print_Titles" localSheetId="1">'MONTO A DISTRIB'!$5:$5</definedName>
  </definedNames>
  <calcPr calcId="162913"/>
</workbook>
</file>

<file path=xl/calcChain.xml><?xml version="1.0" encoding="utf-8"?>
<calcChain xmlns="http://schemas.openxmlformats.org/spreadsheetml/2006/main">
  <c r="Q26" i="42" l="1"/>
  <c r="Q27" i="42"/>
  <c r="Q28" i="42"/>
  <c r="Q29" i="42"/>
  <c r="Q30" i="42"/>
  <c r="Q31" i="42"/>
  <c r="Q32" i="42"/>
  <c r="Q33" i="42"/>
  <c r="Q34" i="42"/>
  <c r="Q35" i="42"/>
  <c r="Q36" i="42"/>
  <c r="Q37" i="42"/>
  <c r="Q38" i="42"/>
  <c r="Q39" i="42"/>
  <c r="Q40" i="42"/>
  <c r="Q41" i="42"/>
  <c r="Q42" i="42"/>
  <c r="Q43" i="42"/>
  <c r="Q44" i="42"/>
  <c r="Q45" i="42"/>
  <c r="Q46" i="42"/>
  <c r="Q47" i="42"/>
  <c r="Q48" i="42"/>
  <c r="Q49" i="42"/>
  <c r="Q50" i="42"/>
  <c r="Q51" i="42"/>
  <c r="Q52" i="42"/>
  <c r="Q53" i="42"/>
  <c r="Q54" i="42"/>
  <c r="Q55" i="42"/>
  <c r="Q56" i="42"/>
  <c r="Q57" i="42"/>
  <c r="Q58" i="42"/>
  <c r="Q59" i="42"/>
  <c r="Q60" i="42"/>
  <c r="Q61" i="42"/>
  <c r="Q62" i="42"/>
  <c r="Q63" i="42"/>
  <c r="Q64" i="42"/>
  <c r="Q65" i="42"/>
  <c r="Q66" i="42"/>
  <c r="Q67" i="42"/>
  <c r="Q68" i="42"/>
  <c r="Q69" i="42"/>
  <c r="Q70" i="42"/>
  <c r="Q71" i="42"/>
  <c r="Q72" i="42"/>
  <c r="Q73" i="42"/>
  <c r="Q74" i="42"/>
  <c r="Q75" i="42"/>
  <c r="Q76" i="42"/>
  <c r="Q77" i="42"/>
  <c r="Q78" i="42"/>
  <c r="Q79" i="42"/>
  <c r="Q80" i="42"/>
  <c r="Q81" i="42"/>
  <c r="Q82" i="42"/>
  <c r="Q83" i="42"/>
  <c r="Q84" i="42"/>
  <c r="Q85" i="42"/>
  <c r="Q86" i="42"/>
  <c r="Q87" i="42"/>
  <c r="Q88" i="42"/>
  <c r="Q89" i="42"/>
  <c r="Q90" i="42"/>
  <c r="Q91" i="42"/>
  <c r="Q92" i="42"/>
  <c r="Q93" i="42"/>
  <c r="Q94" i="42"/>
  <c r="Q95" i="42"/>
  <c r="Q96" i="42"/>
  <c r="Q97" i="42"/>
  <c r="Q98" i="42"/>
  <c r="Q99" i="42"/>
  <c r="Q100" i="42"/>
  <c r="Q101" i="42"/>
  <c r="Q102" i="42"/>
  <c r="Q103" i="42"/>
  <c r="Q104" i="42"/>
  <c r="Q105" i="42"/>
  <c r="Q106" i="42"/>
  <c r="Q107" i="42"/>
  <c r="Q108" i="42"/>
  <c r="Q109" i="42"/>
  <c r="Q110" i="42"/>
  <c r="Q111" i="42"/>
  <c r="Q112" i="42"/>
  <c r="Q113" i="42"/>
  <c r="Q114" i="42"/>
  <c r="Q115" i="42"/>
  <c r="Q116" i="42"/>
  <c r="Q117" i="42"/>
  <c r="Q118" i="42"/>
  <c r="Q119" i="42"/>
  <c r="Q120" i="42"/>
  <c r="Q121" i="42"/>
  <c r="Q122" i="42"/>
  <c r="Q123" i="42"/>
  <c r="Q124" i="42"/>
  <c r="Q125" i="42"/>
  <c r="Q126" i="42"/>
  <c r="Q127" i="42"/>
  <c r="Q128" i="42"/>
  <c r="Q129" i="42"/>
  <c r="Q130" i="42"/>
  <c r="Q131" i="42"/>
  <c r="Q132" i="42"/>
  <c r="Q133" i="42"/>
  <c r="Q134" i="42"/>
  <c r="Q135" i="42"/>
  <c r="Q136" i="42"/>
  <c r="Q137" i="42"/>
  <c r="Q138" i="42"/>
  <c r="Q139" i="42"/>
  <c r="Q140" i="42"/>
  <c r="Q141" i="42"/>
  <c r="Q142" i="42"/>
  <c r="Q143" i="42"/>
  <c r="Q144" i="42"/>
  <c r="Q145" i="42"/>
  <c r="Q146" i="42"/>
  <c r="Q147" i="42"/>
  <c r="Q148" i="42"/>
  <c r="Q149" i="42"/>
  <c r="Q150" i="42"/>
  <c r="Q151" i="42"/>
  <c r="Q152" i="42"/>
  <c r="Q153" i="42"/>
  <c r="Q154" i="42"/>
  <c r="Q155" i="42"/>
  <c r="Q156" i="42"/>
  <c r="Q157" i="42"/>
  <c r="Q158" i="42"/>
  <c r="Q159" i="42"/>
  <c r="Q160" i="42"/>
  <c r="Q161" i="42"/>
  <c r="Q162" i="42"/>
  <c r="Q163" i="42"/>
  <c r="Q164" i="42"/>
  <c r="Q165" i="42"/>
  <c r="Q166" i="42"/>
  <c r="Q167" i="42"/>
  <c r="Q168" i="42"/>
  <c r="Q169" i="42"/>
  <c r="Q170" i="42"/>
  <c r="Q171" i="42"/>
  <c r="Q172" i="42"/>
  <c r="Q173" i="42"/>
  <c r="Q174" i="42"/>
  <c r="Q175" i="42"/>
  <c r="Q176" i="42"/>
  <c r="Q177" i="42"/>
  <c r="Q178" i="42"/>
  <c r="Q179" i="42"/>
  <c r="Q180" i="42"/>
  <c r="Q181" i="42"/>
  <c r="Q182" i="42"/>
  <c r="Q183" i="42"/>
  <c r="Q184" i="42"/>
  <c r="Q185" i="42"/>
  <c r="Q186" i="42"/>
  <c r="Q187" i="42"/>
  <c r="Q188" i="42"/>
  <c r="Q189" i="42"/>
  <c r="Q190" i="42"/>
  <c r="Q191" i="42"/>
  <c r="Q192" i="42"/>
  <c r="Q193" i="42"/>
  <c r="Q194" i="42"/>
  <c r="Q195" i="42"/>
  <c r="Q196" i="42"/>
  <c r="Q197" i="42"/>
  <c r="Q198" i="42"/>
  <c r="Q199" i="42"/>
  <c r="Q200" i="42"/>
  <c r="Q201" i="42"/>
  <c r="Q202" i="42"/>
  <c r="Q203" i="42"/>
  <c r="Q204" i="42"/>
  <c r="Q205" i="42"/>
  <c r="Q206" i="42"/>
  <c r="Q207" i="42"/>
  <c r="Q208" i="42"/>
  <c r="Q209" i="42"/>
  <c r="Q210" i="42"/>
  <c r="Q211" i="42"/>
  <c r="Q212" i="42"/>
  <c r="Q213" i="42"/>
  <c r="Q214" i="42"/>
  <c r="Q215" i="42"/>
  <c r="Q216" i="42"/>
  <c r="Q217" i="42"/>
  <c r="Q218" i="42"/>
  <c r="Q219" i="42"/>
  <c r="Q220" i="42"/>
  <c r="Q221" i="42"/>
  <c r="Q222" i="42"/>
  <c r="Q223" i="42"/>
  <c r="Q224" i="42"/>
  <c r="Q225" i="42"/>
  <c r="Q226" i="42"/>
  <c r="Q227" i="42"/>
  <c r="Q228" i="42"/>
  <c r="Q229" i="42"/>
  <c r="Q230" i="42"/>
  <c r="Q231" i="42"/>
  <c r="Q232" i="42"/>
  <c r="Q233" i="42"/>
  <c r="Q234" i="42"/>
  <c r="Q235" i="42"/>
  <c r="Q236" i="42"/>
  <c r="Q237" i="42"/>
  <c r="Q238" i="42"/>
  <c r="Q239" i="42"/>
  <c r="Q240" i="42"/>
  <c r="Q241" i="42"/>
  <c r="Q242" i="42"/>
  <c r="Q243" i="42"/>
  <c r="Q244" i="42"/>
  <c r="Q245" i="42"/>
  <c r="Q246" i="42"/>
  <c r="Q247" i="42"/>
  <c r="Q248" i="42"/>
  <c r="Q249" i="42"/>
  <c r="Q250" i="42"/>
  <c r="Q251" i="42"/>
  <c r="Q252" i="42"/>
  <c r="Q253" i="42"/>
  <c r="Q254" i="42"/>
  <c r="Q255" i="42"/>
  <c r="Q256" i="42"/>
  <c r="Q257" i="42"/>
  <c r="Q258" i="42"/>
  <c r="Q259" i="42"/>
  <c r="Q260" i="42"/>
  <c r="Q261" i="42"/>
  <c r="Q262" i="42"/>
  <c r="Q263" i="42"/>
  <c r="Q264" i="42"/>
  <c r="Q265" i="42"/>
  <c r="Q266" i="42"/>
  <c r="Q267" i="42"/>
  <c r="Q268" i="42"/>
  <c r="Q269" i="42"/>
  <c r="Q270" i="42"/>
  <c r="Q271" i="42"/>
  <c r="Q272" i="42"/>
  <c r="Q273" i="42"/>
  <c r="Q274" i="42"/>
  <c r="Q275" i="42"/>
  <c r="Q276" i="42"/>
  <c r="Q277" i="42"/>
  <c r="Q278" i="42"/>
  <c r="Q279" i="42"/>
  <c r="Q280" i="42"/>
  <c r="Q281" i="42"/>
  <c r="Q282" i="42"/>
  <c r="Q283" i="42"/>
  <c r="Q284" i="42"/>
  <c r="Q285" i="42"/>
  <c r="Q286" i="42"/>
  <c r="Q287" i="42"/>
  <c r="Q288" i="42"/>
  <c r="Q289" i="42"/>
  <c r="Q290" i="42"/>
  <c r="Q291" i="42"/>
  <c r="Q292" i="42"/>
  <c r="Q293" i="42"/>
  <c r="Q294" i="42"/>
  <c r="Q295" i="42"/>
  <c r="Q296" i="42"/>
  <c r="Q297" i="42"/>
  <c r="Q298" i="42"/>
  <c r="Q299" i="42"/>
  <c r="Q300" i="42"/>
  <c r="Q301" i="42"/>
  <c r="Q302" i="42"/>
  <c r="Q303" i="42"/>
  <c r="Q304" i="42"/>
  <c r="Q305" i="42"/>
  <c r="Q306" i="42"/>
  <c r="Q307" i="42"/>
  <c r="Q308" i="42"/>
  <c r="Q309" i="42"/>
  <c r="Q310" i="42"/>
  <c r="Q311" i="42"/>
  <c r="Q312" i="42"/>
  <c r="Q313" i="42"/>
  <c r="Q314" i="42"/>
  <c r="Q315" i="42"/>
  <c r="Q316" i="42"/>
  <c r="Q317" i="42"/>
  <c r="Q318" i="42"/>
  <c r="Q319" i="42"/>
  <c r="Q320" i="42"/>
  <c r="Q321" i="42"/>
  <c r="Q322" i="42"/>
  <c r="Q323" i="42"/>
  <c r="Q324" i="42"/>
  <c r="Q325" i="42"/>
  <c r="Q326" i="42"/>
  <c r="Q327" i="42"/>
  <c r="Q328" i="42"/>
  <c r="Q329" i="42"/>
  <c r="Q330" i="42"/>
  <c r="Q331" i="42"/>
  <c r="Q332" i="42"/>
  <c r="Q333" i="42"/>
  <c r="Q334" i="42"/>
  <c r="Q335" i="42"/>
  <c r="Q336" i="42"/>
  <c r="Q337" i="42"/>
  <c r="Q338" i="42"/>
  <c r="Q339" i="42"/>
  <c r="Q340" i="42"/>
  <c r="Q341" i="42"/>
  <c r="Q342" i="42"/>
  <c r="Q343" i="42"/>
  <c r="Q344" i="42"/>
  <c r="Q345" i="42"/>
  <c r="Q346" i="42"/>
  <c r="Q347" i="42"/>
  <c r="Q348" i="42"/>
  <c r="Q349" i="42"/>
  <c r="Q350" i="42"/>
  <c r="Q351" i="42"/>
  <c r="Q352" i="42"/>
  <c r="Q353" i="42"/>
  <c r="Q354" i="42"/>
  <c r="Q355" i="42"/>
  <c r="Q356" i="42"/>
  <c r="Q357" i="42"/>
  <c r="Q358" i="42"/>
  <c r="Q359" i="42"/>
  <c r="Q360" i="42"/>
  <c r="Q361" i="42"/>
  <c r="Q362" i="42"/>
  <c r="Q363" i="42"/>
  <c r="Q364" i="42"/>
  <c r="Q365" i="42"/>
  <c r="Q366" i="42"/>
  <c r="Q367" i="42"/>
  <c r="Q368" i="42"/>
  <c r="Q369" i="42"/>
  <c r="Q25" i="42"/>
  <c r="E7" i="31" l="1"/>
  <c r="E8" i="31"/>
  <c r="E9" i="31"/>
  <c r="E10" i="31"/>
  <c r="E11" i="31"/>
  <c r="E12" i="31"/>
  <c r="E13" i="31"/>
  <c r="E14" i="31"/>
  <c r="E15" i="31"/>
  <c r="E16" i="31"/>
  <c r="E17" i="31"/>
  <c r="E18" i="31"/>
  <c r="E19" i="31"/>
  <c r="E20" i="31"/>
  <c r="E21" i="31"/>
  <c r="E22" i="31"/>
  <c r="E23" i="31"/>
  <c r="E24" i="31"/>
  <c r="E25" i="31"/>
  <c r="E26" i="31"/>
  <c r="E27" i="31"/>
  <c r="E28" i="31"/>
  <c r="E29" i="31"/>
  <c r="E30" i="31"/>
  <c r="E31" i="31"/>
  <c r="E32" i="31"/>
  <c r="E33" i="31"/>
  <c r="E34" i="31"/>
  <c r="E35" i="31"/>
  <c r="E36" i="31"/>
  <c r="E37" i="31"/>
  <c r="E38" i="31"/>
  <c r="E39" i="31"/>
  <c r="E40" i="31"/>
  <c r="E41" i="31"/>
  <c r="E42" i="31"/>
  <c r="E43" i="31"/>
  <c r="E44" i="31"/>
  <c r="E45" i="31"/>
  <c r="E46" i="31"/>
  <c r="E47" i="31"/>
  <c r="E48" i="31"/>
  <c r="E49" i="31"/>
  <c r="E50" i="31"/>
  <c r="E51" i="31"/>
  <c r="E52" i="31"/>
  <c r="E53" i="31"/>
  <c r="E54" i="31"/>
  <c r="E55" i="31"/>
  <c r="E56" i="31"/>
  <c r="E57" i="31"/>
  <c r="E58" i="31"/>
  <c r="E59" i="31"/>
  <c r="E60" i="31"/>
  <c r="E61" i="31"/>
  <c r="E62" i="31"/>
  <c r="E63" i="31"/>
  <c r="E64" i="31"/>
  <c r="E65" i="31"/>
  <c r="E66" i="31"/>
  <c r="E67" i="31"/>
  <c r="E68" i="31"/>
  <c r="E69" i="31"/>
  <c r="E70" i="31"/>
  <c r="E71" i="31"/>
  <c r="E72" i="31"/>
  <c r="E73" i="31"/>
  <c r="E74" i="31"/>
  <c r="E75" i="31"/>
  <c r="E76" i="31"/>
  <c r="E77" i="31"/>
  <c r="E78" i="31"/>
  <c r="E79" i="31"/>
  <c r="E80" i="31"/>
  <c r="E81" i="31"/>
  <c r="E82" i="31"/>
  <c r="E83" i="31"/>
  <c r="E84" i="31"/>
  <c r="E85" i="31"/>
  <c r="E86" i="31"/>
  <c r="E87" i="31"/>
  <c r="E88" i="31"/>
  <c r="E89" i="31"/>
  <c r="E90" i="31"/>
  <c r="E91" i="31"/>
  <c r="E92" i="31"/>
  <c r="E93" i="31"/>
  <c r="E94" i="31"/>
  <c r="E95" i="31"/>
  <c r="E96" i="31"/>
  <c r="E97" i="31"/>
  <c r="E98" i="31"/>
  <c r="E99" i="31"/>
  <c r="E100" i="31"/>
  <c r="E101" i="31"/>
  <c r="E102" i="31"/>
  <c r="E103" i="31"/>
  <c r="E104" i="31"/>
  <c r="E105" i="31"/>
  <c r="E106" i="31"/>
  <c r="E107" i="31"/>
  <c r="E108" i="31"/>
  <c r="E109" i="31"/>
  <c r="E110" i="31"/>
  <c r="E111" i="31"/>
  <c r="E112" i="31"/>
  <c r="E113" i="31"/>
  <c r="E114" i="31"/>
  <c r="E115" i="31"/>
  <c r="E116" i="31"/>
  <c r="E117" i="31"/>
  <c r="E118" i="31"/>
  <c r="E119" i="31"/>
  <c r="E120" i="31"/>
  <c r="E121" i="31"/>
  <c r="E122" i="31"/>
  <c r="E123" i="31"/>
  <c r="E124" i="31"/>
  <c r="E125" i="31"/>
  <c r="E126" i="31"/>
  <c r="E127" i="31"/>
  <c r="E128" i="31"/>
  <c r="E129" i="31"/>
  <c r="E130" i="31"/>
  <c r="E131" i="31"/>
  <c r="E132" i="31"/>
  <c r="E133" i="31"/>
  <c r="E134" i="31"/>
  <c r="E135" i="31"/>
  <c r="E136" i="31"/>
  <c r="E137" i="31"/>
  <c r="E138" i="31"/>
  <c r="E139" i="31"/>
  <c r="E140" i="31"/>
  <c r="E141" i="31"/>
  <c r="E142" i="31"/>
  <c r="E143" i="31"/>
  <c r="E144" i="31"/>
  <c r="E145" i="31"/>
  <c r="E146" i="31"/>
  <c r="E147" i="31"/>
  <c r="E148" i="31"/>
  <c r="E149" i="31"/>
  <c r="E150" i="31"/>
  <c r="E151" i="31"/>
  <c r="E152" i="31"/>
  <c r="E153" i="31"/>
  <c r="E154" i="31"/>
  <c r="E155" i="31"/>
  <c r="E156" i="31"/>
  <c r="E157" i="31"/>
  <c r="E158" i="31"/>
  <c r="E159" i="31"/>
  <c r="E160" i="31"/>
  <c r="E161" i="31"/>
  <c r="E162" i="31"/>
  <c r="E163" i="31"/>
  <c r="E164" i="31"/>
  <c r="E165" i="31"/>
  <c r="E166" i="31"/>
  <c r="E167" i="31"/>
  <c r="E168" i="31"/>
  <c r="E169" i="31"/>
  <c r="E170" i="31"/>
  <c r="E171" i="31"/>
  <c r="E172" i="31"/>
  <c r="E173" i="31"/>
  <c r="E174" i="31"/>
  <c r="E175" i="31"/>
  <c r="E176" i="31"/>
  <c r="E177" i="31"/>
  <c r="E178" i="31"/>
  <c r="E179" i="31"/>
  <c r="E180" i="31"/>
  <c r="E181" i="31"/>
  <c r="E182" i="31"/>
  <c r="E183" i="31"/>
  <c r="E184" i="31"/>
  <c r="E185" i="31"/>
  <c r="E186" i="31"/>
  <c r="E187" i="31"/>
  <c r="E188" i="31"/>
  <c r="E189" i="31"/>
  <c r="E190" i="31"/>
  <c r="E191" i="31"/>
  <c r="E192" i="31"/>
  <c r="E193" i="31"/>
  <c r="E194" i="31"/>
  <c r="E195" i="31"/>
  <c r="E196" i="31"/>
  <c r="E197" i="31"/>
  <c r="E198" i="31"/>
  <c r="E199" i="31"/>
  <c r="E200" i="31"/>
  <c r="E201" i="31"/>
  <c r="E202" i="31"/>
  <c r="E203" i="31"/>
  <c r="E204" i="31"/>
  <c r="E205" i="31"/>
  <c r="E206" i="31"/>
  <c r="E207" i="31"/>
  <c r="E208" i="31"/>
  <c r="E209" i="31"/>
  <c r="E210" i="31"/>
  <c r="E211" i="31"/>
  <c r="E212" i="31"/>
  <c r="E213" i="31"/>
  <c r="E214" i="31"/>
  <c r="E215" i="31"/>
  <c r="E216" i="31"/>
  <c r="E217" i="31"/>
  <c r="E218" i="31"/>
  <c r="E219" i="31"/>
  <c r="E220" i="31"/>
  <c r="E221" i="31"/>
  <c r="E222" i="31"/>
  <c r="E223" i="31"/>
  <c r="E224" i="31"/>
  <c r="E225" i="31"/>
  <c r="E226" i="31"/>
  <c r="E227" i="31"/>
  <c r="E228" i="31"/>
  <c r="E229" i="31"/>
  <c r="E230" i="31"/>
  <c r="E231" i="31"/>
  <c r="E232" i="31"/>
  <c r="E233" i="31"/>
  <c r="E234" i="31"/>
  <c r="E235" i="31"/>
  <c r="E236" i="31"/>
  <c r="E237" i="31"/>
  <c r="E238" i="31"/>
  <c r="E239" i="31"/>
  <c r="E240" i="31"/>
  <c r="E241" i="31"/>
  <c r="E242" i="31"/>
  <c r="E243" i="31"/>
  <c r="E244" i="31"/>
  <c r="E245" i="31"/>
  <c r="E246" i="31"/>
  <c r="E247" i="31"/>
  <c r="E248" i="31"/>
  <c r="E249" i="31"/>
  <c r="E250" i="31"/>
  <c r="E251" i="31"/>
  <c r="E252" i="31"/>
  <c r="E253" i="31"/>
  <c r="E254" i="31"/>
  <c r="E255" i="31"/>
  <c r="E256" i="31"/>
  <c r="E257" i="31"/>
  <c r="E258" i="31"/>
  <c r="E259" i="31"/>
  <c r="E260" i="31"/>
  <c r="E261" i="31"/>
  <c r="E262" i="31"/>
  <c r="E263" i="31"/>
  <c r="E264" i="31"/>
  <c r="E265" i="31"/>
  <c r="E266" i="31"/>
  <c r="E267" i="31"/>
  <c r="E268" i="31"/>
  <c r="E269" i="31"/>
  <c r="E270" i="31"/>
  <c r="E271" i="31"/>
  <c r="E272" i="31"/>
  <c r="E273" i="31"/>
  <c r="E274" i="31"/>
  <c r="E275" i="31"/>
  <c r="E276" i="31"/>
  <c r="E277" i="31"/>
  <c r="E278" i="31"/>
  <c r="E279" i="31"/>
  <c r="E280" i="31"/>
  <c r="E281" i="31"/>
  <c r="E282" i="31"/>
  <c r="E283" i="31"/>
  <c r="E284" i="31"/>
  <c r="E285" i="31"/>
  <c r="E286" i="31"/>
  <c r="E287" i="31"/>
  <c r="E288" i="31"/>
  <c r="E289" i="31"/>
  <c r="E290" i="31"/>
  <c r="E291" i="31"/>
  <c r="E292" i="31"/>
  <c r="E293" i="31"/>
  <c r="E294" i="31"/>
  <c r="E295" i="31"/>
  <c r="E296" i="31"/>
  <c r="E297" i="31"/>
  <c r="E298" i="31"/>
  <c r="E299" i="31"/>
  <c r="E300" i="31"/>
  <c r="E301" i="31"/>
  <c r="E302" i="31"/>
  <c r="E303" i="31"/>
  <c r="E304" i="31"/>
  <c r="E305" i="31"/>
  <c r="E306" i="31"/>
  <c r="E307" i="31"/>
  <c r="E308" i="31"/>
  <c r="E309" i="31"/>
  <c r="E310" i="31"/>
  <c r="E311" i="31"/>
  <c r="E312" i="31"/>
  <c r="E313" i="31"/>
  <c r="E314" i="31"/>
  <c r="E315" i="31"/>
  <c r="E316" i="31"/>
  <c r="E317" i="31"/>
  <c r="E318" i="31"/>
  <c r="E319" i="31"/>
  <c r="E320" i="31"/>
  <c r="E321" i="31"/>
  <c r="E322" i="31"/>
  <c r="E323" i="31"/>
  <c r="E324" i="31"/>
  <c r="E325" i="31"/>
  <c r="E326" i="31"/>
  <c r="E327" i="31"/>
  <c r="E328" i="31"/>
  <c r="E329" i="31"/>
  <c r="E330" i="31"/>
  <c r="E331" i="31"/>
  <c r="E332" i="31"/>
  <c r="E333" i="31"/>
  <c r="E334" i="31"/>
  <c r="E335" i="31"/>
  <c r="E336" i="31"/>
  <c r="E337" i="31"/>
  <c r="E338" i="31"/>
  <c r="E339" i="31"/>
  <c r="E340" i="31"/>
  <c r="E341" i="31"/>
  <c r="E342" i="31"/>
  <c r="E343" i="31"/>
  <c r="E344" i="31"/>
  <c r="E345" i="31"/>
  <c r="E346" i="31"/>
  <c r="E347" i="31"/>
  <c r="E348" i="31"/>
  <c r="E349" i="31"/>
  <c r="E350" i="31"/>
  <c r="E351" i="31"/>
  <c r="E6" i="31"/>
  <c r="E26" i="42"/>
  <c r="E27" i="42"/>
  <c r="E28" i="42"/>
  <c r="E29" i="42"/>
  <c r="E30" i="42"/>
  <c r="E31" i="42"/>
  <c r="E32" i="42"/>
  <c r="E33" i="42"/>
  <c r="E34" i="42"/>
  <c r="E35" i="42"/>
  <c r="E36" i="42"/>
  <c r="E37" i="42"/>
  <c r="E38" i="42"/>
  <c r="E39" i="42"/>
  <c r="E40" i="42"/>
  <c r="E41" i="42"/>
  <c r="E42" i="42"/>
  <c r="E43" i="42"/>
  <c r="E44" i="42"/>
  <c r="E45" i="42"/>
  <c r="E46" i="42"/>
  <c r="E47" i="42"/>
  <c r="E49" i="42"/>
  <c r="E48" i="42"/>
  <c r="E51" i="42"/>
  <c r="E50" i="42"/>
  <c r="E53" i="42"/>
  <c r="E54" i="42"/>
  <c r="E55" i="42"/>
  <c r="E56" i="42"/>
  <c r="E57" i="42"/>
  <c r="E58" i="42"/>
  <c r="E59" i="42"/>
  <c r="E60" i="42"/>
  <c r="E52" i="42"/>
  <c r="E61" i="42"/>
  <c r="E62" i="42"/>
  <c r="E63" i="42"/>
  <c r="E64" i="42"/>
  <c r="E65" i="42"/>
  <c r="E66" i="42"/>
  <c r="E67" i="42"/>
  <c r="E68" i="42"/>
  <c r="E69" i="42"/>
  <c r="E70" i="42"/>
  <c r="E71" i="42"/>
  <c r="E72" i="42"/>
  <c r="E73" i="42"/>
  <c r="E74" i="42"/>
  <c r="E76" i="42"/>
  <c r="E75" i="42"/>
  <c r="E77" i="42"/>
  <c r="E78" i="42"/>
  <c r="E79" i="42"/>
  <c r="E80" i="42"/>
  <c r="E81" i="42"/>
  <c r="E82" i="42"/>
  <c r="E83" i="42"/>
  <c r="E85" i="42"/>
  <c r="E86" i="42"/>
  <c r="E87" i="42"/>
  <c r="E88" i="42"/>
  <c r="E89" i="42"/>
  <c r="E90" i="42"/>
  <c r="E91" i="42"/>
  <c r="E93" i="42"/>
  <c r="E92" i="42"/>
  <c r="E94" i="42"/>
  <c r="E95" i="42"/>
  <c r="E96" i="42"/>
  <c r="E97" i="42"/>
  <c r="E84" i="42"/>
  <c r="E98" i="42"/>
  <c r="E99" i="42"/>
  <c r="E100" i="42"/>
  <c r="E101" i="42"/>
  <c r="E102" i="42"/>
  <c r="E103" i="42"/>
  <c r="E104" i="42"/>
  <c r="E105" i="42"/>
  <c r="E106" i="42"/>
  <c r="E107" i="42"/>
  <c r="E108" i="42"/>
  <c r="E109" i="42"/>
  <c r="E110" i="42"/>
  <c r="E111" i="42"/>
  <c r="E112" i="42"/>
  <c r="E113" i="42"/>
  <c r="E114" i="42"/>
  <c r="E115" i="42"/>
  <c r="E116" i="42"/>
  <c r="E118" i="42"/>
  <c r="E119" i="42"/>
  <c r="E120" i="42"/>
  <c r="E121" i="42"/>
  <c r="E122" i="42"/>
  <c r="E123" i="42"/>
  <c r="E124" i="42"/>
  <c r="E125" i="42"/>
  <c r="E126" i="42"/>
  <c r="E127" i="42"/>
  <c r="E128" i="42"/>
  <c r="E129" i="42"/>
  <c r="E130" i="42"/>
  <c r="E131" i="42"/>
  <c r="E132" i="42"/>
  <c r="E133" i="42"/>
  <c r="E134" i="42"/>
  <c r="E136" i="42"/>
  <c r="E137" i="42"/>
  <c r="E138" i="42"/>
  <c r="E140" i="42"/>
  <c r="E141" i="42"/>
  <c r="E142" i="42"/>
  <c r="E143" i="42"/>
  <c r="E144" i="42"/>
  <c r="E145" i="42"/>
  <c r="E147" i="42"/>
  <c r="E148" i="42"/>
  <c r="E149" i="42"/>
  <c r="E150" i="42"/>
  <c r="E151" i="42"/>
  <c r="E152" i="42"/>
  <c r="E153" i="42"/>
  <c r="E154" i="42"/>
  <c r="E155" i="42"/>
  <c r="E135" i="42"/>
  <c r="E146" i="42"/>
  <c r="E156" i="42"/>
  <c r="E139" i="42"/>
  <c r="E117" i="42"/>
  <c r="E157" i="42"/>
  <c r="E158" i="42"/>
  <c r="E159" i="42"/>
  <c r="E160" i="42"/>
  <c r="E161" i="42"/>
  <c r="E162" i="42"/>
  <c r="E163" i="42"/>
  <c r="E164" i="42"/>
  <c r="E165" i="42"/>
  <c r="E166" i="42"/>
  <c r="E167" i="42"/>
  <c r="E168" i="42"/>
  <c r="E169" i="42"/>
  <c r="E170" i="42"/>
  <c r="E171" i="42"/>
  <c r="E172" i="42"/>
  <c r="E173" i="42"/>
  <c r="E174" i="42"/>
  <c r="E175" i="42"/>
  <c r="E176" i="42"/>
  <c r="E177" i="42"/>
  <c r="E179" i="42"/>
  <c r="E180" i="42"/>
  <c r="E181" i="42"/>
  <c r="E182" i="42"/>
  <c r="E183" i="42"/>
  <c r="E184" i="42"/>
  <c r="E185" i="42"/>
  <c r="E186" i="42"/>
  <c r="E187" i="42"/>
  <c r="E188" i="42"/>
  <c r="E189" i="42"/>
  <c r="E190" i="42"/>
  <c r="E191" i="42"/>
  <c r="E193" i="42"/>
  <c r="E192" i="42"/>
  <c r="E194" i="42"/>
  <c r="E195" i="42"/>
  <c r="E196" i="42"/>
  <c r="E197" i="42"/>
  <c r="E199" i="42"/>
  <c r="E200" i="42"/>
  <c r="E198" i="42"/>
  <c r="E202" i="42"/>
  <c r="E201" i="42"/>
  <c r="E203" i="42"/>
  <c r="E204" i="42"/>
  <c r="E205" i="42"/>
  <c r="E207" i="42"/>
  <c r="E208" i="42"/>
  <c r="E209" i="42"/>
  <c r="E211" i="42"/>
  <c r="E213" i="42"/>
  <c r="E214" i="42"/>
  <c r="E215" i="42"/>
  <c r="E216" i="42"/>
  <c r="E217" i="42"/>
  <c r="E219" i="42"/>
  <c r="E218" i="42"/>
  <c r="E220" i="42"/>
  <c r="E221" i="42"/>
  <c r="E222" i="42"/>
  <c r="E224" i="42"/>
  <c r="E223" i="42"/>
  <c r="E225" i="42"/>
  <c r="E226" i="42"/>
  <c r="E228" i="42"/>
  <c r="E178" i="42"/>
  <c r="E227" i="42"/>
  <c r="E229" i="42"/>
  <c r="E230" i="42"/>
  <c r="E231" i="42"/>
  <c r="E232" i="42"/>
  <c r="E233" i="42"/>
  <c r="E235" i="42"/>
  <c r="E236" i="42"/>
  <c r="E237" i="42"/>
  <c r="E239" i="42"/>
  <c r="E240" i="42"/>
  <c r="E241" i="42"/>
  <c r="E243" i="42"/>
  <c r="E242" i="42"/>
  <c r="E238" i="42"/>
  <c r="E210" i="42"/>
  <c r="E212" i="42"/>
  <c r="E206" i="42"/>
  <c r="E234" i="42"/>
  <c r="E244" i="42"/>
  <c r="E245" i="42"/>
  <c r="E246" i="42"/>
  <c r="E247" i="42"/>
  <c r="E248" i="42"/>
  <c r="E249" i="42"/>
  <c r="E250" i="42"/>
  <c r="E251" i="42"/>
  <c r="E252" i="42"/>
  <c r="E253" i="42"/>
  <c r="E254" i="42"/>
  <c r="E255" i="42"/>
  <c r="E256" i="42"/>
  <c r="E257" i="42"/>
  <c r="E258" i="42"/>
  <c r="E259" i="42"/>
  <c r="E260" i="42"/>
  <c r="E261" i="42"/>
  <c r="E262" i="42"/>
  <c r="E263" i="42"/>
  <c r="E264" i="42"/>
  <c r="E265" i="42"/>
  <c r="E266" i="42"/>
  <c r="E267" i="42"/>
  <c r="E268" i="42"/>
  <c r="E270" i="42"/>
  <c r="E271" i="42"/>
  <c r="E272" i="42"/>
  <c r="E273" i="42"/>
  <c r="E275" i="42"/>
  <c r="E276" i="42"/>
  <c r="E277" i="42"/>
  <c r="E274" i="42"/>
  <c r="E278" i="42"/>
  <c r="E279" i="42"/>
  <c r="E280" i="42"/>
  <c r="E281" i="42"/>
  <c r="E282" i="42"/>
  <c r="E284" i="42"/>
  <c r="E285" i="42"/>
  <c r="E286" i="42"/>
  <c r="E287" i="42"/>
  <c r="E288" i="42"/>
  <c r="E289" i="42"/>
  <c r="E290" i="42"/>
  <c r="E291" i="42"/>
  <c r="E292" i="42"/>
  <c r="E293" i="42"/>
  <c r="E294" i="42"/>
  <c r="E295" i="42"/>
  <c r="E297" i="42"/>
  <c r="E298" i="42"/>
  <c r="E299" i="42"/>
  <c r="E296" i="42"/>
  <c r="E300" i="42"/>
  <c r="E301" i="42"/>
  <c r="E303" i="42"/>
  <c r="E305" i="42"/>
  <c r="E306" i="42"/>
  <c r="E302" i="42"/>
  <c r="E304" i="42"/>
  <c r="E309" i="42"/>
  <c r="E310" i="42"/>
  <c r="E312" i="42"/>
  <c r="E313" i="42"/>
  <c r="E314" i="42"/>
  <c r="E315" i="42"/>
  <c r="E311" i="42"/>
  <c r="E316" i="42"/>
  <c r="E317" i="42"/>
  <c r="E318" i="42"/>
  <c r="E319" i="42"/>
  <c r="E320" i="42"/>
  <c r="E321" i="42"/>
  <c r="E322" i="42"/>
  <c r="E325" i="42"/>
  <c r="E323" i="42"/>
  <c r="E326" i="42"/>
  <c r="E327" i="42"/>
  <c r="E329" i="42"/>
  <c r="E330" i="42"/>
  <c r="E332" i="42"/>
  <c r="E331" i="42"/>
  <c r="E333" i="42"/>
  <c r="E334" i="42"/>
  <c r="E335" i="42"/>
  <c r="E336" i="42"/>
  <c r="E337" i="42"/>
  <c r="E338" i="42"/>
  <c r="E339" i="42"/>
  <c r="E340" i="42"/>
  <c r="E341" i="42"/>
  <c r="E342" i="42"/>
  <c r="E343" i="42"/>
  <c r="E344" i="42"/>
  <c r="E347" i="42"/>
  <c r="E346" i="42"/>
  <c r="E348" i="42"/>
  <c r="E349" i="42"/>
  <c r="E350" i="42"/>
  <c r="E351" i="42"/>
  <c r="E352" i="42"/>
  <c r="E353" i="42"/>
  <c r="E354" i="42"/>
  <c r="E355" i="42"/>
  <c r="E345" i="42"/>
  <c r="E269" i="42"/>
  <c r="E307" i="42"/>
  <c r="E283" i="42"/>
  <c r="E308" i="42"/>
  <c r="E324" i="42"/>
  <c r="E356" i="42"/>
  <c r="E328" i="42"/>
  <c r="E357" i="42"/>
  <c r="E358" i="42"/>
  <c r="E359" i="42"/>
  <c r="E360" i="42"/>
  <c r="E361" i="42"/>
  <c r="E362" i="42"/>
  <c r="E363" i="42"/>
  <c r="E364" i="42"/>
  <c r="E365" i="42"/>
  <c r="E366" i="42"/>
  <c r="E367" i="42"/>
  <c r="E368" i="42"/>
  <c r="E369" i="42"/>
  <c r="E25" i="42"/>
  <c r="D2" i="44" l="1"/>
  <c r="A10" i="44"/>
  <c r="B10" i="44"/>
  <c r="C10" i="44"/>
  <c r="A16" i="44"/>
  <c r="B16" i="44"/>
  <c r="C16" i="44"/>
  <c r="A17" i="44"/>
  <c r="B17" i="44"/>
  <c r="C17" i="44"/>
  <c r="A18" i="44"/>
  <c r="B18" i="44"/>
  <c r="C18" i="44"/>
  <c r="A20" i="44"/>
  <c r="B20" i="44"/>
  <c r="C20" i="44"/>
  <c r="A22" i="44"/>
  <c r="B22" i="44"/>
  <c r="C22" i="44"/>
  <c r="A23" i="44"/>
  <c r="B23" i="44"/>
  <c r="C23" i="44"/>
  <c r="A24" i="44"/>
  <c r="B24" i="44"/>
  <c r="C24" i="44"/>
  <c r="A25" i="44"/>
  <c r="B25" i="44"/>
  <c r="C25" i="44"/>
  <c r="A28" i="44"/>
  <c r="B28" i="44"/>
  <c r="C28" i="44"/>
  <c r="A29" i="44"/>
  <c r="B29" i="44"/>
  <c r="C29" i="44"/>
  <c r="A30" i="44"/>
  <c r="B30" i="44"/>
  <c r="C30" i="44"/>
  <c r="A35" i="44"/>
  <c r="B35" i="44"/>
  <c r="C35" i="44"/>
  <c r="A36" i="44"/>
  <c r="B36" i="44"/>
  <c r="C36" i="44"/>
  <c r="A37" i="44"/>
  <c r="B37" i="44"/>
  <c r="C37" i="44"/>
  <c r="A42" i="44"/>
  <c r="B42" i="44"/>
  <c r="C42" i="44"/>
  <c r="A44" i="44"/>
  <c r="B44" i="44"/>
  <c r="C44" i="44"/>
  <c r="A45" i="44"/>
  <c r="B45" i="44"/>
  <c r="C45" i="44"/>
  <c r="A46" i="44"/>
  <c r="B46" i="44"/>
  <c r="C46" i="44"/>
  <c r="A47" i="44"/>
  <c r="B47" i="44"/>
  <c r="C47" i="44"/>
  <c r="A48" i="44"/>
  <c r="B48" i="44"/>
  <c r="C48" i="44"/>
  <c r="A49" i="44"/>
  <c r="B49" i="44"/>
  <c r="C49" i="44"/>
  <c r="A53" i="44"/>
  <c r="B53" i="44"/>
  <c r="C53" i="44"/>
  <c r="A40" i="44"/>
  <c r="B40" i="44"/>
  <c r="C40" i="44"/>
  <c r="A15" i="44"/>
  <c r="B15" i="44"/>
  <c r="C15" i="44"/>
  <c r="A192" i="44"/>
  <c r="B192" i="44"/>
  <c r="C192" i="44"/>
  <c r="A150" i="44"/>
  <c r="B150" i="44"/>
  <c r="C150" i="44"/>
  <c r="A270" i="44"/>
  <c r="B270" i="44"/>
  <c r="C270" i="44"/>
  <c r="A125" i="44"/>
  <c r="B125" i="44"/>
  <c r="C125" i="44"/>
  <c r="A117" i="44"/>
  <c r="B117" i="44"/>
  <c r="C117" i="44"/>
  <c r="A129" i="44"/>
  <c r="B129" i="44"/>
  <c r="C129" i="44"/>
  <c r="A306" i="44"/>
  <c r="B306" i="44"/>
  <c r="C306" i="44"/>
  <c r="A88" i="44"/>
  <c r="B88" i="44"/>
  <c r="C88" i="44"/>
  <c r="A265" i="44"/>
  <c r="B265" i="44"/>
  <c r="C265" i="44"/>
  <c r="A343" i="44"/>
  <c r="B343" i="44"/>
  <c r="C343" i="44"/>
  <c r="A337" i="44"/>
  <c r="B337" i="44"/>
  <c r="C337" i="44"/>
  <c r="A345" i="44"/>
  <c r="B345" i="44"/>
  <c r="C345" i="44"/>
  <c r="A259" i="44"/>
  <c r="B259" i="44"/>
  <c r="C259" i="44"/>
  <c r="A313" i="44"/>
  <c r="B313" i="44"/>
  <c r="C313" i="44"/>
  <c r="A41" i="44"/>
  <c r="B41" i="44"/>
  <c r="C41" i="44"/>
  <c r="A95" i="44"/>
  <c r="B95" i="44"/>
  <c r="C95" i="44"/>
  <c r="A151" i="44"/>
  <c r="B151" i="44"/>
  <c r="C151" i="44"/>
  <c r="A211" i="44"/>
  <c r="B211" i="44"/>
  <c r="C211" i="44"/>
  <c r="A262" i="44"/>
  <c r="B262" i="44"/>
  <c r="C262" i="44"/>
  <c r="A299" i="44"/>
  <c r="B299" i="44"/>
  <c r="C299" i="44"/>
  <c r="A286" i="44"/>
  <c r="B286" i="44"/>
  <c r="C286" i="44"/>
  <c r="A56" i="44"/>
  <c r="B56" i="44"/>
  <c r="C56" i="44"/>
  <c r="A60" i="44"/>
  <c r="B60" i="44"/>
  <c r="C60" i="44"/>
  <c r="A61" i="44"/>
  <c r="B61" i="44"/>
  <c r="C61" i="44"/>
  <c r="A64" i="44"/>
  <c r="B64" i="44"/>
  <c r="C64" i="44"/>
  <c r="A65" i="44"/>
  <c r="B65" i="44"/>
  <c r="C65" i="44"/>
  <c r="A67" i="44"/>
  <c r="B67" i="44"/>
  <c r="C67" i="44"/>
  <c r="A68" i="44"/>
  <c r="B68" i="44"/>
  <c r="C68" i="44"/>
  <c r="A69" i="44"/>
  <c r="B69" i="44"/>
  <c r="C69" i="44"/>
  <c r="A70" i="44"/>
  <c r="B70" i="44"/>
  <c r="C70" i="44"/>
  <c r="A74" i="44"/>
  <c r="B74" i="44"/>
  <c r="C74" i="44"/>
  <c r="A77" i="44"/>
  <c r="B77" i="44"/>
  <c r="C77" i="44"/>
  <c r="A78" i="44"/>
  <c r="B78" i="44"/>
  <c r="C78" i="44"/>
  <c r="A79" i="44"/>
  <c r="B79" i="44"/>
  <c r="C79" i="44"/>
  <c r="A80" i="44"/>
  <c r="B80" i="44"/>
  <c r="C80" i="44"/>
  <c r="A83" i="44"/>
  <c r="B83" i="44"/>
  <c r="C83" i="44"/>
  <c r="A85" i="44"/>
  <c r="B85" i="44"/>
  <c r="C85" i="44"/>
  <c r="A86" i="44"/>
  <c r="B86" i="44"/>
  <c r="C86" i="44"/>
  <c r="A87" i="44"/>
  <c r="B87" i="44"/>
  <c r="C87" i="44"/>
  <c r="A89" i="44"/>
  <c r="B89" i="44"/>
  <c r="C89" i="44"/>
  <c r="A11" i="44"/>
  <c r="B11" i="44"/>
  <c r="C11" i="44"/>
  <c r="A75" i="44"/>
  <c r="B75" i="44"/>
  <c r="C75" i="44"/>
  <c r="A158" i="44"/>
  <c r="B158" i="44"/>
  <c r="C158" i="44"/>
  <c r="A118" i="44"/>
  <c r="B118" i="44"/>
  <c r="C118" i="44"/>
  <c r="A84" i="44"/>
  <c r="B84" i="44"/>
  <c r="C84" i="44"/>
  <c r="A216" i="44"/>
  <c r="B216" i="44"/>
  <c r="C216" i="44"/>
  <c r="A27" i="44"/>
  <c r="B27" i="44"/>
  <c r="C27" i="44"/>
  <c r="A163" i="44"/>
  <c r="B163" i="44"/>
  <c r="C163" i="44"/>
  <c r="A59" i="44"/>
  <c r="B59" i="44"/>
  <c r="C59" i="44"/>
  <c r="A73" i="44"/>
  <c r="B73" i="44"/>
  <c r="C73" i="44"/>
  <c r="A131" i="44"/>
  <c r="B131" i="44"/>
  <c r="C131" i="44"/>
  <c r="A92" i="44"/>
  <c r="B92" i="44"/>
  <c r="C92" i="44"/>
  <c r="A329" i="44"/>
  <c r="B329" i="44"/>
  <c r="C329" i="44"/>
  <c r="A244" i="44"/>
  <c r="B244" i="44"/>
  <c r="C244" i="44"/>
  <c r="A227" i="44"/>
  <c r="B227" i="44"/>
  <c r="C227" i="44"/>
  <c r="A137" i="44"/>
  <c r="B137" i="44"/>
  <c r="C137" i="44"/>
  <c r="A19" i="44"/>
  <c r="B19" i="44"/>
  <c r="C19" i="44"/>
  <c r="A217" i="44"/>
  <c r="B217" i="44"/>
  <c r="C217" i="44"/>
  <c r="A90" i="44"/>
  <c r="B90" i="44"/>
  <c r="C90" i="44"/>
  <c r="A91" i="44"/>
  <c r="B91" i="44"/>
  <c r="C91" i="44"/>
  <c r="A93" i="44"/>
  <c r="B93" i="44"/>
  <c r="C93" i="44"/>
  <c r="A96" i="44"/>
  <c r="B96" i="44"/>
  <c r="C96" i="44"/>
  <c r="A99" i="44"/>
  <c r="B99" i="44"/>
  <c r="C99" i="44"/>
  <c r="A100" i="44"/>
  <c r="B100" i="44"/>
  <c r="C100" i="44"/>
  <c r="A101" i="44"/>
  <c r="B101" i="44"/>
  <c r="C101" i="44"/>
  <c r="A104" i="44"/>
  <c r="B104" i="44"/>
  <c r="C104" i="44"/>
  <c r="A108" i="44"/>
  <c r="B108" i="44"/>
  <c r="C108" i="44"/>
  <c r="A109" i="44"/>
  <c r="B109" i="44"/>
  <c r="C109" i="44"/>
  <c r="A110" i="44"/>
  <c r="B110" i="44"/>
  <c r="C110" i="44"/>
  <c r="A111" i="44"/>
  <c r="B111" i="44"/>
  <c r="C111" i="44"/>
  <c r="A114" i="44"/>
  <c r="B114" i="44"/>
  <c r="C114" i="44"/>
  <c r="A115" i="44"/>
  <c r="B115" i="44"/>
  <c r="C115" i="44"/>
  <c r="A120" i="44"/>
  <c r="B120" i="44"/>
  <c r="C120" i="44"/>
  <c r="A122" i="44"/>
  <c r="B122" i="44"/>
  <c r="C122" i="44"/>
  <c r="A123" i="44"/>
  <c r="B123" i="44"/>
  <c r="C123" i="44"/>
  <c r="A126" i="44"/>
  <c r="B126" i="44"/>
  <c r="C126" i="44"/>
  <c r="A130" i="44"/>
  <c r="B130" i="44"/>
  <c r="C130" i="44"/>
  <c r="A132" i="44"/>
  <c r="B132" i="44"/>
  <c r="C132" i="44"/>
  <c r="A133" i="44"/>
  <c r="B133" i="44"/>
  <c r="C133" i="44"/>
  <c r="A136" i="44"/>
  <c r="B136" i="44"/>
  <c r="C136" i="44"/>
  <c r="A139" i="44"/>
  <c r="B139" i="44"/>
  <c r="C139" i="44"/>
  <c r="A140" i="44"/>
  <c r="B140" i="44"/>
  <c r="C140" i="44"/>
  <c r="A141" i="44"/>
  <c r="B141" i="44"/>
  <c r="C141" i="44"/>
  <c r="A142" i="44"/>
  <c r="B142" i="44"/>
  <c r="C142" i="44"/>
  <c r="A143" i="44"/>
  <c r="B143" i="44"/>
  <c r="C143" i="44"/>
  <c r="A144" i="44"/>
  <c r="B144" i="44"/>
  <c r="C144" i="44"/>
  <c r="A106" i="44"/>
  <c r="B106" i="44"/>
  <c r="C106" i="44"/>
  <c r="A26" i="44"/>
  <c r="B26" i="44"/>
  <c r="C26" i="44"/>
  <c r="A105" i="44"/>
  <c r="B105" i="44"/>
  <c r="C105" i="44"/>
  <c r="A145" i="44"/>
  <c r="B145" i="44"/>
  <c r="C145" i="44"/>
  <c r="A14" i="44"/>
  <c r="B14" i="44"/>
  <c r="C14" i="44"/>
  <c r="A263" i="44"/>
  <c r="B263" i="44"/>
  <c r="C263" i="44"/>
  <c r="A13" i="44"/>
  <c r="B13" i="44"/>
  <c r="C13" i="44"/>
  <c r="A153" i="44"/>
  <c r="B153" i="44"/>
  <c r="C153" i="44"/>
  <c r="A138" i="44"/>
  <c r="B138" i="44"/>
  <c r="C138" i="44"/>
  <c r="A156" i="44"/>
  <c r="B156" i="44"/>
  <c r="C156" i="44"/>
  <c r="A349" i="44"/>
  <c r="B349" i="44"/>
  <c r="C349" i="44"/>
  <c r="A196" i="44"/>
  <c r="B196" i="44"/>
  <c r="C196" i="44"/>
  <c r="A33" i="44"/>
  <c r="B33" i="44"/>
  <c r="C33" i="44"/>
  <c r="A39" i="44"/>
  <c r="B39" i="44"/>
  <c r="C39" i="44"/>
  <c r="A327" i="44"/>
  <c r="B327" i="44"/>
  <c r="C327" i="44"/>
  <c r="A287" i="44"/>
  <c r="B287" i="44"/>
  <c r="C287" i="44"/>
  <c r="A274" i="44"/>
  <c r="B274" i="44"/>
  <c r="C274" i="44"/>
  <c r="A81" i="44"/>
  <c r="B81" i="44"/>
  <c r="C81" i="44"/>
  <c r="A181" i="44"/>
  <c r="B181" i="44"/>
  <c r="C181" i="44"/>
  <c r="A198" i="44"/>
  <c r="B198" i="44"/>
  <c r="C198" i="44"/>
  <c r="A319" i="44"/>
  <c r="B319" i="44"/>
  <c r="C319" i="44"/>
  <c r="A116" i="44"/>
  <c r="B116" i="44"/>
  <c r="C116" i="44"/>
  <c r="A157" i="44"/>
  <c r="B157" i="44"/>
  <c r="C157" i="44"/>
  <c r="A291" i="44"/>
  <c r="B291" i="44"/>
  <c r="C291" i="44"/>
  <c r="A71" i="44"/>
  <c r="B71" i="44"/>
  <c r="C71" i="44"/>
  <c r="A264" i="44"/>
  <c r="B264" i="44"/>
  <c r="C264" i="44"/>
  <c r="A228" i="44"/>
  <c r="B228" i="44"/>
  <c r="C228" i="44"/>
  <c r="A12" i="44"/>
  <c r="B12" i="44"/>
  <c r="C12" i="44"/>
  <c r="A146" i="44"/>
  <c r="B146" i="44"/>
  <c r="C146" i="44"/>
  <c r="A149" i="44"/>
  <c r="B149" i="44"/>
  <c r="C149" i="44"/>
  <c r="A154" i="44"/>
  <c r="B154" i="44"/>
  <c r="C154" i="44"/>
  <c r="A160" i="44"/>
  <c r="B160" i="44"/>
  <c r="C160" i="44"/>
  <c r="A161" i="44"/>
  <c r="B161" i="44"/>
  <c r="C161" i="44"/>
  <c r="A165" i="44"/>
  <c r="B165" i="44"/>
  <c r="C165" i="44"/>
  <c r="A166" i="44"/>
  <c r="B166" i="44"/>
  <c r="C166" i="44"/>
  <c r="A168" i="44"/>
  <c r="B168" i="44"/>
  <c r="C168" i="44"/>
  <c r="A171" i="44"/>
  <c r="B171" i="44"/>
  <c r="C171" i="44"/>
  <c r="A172" i="44"/>
  <c r="B172" i="44"/>
  <c r="C172" i="44"/>
  <c r="A174" i="44"/>
  <c r="B174" i="44"/>
  <c r="C174" i="44"/>
  <c r="A176" i="44"/>
  <c r="B176" i="44"/>
  <c r="C176" i="44"/>
  <c r="A178" i="44"/>
  <c r="B178" i="44"/>
  <c r="C178" i="44"/>
  <c r="A179" i="44"/>
  <c r="B179" i="44"/>
  <c r="C179" i="44"/>
  <c r="A180" i="44"/>
  <c r="B180" i="44"/>
  <c r="C180" i="44"/>
  <c r="A182" i="44"/>
  <c r="B182" i="44"/>
  <c r="C182" i="44"/>
  <c r="A183" i="44"/>
  <c r="B183" i="44"/>
  <c r="C183" i="44"/>
  <c r="A185" i="44"/>
  <c r="B185" i="44"/>
  <c r="C185" i="44"/>
  <c r="A186" i="44"/>
  <c r="B186" i="44"/>
  <c r="C186" i="44"/>
  <c r="A190" i="44"/>
  <c r="B190" i="44"/>
  <c r="C190" i="44"/>
  <c r="A193" i="44"/>
  <c r="B193" i="44"/>
  <c r="C193" i="44"/>
  <c r="A194" i="44"/>
  <c r="B194" i="44"/>
  <c r="C194" i="44"/>
  <c r="A195" i="44"/>
  <c r="B195" i="44"/>
  <c r="C195" i="44"/>
  <c r="A197" i="44"/>
  <c r="B197" i="44"/>
  <c r="C197" i="44"/>
  <c r="A199" i="44"/>
  <c r="B199" i="44"/>
  <c r="C199" i="44"/>
  <c r="A200" i="44"/>
  <c r="B200" i="44"/>
  <c r="C200" i="44"/>
  <c r="A205" i="44"/>
  <c r="B205" i="44"/>
  <c r="C205" i="44"/>
  <c r="A206" i="44"/>
  <c r="B206" i="44"/>
  <c r="C206" i="44"/>
  <c r="A207" i="44"/>
  <c r="B207" i="44"/>
  <c r="C207" i="44"/>
  <c r="A210" i="44"/>
  <c r="B210" i="44"/>
  <c r="C210" i="44"/>
  <c r="A212" i="44"/>
  <c r="B212" i="44"/>
  <c r="C212" i="44"/>
  <c r="A213" i="44"/>
  <c r="B213" i="44"/>
  <c r="C213" i="44"/>
  <c r="A214" i="44"/>
  <c r="B214" i="44"/>
  <c r="C214" i="44"/>
  <c r="A215" i="44"/>
  <c r="B215" i="44"/>
  <c r="C215" i="44"/>
  <c r="A218" i="44"/>
  <c r="B218" i="44"/>
  <c r="C218" i="44"/>
  <c r="A219" i="44"/>
  <c r="B219" i="44"/>
  <c r="C219" i="44"/>
  <c r="A220" i="44"/>
  <c r="B220" i="44"/>
  <c r="C220" i="44"/>
  <c r="A223" i="44"/>
  <c r="B223" i="44"/>
  <c r="C223" i="44"/>
  <c r="A225" i="44"/>
  <c r="B225" i="44"/>
  <c r="C225" i="44"/>
  <c r="A226" i="44"/>
  <c r="B226" i="44"/>
  <c r="C226" i="44"/>
  <c r="A229" i="44"/>
  <c r="B229" i="44"/>
  <c r="C229" i="44"/>
  <c r="A230" i="44"/>
  <c r="B230" i="44"/>
  <c r="C230" i="44"/>
  <c r="A233" i="44"/>
  <c r="B233" i="44"/>
  <c r="C233" i="44"/>
  <c r="A234" i="44"/>
  <c r="B234" i="44"/>
  <c r="C234" i="44"/>
  <c r="A235" i="44"/>
  <c r="B235" i="44"/>
  <c r="C235" i="44"/>
  <c r="A237" i="44"/>
  <c r="B237" i="44"/>
  <c r="C237" i="44"/>
  <c r="A238" i="44"/>
  <c r="B238" i="44"/>
  <c r="C238" i="44"/>
  <c r="A239" i="44"/>
  <c r="B239" i="44"/>
  <c r="C239" i="44"/>
  <c r="A341" i="44"/>
  <c r="B341" i="44"/>
  <c r="C341" i="44"/>
  <c r="A203" i="44"/>
  <c r="B203" i="44"/>
  <c r="C203" i="44"/>
  <c r="A202" i="44"/>
  <c r="B202" i="44"/>
  <c r="C202" i="44"/>
  <c r="A66" i="44"/>
  <c r="B66" i="44"/>
  <c r="C66" i="44"/>
  <c r="A204" i="44"/>
  <c r="B204" i="44"/>
  <c r="C204" i="44"/>
  <c r="A240" i="44"/>
  <c r="B240" i="44"/>
  <c r="C240" i="44"/>
  <c r="A293" i="44"/>
  <c r="B293" i="44"/>
  <c r="C293" i="44"/>
  <c r="A271" i="44"/>
  <c r="B271" i="44"/>
  <c r="C271" i="44"/>
  <c r="A189" i="44"/>
  <c r="B189" i="44"/>
  <c r="C189" i="44"/>
  <c r="A236" i="44"/>
  <c r="B236" i="44"/>
  <c r="C236" i="44"/>
  <c r="A147" i="44"/>
  <c r="B147" i="44"/>
  <c r="C147" i="44"/>
  <c r="A57" i="44"/>
  <c r="B57" i="44"/>
  <c r="C57" i="44"/>
  <c r="A162" i="44"/>
  <c r="B162" i="44"/>
  <c r="C162" i="44"/>
  <c r="A119" i="44"/>
  <c r="B119" i="44"/>
  <c r="C119" i="44"/>
  <c r="A38" i="44"/>
  <c r="B38" i="44"/>
  <c r="C38" i="44"/>
  <c r="A323" i="44"/>
  <c r="B323" i="44"/>
  <c r="C323" i="44"/>
  <c r="A201" i="44"/>
  <c r="B201" i="44"/>
  <c r="C201" i="44"/>
  <c r="A310" i="44"/>
  <c r="B310" i="44"/>
  <c r="C310" i="44"/>
  <c r="A261" i="44"/>
  <c r="B261" i="44"/>
  <c r="C261" i="44"/>
  <c r="A184" i="44"/>
  <c r="B184" i="44"/>
  <c r="C184" i="44"/>
  <c r="A231" i="44"/>
  <c r="B231" i="44"/>
  <c r="C231" i="44"/>
  <c r="A98" i="44"/>
  <c r="B98" i="44"/>
  <c r="C98" i="44"/>
  <c r="A21" i="44"/>
  <c r="B21" i="44"/>
  <c r="C21" i="44"/>
  <c r="A102" i="44"/>
  <c r="B102" i="44"/>
  <c r="C102" i="44"/>
  <c r="A222" i="44"/>
  <c r="B222" i="44"/>
  <c r="C222" i="44"/>
  <c r="A128" i="44"/>
  <c r="B128" i="44"/>
  <c r="C128" i="44"/>
  <c r="A7" i="44"/>
  <c r="B7" i="44"/>
  <c r="C7" i="44"/>
  <c r="A55" i="44"/>
  <c r="B55" i="44"/>
  <c r="C55" i="44"/>
  <c r="A159" i="44"/>
  <c r="B159" i="44"/>
  <c r="C159" i="44"/>
  <c r="A303" i="44"/>
  <c r="B303" i="44"/>
  <c r="C303" i="44"/>
  <c r="A148" i="44"/>
  <c r="B148" i="44"/>
  <c r="C148" i="44"/>
  <c r="A52" i="44"/>
  <c r="B52" i="44"/>
  <c r="C52" i="44"/>
  <c r="A250" i="44"/>
  <c r="B250" i="44"/>
  <c r="C250" i="44"/>
  <c r="A232" i="44"/>
  <c r="B232" i="44"/>
  <c r="C232" i="44"/>
  <c r="A315" i="44"/>
  <c r="B315" i="44"/>
  <c r="C315" i="44"/>
  <c r="A340" i="44"/>
  <c r="B340" i="44"/>
  <c r="C340" i="44"/>
  <c r="A289" i="44"/>
  <c r="B289" i="44"/>
  <c r="C289" i="44"/>
  <c r="A208" i="44"/>
  <c r="B208" i="44"/>
  <c r="C208" i="44"/>
  <c r="A308" i="44"/>
  <c r="B308" i="44"/>
  <c r="C308" i="44"/>
  <c r="A124" i="44"/>
  <c r="B124" i="44"/>
  <c r="C124" i="44"/>
  <c r="A292" i="44"/>
  <c r="B292" i="44"/>
  <c r="C292" i="44"/>
  <c r="A50" i="44"/>
  <c r="B50" i="44"/>
  <c r="C50" i="44"/>
  <c r="A175" i="44"/>
  <c r="B175" i="44"/>
  <c r="C175" i="44"/>
  <c r="A301" i="44"/>
  <c r="B301" i="44"/>
  <c r="C301" i="44"/>
  <c r="A324" i="44"/>
  <c r="B324" i="44"/>
  <c r="C324" i="44"/>
  <c r="A8" i="44"/>
  <c r="B8" i="44"/>
  <c r="C8" i="44"/>
  <c r="A167" i="44"/>
  <c r="B167" i="44"/>
  <c r="C167" i="44"/>
  <c r="A173" i="44"/>
  <c r="B173" i="44"/>
  <c r="C173" i="44"/>
  <c r="A241" i="44"/>
  <c r="B241" i="44"/>
  <c r="C241" i="44"/>
  <c r="A242" i="44"/>
  <c r="B242" i="44"/>
  <c r="C242" i="44"/>
  <c r="A243" i="44"/>
  <c r="B243" i="44"/>
  <c r="C243" i="44"/>
  <c r="A246" i="44"/>
  <c r="B246" i="44"/>
  <c r="C246" i="44"/>
  <c r="A247" i="44"/>
  <c r="B247" i="44"/>
  <c r="C247" i="44"/>
  <c r="A248" i="44"/>
  <c r="B248" i="44"/>
  <c r="C248" i="44"/>
  <c r="A251" i="44"/>
  <c r="B251" i="44"/>
  <c r="C251" i="44"/>
  <c r="A252" i="44"/>
  <c r="B252" i="44"/>
  <c r="C252" i="44"/>
  <c r="A255" i="44"/>
  <c r="B255" i="44"/>
  <c r="C255" i="44"/>
  <c r="A256" i="44"/>
  <c r="B256" i="44"/>
  <c r="C256" i="44"/>
  <c r="A258" i="44"/>
  <c r="B258" i="44"/>
  <c r="C258" i="44"/>
  <c r="A260" i="44"/>
  <c r="B260" i="44"/>
  <c r="C260" i="44"/>
  <c r="A266" i="44"/>
  <c r="B266" i="44"/>
  <c r="C266" i="44"/>
  <c r="A267" i="44"/>
  <c r="B267" i="44"/>
  <c r="C267" i="44"/>
  <c r="A268" i="44"/>
  <c r="B268" i="44"/>
  <c r="C268" i="44"/>
  <c r="A269" i="44"/>
  <c r="B269" i="44"/>
  <c r="C269" i="44"/>
  <c r="A272" i="44"/>
  <c r="B272" i="44"/>
  <c r="C272" i="44"/>
  <c r="A275" i="44"/>
  <c r="B275" i="44"/>
  <c r="C275" i="44"/>
  <c r="A276" i="44"/>
  <c r="B276" i="44"/>
  <c r="C276" i="44"/>
  <c r="A278" i="44"/>
  <c r="B278" i="44"/>
  <c r="C278" i="44"/>
  <c r="A279" i="44"/>
  <c r="B279" i="44"/>
  <c r="C279" i="44"/>
  <c r="A280" i="44"/>
  <c r="B280" i="44"/>
  <c r="C280" i="44"/>
  <c r="A281" i="44"/>
  <c r="B281" i="44"/>
  <c r="C281" i="44"/>
  <c r="A283" i="44"/>
  <c r="B283" i="44"/>
  <c r="C283" i="44"/>
  <c r="A285" i="44"/>
  <c r="B285" i="44"/>
  <c r="C285" i="44"/>
  <c r="A290" i="44"/>
  <c r="B290" i="44"/>
  <c r="C290" i="44"/>
  <c r="A295" i="44"/>
  <c r="B295" i="44"/>
  <c r="C295" i="44"/>
  <c r="A296" i="44"/>
  <c r="B296" i="44"/>
  <c r="C296" i="44"/>
  <c r="A297" i="44"/>
  <c r="B297" i="44"/>
  <c r="C297" i="44"/>
  <c r="A300" i="44"/>
  <c r="B300" i="44"/>
  <c r="C300" i="44"/>
  <c r="A304" i="44"/>
  <c r="B304" i="44"/>
  <c r="C304" i="44"/>
  <c r="A307" i="44"/>
  <c r="B307" i="44"/>
  <c r="C307" i="44"/>
  <c r="A309" i="44"/>
  <c r="B309" i="44"/>
  <c r="C309" i="44"/>
  <c r="A311" i="44"/>
  <c r="B311" i="44"/>
  <c r="C311" i="44"/>
  <c r="A312" i="44"/>
  <c r="B312" i="44"/>
  <c r="C312" i="44"/>
  <c r="A314" i="44"/>
  <c r="B314" i="44"/>
  <c r="C314" i="44"/>
  <c r="A316" i="44"/>
  <c r="B316" i="44"/>
  <c r="C316" i="44"/>
  <c r="A317" i="44"/>
  <c r="B317" i="44"/>
  <c r="C317" i="44"/>
  <c r="A318" i="44"/>
  <c r="B318" i="44"/>
  <c r="C318" i="44"/>
  <c r="A320" i="44"/>
  <c r="B320" i="44"/>
  <c r="C320" i="44"/>
  <c r="A321" i="44"/>
  <c r="B321" i="44"/>
  <c r="C321" i="44"/>
  <c r="A322" i="44"/>
  <c r="B322" i="44"/>
  <c r="C322" i="44"/>
  <c r="A325" i="44"/>
  <c r="B325" i="44"/>
  <c r="C325" i="44"/>
  <c r="A330" i="44"/>
  <c r="B330" i="44"/>
  <c r="C330" i="44"/>
  <c r="A331" i="44"/>
  <c r="B331" i="44"/>
  <c r="C331" i="44"/>
  <c r="A332" i="44"/>
  <c r="B332" i="44"/>
  <c r="C332" i="44"/>
  <c r="A334" i="44"/>
  <c r="B334" i="44"/>
  <c r="C334" i="44"/>
  <c r="A335" i="44"/>
  <c r="B335" i="44"/>
  <c r="C335" i="44"/>
  <c r="A336" i="44"/>
  <c r="B336" i="44"/>
  <c r="C336" i="44"/>
  <c r="A338" i="44"/>
  <c r="B338" i="44"/>
  <c r="C338" i="44"/>
  <c r="A339" i="44"/>
  <c r="B339" i="44"/>
  <c r="C339" i="44"/>
  <c r="A344" i="44"/>
  <c r="B344" i="44"/>
  <c r="C344" i="44"/>
  <c r="A346" i="44"/>
  <c r="B346" i="44"/>
  <c r="C346" i="44"/>
  <c r="A347" i="44"/>
  <c r="B347" i="44"/>
  <c r="C347" i="44"/>
  <c r="A350" i="44"/>
  <c r="B350" i="44"/>
  <c r="C350" i="44"/>
  <c r="A277" i="44"/>
  <c r="B277" i="44"/>
  <c r="C277" i="44"/>
  <c r="A51" i="44"/>
  <c r="B51" i="44"/>
  <c r="C51" i="44"/>
  <c r="A348" i="44"/>
  <c r="B348" i="44"/>
  <c r="C348" i="44"/>
  <c r="A302" i="44"/>
  <c r="B302" i="44"/>
  <c r="C302" i="44"/>
  <c r="A32" i="44"/>
  <c r="B32" i="44"/>
  <c r="C32" i="44"/>
  <c r="A273" i="44"/>
  <c r="B273" i="44"/>
  <c r="C273" i="44"/>
  <c r="A333" i="44"/>
  <c r="B333" i="44"/>
  <c r="C333" i="44"/>
  <c r="A188" i="44"/>
  <c r="B188" i="44"/>
  <c r="C188" i="44"/>
  <c r="A249" i="44"/>
  <c r="B249" i="44"/>
  <c r="C249" i="44"/>
  <c r="A43" i="44"/>
  <c r="B43" i="44"/>
  <c r="C43" i="44"/>
  <c r="A113" i="44"/>
  <c r="B113" i="44"/>
  <c r="C113" i="44"/>
  <c r="A221" i="44"/>
  <c r="B221" i="44"/>
  <c r="C221" i="44"/>
  <c r="A326" i="44"/>
  <c r="B326" i="44"/>
  <c r="C326" i="44"/>
  <c r="A34" i="44"/>
  <c r="B34" i="44"/>
  <c r="C34" i="44"/>
  <c r="A328" i="44"/>
  <c r="B328" i="44"/>
  <c r="C328" i="44"/>
  <c r="A9" i="44"/>
  <c r="B9" i="44"/>
  <c r="C9" i="44"/>
  <c r="A305" i="44"/>
  <c r="B305" i="44"/>
  <c r="C305" i="44"/>
  <c r="A155" i="44"/>
  <c r="B155" i="44"/>
  <c r="C155" i="44"/>
  <c r="A72" i="44"/>
  <c r="B72" i="44"/>
  <c r="C72" i="44"/>
  <c r="A282" i="44"/>
  <c r="B282" i="44"/>
  <c r="C282" i="44"/>
  <c r="A58" i="44"/>
  <c r="B58" i="44"/>
  <c r="C58" i="44"/>
  <c r="A31" i="44"/>
  <c r="B31" i="44"/>
  <c r="C31" i="44"/>
  <c r="A169" i="44"/>
  <c r="B169" i="44"/>
  <c r="C169" i="44"/>
  <c r="A209" i="44"/>
  <c r="B209" i="44"/>
  <c r="C209" i="44"/>
  <c r="A257" i="44"/>
  <c r="B257" i="44"/>
  <c r="C257" i="44"/>
  <c r="A224" i="44"/>
  <c r="B224" i="44"/>
  <c r="C224" i="44"/>
  <c r="A254" i="44"/>
  <c r="B254" i="44"/>
  <c r="C254" i="44"/>
  <c r="A76" i="44"/>
  <c r="B76" i="44"/>
  <c r="C76" i="44"/>
  <c r="A253" i="44"/>
  <c r="B253" i="44"/>
  <c r="C253" i="44"/>
  <c r="A164" i="44"/>
  <c r="B164" i="44"/>
  <c r="C164" i="44"/>
  <c r="A97" i="44"/>
  <c r="B97" i="44"/>
  <c r="C97" i="44"/>
  <c r="A187" i="44"/>
  <c r="B187" i="44"/>
  <c r="C187" i="44"/>
  <c r="A107" i="44"/>
  <c r="B107" i="44"/>
  <c r="C107" i="44"/>
  <c r="A121" i="44"/>
  <c r="B121" i="44"/>
  <c r="C121" i="44"/>
  <c r="A288" i="44"/>
  <c r="B288" i="44"/>
  <c r="C288" i="44"/>
  <c r="A103" i="44"/>
  <c r="B103" i="44"/>
  <c r="C103" i="44"/>
  <c r="A135" i="44"/>
  <c r="B135" i="44"/>
  <c r="C135" i="44"/>
  <c r="A63" i="44"/>
  <c r="B63" i="44"/>
  <c r="C63" i="44"/>
  <c r="A177" i="44"/>
  <c r="B177" i="44"/>
  <c r="C177" i="44"/>
  <c r="A112" i="44"/>
  <c r="B112" i="44"/>
  <c r="C112" i="44"/>
  <c r="A245" i="44"/>
  <c r="B245" i="44"/>
  <c r="C245" i="44"/>
  <c r="A127" i="44"/>
  <c r="B127" i="44"/>
  <c r="C127" i="44"/>
  <c r="A284" i="44"/>
  <c r="B284" i="44"/>
  <c r="C284" i="44"/>
  <c r="A170" i="44"/>
  <c r="B170" i="44"/>
  <c r="C170" i="44"/>
  <c r="A152" i="44"/>
  <c r="B152" i="44"/>
  <c r="C152" i="44"/>
  <c r="A62" i="44"/>
  <c r="B62" i="44"/>
  <c r="C62" i="44"/>
  <c r="A342" i="44"/>
  <c r="B342" i="44"/>
  <c r="C342" i="44"/>
  <c r="A54" i="44"/>
  <c r="B54" i="44"/>
  <c r="C54" i="44"/>
  <c r="A191" i="44"/>
  <c r="B191" i="44"/>
  <c r="C191" i="44"/>
  <c r="A294" i="44"/>
  <c r="B294" i="44"/>
  <c r="C294" i="44"/>
  <c r="A82" i="44"/>
  <c r="B82" i="44"/>
  <c r="C82" i="44"/>
  <c r="A94" i="44"/>
  <c r="B94" i="44"/>
  <c r="C94" i="44"/>
  <c r="A298" i="44"/>
  <c r="B298" i="44"/>
  <c r="C298" i="44"/>
  <c r="A134" i="44"/>
  <c r="B134" i="44"/>
  <c r="C134" i="44"/>
  <c r="C6" i="44"/>
  <c r="B6" i="44"/>
  <c r="A6" i="44"/>
  <c r="F267" i="31"/>
  <c r="I355" i="42" s="1"/>
  <c r="E3" i="64"/>
  <c r="E4" i="64"/>
  <c r="E5" i="64"/>
  <c r="E6" i="64"/>
  <c r="H93" i="42" s="1"/>
  <c r="E7" i="64"/>
  <c r="E8" i="64"/>
  <c r="E9" i="64"/>
  <c r="E10" i="64"/>
  <c r="E11" i="64"/>
  <c r="E12" i="64"/>
  <c r="E13" i="64"/>
  <c r="E14" i="64"/>
  <c r="E15" i="64"/>
  <c r="E16" i="64"/>
  <c r="E17" i="64"/>
  <c r="H189" i="42" s="1"/>
  <c r="E18" i="64"/>
  <c r="E19" i="64"/>
  <c r="E20" i="64"/>
  <c r="E21" i="64"/>
  <c r="E22" i="64"/>
  <c r="E23" i="64"/>
  <c r="E24" i="64"/>
  <c r="E25" i="64"/>
  <c r="E26" i="64"/>
  <c r="E27" i="64"/>
  <c r="E28" i="64"/>
  <c r="E29" i="64"/>
  <c r="E30" i="64"/>
  <c r="H167" i="42" s="1"/>
  <c r="E31" i="64"/>
  <c r="H131" i="42" s="1"/>
  <c r="E32" i="64"/>
  <c r="E33" i="64"/>
  <c r="H154" i="42" s="1"/>
  <c r="E34" i="64"/>
  <c r="E35" i="64"/>
  <c r="E36" i="64"/>
  <c r="E37" i="64"/>
  <c r="E38" i="64"/>
  <c r="E39" i="64"/>
  <c r="E40" i="64"/>
  <c r="E41" i="64"/>
  <c r="H202" i="42" s="1"/>
  <c r="E42" i="64"/>
  <c r="E43" i="64"/>
  <c r="E44" i="64"/>
  <c r="E45" i="64"/>
  <c r="E46" i="64"/>
  <c r="H244" i="42" s="1"/>
  <c r="E47" i="64"/>
  <c r="H199" i="42" s="1"/>
  <c r="E48" i="64"/>
  <c r="E49" i="64"/>
  <c r="H210" i="42" s="1"/>
  <c r="E50" i="64"/>
  <c r="E51" i="64"/>
  <c r="E52" i="64"/>
  <c r="E53" i="64"/>
  <c r="E54" i="64"/>
  <c r="E55" i="64"/>
  <c r="H361" i="42" s="1"/>
  <c r="E56" i="64"/>
  <c r="E57" i="64"/>
  <c r="E58" i="64"/>
  <c r="E59" i="64"/>
  <c r="E60" i="64"/>
  <c r="E61" i="64"/>
  <c r="E62" i="64"/>
  <c r="H40" i="42" s="1"/>
  <c r="E63" i="64"/>
  <c r="H85" i="42" s="1"/>
  <c r="E64" i="64"/>
  <c r="E65" i="64"/>
  <c r="H340" i="42" s="1"/>
  <c r="E66" i="64"/>
  <c r="E67" i="64"/>
  <c r="E68" i="64"/>
  <c r="E69" i="64"/>
  <c r="E70" i="64"/>
  <c r="H99" i="42" s="1"/>
  <c r="E71" i="64"/>
  <c r="E72" i="64"/>
  <c r="E73" i="64"/>
  <c r="E74" i="64"/>
  <c r="E75" i="64"/>
  <c r="E76" i="64"/>
  <c r="E77" i="64"/>
  <c r="E78" i="64"/>
  <c r="H96" i="42" s="1"/>
  <c r="E79" i="64"/>
  <c r="E80" i="64"/>
  <c r="E81" i="64"/>
  <c r="E82" i="64"/>
  <c r="E83" i="64"/>
  <c r="E84" i="64"/>
  <c r="E85" i="64"/>
  <c r="E86" i="64"/>
  <c r="H102" i="42" s="1"/>
  <c r="E87" i="64"/>
  <c r="H305" i="42" s="1"/>
  <c r="E88" i="64"/>
  <c r="E89" i="64"/>
  <c r="E90" i="64"/>
  <c r="E91" i="64"/>
  <c r="E92" i="64"/>
  <c r="E93" i="64"/>
  <c r="E94" i="64"/>
  <c r="H180" i="42" s="1"/>
  <c r="E95" i="64"/>
  <c r="E96" i="64"/>
  <c r="E97" i="64"/>
  <c r="E98" i="64"/>
  <c r="E99" i="64"/>
  <c r="E100" i="64"/>
  <c r="E101" i="64"/>
  <c r="E102" i="64"/>
  <c r="H120" i="42" s="1"/>
  <c r="E103" i="64"/>
  <c r="E104" i="64"/>
  <c r="E105" i="64"/>
  <c r="H35" i="42" s="1"/>
  <c r="E106" i="64"/>
  <c r="E107" i="64"/>
  <c r="E108" i="64"/>
  <c r="E109" i="64"/>
  <c r="E110" i="64"/>
  <c r="E111" i="64"/>
  <c r="H56" i="42" s="1"/>
  <c r="E112" i="64"/>
  <c r="E113" i="64"/>
  <c r="E114" i="64"/>
  <c r="E115" i="64"/>
  <c r="E116" i="64"/>
  <c r="E117" i="64"/>
  <c r="E118" i="64"/>
  <c r="E119" i="64"/>
  <c r="H252" i="42" s="1"/>
  <c r="E120" i="64"/>
  <c r="E121" i="64"/>
  <c r="H47" i="42" s="1"/>
  <c r="E122" i="64"/>
  <c r="E123" i="64"/>
  <c r="E124" i="64"/>
  <c r="E125" i="64"/>
  <c r="E126" i="64"/>
  <c r="E127" i="64"/>
  <c r="H176" i="42" s="1"/>
  <c r="E128" i="64"/>
  <c r="E129" i="64"/>
  <c r="E130" i="64"/>
  <c r="E131" i="64"/>
  <c r="E132" i="64"/>
  <c r="E133" i="64"/>
  <c r="E134" i="64"/>
  <c r="H169" i="42" s="1"/>
  <c r="E135" i="64"/>
  <c r="E136" i="64"/>
  <c r="E137" i="64"/>
  <c r="H125" i="42" s="1"/>
  <c r="E138" i="64"/>
  <c r="E139" i="64"/>
  <c r="E140" i="64"/>
  <c r="E141" i="64"/>
  <c r="E142" i="64"/>
  <c r="E143" i="64"/>
  <c r="E144" i="64"/>
  <c r="E145" i="64"/>
  <c r="H53" i="42" s="1"/>
  <c r="E146" i="64"/>
  <c r="E147" i="64"/>
  <c r="E148" i="64"/>
  <c r="E149" i="64"/>
  <c r="E150" i="64"/>
  <c r="H339" i="42" s="1"/>
  <c r="E151" i="64"/>
  <c r="E152" i="64"/>
  <c r="E153" i="64"/>
  <c r="H94" i="42" s="1"/>
  <c r="E154" i="64"/>
  <c r="E155" i="64"/>
  <c r="E156" i="64"/>
  <c r="E157" i="64"/>
  <c r="E158" i="64"/>
  <c r="E159" i="64"/>
  <c r="H352" i="42" s="1"/>
  <c r="E160" i="64"/>
  <c r="E161" i="64"/>
  <c r="E162" i="64"/>
  <c r="E163" i="64"/>
  <c r="E164" i="64"/>
  <c r="E165" i="64"/>
  <c r="E166" i="64"/>
  <c r="H187" i="42" s="1"/>
  <c r="E167" i="64"/>
  <c r="H288" i="42" s="1"/>
  <c r="E168" i="64"/>
  <c r="E169" i="64"/>
  <c r="H263" i="42" s="1"/>
  <c r="E170" i="64"/>
  <c r="E171" i="64"/>
  <c r="E172" i="64"/>
  <c r="E173" i="64"/>
  <c r="E174" i="64"/>
  <c r="H114" i="42" s="1"/>
  <c r="E175" i="64"/>
  <c r="H280" i="42" s="1"/>
  <c r="E176" i="64"/>
  <c r="E177" i="64"/>
  <c r="H130" i="42" s="1"/>
  <c r="E178" i="64"/>
  <c r="E179" i="64"/>
  <c r="E180" i="64"/>
  <c r="E181" i="64"/>
  <c r="E182" i="64"/>
  <c r="H329" i="42" s="1"/>
  <c r="E183" i="64"/>
  <c r="E184" i="64"/>
  <c r="E185" i="64"/>
  <c r="E186" i="64"/>
  <c r="E187" i="64"/>
  <c r="E188" i="64"/>
  <c r="E189" i="64"/>
  <c r="E190" i="64"/>
  <c r="E191" i="64"/>
  <c r="H75" i="42" s="1"/>
  <c r="E192" i="64"/>
  <c r="E193" i="64"/>
  <c r="E194" i="64"/>
  <c r="E195" i="64"/>
  <c r="E196" i="64"/>
  <c r="E197" i="64"/>
  <c r="E198" i="64"/>
  <c r="H221" i="42" s="1"/>
  <c r="E199" i="64"/>
  <c r="H175" i="42" s="1"/>
  <c r="E200" i="64"/>
  <c r="E201" i="64"/>
  <c r="H197" i="42" s="1"/>
  <c r="E202" i="64"/>
  <c r="E203" i="64"/>
  <c r="E204" i="64"/>
  <c r="E205" i="64"/>
  <c r="E206" i="64"/>
  <c r="H268" i="42" s="1"/>
  <c r="E207" i="64"/>
  <c r="H282" i="42" s="1"/>
  <c r="E208" i="64"/>
  <c r="E209" i="64"/>
  <c r="E210" i="64"/>
  <c r="E211" i="64"/>
  <c r="E212" i="64"/>
  <c r="E213" i="64"/>
  <c r="E214" i="64"/>
  <c r="E215" i="64"/>
  <c r="E216" i="64"/>
  <c r="E217" i="64"/>
  <c r="E218" i="64"/>
  <c r="E219" i="64"/>
  <c r="E220" i="64"/>
  <c r="E221" i="64"/>
  <c r="E222" i="64"/>
  <c r="E223" i="64"/>
  <c r="H287" i="42" s="1"/>
  <c r="E224" i="64"/>
  <c r="E225" i="64"/>
  <c r="E226" i="64"/>
  <c r="E227" i="64"/>
  <c r="E228" i="64"/>
  <c r="E229" i="64"/>
  <c r="E230" i="64"/>
  <c r="E231" i="64"/>
  <c r="E232" i="64"/>
  <c r="E233" i="64"/>
  <c r="H191" i="42" s="1"/>
  <c r="E234" i="64"/>
  <c r="E235" i="64"/>
  <c r="E236" i="64"/>
  <c r="E237" i="64"/>
  <c r="E238" i="64"/>
  <c r="E239" i="64"/>
  <c r="E240" i="64"/>
  <c r="E241" i="64"/>
  <c r="E242" i="64"/>
  <c r="E243" i="64"/>
  <c r="E244" i="64"/>
  <c r="E245" i="64"/>
  <c r="E246" i="64"/>
  <c r="H330" i="42" s="1"/>
  <c r="E247" i="64"/>
  <c r="H245" i="42" s="1"/>
  <c r="E248" i="64"/>
  <c r="E249" i="64"/>
  <c r="E250" i="64"/>
  <c r="E251" i="64"/>
  <c r="E252" i="64"/>
  <c r="E253" i="64"/>
  <c r="E254" i="64"/>
  <c r="E255" i="64"/>
  <c r="E256" i="64"/>
  <c r="E257" i="64"/>
  <c r="H208" i="42" s="1"/>
  <c r="E258" i="64"/>
  <c r="E259" i="64"/>
  <c r="E260" i="64"/>
  <c r="E261" i="64"/>
  <c r="E262" i="64"/>
  <c r="H60" i="42" s="1"/>
  <c r="E263" i="64"/>
  <c r="E264" i="64"/>
  <c r="E265" i="64"/>
  <c r="E266" i="64"/>
  <c r="E267" i="64"/>
  <c r="E268" i="64"/>
  <c r="E269" i="64"/>
  <c r="E270" i="64"/>
  <c r="E271" i="64"/>
  <c r="E272" i="64"/>
  <c r="E273" i="64"/>
  <c r="E274" i="64"/>
  <c r="E275" i="64"/>
  <c r="E276" i="64"/>
  <c r="E277" i="64"/>
  <c r="E278" i="64"/>
  <c r="H168" i="42" s="1"/>
  <c r="E279" i="64"/>
  <c r="E280" i="64"/>
  <c r="E281" i="64"/>
  <c r="E282" i="64"/>
  <c r="E283" i="64"/>
  <c r="E284" i="64"/>
  <c r="E285" i="64"/>
  <c r="E286" i="64"/>
  <c r="H266" i="42" s="1"/>
  <c r="E287" i="64"/>
  <c r="H160" i="42" s="1"/>
  <c r="E288" i="64"/>
  <c r="E289" i="64"/>
  <c r="E290" i="64"/>
  <c r="E291" i="64"/>
  <c r="E292" i="64"/>
  <c r="E293" i="64"/>
  <c r="E294" i="64"/>
  <c r="H368" i="42" s="1"/>
  <c r="E295" i="64"/>
  <c r="H70" i="42" s="1"/>
  <c r="E296" i="64"/>
  <c r="E297" i="64"/>
  <c r="H256" i="42" s="1"/>
  <c r="E298" i="64"/>
  <c r="E299" i="64"/>
  <c r="E300" i="64"/>
  <c r="E301" i="64"/>
  <c r="E302" i="64"/>
  <c r="E303" i="64"/>
  <c r="E304" i="64"/>
  <c r="E305" i="64"/>
  <c r="E306" i="64"/>
  <c r="E307" i="64"/>
  <c r="E308" i="64"/>
  <c r="E309" i="64"/>
  <c r="E310" i="64"/>
  <c r="E311" i="64"/>
  <c r="H247" i="42" s="1"/>
  <c r="E312" i="64"/>
  <c r="E313" i="64"/>
  <c r="E314" i="64"/>
  <c r="E315" i="64"/>
  <c r="E316" i="64"/>
  <c r="E317" i="64"/>
  <c r="E318" i="64"/>
  <c r="H292" i="42" s="1"/>
  <c r="E319" i="64"/>
  <c r="E320" i="64"/>
  <c r="E321" i="64"/>
  <c r="H284" i="42" s="1"/>
  <c r="E322" i="64"/>
  <c r="E323" i="64"/>
  <c r="E324" i="64"/>
  <c r="E325" i="64"/>
  <c r="E326" i="64"/>
  <c r="H262" i="42" s="1"/>
  <c r="E327" i="64"/>
  <c r="H276" i="42" s="1"/>
  <c r="E328" i="64"/>
  <c r="E329" i="64"/>
  <c r="E330" i="64"/>
  <c r="E331" i="64"/>
  <c r="E332" i="64"/>
  <c r="H129" i="42" s="1"/>
  <c r="E333" i="64"/>
  <c r="E334" i="64"/>
  <c r="H215" i="42" s="1"/>
  <c r="E335" i="64"/>
  <c r="E336" i="64"/>
  <c r="E337" i="64"/>
  <c r="H217" i="42" s="1"/>
  <c r="E338" i="64"/>
  <c r="E339" i="64"/>
  <c r="E340" i="64"/>
  <c r="E341" i="64"/>
  <c r="E342" i="64"/>
  <c r="H27" i="42" s="1"/>
  <c r="E343" i="64"/>
  <c r="H316" i="42" s="1"/>
  <c r="E344" i="64"/>
  <c r="E345" i="64"/>
  <c r="E346" i="64"/>
  <c r="E2" i="64"/>
  <c r="E18" i="22"/>
  <c r="E19" i="22"/>
  <c r="E20" i="22"/>
  <c r="E21" i="22"/>
  <c r="E22" i="22"/>
  <c r="E23" i="22"/>
  <c r="E24" i="22"/>
  <c r="E25" i="22"/>
  <c r="E26" i="22"/>
  <c r="E27" i="22"/>
  <c r="E28" i="22"/>
  <c r="E29" i="22"/>
  <c r="E30" i="22"/>
  <c r="E31" i="22"/>
  <c r="E32" i="22"/>
  <c r="E33" i="22"/>
  <c r="E34" i="22"/>
  <c r="E35" i="22"/>
  <c r="E36" i="22"/>
  <c r="E37" i="22"/>
  <c r="G37" i="22" s="1"/>
  <c r="H37" i="22" s="1"/>
  <c r="I37" i="22" s="1"/>
  <c r="J227" i="42" s="1"/>
  <c r="E38" i="22"/>
  <c r="E39" i="22"/>
  <c r="E40" i="22"/>
  <c r="E41" i="22"/>
  <c r="E42" i="22"/>
  <c r="E43" i="22"/>
  <c r="E44" i="22"/>
  <c r="E45" i="22"/>
  <c r="E46" i="22"/>
  <c r="E47" i="22"/>
  <c r="G47" i="22" s="1"/>
  <c r="H47" i="22" s="1"/>
  <c r="I47" i="22" s="1"/>
  <c r="J345" i="42" s="1"/>
  <c r="E48" i="22"/>
  <c r="E49" i="22"/>
  <c r="E50" i="22"/>
  <c r="E51" i="22"/>
  <c r="E52" i="22"/>
  <c r="E53" i="22"/>
  <c r="E54" i="22"/>
  <c r="E55" i="22"/>
  <c r="E56" i="22"/>
  <c r="E57" i="22"/>
  <c r="E58" i="22"/>
  <c r="E59" i="22"/>
  <c r="E60" i="22"/>
  <c r="E61" i="22"/>
  <c r="E62" i="22"/>
  <c r="E63" i="22"/>
  <c r="E64" i="22"/>
  <c r="E65" i="22"/>
  <c r="E66" i="22"/>
  <c r="E67" i="22"/>
  <c r="E68" i="22"/>
  <c r="E69" i="22"/>
  <c r="E70" i="22"/>
  <c r="E71" i="22"/>
  <c r="E72" i="22"/>
  <c r="E73" i="22"/>
  <c r="E74" i="22"/>
  <c r="E75" i="22"/>
  <c r="E76" i="22"/>
  <c r="E77" i="22"/>
  <c r="E78" i="22"/>
  <c r="E79" i="22"/>
  <c r="H79" i="22" s="1"/>
  <c r="I79" i="22" s="1"/>
  <c r="J132" i="42" s="1"/>
  <c r="E80" i="22"/>
  <c r="E81" i="22"/>
  <c r="E82" i="22"/>
  <c r="E83" i="22"/>
  <c r="E84" i="22"/>
  <c r="E85" i="22"/>
  <c r="E86" i="22"/>
  <c r="E87" i="22"/>
  <c r="E88" i="22"/>
  <c r="E89" i="22"/>
  <c r="E90" i="22"/>
  <c r="E91" i="22"/>
  <c r="E92" i="22"/>
  <c r="E93" i="22"/>
  <c r="E94" i="22"/>
  <c r="E95" i="22"/>
  <c r="G95" i="22" s="1"/>
  <c r="E96" i="22"/>
  <c r="E97" i="22"/>
  <c r="E98" i="22"/>
  <c r="E99" i="22"/>
  <c r="G99" i="22" s="1"/>
  <c r="H99" i="22" s="1"/>
  <c r="I99" i="22" s="1"/>
  <c r="J126" i="42" s="1"/>
  <c r="E100" i="22"/>
  <c r="E101" i="22"/>
  <c r="E102" i="22"/>
  <c r="E103" i="22"/>
  <c r="E104" i="22"/>
  <c r="E105" i="22"/>
  <c r="E106" i="22"/>
  <c r="E107" i="22"/>
  <c r="E108" i="22"/>
  <c r="E109" i="22"/>
  <c r="E110" i="22"/>
  <c r="E111" i="22"/>
  <c r="E112" i="22"/>
  <c r="E113" i="22"/>
  <c r="E114" i="22"/>
  <c r="E115" i="22"/>
  <c r="E116" i="22"/>
  <c r="E117" i="22"/>
  <c r="E118" i="22"/>
  <c r="E119" i="22"/>
  <c r="E120" i="22"/>
  <c r="E121" i="22"/>
  <c r="E122" i="22"/>
  <c r="E123" i="22"/>
  <c r="E124" i="22"/>
  <c r="E125" i="22"/>
  <c r="E126" i="22"/>
  <c r="E127" i="22"/>
  <c r="E128" i="22"/>
  <c r="E129" i="22"/>
  <c r="E130" i="22"/>
  <c r="E131" i="22"/>
  <c r="E132" i="22"/>
  <c r="E133" i="22"/>
  <c r="E134" i="22"/>
  <c r="E135" i="22"/>
  <c r="E136" i="22"/>
  <c r="E137" i="22"/>
  <c r="E138" i="22"/>
  <c r="E139" i="22"/>
  <c r="E140" i="22"/>
  <c r="E141" i="22"/>
  <c r="E142" i="22"/>
  <c r="E143" i="22"/>
  <c r="E144" i="22"/>
  <c r="E145" i="22"/>
  <c r="E146" i="22"/>
  <c r="E147" i="22"/>
  <c r="E148" i="22"/>
  <c r="E149" i="22"/>
  <c r="E150" i="22"/>
  <c r="E151" i="22"/>
  <c r="E152" i="22"/>
  <c r="E153" i="22"/>
  <c r="E154" i="22"/>
  <c r="E155" i="22"/>
  <c r="E156" i="22"/>
  <c r="E157" i="22"/>
  <c r="E158" i="22"/>
  <c r="E159" i="22"/>
  <c r="E160" i="22"/>
  <c r="E161" i="22"/>
  <c r="E162" i="22"/>
  <c r="E163" i="22"/>
  <c r="E164" i="22"/>
  <c r="E165" i="22"/>
  <c r="E166" i="22"/>
  <c r="E167" i="22"/>
  <c r="E168" i="22"/>
  <c r="E169" i="22"/>
  <c r="E170" i="22"/>
  <c r="E171" i="22"/>
  <c r="E172" i="22"/>
  <c r="E173" i="22"/>
  <c r="E174" i="22"/>
  <c r="E175" i="22"/>
  <c r="E176" i="22"/>
  <c r="E177" i="22"/>
  <c r="E178" i="22"/>
  <c r="E179" i="22"/>
  <c r="E180" i="22"/>
  <c r="E181" i="22"/>
  <c r="E182" i="22"/>
  <c r="E183" i="22"/>
  <c r="E184" i="22"/>
  <c r="E185" i="22"/>
  <c r="E186" i="22"/>
  <c r="E187" i="22"/>
  <c r="E188" i="22"/>
  <c r="E189" i="22"/>
  <c r="E190" i="22"/>
  <c r="E191" i="22"/>
  <c r="E192" i="22"/>
  <c r="E193" i="22"/>
  <c r="E194" i="22"/>
  <c r="E195" i="22"/>
  <c r="E196" i="22"/>
  <c r="E197" i="22"/>
  <c r="E198" i="22"/>
  <c r="E199" i="22"/>
  <c r="E200" i="22"/>
  <c r="E201" i="22"/>
  <c r="E202" i="22"/>
  <c r="E203" i="22"/>
  <c r="E204" i="22"/>
  <c r="E205" i="22"/>
  <c r="E206" i="22"/>
  <c r="E207" i="22"/>
  <c r="E208" i="22"/>
  <c r="E209" i="22"/>
  <c r="E210" i="22"/>
  <c r="E211" i="22"/>
  <c r="E212" i="22"/>
  <c r="E213" i="22"/>
  <c r="E214" i="22"/>
  <c r="E215" i="22"/>
  <c r="E216" i="22"/>
  <c r="E217" i="22"/>
  <c r="E218" i="22"/>
  <c r="E219" i="22"/>
  <c r="E220" i="22"/>
  <c r="E221" i="22"/>
  <c r="E222" i="22"/>
  <c r="E223" i="22"/>
  <c r="E224" i="22"/>
  <c r="E225" i="22"/>
  <c r="E226" i="22"/>
  <c r="E227" i="22"/>
  <c r="E228" i="22"/>
  <c r="E229" i="22"/>
  <c r="E230" i="22"/>
  <c r="E231" i="22"/>
  <c r="E232" i="22"/>
  <c r="E233" i="22"/>
  <c r="E234" i="22"/>
  <c r="E235" i="22"/>
  <c r="E236" i="22"/>
  <c r="E237" i="22"/>
  <c r="E238" i="22"/>
  <c r="E239" i="22"/>
  <c r="E240" i="22"/>
  <c r="E241" i="22"/>
  <c r="E242" i="22"/>
  <c r="E243" i="22"/>
  <c r="E244" i="22"/>
  <c r="E245" i="22"/>
  <c r="E246" i="22"/>
  <c r="E247" i="22"/>
  <c r="E248" i="22"/>
  <c r="E249" i="22"/>
  <c r="E250" i="22"/>
  <c r="E251" i="22"/>
  <c r="E252" i="22"/>
  <c r="E253" i="22"/>
  <c r="E254" i="22"/>
  <c r="E255" i="22"/>
  <c r="E256" i="22"/>
  <c r="E257" i="22"/>
  <c r="E258" i="22"/>
  <c r="E259" i="22"/>
  <c r="E260" i="22"/>
  <c r="E261" i="22"/>
  <c r="E262" i="22"/>
  <c r="E263" i="22"/>
  <c r="E264" i="22"/>
  <c r="E265" i="22"/>
  <c r="E266" i="22"/>
  <c r="E267" i="22"/>
  <c r="E268" i="22"/>
  <c r="E269" i="22"/>
  <c r="E270" i="22"/>
  <c r="E271" i="22"/>
  <c r="E272" i="22"/>
  <c r="E273" i="22"/>
  <c r="E274" i="22"/>
  <c r="E275" i="22"/>
  <c r="E276" i="22"/>
  <c r="E277" i="22"/>
  <c r="E278" i="22"/>
  <c r="E279" i="22"/>
  <c r="E280" i="22"/>
  <c r="E281" i="22"/>
  <c r="E282" i="22"/>
  <c r="E283" i="22"/>
  <c r="E284" i="22"/>
  <c r="E285" i="22"/>
  <c r="E286" i="22"/>
  <c r="E287" i="22"/>
  <c r="E288" i="22"/>
  <c r="E289" i="22"/>
  <c r="E290" i="22"/>
  <c r="E291" i="22"/>
  <c r="E292" i="22"/>
  <c r="E293" i="22"/>
  <c r="E294" i="22"/>
  <c r="E295" i="22"/>
  <c r="E296" i="22"/>
  <c r="E297" i="22"/>
  <c r="E298" i="22"/>
  <c r="E299" i="22"/>
  <c r="E300" i="22"/>
  <c r="E301" i="22"/>
  <c r="E302" i="22"/>
  <c r="E303" i="22"/>
  <c r="E304" i="22"/>
  <c r="E305" i="22"/>
  <c r="E306" i="22"/>
  <c r="E307" i="22"/>
  <c r="E308" i="22"/>
  <c r="E309" i="22"/>
  <c r="E310" i="22"/>
  <c r="E311" i="22"/>
  <c r="E312" i="22"/>
  <c r="E313" i="22"/>
  <c r="E314" i="22"/>
  <c r="E315" i="22"/>
  <c r="E316" i="22"/>
  <c r="E317" i="22"/>
  <c r="E318" i="22"/>
  <c r="E319" i="22"/>
  <c r="E320" i="22"/>
  <c r="E321" i="22"/>
  <c r="E322" i="22"/>
  <c r="E323" i="22"/>
  <c r="E324" i="22"/>
  <c r="E325" i="22"/>
  <c r="E326" i="22"/>
  <c r="E327" i="22"/>
  <c r="E328" i="22"/>
  <c r="E329" i="22"/>
  <c r="E330" i="22"/>
  <c r="E331" i="22"/>
  <c r="E332" i="22"/>
  <c r="E333" i="22"/>
  <c r="E334" i="22"/>
  <c r="E335" i="22"/>
  <c r="E336" i="22"/>
  <c r="E337" i="22"/>
  <c r="E338" i="22"/>
  <c r="E339" i="22"/>
  <c r="E340" i="22"/>
  <c r="E341" i="22"/>
  <c r="E342" i="22"/>
  <c r="E343" i="22"/>
  <c r="E344" i="22"/>
  <c r="E345" i="22"/>
  <c r="E346" i="22"/>
  <c r="E347" i="22"/>
  <c r="E348" i="22"/>
  <c r="E5" i="22"/>
  <c r="E6" i="22"/>
  <c r="E7" i="22"/>
  <c r="G7" i="22" s="1"/>
  <c r="H7" i="22" s="1"/>
  <c r="I7" i="22" s="1"/>
  <c r="J343" i="42" s="1"/>
  <c r="E8" i="22"/>
  <c r="E9" i="22"/>
  <c r="E10" i="22"/>
  <c r="E11" i="22"/>
  <c r="E12" i="22"/>
  <c r="E13" i="22"/>
  <c r="E14" i="22"/>
  <c r="E15" i="22"/>
  <c r="E16" i="22"/>
  <c r="E17" i="22"/>
  <c r="E4" i="22"/>
  <c r="H26" i="42"/>
  <c r="H28" i="42"/>
  <c r="H34" i="42"/>
  <c r="H29" i="42"/>
  <c r="H25" i="42"/>
  <c r="H31" i="42"/>
  <c r="H30" i="42"/>
  <c r="H49" i="42"/>
  <c r="H33" i="42"/>
  <c r="H42" i="42"/>
  <c r="H41" i="42"/>
  <c r="H48" i="42"/>
  <c r="H44" i="42"/>
  <c r="H36" i="42"/>
  <c r="H39" i="42"/>
  <c r="H46" i="42"/>
  <c r="H43" i="42"/>
  <c r="H45" i="42"/>
  <c r="H51" i="42"/>
  <c r="H50" i="42"/>
  <c r="H57" i="42"/>
  <c r="H54" i="42"/>
  <c r="H58" i="42"/>
  <c r="H32" i="42"/>
  <c r="H37" i="42"/>
  <c r="H52" i="42"/>
  <c r="H55" i="42"/>
  <c r="H59" i="42"/>
  <c r="H38" i="42"/>
  <c r="H61" i="42"/>
  <c r="H62" i="42"/>
  <c r="H63" i="42"/>
  <c r="H64" i="42"/>
  <c r="H65" i="42"/>
  <c r="H66" i="42"/>
  <c r="H67" i="42"/>
  <c r="H68" i="42"/>
  <c r="H69" i="42"/>
  <c r="H71" i="42"/>
  <c r="H74" i="42"/>
  <c r="H73" i="42"/>
  <c r="H72" i="42"/>
  <c r="H82" i="42"/>
  <c r="H78" i="42"/>
  <c r="H84" i="42"/>
  <c r="H87" i="42"/>
  <c r="H80" i="42"/>
  <c r="H98" i="42"/>
  <c r="H90" i="42"/>
  <c r="H95" i="42"/>
  <c r="H86" i="42"/>
  <c r="H97" i="42"/>
  <c r="H79" i="42"/>
  <c r="H89" i="42"/>
  <c r="H76" i="42"/>
  <c r="H88" i="42"/>
  <c r="H100" i="42"/>
  <c r="H83" i="42"/>
  <c r="H101" i="42"/>
  <c r="H77" i="42"/>
  <c r="H91" i="42"/>
  <c r="H81" i="42"/>
  <c r="H92" i="42"/>
  <c r="H103" i="42"/>
  <c r="H104" i="42"/>
  <c r="H105" i="42"/>
  <c r="H106" i="42"/>
  <c r="H107" i="42"/>
  <c r="H108" i="42"/>
  <c r="H111" i="42"/>
  <c r="H109" i="42"/>
  <c r="H136" i="42"/>
  <c r="H119" i="42"/>
  <c r="H135" i="42"/>
  <c r="H121" i="42"/>
  <c r="H113" i="42"/>
  <c r="H110" i="42"/>
  <c r="H141" i="42"/>
  <c r="H123" i="42"/>
  <c r="H118" i="42"/>
  <c r="H112" i="42"/>
  <c r="H147" i="42"/>
  <c r="H138" i="42"/>
  <c r="H126" i="42"/>
  <c r="H145" i="42"/>
  <c r="H151" i="42"/>
  <c r="H148" i="42"/>
  <c r="H150" i="42"/>
  <c r="H132" i="42"/>
  <c r="H140" i="42"/>
  <c r="H128" i="42"/>
  <c r="H122" i="42"/>
  <c r="H152" i="42"/>
  <c r="H134" i="42"/>
  <c r="H117" i="42"/>
  <c r="H137" i="42"/>
  <c r="H149" i="42"/>
  <c r="H139" i="42"/>
  <c r="H115" i="42"/>
  <c r="H153" i="42"/>
  <c r="H124" i="42"/>
  <c r="H156" i="42"/>
  <c r="H133" i="42"/>
  <c r="H143" i="42"/>
  <c r="H142" i="42"/>
  <c r="H155" i="42"/>
  <c r="H157" i="42"/>
  <c r="H146" i="42"/>
  <c r="H158" i="42"/>
  <c r="H159" i="42"/>
  <c r="H161" i="42"/>
  <c r="H162" i="42"/>
  <c r="H163" i="42"/>
  <c r="H144" i="42"/>
  <c r="H116" i="42"/>
  <c r="H164" i="42"/>
  <c r="H127" i="42"/>
  <c r="H166" i="42"/>
  <c r="H200" i="42"/>
  <c r="H171" i="42"/>
  <c r="H231" i="42"/>
  <c r="H243" i="42"/>
  <c r="H177" i="42"/>
  <c r="H186" i="42"/>
  <c r="H184" i="42"/>
  <c r="H179" i="42"/>
  <c r="H203" i="42"/>
  <c r="H220" i="42"/>
  <c r="H193" i="42"/>
  <c r="H227" i="42"/>
  <c r="H241" i="42"/>
  <c r="H181" i="42"/>
  <c r="H170" i="42"/>
  <c r="H211" i="42"/>
  <c r="H235" i="42"/>
  <c r="H219" i="42"/>
  <c r="H238" i="42"/>
  <c r="H209" i="42"/>
  <c r="H207" i="42"/>
  <c r="H195" i="42"/>
  <c r="H196" i="42"/>
  <c r="H204" i="42"/>
  <c r="H190" i="42"/>
  <c r="H228" i="42"/>
  <c r="H226" i="42"/>
  <c r="H222" i="42"/>
  <c r="H205" i="42"/>
  <c r="H185" i="42"/>
  <c r="H224" i="42"/>
  <c r="H198" i="42"/>
  <c r="H213" i="42"/>
  <c r="H188" i="42"/>
  <c r="H194" i="42"/>
  <c r="H218" i="42"/>
  <c r="H174" i="42"/>
  <c r="H239" i="42"/>
  <c r="H206" i="42"/>
  <c r="H230" i="42"/>
  <c r="H237" i="42"/>
  <c r="H240" i="42"/>
  <c r="H223" i="42"/>
  <c r="H201" i="42"/>
  <c r="H236" i="42"/>
  <c r="H212" i="42"/>
  <c r="H233" i="42"/>
  <c r="H225" i="42"/>
  <c r="H216" i="42"/>
  <c r="H165" i="42"/>
  <c r="H242" i="42"/>
  <c r="H192" i="42"/>
  <c r="H178" i="42"/>
  <c r="H173" i="42"/>
  <c r="H232" i="42"/>
  <c r="H246" i="42"/>
  <c r="H248" i="42"/>
  <c r="H249" i="42"/>
  <c r="H250" i="42"/>
  <c r="H172" i="42"/>
  <c r="H251" i="42"/>
  <c r="H253" i="42"/>
  <c r="H254" i="42"/>
  <c r="H182" i="42"/>
  <c r="H234" i="42"/>
  <c r="H255" i="42"/>
  <c r="H214" i="42"/>
  <c r="H257" i="42"/>
  <c r="H183" i="42"/>
  <c r="H258" i="42"/>
  <c r="H229" i="42"/>
  <c r="H259" i="42"/>
  <c r="H260" i="42"/>
  <c r="H264" i="42"/>
  <c r="H273" i="42"/>
  <c r="H265" i="42"/>
  <c r="H306" i="42"/>
  <c r="H271" i="42"/>
  <c r="H294" i="42"/>
  <c r="H281" i="42"/>
  <c r="H270" i="42"/>
  <c r="H277" i="42"/>
  <c r="H338" i="42"/>
  <c r="H293" i="42"/>
  <c r="H297" i="42"/>
  <c r="H320" i="42"/>
  <c r="H319" i="42"/>
  <c r="H303" i="42"/>
  <c r="H315" i="42"/>
  <c r="H296" i="42"/>
  <c r="H283" i="42"/>
  <c r="H314" i="42"/>
  <c r="H318" i="42"/>
  <c r="H291" i="42"/>
  <c r="H301" i="42"/>
  <c r="H322" i="42"/>
  <c r="H312" i="42"/>
  <c r="H328" i="42"/>
  <c r="H311" i="42"/>
  <c r="H269" i="42"/>
  <c r="H298" i="42"/>
  <c r="H325" i="42"/>
  <c r="H267" i="42"/>
  <c r="H323" i="42"/>
  <c r="H331" i="42"/>
  <c r="H274" i="42"/>
  <c r="H317" i="42"/>
  <c r="H272" i="42"/>
  <c r="H324" i="42"/>
  <c r="H313" i="42"/>
  <c r="H336" i="42"/>
  <c r="H299" i="42"/>
  <c r="H309" i="42"/>
  <c r="H349" i="42"/>
  <c r="H290" i="42"/>
  <c r="H279" i="42"/>
  <c r="H289" i="42"/>
  <c r="H300" i="42"/>
  <c r="H285" i="42"/>
  <c r="H295" i="42"/>
  <c r="H286" i="42"/>
  <c r="H344" i="42"/>
  <c r="H347" i="42"/>
  <c r="H278" i="42"/>
  <c r="H355" i="42"/>
  <c r="H348" i="42"/>
  <c r="H321" i="42"/>
  <c r="H337" i="42"/>
  <c r="H335" i="42"/>
  <c r="H307" i="42"/>
  <c r="H341" i="42"/>
  <c r="H304" i="42"/>
  <c r="H332" i="42"/>
  <c r="H326" i="42"/>
  <c r="H342" i="42"/>
  <c r="H350" i="42"/>
  <c r="H356" i="42"/>
  <c r="H354" i="42"/>
  <c r="H353" i="42"/>
  <c r="H310" i="42"/>
  <c r="H261" i="42"/>
  <c r="H351" i="42"/>
  <c r="H343" i="42"/>
  <c r="H275" i="42"/>
  <c r="H327" i="42"/>
  <c r="H302" i="42"/>
  <c r="H308" i="42"/>
  <c r="H357" i="42"/>
  <c r="H358" i="42"/>
  <c r="H333" i="42"/>
  <c r="H359" i="42"/>
  <c r="H360" i="42"/>
  <c r="H362" i="42"/>
  <c r="H334" i="42"/>
  <c r="H363" i="42"/>
  <c r="H364" i="42"/>
  <c r="H346" i="42"/>
  <c r="H365" i="42"/>
  <c r="H366" i="42"/>
  <c r="H367" i="42"/>
  <c r="H369" i="42"/>
  <c r="H345" i="42"/>
  <c r="E16" i="55"/>
  <c r="F16" i="55" s="1"/>
  <c r="G16" i="55" s="1"/>
  <c r="E24" i="55"/>
  <c r="F24" i="55" s="1"/>
  <c r="G24" i="55" s="1"/>
  <c r="E40" i="55"/>
  <c r="F40" i="55" s="1"/>
  <c r="G40" i="55" s="1"/>
  <c r="D277" i="42" s="1"/>
  <c r="E53" i="55"/>
  <c r="F53" i="55" s="1"/>
  <c r="G53" i="55" s="1"/>
  <c r="E64" i="55"/>
  <c r="F64" i="55" s="1"/>
  <c r="G64" i="55" s="1"/>
  <c r="E69" i="55"/>
  <c r="F69" i="55" s="1"/>
  <c r="G69" i="55" s="1"/>
  <c r="E80" i="55"/>
  <c r="E88" i="55"/>
  <c r="F88" i="55" s="1"/>
  <c r="G88" i="55" s="1"/>
  <c r="E93" i="55"/>
  <c r="F93" i="55" s="1"/>
  <c r="G93" i="55" s="1"/>
  <c r="E104" i="55"/>
  <c r="F104" i="55" s="1"/>
  <c r="E128" i="55"/>
  <c r="F128" i="55" s="1"/>
  <c r="G128" i="55" s="1"/>
  <c r="E133" i="55"/>
  <c r="F133" i="55" s="1"/>
  <c r="G133" i="55" s="1"/>
  <c r="E144" i="55"/>
  <c r="F144" i="55" s="1"/>
  <c r="G144" i="55" s="1"/>
  <c r="D316" i="42" s="1"/>
  <c r="E152" i="55"/>
  <c r="F152" i="55" s="1"/>
  <c r="G152" i="55" s="1"/>
  <c r="E157" i="55"/>
  <c r="F157" i="55" s="1"/>
  <c r="G157" i="55" s="1"/>
  <c r="E168" i="55"/>
  <c r="F168" i="55" s="1"/>
  <c r="E173" i="55"/>
  <c r="F173" i="55" s="1"/>
  <c r="G173" i="55" s="1"/>
  <c r="E192" i="55"/>
  <c r="F192" i="55" s="1"/>
  <c r="G192" i="55" s="1"/>
  <c r="E208" i="55"/>
  <c r="F208" i="55" s="1"/>
  <c r="G208" i="55" s="1"/>
  <c r="E216" i="55"/>
  <c r="F216" i="55" s="1"/>
  <c r="G216" i="55" s="1"/>
  <c r="E219" i="55"/>
  <c r="F219" i="55" s="1"/>
  <c r="G219" i="55" s="1"/>
  <c r="E232" i="55"/>
  <c r="F232" i="55" s="1"/>
  <c r="E237" i="55"/>
  <c r="F237" i="55" s="1"/>
  <c r="G237" i="55" s="1"/>
  <c r="E245" i="55"/>
  <c r="F245" i="55" s="1"/>
  <c r="G245" i="55" s="1"/>
  <c r="E256" i="55"/>
  <c r="F256" i="55" s="1"/>
  <c r="G256" i="55" s="1"/>
  <c r="E259" i="55"/>
  <c r="F259" i="55" s="1"/>
  <c r="G259" i="55" s="1"/>
  <c r="E261" i="55"/>
  <c r="F261" i="55" s="1"/>
  <c r="G261" i="55" s="1"/>
  <c r="E272" i="55"/>
  <c r="E280" i="55"/>
  <c r="F280" i="55" s="1"/>
  <c r="G280" i="55" s="1"/>
  <c r="E283" i="55"/>
  <c r="F283" i="55" s="1"/>
  <c r="G283" i="55" s="1"/>
  <c r="E296" i="55"/>
  <c r="F296" i="55" s="1"/>
  <c r="E304" i="55"/>
  <c r="F304" i="55" s="1"/>
  <c r="G304" i="55" s="1"/>
  <c r="E307" i="55"/>
  <c r="F307" i="55" s="1"/>
  <c r="G307" i="55" s="1"/>
  <c r="E309" i="55"/>
  <c r="F309" i="55" s="1"/>
  <c r="G309" i="55" s="1"/>
  <c r="E312" i="55"/>
  <c r="F312" i="55" s="1"/>
  <c r="G312" i="55" s="1"/>
  <c r="E315" i="55"/>
  <c r="F315" i="55" s="1"/>
  <c r="G315" i="55" s="1"/>
  <c r="E317" i="55"/>
  <c r="F317" i="55" s="1"/>
  <c r="G317" i="55" s="1"/>
  <c r="E320" i="55"/>
  <c r="F320" i="55" s="1"/>
  <c r="G320" i="55" s="1"/>
  <c r="E323" i="55"/>
  <c r="F323" i="55" s="1"/>
  <c r="G323" i="55" s="1"/>
  <c r="E328" i="55"/>
  <c r="F328" i="55" s="1"/>
  <c r="G328" i="55" s="1"/>
  <c r="E331" i="55"/>
  <c r="F331" i="55" s="1"/>
  <c r="G331" i="55" s="1"/>
  <c r="E333" i="55"/>
  <c r="F333" i="55" s="1"/>
  <c r="G333" i="55" s="1"/>
  <c r="E336" i="55"/>
  <c r="F336" i="55" s="1"/>
  <c r="G336" i="55" s="1"/>
  <c r="E339" i="55"/>
  <c r="F339" i="55" s="1"/>
  <c r="G339" i="55" s="1"/>
  <c r="E341" i="55"/>
  <c r="F341" i="55" s="1"/>
  <c r="G341" i="55" s="1"/>
  <c r="E344" i="55"/>
  <c r="F344" i="55" s="1"/>
  <c r="G344" i="55" s="1"/>
  <c r="E347" i="55"/>
  <c r="F347" i="55" s="1"/>
  <c r="G347" i="55" s="1"/>
  <c r="E4" i="55"/>
  <c r="F4" i="55" s="1"/>
  <c r="G4" i="55" s="1"/>
  <c r="E6" i="55"/>
  <c r="F6" i="55" s="1"/>
  <c r="G6" i="55" s="1"/>
  <c r="E10" i="55"/>
  <c r="E12" i="55"/>
  <c r="F12" i="55" s="1"/>
  <c r="G12" i="55" s="1"/>
  <c r="E18" i="55"/>
  <c r="F18" i="55" s="1"/>
  <c r="G18" i="55" s="1"/>
  <c r="E20" i="55"/>
  <c r="F20" i="55" s="1"/>
  <c r="G20" i="55" s="1"/>
  <c r="E22" i="55"/>
  <c r="E28" i="55"/>
  <c r="F28" i="55" s="1"/>
  <c r="G28" i="55" s="1"/>
  <c r="E30" i="55"/>
  <c r="F30" i="55" s="1"/>
  <c r="G30" i="55" s="1"/>
  <c r="E36" i="55"/>
  <c r="F36" i="55" s="1"/>
  <c r="G36" i="55" s="1"/>
  <c r="D323" i="42" s="1"/>
  <c r="E44" i="55"/>
  <c r="F44" i="55" s="1"/>
  <c r="G44" i="55" s="1"/>
  <c r="E46" i="55"/>
  <c r="F46" i="55" s="1"/>
  <c r="G46" i="55" s="1"/>
  <c r="E52" i="55"/>
  <c r="F52" i="55" s="1"/>
  <c r="G52" i="55" s="1"/>
  <c r="E58" i="55"/>
  <c r="F58" i="55" s="1"/>
  <c r="G58" i="55" s="1"/>
  <c r="E60" i="55"/>
  <c r="F60" i="55" s="1"/>
  <c r="G60" i="55" s="1"/>
  <c r="E68" i="55"/>
  <c r="F68" i="55" s="1"/>
  <c r="G68" i="55" s="1"/>
  <c r="E70" i="55"/>
  <c r="F70" i="55" s="1"/>
  <c r="G70" i="55" s="1"/>
  <c r="E74" i="55"/>
  <c r="E76" i="55"/>
  <c r="F76" i="55" s="1"/>
  <c r="G76" i="55" s="1"/>
  <c r="E82" i="55"/>
  <c r="F82" i="55" s="1"/>
  <c r="G82" i="55" s="1"/>
  <c r="E84" i="55"/>
  <c r="E86" i="55"/>
  <c r="E92" i="55"/>
  <c r="F92" i="55" s="1"/>
  <c r="G92" i="55" s="1"/>
  <c r="E94" i="55"/>
  <c r="F94" i="55" s="1"/>
  <c r="G94" i="55" s="1"/>
  <c r="E100" i="55"/>
  <c r="F100" i="55" s="1"/>
  <c r="G100" i="55" s="1"/>
  <c r="E108" i="55"/>
  <c r="F108" i="55" s="1"/>
  <c r="G108" i="55" s="1"/>
  <c r="D360" i="42" s="1"/>
  <c r="E110" i="55"/>
  <c r="F110" i="55" s="1"/>
  <c r="G110" i="55" s="1"/>
  <c r="E116" i="55"/>
  <c r="F116" i="55" s="1"/>
  <c r="G116" i="55" s="1"/>
  <c r="E122" i="55"/>
  <c r="F122" i="55" s="1"/>
  <c r="G122" i="55" s="1"/>
  <c r="E124" i="55"/>
  <c r="F124" i="55" s="1"/>
  <c r="G124" i="55" s="1"/>
  <c r="E132" i="55"/>
  <c r="F132" i="55" s="1"/>
  <c r="G132" i="55" s="1"/>
  <c r="E134" i="55"/>
  <c r="F134" i="55" s="1"/>
  <c r="G134" i="55" s="1"/>
  <c r="E138" i="55"/>
  <c r="E140" i="55"/>
  <c r="F140" i="55" s="1"/>
  <c r="G140" i="55" s="1"/>
  <c r="E146" i="55"/>
  <c r="F146" i="55" s="1"/>
  <c r="G146" i="55" s="1"/>
  <c r="E148" i="55"/>
  <c r="F148" i="55" s="1"/>
  <c r="G148" i="55" s="1"/>
  <c r="E150" i="55"/>
  <c r="E156" i="55"/>
  <c r="F156" i="55" s="1"/>
  <c r="G156" i="55" s="1"/>
  <c r="E158" i="55"/>
  <c r="F158" i="55" s="1"/>
  <c r="G158" i="55" s="1"/>
  <c r="E164" i="55"/>
  <c r="F164" i="55" s="1"/>
  <c r="G164" i="55" s="1"/>
  <c r="E172" i="55"/>
  <c r="F172" i="55" s="1"/>
  <c r="G172" i="55" s="1"/>
  <c r="E174" i="55"/>
  <c r="F174" i="55" s="1"/>
  <c r="G174" i="55" s="1"/>
  <c r="E180" i="55"/>
  <c r="F180" i="55" s="1"/>
  <c r="G180" i="55" s="1"/>
  <c r="E186" i="55"/>
  <c r="F186" i="55" s="1"/>
  <c r="G186" i="55" s="1"/>
  <c r="E188" i="55"/>
  <c r="F188" i="55" s="1"/>
  <c r="G188" i="55" s="1"/>
  <c r="E196" i="55"/>
  <c r="F196" i="55" s="1"/>
  <c r="G196" i="55" s="1"/>
  <c r="E198" i="55"/>
  <c r="F198" i="55" s="1"/>
  <c r="G198" i="55" s="1"/>
  <c r="E202" i="55"/>
  <c r="E204" i="55"/>
  <c r="F204" i="55" s="1"/>
  <c r="G204" i="55" s="1"/>
  <c r="E210" i="55"/>
  <c r="F210" i="55" s="1"/>
  <c r="G210" i="55" s="1"/>
  <c r="E212" i="55"/>
  <c r="F212" i="55" s="1"/>
  <c r="G212" i="55" s="1"/>
  <c r="E214" i="55"/>
  <c r="E220" i="55"/>
  <c r="F220" i="55" s="1"/>
  <c r="G220" i="55" s="1"/>
  <c r="E222" i="55"/>
  <c r="F222" i="55" s="1"/>
  <c r="G222" i="55" s="1"/>
  <c r="E228" i="55"/>
  <c r="F228" i="55" s="1"/>
  <c r="G228" i="55" s="1"/>
  <c r="E236" i="55"/>
  <c r="F236" i="55" s="1"/>
  <c r="G236" i="55" s="1"/>
  <c r="E238" i="55"/>
  <c r="F238" i="55" s="1"/>
  <c r="G238" i="55" s="1"/>
  <c r="E244" i="55"/>
  <c r="F244" i="55" s="1"/>
  <c r="G244" i="55" s="1"/>
  <c r="E250" i="55"/>
  <c r="F250" i="55" s="1"/>
  <c r="G250" i="55" s="1"/>
  <c r="E252" i="55"/>
  <c r="F252" i="55" s="1"/>
  <c r="G252" i="55" s="1"/>
  <c r="E260" i="55"/>
  <c r="F260" i="55" s="1"/>
  <c r="G260" i="55" s="1"/>
  <c r="E262" i="55"/>
  <c r="F262" i="55" s="1"/>
  <c r="G262" i="55" s="1"/>
  <c r="E266" i="55"/>
  <c r="E268" i="55"/>
  <c r="F268" i="55" s="1"/>
  <c r="G268" i="55" s="1"/>
  <c r="E274" i="55"/>
  <c r="F274" i="55" s="1"/>
  <c r="G274" i="55" s="1"/>
  <c r="E276" i="55"/>
  <c r="F276" i="55" s="1"/>
  <c r="G276" i="55" s="1"/>
  <c r="E284" i="55"/>
  <c r="F284" i="55" s="1"/>
  <c r="G284" i="55" s="1"/>
  <c r="E292" i="55"/>
  <c r="F292" i="55" s="1"/>
  <c r="G292" i="55" s="1"/>
  <c r="E300" i="55"/>
  <c r="F300" i="55" s="1"/>
  <c r="G300" i="55" s="1"/>
  <c r="E308" i="55"/>
  <c r="F308" i="55" s="1"/>
  <c r="G308" i="55" s="1"/>
  <c r="E316" i="55"/>
  <c r="F316" i="55" s="1"/>
  <c r="G316" i="55" s="1"/>
  <c r="E324" i="55"/>
  <c r="F324" i="55" s="1"/>
  <c r="G324" i="55" s="1"/>
  <c r="E332" i="55"/>
  <c r="F332" i="55" s="1"/>
  <c r="G332" i="55" s="1"/>
  <c r="E340" i="55"/>
  <c r="F340" i="55" s="1"/>
  <c r="G340" i="55" s="1"/>
  <c r="E348" i="55"/>
  <c r="F348" i="55" s="1"/>
  <c r="G348" i="55" s="1"/>
  <c r="D3" i="70"/>
  <c r="F67" i="22"/>
  <c r="D4" i="70"/>
  <c r="F324" i="22" s="1"/>
  <c r="D5" i="70"/>
  <c r="F177" i="22" s="1"/>
  <c r="D6" i="70"/>
  <c r="F26" i="22"/>
  <c r="D7" i="70"/>
  <c r="F5" i="22"/>
  <c r="D8" i="70"/>
  <c r="F241" i="22"/>
  <c r="D9" i="70"/>
  <c r="F31" i="22" s="1"/>
  <c r="G31" i="22" s="1"/>
  <c r="D10" i="70"/>
  <c r="F220" i="22"/>
  <c r="D11" i="70"/>
  <c r="F11" i="22"/>
  <c r="G11" i="22" s="1"/>
  <c r="H11" i="22" s="1"/>
  <c r="I11" i="22" s="1"/>
  <c r="J51" i="42" s="1"/>
  <c r="D12" i="70"/>
  <c r="F165" i="22"/>
  <c r="D13" i="70"/>
  <c r="F158" i="22" s="1"/>
  <c r="D14" i="70"/>
  <c r="F345" i="22"/>
  <c r="D15" i="70"/>
  <c r="F320" i="22"/>
  <c r="D16" i="70"/>
  <c r="F179" i="22" s="1"/>
  <c r="D17" i="70"/>
  <c r="F57" i="22" s="1"/>
  <c r="D18" i="70"/>
  <c r="F275" i="22"/>
  <c r="D19" i="70"/>
  <c r="F166" i="22"/>
  <c r="D20" i="70"/>
  <c r="F15" i="22"/>
  <c r="G15" i="22" s="1"/>
  <c r="H15" i="22" s="1"/>
  <c r="I15" i="22" s="1"/>
  <c r="J83" i="42" s="1"/>
  <c r="D21" i="70"/>
  <c r="F232" i="22" s="1"/>
  <c r="D22" i="70"/>
  <c r="F21" i="22"/>
  <c r="D23" i="70"/>
  <c r="F321" i="22"/>
  <c r="D24" i="70"/>
  <c r="F53" i="22" s="1"/>
  <c r="D25" i="70"/>
  <c r="F346" i="22" s="1"/>
  <c r="D26" i="70"/>
  <c r="F7" i="22"/>
  <c r="D27" i="70"/>
  <c r="F36" i="22"/>
  <c r="D28" i="70"/>
  <c r="F159" i="22" s="1"/>
  <c r="D29" i="70"/>
  <c r="F200" i="22" s="1"/>
  <c r="D30" i="70"/>
  <c r="F68" i="22"/>
  <c r="D31" i="70"/>
  <c r="F45" i="22"/>
  <c r="D32" i="70"/>
  <c r="F240" i="22"/>
  <c r="D33" i="70"/>
  <c r="F73" i="22" s="1"/>
  <c r="D34" i="70"/>
  <c r="F125" i="22"/>
  <c r="D35" i="70"/>
  <c r="F282" i="22"/>
  <c r="D36" i="70"/>
  <c r="F283" i="22"/>
  <c r="D37" i="70"/>
  <c r="F257" i="22" s="1"/>
  <c r="D38" i="70"/>
  <c r="F126" i="22"/>
  <c r="D39" i="70"/>
  <c r="F23" i="22"/>
  <c r="D40" i="70"/>
  <c r="F106" i="22" s="1"/>
  <c r="D41" i="70"/>
  <c r="F147" i="22" s="1"/>
  <c r="D42" i="70"/>
  <c r="F269" i="22"/>
  <c r="D43" i="70"/>
  <c r="F178" i="22"/>
  <c r="D44" i="70"/>
  <c r="F183" i="22"/>
  <c r="D45" i="70"/>
  <c r="F107" i="22" s="1"/>
  <c r="D46" i="70"/>
  <c r="F219" i="22"/>
  <c r="D47" i="70"/>
  <c r="F242" i="22"/>
  <c r="G242" i="22" s="1"/>
  <c r="D48" i="70"/>
  <c r="F264" i="22" s="1"/>
  <c r="D49" i="70"/>
  <c r="F180" i="22" s="1"/>
  <c r="D50" i="70"/>
  <c r="F233" i="22"/>
  <c r="D51" i="70"/>
  <c r="F266" i="22"/>
  <c r="D52" i="70"/>
  <c r="F83" i="22"/>
  <c r="D53" i="70"/>
  <c r="F181" i="22" s="1"/>
  <c r="D54" i="70"/>
  <c r="F261" i="22"/>
  <c r="D55" i="70"/>
  <c r="F182" i="22"/>
  <c r="D56" i="70"/>
  <c r="F84" i="22" s="1"/>
  <c r="D57" i="70"/>
  <c r="F138" i="22" s="1"/>
  <c r="D58" i="70"/>
  <c r="F8" i="22"/>
  <c r="D59" i="70"/>
  <c r="F316" i="22"/>
  <c r="D60" i="70"/>
  <c r="F221" i="22"/>
  <c r="D61" i="70"/>
  <c r="F85" i="22" s="1"/>
  <c r="D62" i="70"/>
  <c r="F40" i="22"/>
  <c r="D63" i="70"/>
  <c r="F145" i="22"/>
  <c r="D64" i="70"/>
  <c r="F284" i="22" s="1"/>
  <c r="D65" i="70"/>
  <c r="F46" i="22" s="1"/>
  <c r="D66" i="70"/>
  <c r="F116" i="22"/>
  <c r="D67" i="70"/>
  <c r="F160" i="22"/>
  <c r="D68" i="70"/>
  <c r="F20" i="22"/>
  <c r="D69" i="70"/>
  <c r="F30" i="22" s="1"/>
  <c r="D70" i="70"/>
  <c r="F146" i="22"/>
  <c r="D71" i="70"/>
  <c r="F334" i="22"/>
  <c r="D72" i="70"/>
  <c r="F201" i="22" s="1"/>
  <c r="D73" i="70"/>
  <c r="F222" i="22" s="1"/>
  <c r="D74" i="70"/>
  <c r="F325" i="22"/>
  <c r="D75" i="70"/>
  <c r="F243" i="22"/>
  <c r="D76" i="70"/>
  <c r="F161" i="22"/>
  <c r="D77" i="70"/>
  <c r="F202" i="22" s="1"/>
  <c r="D78" i="70"/>
  <c r="F117" i="22"/>
  <c r="D79" i="70"/>
  <c r="F128" i="22"/>
  <c r="D80" i="70"/>
  <c r="F244" i="22" s="1"/>
  <c r="D81" i="70"/>
  <c r="F24" i="22" s="1"/>
  <c r="D82" i="70"/>
  <c r="F86" i="22"/>
  <c r="D83" i="70"/>
  <c r="F285" i="22"/>
  <c r="D84" i="70"/>
  <c r="F184" i="22"/>
  <c r="D85" i="70"/>
  <c r="F329" i="22" s="1"/>
  <c r="D86" i="70"/>
  <c r="F69" i="22"/>
  <c r="D87" i="70"/>
  <c r="F70" i="22"/>
  <c r="D88" i="70"/>
  <c r="F118" i="22" s="1"/>
  <c r="D89" i="70"/>
  <c r="F223" i="22" s="1"/>
  <c r="G223" i="22" s="1"/>
  <c r="H223" i="22" s="1"/>
  <c r="I223" i="22" s="1"/>
  <c r="J367" i="42" s="1"/>
  <c r="D90" i="70"/>
  <c r="F286" i="22"/>
  <c r="D91" i="70"/>
  <c r="F148" i="22"/>
  <c r="D92" i="70"/>
  <c r="F203" i="22"/>
  <c r="D93" i="70"/>
  <c r="F27" i="22" s="1"/>
  <c r="D94" i="70"/>
  <c r="F234" i="22"/>
  <c r="D95" i="70"/>
  <c r="F235" i="22"/>
  <c r="D96" i="70"/>
  <c r="F258" i="22" s="1"/>
  <c r="D97" i="70"/>
  <c r="F342" i="22" s="1"/>
  <c r="G342" i="22" s="1"/>
  <c r="D98" i="70"/>
  <c r="F204" i="22"/>
  <c r="D99" i="70"/>
  <c r="F348" i="22"/>
  <c r="D100" i="70"/>
  <c r="F205" i="22" s="1"/>
  <c r="D101" i="70"/>
  <c r="F87" i="22" s="1"/>
  <c r="D102" i="70"/>
  <c r="F265" i="22"/>
  <c r="D103" i="70"/>
  <c r="F63" i="22"/>
  <c r="D104" i="70"/>
  <c r="F259" i="22" s="1"/>
  <c r="D105" i="70"/>
  <c r="F129" i="22" s="1"/>
  <c r="D106" i="70"/>
  <c r="F156" i="22"/>
  <c r="D107" i="70"/>
  <c r="F149" i="22"/>
  <c r="D108" i="70"/>
  <c r="F9" i="22"/>
  <c r="D109" i="70"/>
  <c r="F28" i="22" s="1"/>
  <c r="D110" i="70"/>
  <c r="F287" i="22"/>
  <c r="D111" i="70"/>
  <c r="F35" i="22"/>
  <c r="D112" i="70"/>
  <c r="F288" i="22" s="1"/>
  <c r="D113" i="70"/>
  <c r="F4" i="22" s="1"/>
  <c r="D114" i="70"/>
  <c r="F330" i="22"/>
  <c r="D115" i="70"/>
  <c r="F51" i="22"/>
  <c r="D116" i="70"/>
  <c r="F47" i="22"/>
  <c r="D117" i="70"/>
  <c r="F62" i="22" s="1"/>
  <c r="D118" i="70"/>
  <c r="F289" i="22"/>
  <c r="D119" i="70"/>
  <c r="F64" i="22"/>
  <c r="D120" i="70"/>
  <c r="F100" i="22" s="1"/>
  <c r="D121" i="70"/>
  <c r="F290" i="22" s="1"/>
  <c r="G290" i="22" s="1"/>
  <c r="D122" i="70"/>
  <c r="F343" i="22"/>
  <c r="D123" i="70"/>
  <c r="F262" i="22"/>
  <c r="D124" i="70"/>
  <c r="F291" i="22" s="1"/>
  <c r="D125" i="70"/>
  <c r="F272" i="22" s="1"/>
  <c r="D126" i="70"/>
  <c r="F32" i="22"/>
  <c r="D127" i="70"/>
  <c r="F167" i="22"/>
  <c r="D128" i="70"/>
  <c r="F56" i="22"/>
  <c r="D129" i="70"/>
  <c r="F317" i="22" s="1"/>
  <c r="D130" i="70"/>
  <c r="F335" i="22"/>
  <c r="G335" i="22" s="1"/>
  <c r="H335" i="22" s="1"/>
  <c r="I335" i="22" s="1"/>
  <c r="J149" i="42" s="1"/>
  <c r="D131" i="70"/>
  <c r="F292" i="22"/>
  <c r="D132" i="70"/>
  <c r="F293" i="22"/>
  <c r="D133" i="70"/>
  <c r="F88" i="22" s="1"/>
  <c r="D134" i="70"/>
  <c r="F294" i="22"/>
  <c r="D135" i="70"/>
  <c r="F29" i="22"/>
  <c r="D136" i="70"/>
  <c r="F341" i="22" s="1"/>
  <c r="D137" i="70"/>
  <c r="F206" i="22" s="1"/>
  <c r="D138" i="70"/>
  <c r="F157" i="22"/>
  <c r="D139" i="70"/>
  <c r="F130" i="22"/>
  <c r="D140" i="70"/>
  <c r="F79" i="22"/>
  <c r="D141" i="70"/>
  <c r="F137" i="22" s="1"/>
  <c r="D142" i="70"/>
  <c r="F101" i="22"/>
  <c r="D143" i="70"/>
  <c r="F74" i="22"/>
  <c r="D144" i="70"/>
  <c r="F237" i="22" s="1"/>
  <c r="D145" i="70"/>
  <c r="F295" i="22" s="1"/>
  <c r="D146" i="70"/>
  <c r="F296" i="22"/>
  <c r="D147" i="70"/>
  <c r="F108" i="22"/>
  <c r="D148" i="70"/>
  <c r="F207" i="22"/>
  <c r="D149" i="70"/>
  <c r="F139" i="22" s="1"/>
  <c r="D150" i="70"/>
  <c r="F224" i="22"/>
  <c r="D151" i="70"/>
  <c r="F297" i="22"/>
  <c r="D152" i="70"/>
  <c r="F162" i="22" s="1"/>
  <c r="G162" i="22" s="1"/>
  <c r="H162" i="22" s="1"/>
  <c r="I162" i="22" s="1"/>
  <c r="J150" i="42" s="1"/>
  <c r="D153" i="70"/>
  <c r="F52" i="22" s="1"/>
  <c r="D154" i="70"/>
  <c r="F164" i="22"/>
  <c r="D155" i="70"/>
  <c r="F336" i="22"/>
  <c r="D156" i="70"/>
  <c r="F236" i="22"/>
  <c r="D157" i="70"/>
  <c r="F225" i="22" s="1"/>
  <c r="D158" i="70"/>
  <c r="F37" i="22"/>
  <c r="D159" i="70"/>
  <c r="F150" i="22"/>
  <c r="D160" i="70"/>
  <c r="F226" i="22" s="1"/>
  <c r="D161" i="70"/>
  <c r="F89" i="22" s="1"/>
  <c r="D162" i="70"/>
  <c r="F298" i="22"/>
  <c r="D163" i="70"/>
  <c r="F337" i="22"/>
  <c r="D164" i="70"/>
  <c r="F299" i="22"/>
  <c r="D165" i="70"/>
  <c r="F90" i="22" s="1"/>
  <c r="D166" i="70"/>
  <c r="F102" i="22"/>
  <c r="D167" i="70"/>
  <c r="F19" i="22"/>
  <c r="D168" i="70"/>
  <c r="F326" i="22" s="1"/>
  <c r="D169" i="70"/>
  <c r="F338" i="22" s="1"/>
  <c r="D170" i="70"/>
  <c r="F119" i="22"/>
  <c r="D171" i="70"/>
  <c r="F238" i="22"/>
  <c r="D172" i="70"/>
  <c r="F12" i="22"/>
  <c r="D173" i="70"/>
  <c r="F208" i="22" s="1"/>
  <c r="D174" i="70"/>
  <c r="F323" i="22"/>
  <c r="D175" i="70"/>
  <c r="F131" i="22"/>
  <c r="D176" i="70"/>
  <c r="F41" i="22" s="1"/>
  <c r="D177" i="70"/>
  <c r="F91" i="22" s="1"/>
  <c r="D178" i="70"/>
  <c r="F168" i="22"/>
  <c r="D179" i="70"/>
  <c r="F169" i="22"/>
  <c r="D180" i="70"/>
  <c r="F109" i="22"/>
  <c r="D181" i="70"/>
  <c r="F279" i="22" s="1"/>
  <c r="D182" i="70"/>
  <c r="F103" i="22"/>
  <c r="D183" i="70"/>
  <c r="F170" i="22"/>
  <c r="D184" i="70"/>
  <c r="F185" i="22" s="1"/>
  <c r="D185" i="70"/>
  <c r="F65" i="22" s="1"/>
  <c r="D186" i="70"/>
  <c r="F209" i="22"/>
  <c r="D187" i="70"/>
  <c r="F186" i="22"/>
  <c r="D188" i="70"/>
  <c r="F300" i="22"/>
  <c r="D189" i="70"/>
  <c r="F267" i="22" s="1"/>
  <c r="D190" i="70"/>
  <c r="F92" i="22"/>
  <c r="D191" i="70"/>
  <c r="F16" i="22"/>
  <c r="D192" i="70"/>
  <c r="F80" i="22" s="1"/>
  <c r="D193" i="70"/>
  <c r="F250" i="22" s="1"/>
  <c r="D194" i="70"/>
  <c r="F39" i="22"/>
  <c r="D195" i="70"/>
  <c r="F331" i="22"/>
  <c r="D196" i="70"/>
  <c r="F210" i="22"/>
  <c r="D197" i="70"/>
  <c r="F33" i="22" s="1"/>
  <c r="D198" i="70"/>
  <c r="F339" i="22"/>
  <c r="D199" i="70"/>
  <c r="F322" i="22"/>
  <c r="D200" i="70"/>
  <c r="F260" i="22" s="1"/>
  <c r="D201" i="70"/>
  <c r="F110" i="22" s="1"/>
  <c r="D202" i="70"/>
  <c r="F340" i="22"/>
  <c r="D203" i="70"/>
  <c r="F75" i="22"/>
  <c r="G75" i="22" s="1"/>
  <c r="H75" i="22" s="1"/>
  <c r="I75" i="22" s="1"/>
  <c r="J197" i="42" s="1"/>
  <c r="D204" i="70"/>
  <c r="F58" i="22"/>
  <c r="D205" i="70"/>
  <c r="F104" i="22" s="1"/>
  <c r="D206" i="70"/>
  <c r="F140" i="22"/>
  <c r="D207" i="70"/>
  <c r="F301" i="22"/>
  <c r="D208" i="70"/>
  <c r="F120" i="22" s="1"/>
  <c r="D209" i="70"/>
  <c r="F127" i="22" s="1"/>
  <c r="D210" i="70"/>
  <c r="F187" i="22"/>
  <c r="D211" i="70"/>
  <c r="F121" i="22"/>
  <c r="D212" i="70"/>
  <c r="F151" i="22"/>
  <c r="D213" i="70"/>
  <c r="F332" i="22" s="1"/>
  <c r="D214" i="70"/>
  <c r="F302" i="22"/>
  <c r="D215" i="70"/>
  <c r="F111" i="22"/>
  <c r="D216" i="70"/>
  <c r="F211" i="22" s="1"/>
  <c r="D217" i="70"/>
  <c r="F59" i="22" s="1"/>
  <c r="D218" i="70"/>
  <c r="F93" i="22"/>
  <c r="D219" i="70"/>
  <c r="F10" i="22"/>
  <c r="D220" i="70"/>
  <c r="F94" i="22"/>
  <c r="D221" i="70"/>
  <c r="F99" i="22" s="1"/>
  <c r="D222" i="70"/>
  <c r="F188" i="22"/>
  <c r="D223" i="70"/>
  <c r="F314" i="22"/>
  <c r="D224" i="70"/>
  <c r="F212" i="22" s="1"/>
  <c r="D225" i="70"/>
  <c r="F112" i="22" s="1"/>
  <c r="D226" i="70"/>
  <c r="F189" i="22"/>
  <c r="D227" i="70"/>
  <c r="F276" i="22"/>
  <c r="D228" i="70"/>
  <c r="F6" i="22" s="1"/>
  <c r="D229" i="70"/>
  <c r="F277" i="22" s="1"/>
  <c r="D230" i="70"/>
  <c r="F303" i="22"/>
  <c r="D231" i="70"/>
  <c r="F48" i="22"/>
  <c r="D232" i="70"/>
  <c r="F213" i="22"/>
  <c r="D233" i="70"/>
  <c r="F304" i="22" s="1"/>
  <c r="D234" i="70"/>
  <c r="F313" i="22"/>
  <c r="D235" i="70"/>
  <c r="F231" i="22"/>
  <c r="D236" i="70"/>
  <c r="F251" i="22"/>
  <c r="D237" i="70"/>
  <c r="F239" i="22" s="1"/>
  <c r="D238" i="70"/>
  <c r="F113" i="22"/>
  <c r="D239" i="70"/>
  <c r="F42" i="22"/>
  <c r="D240" i="70"/>
  <c r="F271" i="22" s="1"/>
  <c r="D241" i="70"/>
  <c r="F245" i="22" s="1"/>
  <c r="D242" i="70"/>
  <c r="F227" i="22"/>
  <c r="D243" i="70"/>
  <c r="F252" i="22"/>
  <c r="D244" i="70"/>
  <c r="F76" i="22"/>
  <c r="D245" i="70"/>
  <c r="F347" i="22" s="1"/>
  <c r="D246" i="70"/>
  <c r="F253" i="22"/>
  <c r="D247" i="70"/>
  <c r="F246" i="22"/>
  <c r="D248" i="70"/>
  <c r="F247" i="22" s="1"/>
  <c r="D249" i="70"/>
  <c r="F248" i="22" s="1"/>
  <c r="D250" i="70"/>
  <c r="F171" i="22"/>
  <c r="D251" i="70"/>
  <c r="F305" i="22"/>
  <c r="D252" i="70"/>
  <c r="F172" i="22" s="1"/>
  <c r="D253" i="70"/>
  <c r="F190" i="22" s="1"/>
  <c r="D254" i="70"/>
  <c r="F61" i="22"/>
  <c r="D255" i="70"/>
  <c r="F78" i="22"/>
  <c r="D256" i="70"/>
  <c r="F249" i="22"/>
  <c r="D257" i="70"/>
  <c r="F95" i="22" s="1"/>
  <c r="D258" i="70"/>
  <c r="F306" i="22"/>
  <c r="D259" i="70"/>
  <c r="F49" i="22"/>
  <c r="D260" i="70"/>
  <c r="F191" i="22" s="1"/>
  <c r="D261" i="70"/>
  <c r="F82" i="22" s="1"/>
  <c r="D262" i="70"/>
  <c r="F192" i="22"/>
  <c r="D263" i="70"/>
  <c r="F132" i="22"/>
  <c r="D264" i="70"/>
  <c r="F307" i="22"/>
  <c r="D265" i="70"/>
  <c r="F228" i="22" s="1"/>
  <c r="D266" i="70"/>
  <c r="F308" i="22"/>
  <c r="D267" i="70"/>
  <c r="F96" i="22"/>
  <c r="D268" i="70"/>
  <c r="F97" i="22"/>
  <c r="D269" i="70"/>
  <c r="F141" i="22" s="1"/>
  <c r="D270" i="70"/>
  <c r="F54" i="22"/>
  <c r="D271" i="70"/>
  <c r="F344" i="22"/>
  <c r="D272" i="70"/>
  <c r="F122" i="22" s="1"/>
  <c r="D273" i="70"/>
  <c r="F43" i="22" s="1"/>
  <c r="D274" i="70"/>
  <c r="F270" i="22"/>
  <c r="D275" i="70"/>
  <c r="F254" i="22"/>
  <c r="D276" i="70"/>
  <c r="F273" i="22"/>
  <c r="D277" i="70"/>
  <c r="F133" i="22" s="1"/>
  <c r="D278" i="70"/>
  <c r="F214" i="22"/>
  <c r="D279" i="70"/>
  <c r="F134" i="22"/>
  <c r="D280" i="70"/>
  <c r="F38" i="22" s="1"/>
  <c r="D281" i="70"/>
  <c r="F66" i="22" s="1"/>
  <c r="D282" i="70"/>
  <c r="F319" i="22"/>
  <c r="D283" i="70"/>
  <c r="F193" i="22"/>
  <c r="D284" i="70"/>
  <c r="F123" i="22" s="1"/>
  <c r="D285" i="70"/>
  <c r="F55" i="22" s="1"/>
  <c r="D286" i="70"/>
  <c r="F194" i="22"/>
  <c r="D287" i="70"/>
  <c r="F72" i="22"/>
  <c r="D288" i="70"/>
  <c r="F105" i="22"/>
  <c r="D289" i="70"/>
  <c r="F274" i="22" s="1"/>
  <c r="D290" i="70"/>
  <c r="F195" i="22"/>
  <c r="D291" i="70"/>
  <c r="F142" i="22"/>
  <c r="D292" i="70"/>
  <c r="F309" i="22"/>
  <c r="D293" i="70"/>
  <c r="F315" i="22" s="1"/>
  <c r="D294" i="70"/>
  <c r="F255" i="22"/>
  <c r="D295" i="70"/>
  <c r="F310" i="22"/>
  <c r="D296" i="70"/>
  <c r="F196" i="22" s="1"/>
  <c r="D297" i="70"/>
  <c r="F256" i="22" s="1"/>
  <c r="D298" i="70"/>
  <c r="F327" i="22"/>
  <c r="D299" i="70"/>
  <c r="F17" i="22"/>
  <c r="D300" i="70"/>
  <c r="F152" i="22"/>
  <c r="D301" i="70"/>
  <c r="F124" i="22" s="1"/>
  <c r="D302" i="70"/>
  <c r="F311" i="22"/>
  <c r="D303" i="70"/>
  <c r="F173" i="22"/>
  <c r="D304" i="70"/>
  <c r="F174" i="22" s="1"/>
  <c r="D305" i="70"/>
  <c r="F114" i="22" s="1"/>
  <c r="D306" i="70"/>
  <c r="F153" i="22"/>
  <c r="D307" i="70"/>
  <c r="F77" i="22"/>
  <c r="D308" i="70"/>
  <c r="F281" i="22"/>
  <c r="D309" i="70"/>
  <c r="F71" i="22" s="1"/>
  <c r="D310" i="70"/>
  <c r="F98" i="22"/>
  <c r="D311" i="70"/>
  <c r="F13" i="22"/>
  <c r="D312" i="70"/>
  <c r="F328" i="22" s="1"/>
  <c r="D313" i="70"/>
  <c r="F115" i="22" s="1"/>
  <c r="D314" i="70"/>
  <c r="F154" i="22"/>
  <c r="D315" i="70"/>
  <c r="F14" i="22"/>
  <c r="D316" i="70"/>
  <c r="F199" i="22"/>
  <c r="G199" i="22" s="1"/>
  <c r="H199" i="22" s="1"/>
  <c r="I199" i="22" s="1"/>
  <c r="J30" i="42" s="1"/>
  <c r="D317" i="70"/>
  <c r="F135" i="22" s="1"/>
  <c r="D318" i="70"/>
  <c r="F215" i="22"/>
  <c r="D319" i="70"/>
  <c r="F22" i="22"/>
  <c r="D320" i="70"/>
  <c r="F318" i="22" s="1"/>
  <c r="D321" i="70"/>
  <c r="F278" i="22" s="1"/>
  <c r="D322" i="70"/>
  <c r="F163" i="22"/>
  <c r="G163" i="22" s="1"/>
  <c r="H163" i="22" s="1"/>
  <c r="I163" i="22" s="1"/>
  <c r="J334" i="42" s="1"/>
  <c r="D323" i="70"/>
  <c r="F18" i="22"/>
  <c r="D324" i="70"/>
  <c r="F216" i="22"/>
  <c r="D325" i="70"/>
  <c r="F155" i="22" s="1"/>
  <c r="D326" i="70"/>
  <c r="F280" i="22"/>
  <c r="D327" i="70"/>
  <c r="F268" i="22"/>
  <c r="D328" i="70"/>
  <c r="F229" i="22" s="1"/>
  <c r="D329" i="70"/>
  <c r="F197" i="22" s="1"/>
  <c r="D330" i="70"/>
  <c r="F175" i="22"/>
  <c r="D331" i="70"/>
  <c r="F333" i="22"/>
  <c r="D332" i="70"/>
  <c r="F25" i="22"/>
  <c r="D333" i="70"/>
  <c r="F44" i="22" s="1"/>
  <c r="D334" i="70"/>
  <c r="F136" i="22"/>
  <c r="D335" i="70"/>
  <c r="F230" i="22"/>
  <c r="D336" i="70"/>
  <c r="F34" i="22" s="1"/>
  <c r="D337" i="70"/>
  <c r="F217" i="22" s="1"/>
  <c r="D338" i="70"/>
  <c r="F143" i="22"/>
  <c r="G143" i="22" s="1"/>
  <c r="D339" i="70"/>
  <c r="F81" i="22"/>
  <c r="D340" i="70"/>
  <c r="F218" i="22"/>
  <c r="D341" i="70"/>
  <c r="F50" i="22" s="1"/>
  <c r="D342" i="70"/>
  <c r="F312" i="22"/>
  <c r="D343" i="70"/>
  <c r="F144" i="22"/>
  <c r="D344" i="70"/>
  <c r="F176" i="22" s="1"/>
  <c r="D345" i="70"/>
  <c r="F198" i="22" s="1"/>
  <c r="D346" i="70"/>
  <c r="F60" i="22"/>
  <c r="D2" i="70"/>
  <c r="T12" i="65"/>
  <c r="G313" i="42" s="1"/>
  <c r="T13" i="65"/>
  <c r="G315" i="42" s="1"/>
  <c r="T14" i="65"/>
  <c r="G330" i="42" s="1"/>
  <c r="T15" i="65"/>
  <c r="G93" i="42" s="1"/>
  <c r="T16" i="65"/>
  <c r="G343" i="42" s="1"/>
  <c r="T17" i="65"/>
  <c r="G308" i="42" s="1"/>
  <c r="T18" i="65"/>
  <c r="G331" i="42" s="1"/>
  <c r="T19" i="65"/>
  <c r="G95" i="42" s="1"/>
  <c r="T20" i="65"/>
  <c r="G171" i="42" s="1"/>
  <c r="T21" i="65"/>
  <c r="G246" i="42"/>
  <c r="T22" i="65"/>
  <c r="G51" i="42" s="1"/>
  <c r="T23" i="65"/>
  <c r="G83" i="42" s="1"/>
  <c r="T24" i="65"/>
  <c r="G187" i="42" s="1"/>
  <c r="T25" i="65"/>
  <c r="G165" i="42" s="1"/>
  <c r="T26" i="65"/>
  <c r="G310" i="42" s="1"/>
  <c r="T27" i="65"/>
  <c r="G206" i="42" s="1"/>
  <c r="T28" i="65"/>
  <c r="G247" i="42"/>
  <c r="T29" i="65"/>
  <c r="G157" i="42" s="1"/>
  <c r="T30" i="65"/>
  <c r="G155" i="42" s="1"/>
  <c r="T31" i="65"/>
  <c r="G279" i="42" s="1"/>
  <c r="T32" i="65"/>
  <c r="G141" i="42"/>
  <c r="T33" i="65"/>
  <c r="G121" i="42"/>
  <c r="T34" i="65"/>
  <c r="G100" i="42" s="1"/>
  <c r="T35" i="65"/>
  <c r="G213" i="42" s="1"/>
  <c r="T36" i="65"/>
  <c r="G239" i="42" s="1"/>
  <c r="T37" i="65"/>
  <c r="G207" i="42" s="1"/>
  <c r="T38" i="65"/>
  <c r="G231" i="42" s="1"/>
  <c r="T39" i="65"/>
  <c r="G129" i="42" s="1"/>
  <c r="T40" i="65"/>
  <c r="G147" i="42"/>
  <c r="T41" i="65"/>
  <c r="G323" i="42" s="1"/>
  <c r="T42" i="65"/>
  <c r="G277" i="42" s="1"/>
  <c r="T43" i="65"/>
  <c r="G77" i="42" s="1"/>
  <c r="T44" i="65"/>
  <c r="G158" i="42"/>
  <c r="T45" i="65"/>
  <c r="G357" i="42" s="1"/>
  <c r="T46" i="65"/>
  <c r="G101" i="42" s="1"/>
  <c r="T47" i="65"/>
  <c r="G227" i="42" s="1"/>
  <c r="T48" i="65"/>
  <c r="G280" i="42"/>
  <c r="T49" i="65"/>
  <c r="G117" i="42"/>
  <c r="T50" i="65"/>
  <c r="G232" i="42" s="1"/>
  <c r="T51" i="65"/>
  <c r="G300" i="42" s="1"/>
  <c r="T52" i="65"/>
  <c r="G320" i="42" s="1"/>
  <c r="T53" i="65"/>
  <c r="G358" i="42" s="1"/>
  <c r="T54" i="65"/>
  <c r="G248" i="42" s="1"/>
  <c r="T55" i="65"/>
  <c r="G238" i="42" s="1"/>
  <c r="T56" i="65"/>
  <c r="G240" i="42"/>
  <c r="T57" i="65"/>
  <c r="G186" i="42" s="1"/>
  <c r="T58" i="65"/>
  <c r="G81" i="42" s="1"/>
  <c r="T59" i="65"/>
  <c r="G167" i="42" s="1"/>
  <c r="T60" i="65"/>
  <c r="G230" i="42"/>
  <c r="T61" i="65"/>
  <c r="G85" i="42"/>
  <c r="T62" i="65"/>
  <c r="G113" i="42" s="1"/>
  <c r="T63" i="65"/>
  <c r="G102" i="42" s="1"/>
  <c r="T64" i="65"/>
  <c r="G120" i="42" s="1"/>
  <c r="T65" i="65"/>
  <c r="G261" i="42"/>
  <c r="T66" i="65"/>
  <c r="G345" i="42" s="1"/>
  <c r="T67" i="65"/>
  <c r="G84" i="42" s="1"/>
  <c r="T68" i="65"/>
  <c r="G91" i="42" s="1"/>
  <c r="T69" i="65"/>
  <c r="G242" i="42"/>
  <c r="T70" i="65"/>
  <c r="G132" i="42" s="1"/>
  <c r="T71" i="65"/>
  <c r="G228" i="42" s="1"/>
  <c r="T72" i="65"/>
  <c r="G159" i="42" s="1"/>
  <c r="T73" i="65"/>
  <c r="G225" i="42" s="1"/>
  <c r="T74" i="65"/>
  <c r="G152" i="42" s="1"/>
  <c r="T75" i="65"/>
  <c r="G197" i="42" s="1"/>
  <c r="T76" i="65"/>
  <c r="G250" i="42" s="1"/>
  <c r="T77" i="65"/>
  <c r="G333" i="42"/>
  <c r="T78" i="65"/>
  <c r="G200" i="42" s="1"/>
  <c r="T79" i="65"/>
  <c r="G274" i="42" s="1"/>
  <c r="T80" i="65"/>
  <c r="G86" i="42" s="1"/>
  <c r="T81" i="65"/>
  <c r="G63" i="42" s="1"/>
  <c r="T82" i="65"/>
  <c r="G145" i="42" s="1"/>
  <c r="T83" i="65"/>
  <c r="G146" i="42" s="1"/>
  <c r="T84" i="65"/>
  <c r="G82" i="42" s="1"/>
  <c r="T85" i="65"/>
  <c r="G249" i="42"/>
  <c r="T86" i="65"/>
  <c r="G160" i="42" s="1"/>
  <c r="T87" i="65"/>
  <c r="G196" i="42" s="1"/>
  <c r="T88" i="65"/>
  <c r="G74" i="42" s="1"/>
  <c r="T89" i="65"/>
  <c r="G61" i="42" s="1"/>
  <c r="T90" i="65"/>
  <c r="G52" i="42" s="1"/>
  <c r="T91" i="65"/>
  <c r="G62" i="42" s="1"/>
  <c r="T92" i="65"/>
  <c r="G172" i="42"/>
  <c r="T93" i="65"/>
  <c r="G258" i="42" s="1"/>
  <c r="T94" i="65"/>
  <c r="G107" i="42" s="1"/>
  <c r="T95" i="65"/>
  <c r="G183" i="42" s="1"/>
  <c r="T96" i="65"/>
  <c r="G48" i="42"/>
  <c r="T97" i="65"/>
  <c r="G65" i="42"/>
  <c r="T98" i="65"/>
  <c r="G79" i="42" s="1"/>
  <c r="T99" i="65"/>
  <c r="G40" i="42" s="1"/>
  <c r="T100" i="65"/>
  <c r="G204" i="42" s="1"/>
  <c r="T101" i="65"/>
  <c r="G59" i="42" s="1"/>
  <c r="T102" i="65"/>
  <c r="G115" i="42" s="1"/>
  <c r="T103" i="65"/>
  <c r="G66" i="42" s="1"/>
  <c r="T104" i="65"/>
  <c r="G39" i="42"/>
  <c r="T105" i="65"/>
  <c r="G56" i="42" s="1"/>
  <c r="T106" i="65"/>
  <c r="G229" i="42" s="1"/>
  <c r="T107" i="65"/>
  <c r="G37" i="42" s="1"/>
  <c r="T108" i="65"/>
  <c r="G55" i="42"/>
  <c r="T109" i="65"/>
  <c r="G47" i="42" s="1"/>
  <c r="T110" i="65"/>
  <c r="G57" i="42" s="1"/>
  <c r="T111" i="65"/>
  <c r="G45" i="42" s="1"/>
  <c r="T112" i="65"/>
  <c r="G106" i="42"/>
  <c r="T113" i="65"/>
  <c r="G26" i="42"/>
  <c r="T114" i="65"/>
  <c r="G34" i="42" s="1"/>
  <c r="T115" i="65"/>
  <c r="G53" i="42" s="1"/>
  <c r="T116" i="65"/>
  <c r="G67" i="42" s="1"/>
  <c r="T117" i="65"/>
  <c r="G36" i="42" s="1"/>
  <c r="T118" i="65"/>
  <c r="G43" i="42" s="1"/>
  <c r="T119" i="65"/>
  <c r="G288" i="42" s="1"/>
  <c r="T120" i="65"/>
  <c r="G201" i="42"/>
  <c r="T121" i="65"/>
  <c r="G50" i="42" s="1"/>
  <c r="T122" i="65"/>
  <c r="G87" i="42" s="1"/>
  <c r="T123" i="65"/>
  <c r="G219" i="42" s="1"/>
  <c r="T124" i="65"/>
  <c r="G68" i="42"/>
  <c r="T125" i="65"/>
  <c r="G108" i="42"/>
  <c r="T126" i="65"/>
  <c r="G29" i="42" s="1"/>
  <c r="T127" i="65"/>
  <c r="G105" i="42" s="1"/>
  <c r="T128" i="65"/>
  <c r="G28" i="42" s="1"/>
  <c r="T129" i="65"/>
  <c r="G44" i="42"/>
  <c r="T130" i="65"/>
  <c r="G41" i="42" s="1"/>
  <c r="T131" i="65"/>
  <c r="G25" i="42" s="1"/>
  <c r="T132" i="65"/>
  <c r="G69" i="42" s="1"/>
  <c r="T133" i="65"/>
  <c r="G49" i="42" s="1"/>
  <c r="T134" i="65"/>
  <c r="G54" i="42" s="1"/>
  <c r="T135" i="65"/>
  <c r="G71" i="42" s="1"/>
  <c r="T136" i="65"/>
  <c r="G31" i="42" s="1"/>
  <c r="T137" i="65"/>
  <c r="G214" i="42" s="1"/>
  <c r="T138" i="65"/>
  <c r="G70" i="42" s="1"/>
  <c r="T139" i="65"/>
  <c r="G325" i="42" s="1"/>
  <c r="T140" i="65"/>
  <c r="G58" i="42" s="1"/>
  <c r="T141" i="65"/>
  <c r="G64" i="42"/>
  <c r="T142" i="65"/>
  <c r="G76" i="42" s="1"/>
  <c r="T143" i="65"/>
  <c r="G257" i="42" s="1"/>
  <c r="T144" i="65"/>
  <c r="G27" i="42" s="1"/>
  <c r="T145" i="65"/>
  <c r="G267" i="42" s="1"/>
  <c r="T146" i="65"/>
  <c r="G254" i="42" s="1"/>
  <c r="T147" i="65"/>
  <c r="G178" i="42" s="1"/>
  <c r="T148" i="65"/>
  <c r="G181" i="42" s="1"/>
  <c r="T149" i="65"/>
  <c r="G220" i="42"/>
  <c r="T150" i="65"/>
  <c r="G123" i="42" s="1"/>
  <c r="T151" i="65"/>
  <c r="G140" i="42" s="1"/>
  <c r="T152" i="65"/>
  <c r="G252" i="42" s="1"/>
  <c r="T153" i="65"/>
  <c r="G169" i="42" s="1"/>
  <c r="T154" i="65"/>
  <c r="G271" i="42" s="1"/>
  <c r="T155" i="65"/>
  <c r="G360" i="42" s="1"/>
  <c r="T156" i="65"/>
  <c r="G73" i="42"/>
  <c r="T157" i="65"/>
  <c r="G344" i="42" s="1"/>
  <c r="T158" i="65"/>
  <c r="G359" i="42" s="1"/>
  <c r="T159" i="65"/>
  <c r="G139" i="42" s="1"/>
  <c r="T160" i="65"/>
  <c r="G236" i="42"/>
  <c r="T161" i="65"/>
  <c r="G302" i="42"/>
  <c r="T162" i="65"/>
  <c r="G216" i="42" s="1"/>
  <c r="T163" i="65"/>
  <c r="G175" i="42" s="1"/>
  <c r="T164" i="65"/>
  <c r="G347" i="42" s="1"/>
  <c r="T165" i="65"/>
  <c r="G290" i="42" s="1"/>
  <c r="T166" i="65"/>
  <c r="G243" i="42" s="1"/>
  <c r="T167" i="65"/>
  <c r="G348" i="42" s="1"/>
  <c r="T168" i="65"/>
  <c r="G126" i="42"/>
  <c r="T169" i="65"/>
  <c r="G287" i="42" s="1"/>
  <c r="T170" i="65"/>
  <c r="G294" i="42" s="1"/>
  <c r="T171" i="65"/>
  <c r="G235" i="42" s="1"/>
  <c r="T172" i="65"/>
  <c r="G60" i="42"/>
  <c r="T173" i="65"/>
  <c r="G223" i="42" s="1"/>
  <c r="T174" i="65"/>
  <c r="G166" i="42" s="1"/>
  <c r="T175" i="65"/>
  <c r="G253" i="42" s="1"/>
  <c r="T176" i="65"/>
  <c r="G251" i="42"/>
  <c r="T177" i="65"/>
  <c r="G233" i="42"/>
  <c r="T178" i="65"/>
  <c r="G154" i="42" s="1"/>
  <c r="T179" i="65"/>
  <c r="G332" i="42" s="1"/>
  <c r="T180" i="65"/>
  <c r="G361" i="42" s="1"/>
  <c r="T181" i="65"/>
  <c r="G161" i="42" s="1"/>
  <c r="T182" i="65"/>
  <c r="G318" i="42" s="1"/>
  <c r="T183" i="65"/>
  <c r="G96" i="42" s="1"/>
  <c r="T184" i="65"/>
  <c r="G305" i="42"/>
  <c r="T185" i="65"/>
  <c r="G289" i="42" s="1"/>
  <c r="T186" i="65"/>
  <c r="G273" i="42" s="1"/>
  <c r="T187" i="65"/>
  <c r="G143" i="42" s="1"/>
  <c r="T188" i="65"/>
  <c r="G270" i="42"/>
  <c r="T189" i="65"/>
  <c r="G263" i="42"/>
  <c r="T190" i="65"/>
  <c r="G114" i="42" s="1"/>
  <c r="T191" i="65"/>
  <c r="G112" i="42" s="1"/>
  <c r="T192" i="65"/>
  <c r="G268" i="42" s="1"/>
  <c r="T193" i="65"/>
  <c r="G282" i="42"/>
  <c r="T194" i="65"/>
  <c r="G278" i="42" s="1"/>
  <c r="T195" i="65"/>
  <c r="G303" i="42" s="1"/>
  <c r="T196" i="65"/>
  <c r="G326" i="42" s="1"/>
  <c r="T197" i="65"/>
  <c r="G275" i="42"/>
  <c r="T198" i="65"/>
  <c r="G168" i="42" s="1"/>
  <c r="T199" i="65"/>
  <c r="G306" i="42" s="1"/>
  <c r="T200" i="65"/>
  <c r="G269" i="42" s="1"/>
  <c r="T201" i="65"/>
  <c r="G110" i="42" s="1"/>
  <c r="T202" i="65"/>
  <c r="G338" i="42" s="1"/>
  <c r="T203" i="65"/>
  <c r="G42" i="42" s="1"/>
  <c r="T204" i="65"/>
  <c r="G184" i="42" s="1"/>
  <c r="T205" i="65"/>
  <c r="G215" i="42"/>
  <c r="T206" i="65"/>
  <c r="G362" i="42" s="1"/>
  <c r="T207" i="65"/>
  <c r="G316" i="42" s="1"/>
  <c r="T208" i="65"/>
  <c r="G337" i="42" s="1"/>
  <c r="T209" i="65"/>
  <c r="G317" i="42" s="1"/>
  <c r="T210" i="65"/>
  <c r="G177" i="42" s="1"/>
  <c r="T211" i="65"/>
  <c r="G134" i="42" s="1"/>
  <c r="T212" i="65"/>
  <c r="G153" i="42" s="1"/>
  <c r="T213" i="65"/>
  <c r="G38" i="42" s="1"/>
  <c r="T214" i="65"/>
  <c r="G32" i="42" s="1"/>
  <c r="T215" i="65"/>
  <c r="G340" i="42" s="1"/>
  <c r="T216" i="65"/>
  <c r="G92" i="42" s="1"/>
  <c r="T217" i="65"/>
  <c r="G156" i="42" s="1"/>
  <c r="T218" i="65"/>
  <c r="G297" i="42" s="1"/>
  <c r="T219" i="65"/>
  <c r="G35" i="42" s="1"/>
  <c r="T220" i="65"/>
  <c r="G356" i="42" s="1"/>
  <c r="T221" i="65"/>
  <c r="G170" i="42" s="1"/>
  <c r="T222" i="65"/>
  <c r="G125" i="42" s="1"/>
  <c r="T223" i="65"/>
  <c r="G150" i="42" s="1"/>
  <c r="T224" i="65"/>
  <c r="G94" i="42"/>
  <c r="T225" i="65"/>
  <c r="G98" i="42"/>
  <c r="T226" i="65"/>
  <c r="G130" i="42" s="1"/>
  <c r="T227" i="65"/>
  <c r="G119" i="42" s="1"/>
  <c r="T228" i="65"/>
  <c r="G354" i="42" s="1"/>
  <c r="T229" i="65"/>
  <c r="G97" i="42" s="1"/>
  <c r="T230" i="65"/>
  <c r="G349" i="42" s="1"/>
  <c r="T231" i="65"/>
  <c r="G319" i="42" s="1"/>
  <c r="T232" i="65"/>
  <c r="G46" i="42"/>
  <c r="T233" i="65"/>
  <c r="G122" i="42" s="1"/>
  <c r="T234" i="65"/>
  <c r="G133" i="42" s="1"/>
  <c r="T235" i="65"/>
  <c r="G281" i="42" s="1"/>
  <c r="T236" i="65"/>
  <c r="G33" i="42"/>
  <c r="T237" i="65"/>
  <c r="G334" i="42" s="1"/>
  <c r="T238" i="65"/>
  <c r="G103" i="42" s="1"/>
  <c r="T239" i="65"/>
  <c r="G285" i="42" s="1"/>
  <c r="T240" i="65"/>
  <c r="G322" i="42"/>
  <c r="T241" i="65"/>
  <c r="G192" i="42"/>
  <c r="T242" i="65"/>
  <c r="G80" i="42" s="1"/>
  <c r="T243" i="65"/>
  <c r="G88" i="42" s="1"/>
  <c r="T244" i="65"/>
  <c r="G363" i="42" s="1"/>
  <c r="T245" i="65"/>
  <c r="G342" i="42" s="1"/>
  <c r="T246" i="65"/>
  <c r="G291" i="42" s="1"/>
  <c r="T247" i="65"/>
  <c r="G295" i="42" s="1"/>
  <c r="T248" i="65"/>
  <c r="G329" i="42"/>
  <c r="T249" i="65"/>
  <c r="G364" i="42" s="1"/>
  <c r="T250" i="65"/>
  <c r="G312" i="42" s="1"/>
  <c r="T251" i="65"/>
  <c r="G311" i="42" s="1"/>
  <c r="T252" i="65"/>
  <c r="G272" i="42"/>
  <c r="T253" i="65"/>
  <c r="G346" i="42"/>
  <c r="T254" i="65"/>
  <c r="G162" i="42" s="1"/>
  <c r="T255" i="65"/>
  <c r="G185" i="42" s="1"/>
  <c r="T256" i="65"/>
  <c r="G135" i="42" s="1"/>
  <c r="T257" i="65"/>
  <c r="G266" i="42"/>
  <c r="T258" i="65"/>
  <c r="G365" i="42" s="1"/>
  <c r="T259" i="65"/>
  <c r="G264" i="42" s="1"/>
  <c r="T260" i="65"/>
  <c r="G327" i="42" s="1"/>
  <c r="T261" i="65"/>
  <c r="G151" i="42"/>
  <c r="T262" i="65"/>
  <c r="G144" i="42" s="1"/>
  <c r="T263" i="65"/>
  <c r="G335" i="42" s="1"/>
  <c r="T264" i="65"/>
  <c r="G321" i="42" s="1"/>
  <c r="T265" i="65"/>
  <c r="G111" i="42" s="1"/>
  <c r="T266" i="65"/>
  <c r="G182" i="42" s="1"/>
  <c r="T267" i="65"/>
  <c r="G116" i="42" s="1"/>
  <c r="T268" i="65"/>
  <c r="G366" i="42" s="1"/>
  <c r="T269" i="65"/>
  <c r="G367" i="42"/>
  <c r="T270" i="65"/>
  <c r="G353" i="42" s="1"/>
  <c r="T271" i="65"/>
  <c r="G307" i="42" s="1"/>
  <c r="T272" i="65"/>
  <c r="G142" i="42" s="1"/>
  <c r="T273" i="65"/>
  <c r="G138" i="42" s="1"/>
  <c r="T274" i="65"/>
  <c r="G148" i="42" s="1"/>
  <c r="T275" i="65"/>
  <c r="G339" i="42" s="1"/>
  <c r="T276" i="65"/>
  <c r="G301" i="42" s="1"/>
  <c r="T277" i="65"/>
  <c r="G352" i="42"/>
  <c r="T278" i="65"/>
  <c r="G324" i="42" s="1"/>
  <c r="T279" i="65"/>
  <c r="G309" i="42" s="1"/>
  <c r="T280" i="65"/>
  <c r="G109" i="42" s="1"/>
  <c r="T281" i="65"/>
  <c r="G293" i="42" s="1"/>
  <c r="T282" i="65"/>
  <c r="G163" i="42" s="1"/>
  <c r="T283" i="65"/>
  <c r="G226" i="42" s="1"/>
  <c r="T284" i="65"/>
  <c r="G286" i="42"/>
  <c r="T285" i="65"/>
  <c r="G137" i="42" s="1"/>
  <c r="T286" i="65"/>
  <c r="G341" i="42" s="1"/>
  <c r="T287" i="65"/>
  <c r="G30" i="42" s="1"/>
  <c r="T288" i="65"/>
  <c r="G292" i="42"/>
  <c r="T289" i="65"/>
  <c r="G336" i="42"/>
  <c r="T290" i="65"/>
  <c r="G124" i="42"/>
  <c r="T291" i="65"/>
  <c r="G118" i="42" s="1"/>
  <c r="T292" i="65"/>
  <c r="G217" i="42"/>
  <c r="T293" i="65"/>
  <c r="G136" i="42" s="1"/>
  <c r="T294" i="65"/>
  <c r="G350" i="42"/>
  <c r="T295" i="65"/>
  <c r="G241" i="42" s="1"/>
  <c r="T296" i="65"/>
  <c r="G176" i="42" s="1"/>
  <c r="T297" i="65"/>
  <c r="G304" i="42" s="1"/>
  <c r="T298" i="65"/>
  <c r="G149" i="42"/>
  <c r="T299" i="65"/>
  <c r="G212" i="42" s="1"/>
  <c r="T300" i="65"/>
  <c r="G259" i="42" s="1"/>
  <c r="T301" i="65"/>
  <c r="G260" i="42"/>
  <c r="T302" i="65"/>
  <c r="G218" i="42"/>
  <c r="T303" i="65"/>
  <c r="G265" i="42" s="1"/>
  <c r="T304" i="65"/>
  <c r="G128" i="42" s="1"/>
  <c r="T305" i="65"/>
  <c r="G89" i="42" s="1"/>
  <c r="T306" i="65"/>
  <c r="G164" i="42"/>
  <c r="T307" i="65"/>
  <c r="G205" i="42" s="1"/>
  <c r="T308" i="65"/>
  <c r="G131" i="42"/>
  <c r="T309" i="65"/>
  <c r="G195" i="42" s="1"/>
  <c r="T310" i="65"/>
  <c r="G244" i="42"/>
  <c r="T311" i="65"/>
  <c r="G210" i="42" s="1"/>
  <c r="T312" i="65"/>
  <c r="G296" i="42"/>
  <c r="T313" i="65"/>
  <c r="G173" i="42" s="1"/>
  <c r="T314" i="65"/>
  <c r="G209" i="42"/>
  <c r="T315" i="65"/>
  <c r="G180" i="42" s="1"/>
  <c r="T316" i="65"/>
  <c r="G211" i="42" s="1"/>
  <c r="T317" i="65"/>
  <c r="G198" i="42" s="1"/>
  <c r="T318" i="65"/>
  <c r="G234" i="42"/>
  <c r="T319" i="65"/>
  <c r="G193" i="42" s="1"/>
  <c r="T320" i="65"/>
  <c r="G255" i="42"/>
  <c r="T321" i="65"/>
  <c r="G75" i="42"/>
  <c r="T322" i="65"/>
  <c r="G221" i="42"/>
  <c r="T323" i="65"/>
  <c r="G90" i="42" s="1"/>
  <c r="T324" i="65"/>
  <c r="G222" i="42"/>
  <c r="T325" i="65"/>
  <c r="G72" i="42" s="1"/>
  <c r="T326" i="65"/>
  <c r="G328" i="42"/>
  <c r="T327" i="65"/>
  <c r="G194" i="42" s="1"/>
  <c r="T328" i="65"/>
  <c r="G245" i="42" s="1"/>
  <c r="T329" i="65"/>
  <c r="G299" i="42" s="1"/>
  <c r="T330" i="65"/>
  <c r="G190" i="42"/>
  <c r="T331" i="65"/>
  <c r="G351" i="42" s="1"/>
  <c r="T332" i="65"/>
  <c r="G208" i="42" s="1"/>
  <c r="T333" i="65"/>
  <c r="G174" i="42"/>
  <c r="T334" i="65"/>
  <c r="G368" i="42"/>
  <c r="T335" i="65"/>
  <c r="G256" i="42" s="1"/>
  <c r="T336" i="65"/>
  <c r="G191" i="42"/>
  <c r="T337" i="65"/>
  <c r="G202" i="42" s="1"/>
  <c r="T338" i="65"/>
  <c r="G199" i="42"/>
  <c r="T339" i="65"/>
  <c r="G203" i="42" s="1"/>
  <c r="T340" i="65"/>
  <c r="G99" i="42" s="1"/>
  <c r="T341" i="65"/>
  <c r="G355" i="42"/>
  <c r="T342" i="65"/>
  <c r="G369" i="42"/>
  <c r="T343" i="65"/>
  <c r="G298" i="42" s="1"/>
  <c r="T344" i="65"/>
  <c r="G188" i="42"/>
  <c r="T345" i="65"/>
  <c r="G276" i="42"/>
  <c r="T346" i="65"/>
  <c r="G189" i="42"/>
  <c r="T347" i="65"/>
  <c r="G283" i="42" s="1"/>
  <c r="T348" i="65"/>
  <c r="G127" i="42" s="1"/>
  <c r="T349" i="65"/>
  <c r="G237" i="42" s="1"/>
  <c r="T350" i="65"/>
  <c r="G179" i="42"/>
  <c r="T351" i="65"/>
  <c r="G104" i="42" s="1"/>
  <c r="T352" i="65"/>
  <c r="G314" i="42" s="1"/>
  <c r="T353" i="65"/>
  <c r="G224" i="42"/>
  <c r="T354" i="65"/>
  <c r="G284" i="42"/>
  <c r="T355" i="65"/>
  <c r="G262" i="42" s="1"/>
  <c r="F263" i="22"/>
  <c r="G263" i="22" s="1"/>
  <c r="H263" i="22" s="1"/>
  <c r="I263" i="22" s="1"/>
  <c r="J191" i="42" s="1"/>
  <c r="T11" i="65"/>
  <c r="G78" i="42" s="1"/>
  <c r="B2" i="55"/>
  <c r="E2" i="55" s="1"/>
  <c r="F2" i="55" s="1"/>
  <c r="G2" i="55" s="1"/>
  <c r="D293" i="42" s="1"/>
  <c r="G318" i="22"/>
  <c r="H318" i="22" s="1"/>
  <c r="I318" i="22" s="1"/>
  <c r="J257" i="42" s="1"/>
  <c r="G22" i="22"/>
  <c r="H22" i="22" s="1"/>
  <c r="I22" i="22" s="1"/>
  <c r="J231" i="42" s="1"/>
  <c r="G207" i="22"/>
  <c r="H207" i="22" s="1"/>
  <c r="I207" i="22" s="1"/>
  <c r="J148" i="42" s="1"/>
  <c r="G79" i="22"/>
  <c r="E8" i="55"/>
  <c r="F8" i="55" s="1"/>
  <c r="G8" i="55" s="1"/>
  <c r="E9" i="55"/>
  <c r="F9" i="55" s="1"/>
  <c r="G9" i="55"/>
  <c r="F10" i="55"/>
  <c r="G10" i="55"/>
  <c r="E11" i="55"/>
  <c r="F11" i="55"/>
  <c r="G11" i="55" s="1"/>
  <c r="E14" i="55"/>
  <c r="F14" i="55" s="1"/>
  <c r="G14" i="55" s="1"/>
  <c r="E17" i="55"/>
  <c r="F17" i="55" s="1"/>
  <c r="G17" i="55" s="1"/>
  <c r="E19" i="55"/>
  <c r="F19" i="55" s="1"/>
  <c r="G19" i="55" s="1"/>
  <c r="F22" i="55"/>
  <c r="G22" i="55" s="1"/>
  <c r="E23" i="55"/>
  <c r="F23" i="55" s="1"/>
  <c r="G23" i="55" s="1"/>
  <c r="E25" i="55"/>
  <c r="F25" i="55" s="1"/>
  <c r="G25" i="55"/>
  <c r="E26" i="55"/>
  <c r="F26" i="55" s="1"/>
  <c r="G26" i="55" s="1"/>
  <c r="E27" i="55"/>
  <c r="F27" i="55" s="1"/>
  <c r="G27" i="55" s="1"/>
  <c r="E32" i="55"/>
  <c r="F32" i="55"/>
  <c r="G32" i="55" s="1"/>
  <c r="E33" i="55"/>
  <c r="F33" i="55" s="1"/>
  <c r="G33" i="55" s="1"/>
  <c r="E34" i="55"/>
  <c r="F34" i="55" s="1"/>
  <c r="G34" i="55" s="1"/>
  <c r="E35" i="55"/>
  <c r="F35" i="55" s="1"/>
  <c r="G35" i="55" s="1"/>
  <c r="D158" i="42" s="1"/>
  <c r="E38" i="55"/>
  <c r="F38" i="55" s="1"/>
  <c r="G38" i="55" s="1"/>
  <c r="E39" i="55"/>
  <c r="F39" i="55" s="1"/>
  <c r="G39" i="55" s="1"/>
  <c r="E41" i="55"/>
  <c r="F41" i="55" s="1"/>
  <c r="G41" i="55"/>
  <c r="E42" i="55"/>
  <c r="F42" i="55" s="1"/>
  <c r="G42" i="55" s="1"/>
  <c r="E43" i="55"/>
  <c r="F43" i="55" s="1"/>
  <c r="G43" i="55"/>
  <c r="E47" i="55"/>
  <c r="F47" i="55" s="1"/>
  <c r="G47" i="55" s="1"/>
  <c r="E48" i="55"/>
  <c r="F48" i="55" s="1"/>
  <c r="G48" i="55" s="1"/>
  <c r="E49" i="55"/>
  <c r="F49" i="55" s="1"/>
  <c r="G49" i="55" s="1"/>
  <c r="E50" i="55"/>
  <c r="F50" i="55" s="1"/>
  <c r="G50" i="55" s="1"/>
  <c r="E51" i="55"/>
  <c r="F51" i="55" s="1"/>
  <c r="G51" i="55" s="1"/>
  <c r="E54" i="55"/>
  <c r="F54" i="55" s="1"/>
  <c r="G54" i="55" s="1"/>
  <c r="E56" i="55"/>
  <c r="F56" i="55" s="1"/>
  <c r="G56" i="55" s="1"/>
  <c r="E57" i="55"/>
  <c r="F57" i="55" s="1"/>
  <c r="G57" i="55" s="1"/>
  <c r="E59" i="55"/>
  <c r="F59" i="55" s="1"/>
  <c r="G59" i="55"/>
  <c r="E62" i="55"/>
  <c r="F62" i="55" s="1"/>
  <c r="G62" i="55" s="1"/>
  <c r="E63" i="55"/>
  <c r="F63" i="55"/>
  <c r="G63" i="55" s="1"/>
  <c r="E65" i="55"/>
  <c r="F65" i="55" s="1"/>
  <c r="G65" i="55" s="1"/>
  <c r="E66" i="55"/>
  <c r="F66" i="55"/>
  <c r="G66" i="55" s="1"/>
  <c r="E67" i="55"/>
  <c r="F67" i="55"/>
  <c r="G67" i="55" s="1"/>
  <c r="E72" i="55"/>
  <c r="F72" i="55" s="1"/>
  <c r="G72" i="55" s="1"/>
  <c r="E73" i="55"/>
  <c r="F73" i="55" s="1"/>
  <c r="G73" i="55"/>
  <c r="F74" i="55"/>
  <c r="G74" i="55" s="1"/>
  <c r="E75" i="55"/>
  <c r="F75" i="55"/>
  <c r="G75" i="55" s="1"/>
  <c r="E78" i="55"/>
  <c r="F78" i="55"/>
  <c r="G78" i="55" s="1"/>
  <c r="F80" i="55"/>
  <c r="G80" i="55" s="1"/>
  <c r="E81" i="55"/>
  <c r="F81" i="55" s="1"/>
  <c r="G81" i="55" s="1"/>
  <c r="E83" i="55"/>
  <c r="F83" i="55"/>
  <c r="G83" i="55" s="1"/>
  <c r="F84" i="55"/>
  <c r="G84" i="55" s="1"/>
  <c r="F86" i="55"/>
  <c r="G86" i="55" s="1"/>
  <c r="E87" i="55"/>
  <c r="F87" i="55"/>
  <c r="G87" i="55" s="1"/>
  <c r="D140" i="42" s="1"/>
  <c r="E89" i="55"/>
  <c r="F89" i="55" s="1"/>
  <c r="G89" i="55" s="1"/>
  <c r="E90" i="55"/>
  <c r="F90" i="55" s="1"/>
  <c r="G90" i="55" s="1"/>
  <c r="E91" i="55"/>
  <c r="F91" i="55" s="1"/>
  <c r="G91" i="55" s="1"/>
  <c r="D139" i="42" s="1"/>
  <c r="E96" i="55"/>
  <c r="F96" i="55" s="1"/>
  <c r="G96" i="55"/>
  <c r="D223" i="42" s="1"/>
  <c r="E97" i="55"/>
  <c r="F97" i="55" s="1"/>
  <c r="G97" i="55" s="1"/>
  <c r="E98" i="55"/>
  <c r="F98" i="55" s="1"/>
  <c r="G98" i="55" s="1"/>
  <c r="E99" i="55"/>
  <c r="F99" i="55" s="1"/>
  <c r="G99" i="55" s="1"/>
  <c r="E102" i="55"/>
  <c r="F102" i="55" s="1"/>
  <c r="G102" i="55" s="1"/>
  <c r="E103" i="55"/>
  <c r="F103" i="55" s="1"/>
  <c r="G103" i="55" s="1"/>
  <c r="G104" i="55"/>
  <c r="E105" i="55"/>
  <c r="F105" i="55" s="1"/>
  <c r="G105" i="55" s="1"/>
  <c r="E106" i="55"/>
  <c r="F106" i="55" s="1"/>
  <c r="G106" i="55" s="1"/>
  <c r="E107" i="55"/>
  <c r="F107" i="55" s="1"/>
  <c r="G107" i="55"/>
  <c r="E111" i="55"/>
  <c r="F111" i="55"/>
  <c r="G111" i="55" s="1"/>
  <c r="E112" i="55"/>
  <c r="F112" i="55" s="1"/>
  <c r="G112" i="55" s="1"/>
  <c r="E113" i="55"/>
  <c r="F113" i="55" s="1"/>
  <c r="G113" i="55" s="1"/>
  <c r="E114" i="55"/>
  <c r="F114" i="55"/>
  <c r="G114" i="55" s="1"/>
  <c r="E115" i="55"/>
  <c r="F115" i="55" s="1"/>
  <c r="G115" i="55" s="1"/>
  <c r="E117" i="55"/>
  <c r="F117" i="55" s="1"/>
  <c r="G117" i="55" s="1"/>
  <c r="D318" i="42" s="1"/>
  <c r="E118" i="55"/>
  <c r="F118" i="55" s="1"/>
  <c r="G118" i="55" s="1"/>
  <c r="E120" i="55"/>
  <c r="F120" i="55" s="1"/>
  <c r="G120" i="55" s="1"/>
  <c r="E121" i="55"/>
  <c r="F121" i="55" s="1"/>
  <c r="G121" i="55" s="1"/>
  <c r="E123" i="55"/>
  <c r="F123" i="55"/>
  <c r="G123" i="55" s="1"/>
  <c r="E126" i="55"/>
  <c r="F126" i="55" s="1"/>
  <c r="G126" i="55" s="1"/>
  <c r="E127" i="55"/>
  <c r="F127" i="55" s="1"/>
  <c r="G127" i="55" s="1"/>
  <c r="D282" i="42" s="1"/>
  <c r="E129" i="55"/>
  <c r="F129" i="55" s="1"/>
  <c r="G129" i="55" s="1"/>
  <c r="E130" i="55"/>
  <c r="F130" i="55" s="1"/>
  <c r="G130" i="55" s="1"/>
  <c r="E131" i="55"/>
  <c r="F131" i="55" s="1"/>
  <c r="G131" i="55" s="1"/>
  <c r="D114" i="42" s="1"/>
  <c r="E136" i="55"/>
  <c r="F136" i="55"/>
  <c r="G136" i="55" s="1"/>
  <c r="E137" i="55"/>
  <c r="F137" i="55" s="1"/>
  <c r="G137" i="55" s="1"/>
  <c r="F138" i="55"/>
  <c r="G138" i="55" s="1"/>
  <c r="D361" i="42" s="1"/>
  <c r="E139" i="55"/>
  <c r="F139" i="55"/>
  <c r="G139" i="55" s="1"/>
  <c r="E142" i="55"/>
  <c r="F142" i="55" s="1"/>
  <c r="G142" i="55" s="1"/>
  <c r="E145" i="55"/>
  <c r="F145" i="55" s="1"/>
  <c r="G145" i="55"/>
  <c r="E147" i="55"/>
  <c r="F147" i="55"/>
  <c r="G147" i="55" s="1"/>
  <c r="F150" i="55"/>
  <c r="G150" i="55" s="1"/>
  <c r="E151" i="55"/>
  <c r="F151" i="55" s="1"/>
  <c r="G151" i="55" s="1"/>
  <c r="D97" i="42" s="1"/>
  <c r="E153" i="55"/>
  <c r="F153" i="55" s="1"/>
  <c r="G153" i="55"/>
  <c r="E154" i="55"/>
  <c r="F154" i="55" s="1"/>
  <c r="G154" i="55" s="1"/>
  <c r="E155" i="55"/>
  <c r="F155" i="55" s="1"/>
  <c r="G155" i="55" s="1"/>
  <c r="E160" i="55"/>
  <c r="F160" i="55" s="1"/>
  <c r="G160" i="55" s="1"/>
  <c r="D340" i="42" s="1"/>
  <c r="E161" i="55"/>
  <c r="F161" i="55" s="1"/>
  <c r="G161" i="55" s="1"/>
  <c r="E162" i="55"/>
  <c r="F162" i="55" s="1"/>
  <c r="G162" i="55"/>
  <c r="E163" i="55"/>
  <c r="F163" i="55" s="1"/>
  <c r="G163" i="55" s="1"/>
  <c r="D334" i="42" s="1"/>
  <c r="E166" i="55"/>
  <c r="F166" i="55"/>
  <c r="G166" i="55" s="1"/>
  <c r="E167" i="55"/>
  <c r="F167" i="55" s="1"/>
  <c r="G167" i="55" s="1"/>
  <c r="G168" i="55"/>
  <c r="E169" i="55"/>
  <c r="F169" i="55" s="1"/>
  <c r="G169" i="55" s="1"/>
  <c r="E170" i="55"/>
  <c r="F170" i="55" s="1"/>
  <c r="G170" i="55" s="1"/>
  <c r="E171" i="55"/>
  <c r="F171" i="55" s="1"/>
  <c r="G171" i="55" s="1"/>
  <c r="E175" i="55"/>
  <c r="F175" i="55" s="1"/>
  <c r="G175" i="55" s="1"/>
  <c r="E176" i="55"/>
  <c r="F176" i="55" s="1"/>
  <c r="G176" i="55" s="1"/>
  <c r="E177" i="55"/>
  <c r="F177" i="55" s="1"/>
  <c r="G177" i="55" s="1"/>
  <c r="E178" i="55"/>
  <c r="F178" i="55" s="1"/>
  <c r="G178" i="55" s="1"/>
  <c r="D80" i="42" s="1"/>
  <c r="E179" i="55"/>
  <c r="F179" i="55" s="1"/>
  <c r="G179" i="55" s="1"/>
  <c r="E182" i="55"/>
  <c r="F182" i="55" s="1"/>
  <c r="G182" i="55" s="1"/>
  <c r="E184" i="55"/>
  <c r="F184" i="55" s="1"/>
  <c r="G184" i="55" s="1"/>
  <c r="E185" i="55"/>
  <c r="F185" i="55" s="1"/>
  <c r="G185" i="55" s="1"/>
  <c r="E187" i="55"/>
  <c r="F187" i="55"/>
  <c r="G187" i="55" s="1"/>
  <c r="E190" i="55"/>
  <c r="F190" i="55" s="1"/>
  <c r="G190" i="55" s="1"/>
  <c r="E191" i="55"/>
  <c r="F191" i="55" s="1"/>
  <c r="G191" i="55" s="1"/>
  <c r="E193" i="55"/>
  <c r="F193" i="55" s="1"/>
  <c r="G193" i="55" s="1"/>
  <c r="E194" i="55"/>
  <c r="F194" i="55" s="1"/>
  <c r="G194" i="55" s="1"/>
  <c r="E195" i="55"/>
  <c r="F195" i="55"/>
  <c r="G195" i="55" s="1"/>
  <c r="D365" i="42" s="1"/>
  <c r="E200" i="55"/>
  <c r="F200" i="55"/>
  <c r="G200" i="55" s="1"/>
  <c r="E201" i="55"/>
  <c r="F201" i="55" s="1"/>
  <c r="G201" i="55"/>
  <c r="F202" i="55"/>
  <c r="G202" i="55"/>
  <c r="E203" i="55"/>
  <c r="F203" i="55" s="1"/>
  <c r="G203" i="55" s="1"/>
  <c r="E206" i="55"/>
  <c r="F206" i="55" s="1"/>
  <c r="G206" i="55" s="1"/>
  <c r="E209" i="55"/>
  <c r="F209" i="55" s="1"/>
  <c r="G209" i="55" s="1"/>
  <c r="E211" i="55"/>
  <c r="F211" i="55" s="1"/>
  <c r="G211" i="55" s="1"/>
  <c r="F214" i="55"/>
  <c r="G214" i="55" s="1"/>
  <c r="E215" i="55"/>
  <c r="F215" i="55" s="1"/>
  <c r="G215" i="55" s="1"/>
  <c r="E217" i="55"/>
  <c r="F217" i="55" s="1"/>
  <c r="G217" i="55" s="1"/>
  <c r="E218" i="55"/>
  <c r="F218" i="55" s="1"/>
  <c r="G218" i="55" s="1"/>
  <c r="E224" i="55"/>
  <c r="F224" i="55" s="1"/>
  <c r="G224" i="55"/>
  <c r="D339" i="42" s="1"/>
  <c r="E225" i="55"/>
  <c r="F225" i="55" s="1"/>
  <c r="G225" i="55" s="1"/>
  <c r="E226" i="55"/>
  <c r="F226" i="55" s="1"/>
  <c r="G226" i="55" s="1"/>
  <c r="D352" i="42" s="1"/>
  <c r="E227" i="55"/>
  <c r="F227" i="55" s="1"/>
  <c r="G227" i="55" s="1"/>
  <c r="E230" i="55"/>
  <c r="F230" i="55"/>
  <c r="G230" i="55" s="1"/>
  <c r="E231" i="55"/>
  <c r="F231" i="55" s="1"/>
  <c r="G231" i="55" s="1"/>
  <c r="G232" i="55"/>
  <c r="E233" i="55"/>
  <c r="F233" i="55" s="1"/>
  <c r="G233" i="55" s="1"/>
  <c r="E234" i="55"/>
  <c r="F234" i="55" s="1"/>
  <c r="G234" i="55" s="1"/>
  <c r="E235" i="55"/>
  <c r="F235" i="55" s="1"/>
  <c r="G235" i="55" s="1"/>
  <c r="E239" i="55"/>
  <c r="F239" i="55" s="1"/>
  <c r="G239" i="55" s="1"/>
  <c r="E240" i="55"/>
  <c r="F240" i="55" s="1"/>
  <c r="G240" i="55" s="1"/>
  <c r="E241" i="55"/>
  <c r="F241" i="55" s="1"/>
  <c r="G241" i="55" s="1"/>
  <c r="E242" i="55"/>
  <c r="F242" i="55" s="1"/>
  <c r="G242" i="55" s="1"/>
  <c r="E243" i="55"/>
  <c r="F243" i="55" s="1"/>
  <c r="G243" i="55" s="1"/>
  <c r="E246" i="55"/>
  <c r="F246" i="55" s="1"/>
  <c r="G246" i="55" s="1"/>
  <c r="E248" i="55"/>
  <c r="F248" i="55" s="1"/>
  <c r="G248" i="55" s="1"/>
  <c r="E249" i="55"/>
  <c r="F249" i="55" s="1"/>
  <c r="G249" i="55" s="1"/>
  <c r="E251" i="55"/>
  <c r="F251" i="55" s="1"/>
  <c r="G251" i="55" s="1"/>
  <c r="E254" i="55"/>
  <c r="F254" i="55" s="1"/>
  <c r="G254" i="55" s="1"/>
  <c r="E255" i="55"/>
  <c r="F255" i="55" s="1"/>
  <c r="G255" i="55" s="1"/>
  <c r="E257" i="55"/>
  <c r="F257" i="55" s="1"/>
  <c r="G257" i="55" s="1"/>
  <c r="E258" i="55"/>
  <c r="F258" i="55"/>
  <c r="G258" i="55" s="1"/>
  <c r="E264" i="55"/>
  <c r="F264" i="55"/>
  <c r="G264" i="55" s="1"/>
  <c r="E265" i="55"/>
  <c r="F265" i="55" s="1"/>
  <c r="G265" i="55"/>
  <c r="F266" i="55"/>
  <c r="G266" i="55" s="1"/>
  <c r="E267" i="55"/>
  <c r="F267" i="55" s="1"/>
  <c r="G267" i="55" s="1"/>
  <c r="E270" i="55"/>
  <c r="F270" i="55" s="1"/>
  <c r="G270" i="55" s="1"/>
  <c r="F272" i="55"/>
  <c r="G272" i="55" s="1"/>
  <c r="E273" i="55"/>
  <c r="F273" i="55" s="1"/>
  <c r="G273" i="55" s="1"/>
  <c r="E275" i="55"/>
  <c r="F275" i="55"/>
  <c r="G275" i="55"/>
  <c r="E279" i="55"/>
  <c r="F279" i="55" s="1"/>
  <c r="G279" i="55" s="1"/>
  <c r="E281" i="55"/>
  <c r="F281" i="55" s="1"/>
  <c r="G281" i="55" s="1"/>
  <c r="E282" i="55"/>
  <c r="F282" i="55" s="1"/>
  <c r="G282" i="55" s="1"/>
  <c r="E288" i="55"/>
  <c r="F288" i="55"/>
  <c r="G288" i="55" s="1"/>
  <c r="D56" i="42" s="1"/>
  <c r="E289" i="55"/>
  <c r="F289" i="55" s="1"/>
  <c r="G289" i="55" s="1"/>
  <c r="E290" i="55"/>
  <c r="F290" i="55" s="1"/>
  <c r="G290" i="55" s="1"/>
  <c r="E291" i="55"/>
  <c r="F291" i="55" s="1"/>
  <c r="G291" i="55" s="1"/>
  <c r="D47" i="42" s="1"/>
  <c r="E294" i="55"/>
  <c r="F294" i="55"/>
  <c r="G294" i="55" s="1"/>
  <c r="E295" i="55"/>
  <c r="F295" i="55" s="1"/>
  <c r="G295" i="55" s="1"/>
  <c r="G296" i="55"/>
  <c r="E297" i="55"/>
  <c r="F297" i="55" s="1"/>
  <c r="G297" i="55" s="1"/>
  <c r="E298" i="55"/>
  <c r="F298" i="55" s="1"/>
  <c r="G298" i="55" s="1"/>
  <c r="E299" i="55"/>
  <c r="F299" i="55" s="1"/>
  <c r="G299" i="55" s="1"/>
  <c r="E303" i="55"/>
  <c r="F303" i="55" s="1"/>
  <c r="G303" i="55"/>
  <c r="E305" i="55"/>
  <c r="F305" i="55" s="1"/>
  <c r="G305" i="55" s="1"/>
  <c r="E306" i="55"/>
  <c r="F306" i="55" s="1"/>
  <c r="G306" i="55" s="1"/>
  <c r="E311" i="55"/>
  <c r="F311" i="55" s="1"/>
  <c r="G311" i="55" s="1"/>
  <c r="E313" i="55"/>
  <c r="F313" i="55"/>
  <c r="G313" i="55"/>
  <c r="E314" i="55"/>
  <c r="F314" i="55" s="1"/>
  <c r="G314" i="55" s="1"/>
  <c r="E319" i="55"/>
  <c r="F319" i="55" s="1"/>
  <c r="G319" i="55" s="1"/>
  <c r="E321" i="55"/>
  <c r="F321" i="55"/>
  <c r="G321" i="55" s="1"/>
  <c r="E322" i="55"/>
  <c r="F322" i="55" s="1"/>
  <c r="G322" i="55" s="1"/>
  <c r="E327" i="55"/>
  <c r="F327" i="55"/>
  <c r="G327" i="55" s="1"/>
  <c r="E329" i="55"/>
  <c r="F329" i="55"/>
  <c r="G329" i="55" s="1"/>
  <c r="E330" i="55"/>
  <c r="F330" i="55" s="1"/>
  <c r="G330" i="55" s="1"/>
  <c r="E335" i="55"/>
  <c r="F335" i="55" s="1"/>
  <c r="G335" i="55" s="1"/>
  <c r="E337" i="55"/>
  <c r="F337" i="55"/>
  <c r="G337" i="55" s="1"/>
  <c r="E338" i="55"/>
  <c r="F338" i="55" s="1"/>
  <c r="G338" i="55" s="1"/>
  <c r="D260" i="42" s="1"/>
  <c r="E343" i="55"/>
  <c r="F343" i="55" s="1"/>
  <c r="G343" i="55" s="1"/>
  <c r="E345" i="55"/>
  <c r="F345" i="55"/>
  <c r="G345" i="55" s="1"/>
  <c r="E346" i="55"/>
  <c r="F346" i="55" s="1"/>
  <c r="G346" i="55" s="1"/>
  <c r="H143" i="22"/>
  <c r="I143" i="22" s="1"/>
  <c r="J362" i="42" s="1"/>
  <c r="H342" i="22"/>
  <c r="I342" i="22" s="1"/>
  <c r="J241" i="42" s="1"/>
  <c r="H31" i="22"/>
  <c r="I31" i="22" s="1"/>
  <c r="J147" i="42" s="1"/>
  <c r="H290" i="22"/>
  <c r="I290" i="22" s="1"/>
  <c r="J55" i="42" s="1"/>
  <c r="H242" i="22"/>
  <c r="I242" i="22" s="1"/>
  <c r="J244" i="42" s="1"/>
  <c r="F27" i="52"/>
  <c r="G27" i="52" s="1"/>
  <c r="F239" i="52"/>
  <c r="G239" i="52" s="1"/>
  <c r="D4" i="42"/>
  <c r="E4" i="42" s="1"/>
  <c r="M51" i="42" s="1"/>
  <c r="D5" i="42"/>
  <c r="E5" i="42" s="1"/>
  <c r="M75" i="42" s="1"/>
  <c r="D6" i="42"/>
  <c r="E6" i="42" s="1"/>
  <c r="D7" i="42"/>
  <c r="E7" i="42" s="1"/>
  <c r="M236" i="42" s="1"/>
  <c r="D8" i="42"/>
  <c r="E8" i="42" s="1"/>
  <c r="M283" i="42" s="1"/>
  <c r="E11" i="42"/>
  <c r="K12" i="42"/>
  <c r="K13" i="42"/>
  <c r="I17" i="42"/>
  <c r="E17" i="42" s="1"/>
  <c r="I18" i="42"/>
  <c r="E18" i="42" s="1"/>
  <c r="I19" i="42"/>
  <c r="E19" i="42" s="1"/>
  <c r="I20" i="42"/>
  <c r="E20" i="42" s="1"/>
  <c r="I21" i="42"/>
  <c r="E21" i="42" s="1"/>
  <c r="F11" i="42"/>
  <c r="G11" i="42"/>
  <c r="H11" i="42"/>
  <c r="I11" i="42"/>
  <c r="J11" i="42"/>
  <c r="M311" i="42"/>
  <c r="M336" i="42"/>
  <c r="M264" i="42"/>
  <c r="M330" i="42"/>
  <c r="M322" i="42"/>
  <c r="M300" i="42"/>
  <c r="M282" i="42"/>
  <c r="M329" i="42"/>
  <c r="M262" i="42"/>
  <c r="M349" i="42"/>
  <c r="M318" i="42"/>
  <c r="M350" i="42"/>
  <c r="M213" i="42"/>
  <c r="D145" i="42"/>
  <c r="D200" i="42"/>
  <c r="D87" i="42"/>
  <c r="D85" i="42"/>
  <c r="D162" i="42"/>
  <c r="D355" i="42"/>
  <c r="D238" i="42"/>
  <c r="D211" i="42"/>
  <c r="D248" i="42"/>
  <c r="D261" i="42"/>
  <c r="D208" i="42"/>
  <c r="D255" i="42"/>
  <c r="D209" i="42"/>
  <c r="D121" i="42"/>
  <c r="D42" i="42"/>
  <c r="D269" i="42"/>
  <c r="D267" i="42"/>
  <c r="M270" i="42" l="1"/>
  <c r="M278" i="42"/>
  <c r="M246" i="42"/>
  <c r="M365" i="42"/>
  <c r="M317" i="42"/>
  <c r="M355" i="42"/>
  <c r="M356" i="42"/>
  <c r="M353" i="42"/>
  <c r="M338" i="42"/>
  <c r="M269" i="42"/>
  <c r="M95" i="42"/>
  <c r="M72" i="42"/>
  <c r="M325" i="42"/>
  <c r="M321" i="42"/>
  <c r="M302" i="42"/>
  <c r="M298" i="42"/>
  <c r="M288" i="42"/>
  <c r="M295" i="42"/>
  <c r="M337" i="42"/>
  <c r="M208" i="42"/>
  <c r="M284" i="42"/>
  <c r="M316" i="42"/>
  <c r="M274" i="42"/>
  <c r="M332" i="42"/>
  <c r="M312" i="42"/>
  <c r="M290" i="42"/>
  <c r="M287" i="42"/>
  <c r="M93" i="42"/>
  <c r="M46" i="42"/>
  <c r="M268" i="42"/>
  <c r="M334" i="42"/>
  <c r="M335" i="42"/>
  <c r="M369" i="42"/>
  <c r="M305" i="42"/>
  <c r="M261" i="42"/>
  <c r="M272" i="42"/>
  <c r="M313" i="42"/>
  <c r="M343" i="42"/>
  <c r="M347" i="42"/>
  <c r="M285" i="42"/>
  <c r="M333" i="42"/>
  <c r="M348" i="42"/>
  <c r="M60" i="42"/>
  <c r="M299" i="42"/>
  <c r="M263" i="42"/>
  <c r="M291" i="42"/>
  <c r="M292" i="42"/>
  <c r="M271" i="42"/>
  <c r="M279" i="42"/>
  <c r="H125" i="22"/>
  <c r="I125" i="22" s="1"/>
  <c r="J154" i="42" s="1"/>
  <c r="G59" i="22"/>
  <c r="H59" i="22" s="1"/>
  <c r="I59" i="22" s="1"/>
  <c r="J333" i="42" s="1"/>
  <c r="G125" i="22"/>
  <c r="G271" i="22"/>
  <c r="H271" i="22" s="1"/>
  <c r="I271" i="22" s="1"/>
  <c r="J104" i="42" s="1"/>
  <c r="G111" i="22"/>
  <c r="H111" i="22" s="1"/>
  <c r="I111" i="22" s="1"/>
  <c r="J290" i="42" s="1"/>
  <c r="G21" i="22"/>
  <c r="H21" i="22" s="1"/>
  <c r="I21" i="22" s="1"/>
  <c r="J141" i="42" s="1"/>
  <c r="H95" i="22"/>
  <c r="I95" i="22" s="1"/>
  <c r="J235" i="42" s="1"/>
  <c r="G327" i="22"/>
  <c r="H327" i="22" s="1"/>
  <c r="I327" i="22" s="1"/>
  <c r="J325" i="42" s="1"/>
  <c r="F92" i="31"/>
  <c r="I344" i="42" s="1"/>
  <c r="F61" i="31"/>
  <c r="I333" i="42" s="1"/>
  <c r="F62" i="31"/>
  <c r="I172" i="42" s="1"/>
  <c r="F239" i="31"/>
  <c r="I234" i="42" s="1"/>
  <c r="F195" i="31"/>
  <c r="I135" i="42" s="1"/>
  <c r="D332" i="42"/>
  <c r="D359" i="42"/>
  <c r="D182" i="42"/>
  <c r="D222" i="42"/>
  <c r="D169" i="42"/>
  <c r="D32" i="42"/>
  <c r="D321" i="42"/>
  <c r="D276" i="42"/>
  <c r="D207" i="42"/>
  <c r="D120" i="42"/>
  <c r="D164" i="42"/>
  <c r="D246" i="42"/>
  <c r="D336" i="42"/>
  <c r="D170" i="42"/>
  <c r="D131" i="42"/>
  <c r="D364" i="42"/>
  <c r="D110" i="42"/>
  <c r="D137" i="42"/>
  <c r="D303" i="42"/>
  <c r="D172" i="42"/>
  <c r="D54" i="42"/>
  <c r="D100" i="42"/>
  <c r="D176" i="42"/>
  <c r="D115" i="42"/>
  <c r="D109" i="42"/>
  <c r="D128" i="42"/>
  <c r="D163" i="42"/>
  <c r="D250" i="42"/>
  <c r="D90" i="42"/>
  <c r="D299" i="42"/>
  <c r="D345" i="42"/>
  <c r="D159" i="42"/>
  <c r="D168" i="42"/>
  <c r="D186" i="42"/>
  <c r="D99" i="42"/>
  <c r="D26" i="42"/>
  <c r="D138" i="42"/>
  <c r="D38" i="42"/>
  <c r="D62" i="42"/>
  <c r="D133" i="42"/>
  <c r="D117" i="42"/>
  <c r="D244" i="42"/>
  <c r="D31" i="42"/>
  <c r="D348" i="70"/>
  <c r="F58" i="52"/>
  <c r="G58" i="52" s="1"/>
  <c r="F153" i="52"/>
  <c r="G153" i="52" s="1"/>
  <c r="F255" i="52"/>
  <c r="G255" i="52" s="1"/>
  <c r="F155" i="52"/>
  <c r="G155" i="52" s="1"/>
  <c r="F277" i="52"/>
  <c r="G277" i="52" s="1"/>
  <c r="F272" i="52"/>
  <c r="G272" i="52" s="1"/>
  <c r="F7" i="52"/>
  <c r="G7" i="52" s="1"/>
  <c r="F39" i="31"/>
  <c r="I227" i="42" s="1"/>
  <c r="F314" i="52"/>
  <c r="G314" i="52" s="1"/>
  <c r="F26" i="52"/>
  <c r="G26" i="52" s="1"/>
  <c r="F72" i="52"/>
  <c r="G72" i="52" s="1"/>
  <c r="F8" i="52"/>
  <c r="G8" i="52" s="1"/>
  <c r="F30" i="52"/>
  <c r="G30" i="52" s="1"/>
  <c r="F206" i="52"/>
  <c r="G206" i="52" s="1"/>
  <c r="D161" i="42"/>
  <c r="D290" i="42"/>
  <c r="D146" i="42"/>
  <c r="D199" i="42"/>
  <c r="D96" i="42"/>
  <c r="D313" i="42"/>
  <c r="D215" i="42"/>
  <c r="D166" i="42"/>
  <c r="D41" i="42"/>
  <c r="D77" i="42"/>
  <c r="D368" i="42"/>
  <c r="D79" i="42"/>
  <c r="D217" i="42"/>
  <c r="D270" i="42"/>
  <c r="D214" i="42"/>
  <c r="D91" i="42"/>
  <c r="D279" i="42"/>
  <c r="D122" i="42"/>
  <c r="D296" i="42"/>
  <c r="D281" i="42"/>
  <c r="D234" i="42"/>
  <c r="D178" i="42"/>
  <c r="D287" i="42"/>
  <c r="D192" i="42"/>
  <c r="D49" i="42"/>
  <c r="D309" i="42"/>
  <c r="D144" i="42"/>
  <c r="D65" i="42"/>
  <c r="D180" i="42"/>
  <c r="D64" i="42"/>
  <c r="D181" i="42"/>
  <c r="D127" i="42"/>
  <c r="D330" i="42"/>
  <c r="D315" i="42"/>
  <c r="D335" i="42"/>
  <c r="D273" i="42"/>
  <c r="D233" i="42"/>
  <c r="D283" i="42"/>
  <c r="D155" i="42"/>
  <c r="D78" i="42"/>
  <c r="D193" i="42"/>
  <c r="D230" i="42"/>
  <c r="D295" i="42"/>
  <c r="D232" i="42"/>
  <c r="D84" i="42"/>
  <c r="D160" i="42"/>
  <c r="D106" i="42"/>
  <c r="D363" i="42"/>
  <c r="D358" i="42"/>
  <c r="D52" i="42"/>
  <c r="D53" i="42"/>
  <c r="D98" i="42"/>
  <c r="D264" i="42"/>
  <c r="D346" i="42"/>
  <c r="D262" i="42"/>
  <c r="D252" i="42"/>
  <c r="D305" i="42"/>
  <c r="D251" i="42"/>
  <c r="D351" i="42"/>
  <c r="D27" i="42"/>
  <c r="D304" i="42"/>
  <c r="D240" i="42"/>
  <c r="D34" i="42"/>
  <c r="D301" i="42"/>
  <c r="D58" i="42"/>
  <c r="D157" i="42"/>
  <c r="D57" i="42"/>
  <c r="D171" i="42"/>
  <c r="D307" i="42"/>
  <c r="D125" i="42"/>
  <c r="D224" i="42"/>
  <c r="D285" i="42"/>
  <c r="D331" i="42"/>
  <c r="D95" i="42"/>
  <c r="D291" i="42"/>
  <c r="D185" i="42"/>
  <c r="D254" i="42"/>
  <c r="D136" i="42"/>
  <c r="D50" i="42"/>
  <c r="D328" i="42"/>
  <c r="D310" i="42"/>
  <c r="D75" i="42"/>
  <c r="D239" i="42"/>
  <c r="D25" i="42"/>
  <c r="D237" i="42"/>
  <c r="D268" i="42"/>
  <c r="D175" i="42"/>
  <c r="D187" i="42"/>
  <c r="D297" i="42"/>
  <c r="D113" i="42"/>
  <c r="D341" i="42"/>
  <c r="D219" i="42"/>
  <c r="D306" i="42"/>
  <c r="D156" i="42"/>
  <c r="D231" i="42"/>
  <c r="D312" i="42"/>
  <c r="D134" i="42"/>
  <c r="D183" i="42"/>
  <c r="D216" i="42"/>
  <c r="D302" i="42"/>
  <c r="D165" i="42"/>
  <c r="D51" i="42"/>
  <c r="D92" i="42"/>
  <c r="D357" i="42"/>
  <c r="D329" i="42"/>
  <c r="D188" i="42"/>
  <c r="D348" i="42"/>
  <c r="D36" i="42"/>
  <c r="D253" i="42"/>
  <c r="D35" i="42"/>
  <c r="D103" i="42"/>
  <c r="D243" i="42"/>
  <c r="D73" i="42"/>
  <c r="D63" i="42"/>
  <c r="D72" i="42"/>
  <c r="D322" i="42"/>
  <c r="D324" i="42"/>
  <c r="D126" i="42"/>
  <c r="D266" i="42"/>
  <c r="D123" i="42"/>
  <c r="D333" i="42"/>
  <c r="D292" i="42"/>
  <c r="D319" i="42"/>
  <c r="D190" i="42"/>
  <c r="D225" i="42"/>
  <c r="D300" i="42"/>
  <c r="D354" i="42"/>
  <c r="D366" i="42"/>
  <c r="D369" i="42"/>
  <c r="D173" i="42"/>
  <c r="D344" i="42"/>
  <c r="D55" i="42"/>
  <c r="D105" i="42"/>
  <c r="D107" i="42"/>
  <c r="D81" i="42"/>
  <c r="D76" i="42"/>
  <c r="D275" i="42"/>
  <c r="D135" i="42"/>
  <c r="D89" i="42"/>
  <c r="D152" i="42"/>
  <c r="D197" i="42"/>
  <c r="D112" i="42"/>
  <c r="D143" i="42"/>
  <c r="D274" i="42"/>
  <c r="D314" i="42"/>
  <c r="D212" i="42"/>
  <c r="D353" i="42"/>
  <c r="D347" i="42"/>
  <c r="D60" i="42"/>
  <c r="D289" i="42"/>
  <c r="D177" i="42"/>
  <c r="D67" i="42"/>
  <c r="D48" i="42"/>
  <c r="D69" i="42"/>
  <c r="D218" i="42"/>
  <c r="D206" i="42"/>
  <c r="D205" i="42"/>
  <c r="G344" i="22"/>
  <c r="H344" i="22" s="1"/>
  <c r="I344" i="22" s="1"/>
  <c r="J128" i="42" s="1"/>
  <c r="D40" i="42"/>
  <c r="D198" i="42"/>
  <c r="D129" i="42"/>
  <c r="D118" i="42"/>
  <c r="D298" i="42"/>
  <c r="D286" i="42"/>
  <c r="D150" i="42"/>
  <c r="D228" i="42"/>
  <c r="D221" i="42"/>
  <c r="D203" i="42"/>
  <c r="D201" i="42"/>
  <c r="D242" i="42"/>
  <c r="D37" i="42"/>
  <c r="D349" i="42"/>
  <c r="D94" i="42"/>
  <c r="D308" i="42"/>
  <c r="D247" i="42"/>
  <c r="F304" i="52"/>
  <c r="G304" i="52" s="1"/>
  <c r="F254" i="52"/>
  <c r="G254" i="52" s="1"/>
  <c r="F210" i="52"/>
  <c r="G210" i="52" s="1"/>
  <c r="F64" i="52"/>
  <c r="G64" i="52" s="1"/>
  <c r="F31" i="52"/>
  <c r="G31" i="52" s="1"/>
  <c r="F196" i="52"/>
  <c r="G196" i="52" s="1"/>
  <c r="F115" i="31"/>
  <c r="I294" i="42" s="1"/>
  <c r="F328" i="52"/>
  <c r="G328" i="52" s="1"/>
  <c r="F12" i="52"/>
  <c r="G12" i="52" s="1"/>
  <c r="F93" i="52"/>
  <c r="G93" i="52" s="1"/>
  <c r="F243" i="52"/>
  <c r="G243" i="52" s="1"/>
  <c r="F150" i="52"/>
  <c r="G150" i="52" s="1"/>
  <c r="F198" i="52"/>
  <c r="G198" i="52" s="1"/>
  <c r="F252" i="52"/>
  <c r="G252" i="52" s="1"/>
  <c r="F154" i="52"/>
  <c r="G154" i="52" s="1"/>
  <c r="F220" i="52"/>
  <c r="G220" i="52" s="1"/>
  <c r="F32" i="52"/>
  <c r="G32" i="52" s="1"/>
  <c r="F80" i="52"/>
  <c r="G80" i="52" s="1"/>
  <c r="F237" i="52"/>
  <c r="G237" i="52" s="1"/>
  <c r="F289" i="52"/>
  <c r="G289" i="52" s="1"/>
  <c r="F279" i="52"/>
  <c r="G279" i="52" s="1"/>
  <c r="F73" i="52"/>
  <c r="G73" i="52" s="1"/>
  <c r="F173" i="52"/>
  <c r="G173" i="52" s="1"/>
  <c r="F267" i="52"/>
  <c r="G267" i="52" s="1"/>
  <c r="F222" i="52"/>
  <c r="G222" i="52" s="1"/>
  <c r="F318" i="52"/>
  <c r="G318" i="52" s="1"/>
  <c r="F37" i="52"/>
  <c r="G37" i="52" s="1"/>
  <c r="F147" i="52"/>
  <c r="G147" i="52" s="1"/>
  <c r="D256" i="42"/>
  <c r="D194" i="42"/>
  <c r="D44" i="42"/>
  <c r="D259" i="42"/>
  <c r="D320" i="42"/>
  <c r="D325" i="42"/>
  <c r="D280" i="42"/>
  <c r="D338" i="42"/>
  <c r="D210" i="42"/>
  <c r="D82" i="42"/>
  <c r="D294" i="42"/>
  <c r="D28" i="42"/>
  <c r="D229" i="42"/>
  <c r="D43" i="42"/>
  <c r="D195" i="42"/>
  <c r="D33" i="42"/>
  <c r="D213" i="42"/>
  <c r="F195" i="52"/>
  <c r="G195" i="52" s="1"/>
  <c r="F319" i="52"/>
  <c r="G319" i="52" s="1"/>
  <c r="F117" i="52"/>
  <c r="G117" i="52" s="1"/>
  <c r="F309" i="52"/>
  <c r="G309" i="52" s="1"/>
  <c r="F108" i="52"/>
  <c r="G108" i="52" s="1"/>
  <c r="F179" i="52"/>
  <c r="G179" i="52" s="1"/>
  <c r="F99" i="52"/>
  <c r="G99" i="52" s="1"/>
  <c r="F259" i="52"/>
  <c r="G259" i="52" s="1"/>
  <c r="F37" i="31"/>
  <c r="I158" i="42" s="1"/>
  <c r="F335" i="31"/>
  <c r="I89" i="42" s="1"/>
  <c r="F256" i="52"/>
  <c r="G256" i="52" s="1"/>
  <c r="F98" i="52"/>
  <c r="G98" i="52" s="1"/>
  <c r="F192" i="52"/>
  <c r="G192" i="52" s="1"/>
  <c r="F191" i="52"/>
  <c r="G191" i="52" s="1"/>
  <c r="M223" i="42"/>
  <c r="M231" i="42"/>
  <c r="M242" i="42"/>
  <c r="F331" i="52"/>
  <c r="G331" i="52" s="1"/>
  <c r="F327" i="52"/>
  <c r="G327" i="52" s="1"/>
  <c r="F316" i="52"/>
  <c r="G316" i="52" s="1"/>
  <c r="F39" i="52"/>
  <c r="G39" i="52" s="1"/>
  <c r="F66" i="52"/>
  <c r="G66" i="52" s="1"/>
  <c r="F152" i="52"/>
  <c r="G152" i="52" s="1"/>
  <c r="F307" i="52"/>
  <c r="G307" i="52" s="1"/>
  <c r="F282" i="52"/>
  <c r="G282" i="52" s="1"/>
  <c r="F50" i="52"/>
  <c r="G50" i="52" s="1"/>
  <c r="F15" i="52"/>
  <c r="G15" i="52" s="1"/>
  <c r="F110" i="52"/>
  <c r="G110" i="52" s="1"/>
  <c r="F114" i="52"/>
  <c r="G114" i="52" s="1"/>
  <c r="F175" i="52"/>
  <c r="G175" i="52" s="1"/>
  <c r="F294" i="52"/>
  <c r="G294" i="52" s="1"/>
  <c r="F306" i="52"/>
  <c r="G306" i="52" s="1"/>
  <c r="F232" i="52"/>
  <c r="G232" i="52" s="1"/>
  <c r="F218" i="52"/>
  <c r="G218" i="52" s="1"/>
  <c r="F161" i="52"/>
  <c r="G161" i="52" s="1"/>
  <c r="F140" i="52"/>
  <c r="G140" i="52" s="1"/>
  <c r="F35" i="52"/>
  <c r="G35" i="52" s="1"/>
  <c r="F24" i="52"/>
  <c r="G24" i="52" s="1"/>
  <c r="F13" i="52"/>
  <c r="G13" i="52" s="1"/>
  <c r="F337" i="52"/>
  <c r="G337" i="52" s="1"/>
  <c r="F118" i="52"/>
  <c r="G118" i="52" s="1"/>
  <c r="F335" i="52"/>
  <c r="G335" i="52" s="1"/>
  <c r="F251" i="52"/>
  <c r="G251" i="52" s="1"/>
  <c r="F174" i="52"/>
  <c r="G174" i="52" s="1"/>
  <c r="F197" i="52"/>
  <c r="G197" i="52" s="1"/>
  <c r="F135" i="52"/>
  <c r="G135" i="52" s="1"/>
  <c r="F79" i="52"/>
  <c r="G79" i="52" s="1"/>
  <c r="F71" i="52"/>
  <c r="G71" i="52" s="1"/>
  <c r="F51" i="52"/>
  <c r="G51" i="52" s="1"/>
  <c r="F200" i="52"/>
  <c r="G200" i="52" s="1"/>
  <c r="F266" i="52"/>
  <c r="G266" i="52" s="1"/>
  <c r="F312" i="52"/>
  <c r="G312" i="52" s="1"/>
  <c r="F131" i="52"/>
  <c r="G131" i="52" s="1"/>
  <c r="F225" i="52"/>
  <c r="G225" i="52" s="1"/>
  <c r="F167" i="52"/>
  <c r="G167" i="52" s="1"/>
  <c r="F190" i="52"/>
  <c r="G190" i="52" s="1"/>
  <c r="F288" i="52"/>
  <c r="G288" i="52" s="1"/>
  <c r="F271" i="52"/>
  <c r="G271" i="52" s="1"/>
  <c r="F350" i="52"/>
  <c r="G350" i="52" s="1"/>
  <c r="F158" i="52"/>
  <c r="G158" i="52" s="1"/>
  <c r="F180" i="52"/>
  <c r="G180" i="52" s="1"/>
  <c r="F329" i="52"/>
  <c r="G329" i="52" s="1"/>
  <c r="F295" i="52"/>
  <c r="G295" i="52" s="1"/>
  <c r="F49" i="52"/>
  <c r="G49" i="52" s="1"/>
  <c r="F321" i="52"/>
  <c r="G321" i="52" s="1"/>
  <c r="F184" i="52"/>
  <c r="G184" i="52" s="1"/>
  <c r="F151" i="52"/>
  <c r="G151" i="52" s="1"/>
  <c r="D71" i="42"/>
  <c r="D337" i="42"/>
  <c r="D149" i="42"/>
  <c r="D258" i="42"/>
  <c r="D265" i="42"/>
  <c r="D278" i="42"/>
  <c r="D151" i="42"/>
  <c r="D174" i="42"/>
  <c r="D130" i="42"/>
  <c r="D61" i="42"/>
  <c r="D311" i="42"/>
  <c r="D116" i="42"/>
  <c r="D119" i="42"/>
  <c r="D102" i="42"/>
  <c r="D108" i="42"/>
  <c r="D46" i="42"/>
  <c r="D189" i="42"/>
  <c r="M96" i="42"/>
  <c r="M81" i="42"/>
  <c r="M105" i="42"/>
  <c r="M84" i="42"/>
  <c r="M74" i="42"/>
  <c r="F320" i="52"/>
  <c r="G320" i="52" s="1"/>
  <c r="F244" i="52"/>
  <c r="G244" i="52" s="1"/>
  <c r="F141" i="52"/>
  <c r="G141" i="52" s="1"/>
  <c r="F298" i="52"/>
  <c r="G298" i="52" s="1"/>
  <c r="F104" i="52"/>
  <c r="G104" i="52" s="1"/>
  <c r="F20" i="52"/>
  <c r="G20" i="52" s="1"/>
  <c r="F159" i="52"/>
  <c r="G159" i="52" s="1"/>
  <c r="F276" i="52"/>
  <c r="G276" i="52" s="1"/>
  <c r="E325" i="55"/>
  <c r="F325" i="55" s="1"/>
  <c r="G325" i="55" s="1"/>
  <c r="D204" i="42" s="1"/>
  <c r="E301" i="55"/>
  <c r="F301" i="55" s="1"/>
  <c r="G301" i="55" s="1"/>
  <c r="D68" i="42" s="1"/>
  <c r="E293" i="55"/>
  <c r="F293" i="55" s="1"/>
  <c r="G293" i="55" s="1"/>
  <c r="D45" i="42" s="1"/>
  <c r="E285" i="55"/>
  <c r="F285" i="55" s="1"/>
  <c r="G285" i="55" s="1"/>
  <c r="D59" i="42" s="1"/>
  <c r="E277" i="55"/>
  <c r="F277" i="55" s="1"/>
  <c r="G277" i="55" s="1"/>
  <c r="D179" i="42" s="1"/>
  <c r="E269" i="55"/>
  <c r="F269" i="55" s="1"/>
  <c r="G269" i="55" s="1"/>
  <c r="D202" i="42" s="1"/>
  <c r="E253" i="55"/>
  <c r="F253" i="55" s="1"/>
  <c r="G253" i="55" s="1"/>
  <c r="D245" i="42" s="1"/>
  <c r="E229" i="55"/>
  <c r="F229" i="55" s="1"/>
  <c r="G229" i="55" s="1"/>
  <c r="D124" i="42" s="1"/>
  <c r="E221" i="55"/>
  <c r="F221" i="55" s="1"/>
  <c r="G221" i="55" s="1"/>
  <c r="D111" i="42" s="1"/>
  <c r="E213" i="55"/>
  <c r="F213" i="55" s="1"/>
  <c r="G213" i="55" s="1"/>
  <c r="D226" i="42" s="1"/>
  <c r="E205" i="55"/>
  <c r="F205" i="55" s="1"/>
  <c r="G205" i="55" s="1"/>
  <c r="D142" i="42" s="1"/>
  <c r="E197" i="55"/>
  <c r="F197" i="55" s="1"/>
  <c r="G197" i="55" s="1"/>
  <c r="D327" i="42" s="1"/>
  <c r="E189" i="55"/>
  <c r="F189" i="55" s="1"/>
  <c r="G189" i="55" s="1"/>
  <c r="D272" i="42" s="1"/>
  <c r="E181" i="55"/>
  <c r="F181" i="55" s="1"/>
  <c r="G181" i="55" s="1"/>
  <c r="D342" i="42" s="1"/>
  <c r="E165" i="55"/>
  <c r="F165" i="55" s="1"/>
  <c r="G165" i="55" s="1"/>
  <c r="D317" i="42" s="1"/>
  <c r="E149" i="55"/>
  <c r="F149" i="55" s="1"/>
  <c r="G149" i="55" s="1"/>
  <c r="D356" i="42" s="1"/>
  <c r="E141" i="55"/>
  <c r="F141" i="55" s="1"/>
  <c r="G141" i="55" s="1"/>
  <c r="D326" i="42" s="1"/>
  <c r="E125" i="55"/>
  <c r="F125" i="55" s="1"/>
  <c r="G125" i="55" s="1"/>
  <c r="D154" i="42" s="1"/>
  <c r="E109" i="55"/>
  <c r="F109" i="55" s="1"/>
  <c r="G109" i="55" s="1"/>
  <c r="D236" i="42" s="1"/>
  <c r="E101" i="55"/>
  <c r="F101" i="55" s="1"/>
  <c r="G101" i="55" s="1"/>
  <c r="D271" i="42" s="1"/>
  <c r="E85" i="55"/>
  <c r="F85" i="55" s="1"/>
  <c r="G85" i="55" s="1"/>
  <c r="D220" i="42" s="1"/>
  <c r="E77" i="55"/>
  <c r="F77" i="55" s="1"/>
  <c r="G77" i="55" s="1"/>
  <c r="D196" i="42" s="1"/>
  <c r="E61" i="55"/>
  <c r="F61" i="55" s="1"/>
  <c r="G61" i="55" s="1"/>
  <c r="D86" i="42" s="1"/>
  <c r="E45" i="55"/>
  <c r="F45" i="55" s="1"/>
  <c r="G45" i="55" s="1"/>
  <c r="D167" i="42" s="1"/>
  <c r="E37" i="55"/>
  <c r="F37" i="55" s="1"/>
  <c r="G37" i="55" s="1"/>
  <c r="D227" i="42" s="1"/>
  <c r="E29" i="55"/>
  <c r="F29" i="55" s="1"/>
  <c r="G29" i="55" s="1"/>
  <c r="D101" i="42" s="1"/>
  <c r="E21" i="55"/>
  <c r="F21" i="55" s="1"/>
  <c r="G21" i="55" s="1"/>
  <c r="D141" i="42" s="1"/>
  <c r="E13" i="55"/>
  <c r="F13" i="55" s="1"/>
  <c r="G13" i="55" s="1"/>
  <c r="E5" i="55"/>
  <c r="F5" i="55" s="1"/>
  <c r="G5" i="55" s="1"/>
  <c r="D93" i="42" s="1"/>
  <c r="F346" i="31"/>
  <c r="I128" i="42" s="1"/>
  <c r="F234" i="31"/>
  <c r="I205" i="42" s="1"/>
  <c r="F162" i="31"/>
  <c r="I340" i="42" s="1"/>
  <c r="F111" i="31"/>
  <c r="I236" i="42" s="1"/>
  <c r="F59" i="31"/>
  <c r="I240" i="42" s="1"/>
  <c r="F326" i="52"/>
  <c r="G326" i="52" s="1"/>
  <c r="F238" i="52"/>
  <c r="G238" i="52" s="1"/>
  <c r="F187" i="52"/>
  <c r="G187" i="52" s="1"/>
  <c r="F338" i="52"/>
  <c r="G338" i="52" s="1"/>
  <c r="F303" i="52"/>
  <c r="G303" i="52" s="1"/>
  <c r="F199" i="52"/>
  <c r="G199" i="52" s="1"/>
  <c r="F341" i="52"/>
  <c r="G341" i="52" s="1"/>
  <c r="F241" i="52"/>
  <c r="G241" i="52" s="1"/>
  <c r="F193" i="52"/>
  <c r="G193" i="52" s="1"/>
  <c r="F84" i="52"/>
  <c r="G84" i="52" s="1"/>
  <c r="F324" i="52"/>
  <c r="G324" i="52" s="1"/>
  <c r="F123" i="52"/>
  <c r="G123" i="52" s="1"/>
  <c r="F19" i="52"/>
  <c r="G19" i="52" s="1"/>
  <c r="F146" i="52"/>
  <c r="G146" i="52" s="1"/>
  <c r="F90" i="52"/>
  <c r="G90" i="52" s="1"/>
  <c r="E287" i="55"/>
  <c r="F287" i="55" s="1"/>
  <c r="G287" i="55" s="1"/>
  <c r="D39" i="42" s="1"/>
  <c r="E271" i="55"/>
  <c r="F271" i="55" s="1"/>
  <c r="G271" i="55" s="1"/>
  <c r="D104" i="42" s="1"/>
  <c r="E263" i="55"/>
  <c r="F263" i="55" s="1"/>
  <c r="G263" i="55" s="1"/>
  <c r="D191" i="42" s="1"/>
  <c r="E247" i="55"/>
  <c r="F247" i="55" s="1"/>
  <c r="G247" i="55" s="1"/>
  <c r="E223" i="55"/>
  <c r="F223" i="55" s="1"/>
  <c r="G223" i="55" s="1"/>
  <c r="D367" i="42" s="1"/>
  <c r="E207" i="55"/>
  <c r="F207" i="55" s="1"/>
  <c r="G207" i="55" s="1"/>
  <c r="D148" i="42" s="1"/>
  <c r="E199" i="55"/>
  <c r="F199" i="55" s="1"/>
  <c r="G199" i="55" s="1"/>
  <c r="D30" i="42" s="1"/>
  <c r="E183" i="55"/>
  <c r="F183" i="55" s="1"/>
  <c r="G183" i="55" s="1"/>
  <c r="D88" i="42" s="1"/>
  <c r="E159" i="55"/>
  <c r="F159" i="55" s="1"/>
  <c r="G159" i="55" s="1"/>
  <c r="D153" i="42" s="1"/>
  <c r="E143" i="55"/>
  <c r="F143" i="55" s="1"/>
  <c r="G143" i="55" s="1"/>
  <c r="D362" i="42" s="1"/>
  <c r="E135" i="55"/>
  <c r="F135" i="55" s="1"/>
  <c r="G135" i="55" s="1"/>
  <c r="D184" i="42" s="1"/>
  <c r="E119" i="55"/>
  <c r="F119" i="55" s="1"/>
  <c r="G119" i="55" s="1"/>
  <c r="D263" i="42" s="1"/>
  <c r="E95" i="55"/>
  <c r="F95" i="55" s="1"/>
  <c r="G95" i="55" s="1"/>
  <c r="D235" i="42" s="1"/>
  <c r="E79" i="55"/>
  <c r="F79" i="55" s="1"/>
  <c r="G79" i="55" s="1"/>
  <c r="D132" i="42" s="1"/>
  <c r="E71" i="55"/>
  <c r="F71" i="55" s="1"/>
  <c r="G71" i="55" s="1"/>
  <c r="D74" i="42" s="1"/>
  <c r="E55" i="55"/>
  <c r="F55" i="55" s="1"/>
  <c r="G55" i="55" s="1"/>
  <c r="D249" i="42" s="1"/>
  <c r="E31" i="55"/>
  <c r="F31" i="55" s="1"/>
  <c r="G31" i="55" s="1"/>
  <c r="D147" i="42" s="1"/>
  <c r="E15" i="55"/>
  <c r="F15" i="55" s="1"/>
  <c r="G15" i="55" s="1"/>
  <c r="D83" i="42" s="1"/>
  <c r="E7" i="55"/>
  <c r="F7" i="55" s="1"/>
  <c r="G7" i="55" s="1"/>
  <c r="D343" i="42" s="1"/>
  <c r="F191" i="31"/>
  <c r="I272" i="42" s="1"/>
  <c r="F265" i="31"/>
  <c r="I191" i="42" s="1"/>
  <c r="F266" i="31"/>
  <c r="I199" i="42" s="1"/>
  <c r="F141" i="31"/>
  <c r="I270" i="42" s="1"/>
  <c r="F94" i="52"/>
  <c r="G94" i="52" s="1"/>
  <c r="F11" i="52"/>
  <c r="G11" i="52" s="1"/>
  <c r="F43" i="52"/>
  <c r="G43" i="52" s="1"/>
  <c r="F139" i="52"/>
  <c r="G139" i="52" s="1"/>
  <c r="F171" i="52"/>
  <c r="G171" i="52" s="1"/>
  <c r="F300" i="52"/>
  <c r="G300" i="52" s="1"/>
  <c r="F332" i="52"/>
  <c r="G332" i="52" s="1"/>
  <c r="F120" i="52"/>
  <c r="G120" i="52" s="1"/>
  <c r="F217" i="52"/>
  <c r="G217" i="52" s="1"/>
  <c r="F249" i="52"/>
  <c r="G249" i="52" s="1"/>
  <c r="F345" i="52"/>
  <c r="G345" i="52" s="1"/>
  <c r="F349" i="52"/>
  <c r="G349" i="52" s="1"/>
  <c r="F109" i="52"/>
  <c r="G109" i="52" s="1"/>
  <c r="F275" i="52"/>
  <c r="G275" i="52" s="1"/>
  <c r="F97" i="52"/>
  <c r="G97" i="52" s="1"/>
  <c r="F334" i="52"/>
  <c r="G334" i="52" s="1"/>
  <c r="F34" i="52"/>
  <c r="G34" i="52" s="1"/>
  <c r="F162" i="52"/>
  <c r="G162" i="52" s="1"/>
  <c r="F143" i="52"/>
  <c r="G143" i="52" s="1"/>
  <c r="F208" i="52"/>
  <c r="G208" i="52" s="1"/>
  <c r="F240" i="52"/>
  <c r="G240" i="52" s="1"/>
  <c r="F156" i="52"/>
  <c r="G156" i="52" s="1"/>
  <c r="F253" i="52"/>
  <c r="G253" i="52" s="1"/>
  <c r="F285" i="52"/>
  <c r="G285" i="52" s="1"/>
  <c r="F21" i="52"/>
  <c r="G21" i="52" s="1"/>
  <c r="F149" i="52"/>
  <c r="G149" i="52" s="1"/>
  <c r="F231" i="52"/>
  <c r="G231" i="52" s="1"/>
  <c r="F137" i="52"/>
  <c r="G137" i="52" s="1"/>
  <c r="F226" i="52"/>
  <c r="G226" i="52" s="1"/>
  <c r="F125" i="52"/>
  <c r="G125" i="52" s="1"/>
  <c r="F219" i="52"/>
  <c r="G219" i="52" s="1"/>
  <c r="F278" i="52"/>
  <c r="G278" i="52" s="1"/>
  <c r="F342" i="52"/>
  <c r="G342" i="52" s="1"/>
  <c r="F138" i="52"/>
  <c r="G138" i="52" s="1"/>
  <c r="F170" i="52"/>
  <c r="G170" i="52" s="1"/>
  <c r="F87" i="52"/>
  <c r="G87" i="52" s="1"/>
  <c r="F119" i="52"/>
  <c r="G119" i="52" s="1"/>
  <c r="F248" i="52"/>
  <c r="G248" i="52" s="1"/>
  <c r="F344" i="52"/>
  <c r="G344" i="52" s="1"/>
  <c r="F36" i="52"/>
  <c r="G36" i="52" s="1"/>
  <c r="F164" i="52"/>
  <c r="G164" i="52" s="1"/>
  <c r="F182" i="52"/>
  <c r="G182" i="52" s="1"/>
  <c r="F41" i="52"/>
  <c r="G41" i="52" s="1"/>
  <c r="F169" i="52"/>
  <c r="G169" i="52" s="1"/>
  <c r="F242" i="52"/>
  <c r="G242" i="52" s="1"/>
  <c r="F29" i="52"/>
  <c r="G29" i="52" s="1"/>
  <c r="F17" i="52"/>
  <c r="G17" i="52" s="1"/>
  <c r="F145" i="52"/>
  <c r="G145" i="52" s="1"/>
  <c r="F230" i="52"/>
  <c r="G230" i="52" s="1"/>
  <c r="E342" i="55"/>
  <c r="F342" i="55" s="1"/>
  <c r="G342" i="55" s="1"/>
  <c r="D241" i="42" s="1"/>
  <c r="E334" i="55"/>
  <c r="F334" i="55" s="1"/>
  <c r="G334" i="55" s="1"/>
  <c r="D350" i="42" s="1"/>
  <c r="E326" i="55"/>
  <c r="F326" i="55" s="1"/>
  <c r="G326" i="55" s="1"/>
  <c r="D288" i="42" s="1"/>
  <c r="E318" i="55"/>
  <c r="F318" i="55" s="1"/>
  <c r="G318" i="55" s="1"/>
  <c r="D257" i="42" s="1"/>
  <c r="E310" i="55"/>
  <c r="F310" i="55" s="1"/>
  <c r="G310" i="55" s="1"/>
  <c r="D70" i="42" s="1"/>
  <c r="E302" i="55"/>
  <c r="F302" i="55" s="1"/>
  <c r="G302" i="55" s="1"/>
  <c r="D29" i="42" s="1"/>
  <c r="E286" i="55"/>
  <c r="F286" i="55" s="1"/>
  <c r="G286" i="55" s="1"/>
  <c r="D66" i="42" s="1"/>
  <c r="E278" i="55"/>
  <c r="F278" i="55" s="1"/>
  <c r="G278" i="55" s="1"/>
  <c r="D284" i="42" s="1"/>
  <c r="F342" i="31"/>
  <c r="I265" i="42" s="1"/>
  <c r="F78" i="31"/>
  <c r="I274" i="42" s="1"/>
  <c r="F102" i="31"/>
  <c r="I252" i="42" s="1"/>
  <c r="F226" i="31"/>
  <c r="I339" i="42" s="1"/>
  <c r="F225" i="31"/>
  <c r="I367" i="42" s="1"/>
  <c r="F292" i="31"/>
  <c r="I55" i="42" s="1"/>
  <c r="F329" i="31"/>
  <c r="I325" i="42" s="1"/>
  <c r="F189" i="31"/>
  <c r="I312" i="42" s="1"/>
  <c r="F182" i="31"/>
  <c r="I363" i="42" s="1"/>
  <c r="F201" i="31"/>
  <c r="I30" i="42" s="1"/>
  <c r="F130" i="31"/>
  <c r="I96" i="42" s="1"/>
  <c r="F236" i="31"/>
  <c r="I209" i="42" s="1"/>
  <c r="F167" i="31"/>
  <c r="I317" i="42" s="1"/>
  <c r="F211" i="31"/>
  <c r="I309" i="42" s="1"/>
  <c r="F38" i="31"/>
  <c r="I323" i="42" s="1"/>
  <c r="F169" i="31"/>
  <c r="I170" i="42" s="1"/>
  <c r="F300" i="31"/>
  <c r="I36" i="42" s="1"/>
  <c r="F214" i="31"/>
  <c r="I163" i="42" s="1"/>
  <c r="F177" i="52"/>
  <c r="G177" i="52" s="1"/>
  <c r="F77" i="52"/>
  <c r="G77" i="52" s="1"/>
  <c r="M70" i="42"/>
  <c r="M275" i="42"/>
  <c r="M345" i="42"/>
  <c r="M273" i="42"/>
  <c r="M339" i="42"/>
  <c r="M357" i="42"/>
  <c r="M296" i="42"/>
  <c r="F291" i="52"/>
  <c r="G291" i="52" s="1"/>
  <c r="F176" i="52"/>
  <c r="G176" i="52" s="1"/>
  <c r="F76" i="52"/>
  <c r="G76" i="52" s="1"/>
  <c r="F327" i="31"/>
  <c r="I204" i="42" s="1"/>
  <c r="F311" i="31"/>
  <c r="I31" i="42" s="1"/>
  <c r="F151" i="31"/>
  <c r="I356" i="42" s="1"/>
  <c r="F77" i="31"/>
  <c r="I197" i="42" s="1"/>
  <c r="F49" i="31"/>
  <c r="I345" i="42" s="1"/>
  <c r="M31" i="42"/>
  <c r="F340" i="52"/>
  <c r="G340" i="52" s="1"/>
  <c r="F284" i="52"/>
  <c r="G284" i="52" s="1"/>
  <c r="F247" i="31"/>
  <c r="I328" i="42" s="1"/>
  <c r="F219" i="31"/>
  <c r="I217" i="42" s="1"/>
  <c r="F149" i="31"/>
  <c r="I38" i="42" s="1"/>
  <c r="F124" i="31"/>
  <c r="I275" i="42" s="1"/>
  <c r="F98" i="31"/>
  <c r="I223" i="42" s="1"/>
  <c r="F71" i="31"/>
  <c r="I113" i="42" s="1"/>
  <c r="F9" i="31"/>
  <c r="I343" i="42" s="1"/>
  <c r="F349" i="31"/>
  <c r="I330" i="42" s="1"/>
  <c r="F345" i="31"/>
  <c r="I304" i="42" s="1"/>
  <c r="F310" i="31"/>
  <c r="I54" i="42" s="1"/>
  <c r="F260" i="31"/>
  <c r="I211" i="42" s="1"/>
  <c r="F222" i="31"/>
  <c r="I144" i="42" s="1"/>
  <c r="F209" i="31"/>
  <c r="I148" i="42" s="1"/>
  <c r="F125" i="31"/>
  <c r="I269" i="42" s="1"/>
  <c r="F25" i="31"/>
  <c r="I121" i="42" s="1"/>
  <c r="G58" i="22"/>
  <c r="H58" i="22" s="1"/>
  <c r="I58" i="22" s="1"/>
  <c r="J250" i="42" s="1"/>
  <c r="F203" i="52"/>
  <c r="G203" i="52" s="1"/>
  <c r="F82" i="52"/>
  <c r="G82" i="52" s="1"/>
  <c r="F45" i="52"/>
  <c r="G45" i="52" s="1"/>
  <c r="F200" i="31"/>
  <c r="I151" i="42" s="1"/>
  <c r="F188" i="31"/>
  <c r="I364" i="42" s="1"/>
  <c r="F341" i="31"/>
  <c r="I218" i="42" s="1"/>
  <c r="F285" i="31"/>
  <c r="I65" i="42" s="1"/>
  <c r="F272" i="31"/>
  <c r="I188" i="42" s="1"/>
  <c r="F244" i="31"/>
  <c r="I244" i="42" s="1"/>
  <c r="F218" i="31"/>
  <c r="I336" i="42" s="1"/>
  <c r="F206" i="31"/>
  <c r="I307" i="42" s="1"/>
  <c r="F175" i="31"/>
  <c r="I122" i="42" s="1"/>
  <c r="F159" i="31"/>
  <c r="I125" i="42" s="1"/>
  <c r="F122" i="31"/>
  <c r="I268" i="42" s="1"/>
  <c r="F110" i="31"/>
  <c r="I360" i="42" s="1"/>
  <c r="F84" i="31"/>
  <c r="I60" i="42" s="1"/>
  <c r="F70" i="31"/>
  <c r="I81" i="42" s="1"/>
  <c r="F45" i="31"/>
  <c r="I320" i="42" s="1"/>
  <c r="F199" i="31"/>
  <c r="I327" i="42" s="1"/>
  <c r="F186" i="31"/>
  <c r="I295" i="42" s="1"/>
  <c r="F340" i="31"/>
  <c r="I260" i="42" s="1"/>
  <c r="F282" i="31"/>
  <c r="I262" i="42" s="1"/>
  <c r="F269" i="31"/>
  <c r="I298" i="42" s="1"/>
  <c r="F257" i="31"/>
  <c r="I368" i="42" s="1"/>
  <c r="F231" i="31"/>
  <c r="I124" i="42" s="1"/>
  <c r="F217" i="31"/>
  <c r="I292" i="42" s="1"/>
  <c r="F203" i="31"/>
  <c r="I182" i="42" s="1"/>
  <c r="F158" i="31"/>
  <c r="I35" i="42" s="1"/>
  <c r="F146" i="31"/>
  <c r="I316" i="42" s="1"/>
  <c r="F54" i="31"/>
  <c r="I159" i="42" s="1"/>
  <c r="F30" i="31"/>
  <c r="I207" i="42" s="1"/>
  <c r="F18" i="31"/>
  <c r="I310" i="42" s="1"/>
  <c r="F242" i="31"/>
  <c r="I131" i="42" s="1"/>
  <c r="F228" i="31"/>
  <c r="I352" i="42" s="1"/>
  <c r="F172" i="31"/>
  <c r="I354" i="42" s="1"/>
  <c r="F157" i="31"/>
  <c r="I103" i="42" s="1"/>
  <c r="F143" i="31"/>
  <c r="I326" i="42" s="1"/>
  <c r="F118" i="31"/>
  <c r="I161" i="42" s="1"/>
  <c r="F107" i="31"/>
  <c r="I253" i="42" s="1"/>
  <c r="F80" i="31"/>
  <c r="I63" i="42" s="1"/>
  <c r="F68" i="31"/>
  <c r="I82" i="42" s="1"/>
  <c r="F53" i="31"/>
  <c r="I261" i="42" s="1"/>
  <c r="F42" i="31"/>
  <c r="I277" i="42" s="1"/>
  <c r="F29" i="31"/>
  <c r="I239" i="42" s="1"/>
  <c r="F196" i="31"/>
  <c r="I266" i="42" s="1"/>
  <c r="F294" i="31"/>
  <c r="I57" i="42" s="1"/>
  <c r="F320" i="31"/>
  <c r="I257" i="42" s="1"/>
  <c r="F289" i="31"/>
  <c r="I39" i="42" s="1"/>
  <c r="F293" i="31"/>
  <c r="I47" i="42" s="1"/>
  <c r="F263" i="31"/>
  <c r="I99" i="42" s="1"/>
  <c r="F256" i="31"/>
  <c r="I174" i="42" s="1"/>
  <c r="F248" i="31"/>
  <c r="I299" i="42" s="1"/>
  <c r="F240" i="31"/>
  <c r="I255" i="42" s="1"/>
  <c r="F207" i="31"/>
  <c r="I142" i="42" s="1"/>
  <c r="F163" i="31"/>
  <c r="I156" i="42" s="1"/>
  <c r="F155" i="31"/>
  <c r="I281" i="42" s="1"/>
  <c r="F99" i="31"/>
  <c r="I166" i="42" s="1"/>
  <c r="F76" i="31"/>
  <c r="I228" i="42" s="1"/>
  <c r="F58" i="31"/>
  <c r="I242" i="42" s="1"/>
  <c r="F50" i="31"/>
  <c r="I200" i="42" s="1"/>
  <c r="F35" i="31"/>
  <c r="I232" i="42" s="1"/>
  <c r="F27" i="31"/>
  <c r="I129" i="42" s="1"/>
  <c r="F314" i="31"/>
  <c r="I27" i="42" s="1"/>
  <c r="F301" i="31"/>
  <c r="I43" i="42" s="1"/>
  <c r="F168" i="31"/>
  <c r="I134" i="42" s="1"/>
  <c r="F104" i="31"/>
  <c r="I359" i="42" s="1"/>
  <c r="F193" i="31"/>
  <c r="I162" i="42" s="1"/>
  <c r="F185" i="31"/>
  <c r="I88" i="42" s="1"/>
  <c r="F348" i="31"/>
  <c r="I313" i="42" s="1"/>
  <c r="F336" i="31"/>
  <c r="I350" i="42" s="1"/>
  <c r="F326" i="31"/>
  <c r="I258" i="42" s="1"/>
  <c r="F295" i="31"/>
  <c r="I45" i="42" s="1"/>
  <c r="F278" i="31"/>
  <c r="I237" i="42" s="1"/>
  <c r="F271" i="31"/>
  <c r="I202" i="42" s="1"/>
  <c r="F254" i="31"/>
  <c r="I194" i="42" s="1"/>
  <c r="F246" i="31"/>
  <c r="I173" i="42" s="1"/>
  <c r="F238" i="31"/>
  <c r="I193" i="42" s="1"/>
  <c r="F230" i="31"/>
  <c r="I137" i="42" s="1"/>
  <c r="F221" i="31"/>
  <c r="I321" i="42" s="1"/>
  <c r="F213" i="31"/>
  <c r="I293" i="42" s="1"/>
  <c r="F171" i="31"/>
  <c r="I119" i="42" s="1"/>
  <c r="F153" i="31"/>
  <c r="I97" i="42" s="1"/>
  <c r="F145" i="31"/>
  <c r="I362" i="42" s="1"/>
  <c r="F137" i="31"/>
  <c r="I184" i="42" s="1"/>
  <c r="F114" i="31"/>
  <c r="I287" i="42" s="1"/>
  <c r="F106" i="31"/>
  <c r="I347" i="42" s="1"/>
  <c r="F82" i="31"/>
  <c r="I152" i="42" s="1"/>
  <c r="F73" i="31"/>
  <c r="I74" i="42" s="1"/>
  <c r="F48" i="31"/>
  <c r="I85" i="42" s="1"/>
  <c r="F41" i="31"/>
  <c r="I117" i="42" s="1"/>
  <c r="F24" i="31"/>
  <c r="I231" i="42" s="1"/>
  <c r="F17" i="31"/>
  <c r="I83" i="42" s="1"/>
  <c r="F344" i="31"/>
  <c r="I241" i="42" s="1"/>
  <c r="F241" i="31"/>
  <c r="I72" i="42" s="1"/>
  <c r="F194" i="31"/>
  <c r="I185" i="42" s="1"/>
  <c r="F192" i="31"/>
  <c r="I346" i="42" s="1"/>
  <c r="F347" i="31"/>
  <c r="I78" i="42" s="1"/>
  <c r="F343" i="31"/>
  <c r="I176" i="42" s="1"/>
  <c r="F333" i="31"/>
  <c r="I87" i="42" s="1"/>
  <c r="F277" i="31"/>
  <c r="I189" i="42" s="1"/>
  <c r="F270" i="31"/>
  <c r="I276" i="42" s="1"/>
  <c r="F245" i="31"/>
  <c r="I296" i="42" s="1"/>
  <c r="F237" i="31"/>
  <c r="I180" i="42" s="1"/>
  <c r="F220" i="31"/>
  <c r="I136" i="42" s="1"/>
  <c r="F212" i="31"/>
  <c r="I109" i="42" s="1"/>
  <c r="F204" i="31"/>
  <c r="I366" i="42" s="1"/>
  <c r="F170" i="31"/>
  <c r="I130" i="42" s="1"/>
  <c r="F152" i="31"/>
  <c r="I98" i="42" s="1"/>
  <c r="F128" i="31"/>
  <c r="I332" i="42" s="1"/>
  <c r="F120" i="31"/>
  <c r="I305" i="42" s="1"/>
  <c r="F113" i="31"/>
  <c r="I290" i="42" s="1"/>
  <c r="F96" i="31"/>
  <c r="I348" i="42" s="1"/>
  <c r="F72" i="31"/>
  <c r="I102" i="42" s="1"/>
  <c r="F55" i="31"/>
  <c r="I186" i="42" s="1"/>
  <c r="F23" i="31"/>
  <c r="I141" i="42" s="1"/>
  <c r="G325" i="22"/>
  <c r="H325" i="22" s="1"/>
  <c r="I325" i="22" s="1"/>
  <c r="J204" i="42" s="1"/>
  <c r="G309" i="22"/>
  <c r="H309" i="22" s="1"/>
  <c r="I309" i="22" s="1"/>
  <c r="J31" i="42" s="1"/>
  <c r="G301" i="22"/>
  <c r="H301" i="22" s="1"/>
  <c r="I301" i="22" s="1"/>
  <c r="J68" i="42" s="1"/>
  <c r="G293" i="22"/>
  <c r="H293" i="22" s="1"/>
  <c r="I293" i="22" s="1"/>
  <c r="J45" i="42" s="1"/>
  <c r="G269" i="22"/>
  <c r="H269" i="22" s="1"/>
  <c r="I269" i="22" s="1"/>
  <c r="J202" i="42" s="1"/>
  <c r="G261" i="22"/>
  <c r="H261" i="22" s="1"/>
  <c r="I261" i="22" s="1"/>
  <c r="J99" i="42" s="1"/>
  <c r="G189" i="22"/>
  <c r="H189" i="22" s="1"/>
  <c r="I189" i="22" s="1"/>
  <c r="J272" i="42" s="1"/>
  <c r="G345" i="22"/>
  <c r="H345" i="22" s="1"/>
  <c r="I345" i="22" s="1"/>
  <c r="J78" i="42" s="1"/>
  <c r="G321" i="22"/>
  <c r="H321" i="22" s="1"/>
  <c r="I321" i="22" s="1"/>
  <c r="J183" i="42" s="1"/>
  <c r="G313" i="22"/>
  <c r="H313" i="22" s="1"/>
  <c r="I313" i="22" s="1"/>
  <c r="J41" i="42" s="1"/>
  <c r="G289" i="22"/>
  <c r="H289" i="22" s="1"/>
  <c r="I289" i="22" s="1"/>
  <c r="J37" i="42" s="1"/>
  <c r="G314" i="22"/>
  <c r="H314" i="22" s="1"/>
  <c r="I314" i="22" s="1"/>
  <c r="J105" i="42" s="1"/>
  <c r="G186" i="22"/>
  <c r="H186" i="22" s="1"/>
  <c r="I186" i="22" s="1"/>
  <c r="J364" i="42" s="1"/>
  <c r="G281" i="22"/>
  <c r="H281" i="22" s="1"/>
  <c r="I281" i="22" s="1"/>
  <c r="J64" i="42" s="1"/>
  <c r="G257" i="22"/>
  <c r="H257" i="22" s="1"/>
  <c r="I257" i="22" s="1"/>
  <c r="J195" i="42" s="1"/>
  <c r="G249" i="22"/>
  <c r="H249" i="22" s="1"/>
  <c r="I249" i="22" s="1"/>
  <c r="J208" i="42" s="1"/>
  <c r="G225" i="22"/>
  <c r="H225" i="22" s="1"/>
  <c r="I225" i="22" s="1"/>
  <c r="J301" i="42" s="1"/>
  <c r="G217" i="22"/>
  <c r="H217" i="22" s="1"/>
  <c r="I217" i="22" s="1"/>
  <c r="J217" i="42" s="1"/>
  <c r="G193" i="22"/>
  <c r="H193" i="22" s="1"/>
  <c r="I193" i="22" s="1"/>
  <c r="J135" i="42" s="1"/>
  <c r="G185" i="22"/>
  <c r="H185" i="22" s="1"/>
  <c r="I185" i="22" s="1"/>
  <c r="J329" i="42" s="1"/>
  <c r="G161" i="22"/>
  <c r="H161" i="22" s="1"/>
  <c r="I161" i="22" s="1"/>
  <c r="J156" i="42" s="1"/>
  <c r="G307" i="22"/>
  <c r="H307" i="22" s="1"/>
  <c r="I307" i="22" s="1"/>
  <c r="J49" i="42" s="1"/>
  <c r="G275" i="22"/>
  <c r="H275" i="22" s="1"/>
  <c r="I275" i="22" s="1"/>
  <c r="J189" i="42" s="1"/>
  <c r="G267" i="22"/>
  <c r="H267" i="22" s="1"/>
  <c r="I267" i="22" s="1"/>
  <c r="J298" i="42" s="1"/>
  <c r="G203" i="22"/>
  <c r="H203" i="22" s="1"/>
  <c r="I203" i="22" s="1"/>
  <c r="J353" i="42" s="1"/>
  <c r="G155" i="22"/>
  <c r="H155" i="22" s="1"/>
  <c r="I155" i="22" s="1"/>
  <c r="J103" i="42" s="1"/>
  <c r="G139" i="22"/>
  <c r="H139" i="22" s="1"/>
  <c r="I139" i="22" s="1"/>
  <c r="J270" i="42" s="1"/>
  <c r="G123" i="22"/>
  <c r="H123" i="22" s="1"/>
  <c r="I123" i="22" s="1"/>
  <c r="J269" i="42" s="1"/>
  <c r="G35" i="22"/>
  <c r="H35" i="22" s="1"/>
  <c r="I35" i="22" s="1"/>
  <c r="J158" i="42" s="1"/>
  <c r="G19" i="22"/>
  <c r="H19" i="22" s="1"/>
  <c r="I19" i="22" s="1"/>
  <c r="J187" i="42" s="1"/>
  <c r="G330" i="22"/>
  <c r="H330" i="22" s="1"/>
  <c r="I330" i="22" s="1"/>
  <c r="J229" i="42" s="1"/>
  <c r="G322" i="22"/>
  <c r="H322" i="22" s="1"/>
  <c r="I322" i="22" s="1"/>
  <c r="J219" i="42" s="1"/>
  <c r="G306" i="22"/>
  <c r="H306" i="22" s="1"/>
  <c r="I306" i="22" s="1"/>
  <c r="J69" i="42" s="1"/>
  <c r="G298" i="22"/>
  <c r="H298" i="22" s="1"/>
  <c r="I298" i="22" s="1"/>
  <c r="J36" i="42" s="1"/>
  <c r="G282" i="22"/>
  <c r="H282" i="22" s="1"/>
  <c r="I282" i="22" s="1"/>
  <c r="J48" i="42" s="1"/>
  <c r="G266" i="22"/>
  <c r="H266" i="22" s="1"/>
  <c r="I266" i="22" s="1"/>
  <c r="J203" i="42" s="1"/>
  <c r="G250" i="22"/>
  <c r="H250" i="22" s="1"/>
  <c r="I250" i="22" s="1"/>
  <c r="J75" i="42" s="1"/>
  <c r="G234" i="22"/>
  <c r="H234" i="22" s="1"/>
  <c r="I234" i="22" s="1"/>
  <c r="J209" i="42" s="1"/>
  <c r="G226" i="22"/>
  <c r="H226" i="22" s="1"/>
  <c r="I226" i="22" s="1"/>
  <c r="J352" i="42" s="1"/>
  <c r="G210" i="22"/>
  <c r="H210" i="22" s="1"/>
  <c r="I210" i="22" s="1"/>
  <c r="J109" i="42" s="1"/>
  <c r="G202" i="22"/>
  <c r="H202" i="22" s="1"/>
  <c r="I202" i="22" s="1"/>
  <c r="J366" i="42" s="1"/>
  <c r="G178" i="22"/>
  <c r="H178" i="22" s="1"/>
  <c r="I178" i="22" s="1"/>
  <c r="J80" i="42" s="1"/>
  <c r="G170" i="22"/>
  <c r="H170" i="22" s="1"/>
  <c r="I170" i="22" s="1"/>
  <c r="J354" i="42" s="1"/>
  <c r="G146" i="22"/>
  <c r="H146" i="22" s="1"/>
  <c r="I146" i="22" s="1"/>
  <c r="J92" i="42" s="1"/>
  <c r="G138" i="22"/>
  <c r="H138" i="22" s="1"/>
  <c r="I138" i="22" s="1"/>
  <c r="J361" i="42" s="1"/>
  <c r="G130" i="22"/>
  <c r="H130" i="22" s="1"/>
  <c r="I130" i="22" s="1"/>
  <c r="J273" i="42" s="1"/>
  <c r="G122" i="22"/>
  <c r="H122" i="22" s="1"/>
  <c r="I122" i="22" s="1"/>
  <c r="J275" i="42" s="1"/>
  <c r="G114" i="22"/>
  <c r="H114" i="22" s="1"/>
  <c r="I114" i="22" s="1"/>
  <c r="J233" i="42" s="1"/>
  <c r="G106" i="22"/>
  <c r="H106" i="22" s="1"/>
  <c r="I106" i="22" s="1"/>
  <c r="J267" i="42" s="1"/>
  <c r="G98" i="22"/>
  <c r="H98" i="22" s="1"/>
  <c r="I98" i="22" s="1"/>
  <c r="J251" i="42" s="1"/>
  <c r="G74" i="22"/>
  <c r="H74" i="22" s="1"/>
  <c r="I74" i="22" s="1"/>
  <c r="J228" i="42" s="1"/>
  <c r="G66" i="22"/>
  <c r="H66" i="22" s="1"/>
  <c r="I66" i="22" s="1"/>
  <c r="J82" i="42" s="1"/>
  <c r="G50" i="22"/>
  <c r="H50" i="22" s="1"/>
  <c r="I50" i="22" s="1"/>
  <c r="J62" i="42" s="1"/>
  <c r="G42" i="22"/>
  <c r="H42" i="22" s="1"/>
  <c r="I42" i="22" s="1"/>
  <c r="J300" i="42" s="1"/>
  <c r="G34" i="22"/>
  <c r="H34" i="22" s="1"/>
  <c r="I34" i="22" s="1"/>
  <c r="J248" i="42" s="1"/>
  <c r="G26" i="22"/>
  <c r="H26" i="22" s="1"/>
  <c r="I26" i="22" s="1"/>
  <c r="J279" i="42" s="1"/>
  <c r="G10" i="22"/>
  <c r="H10" i="22" s="1"/>
  <c r="I10" i="22" s="1"/>
  <c r="J171" i="42" s="1"/>
  <c r="G278" i="22"/>
  <c r="H278" i="22" s="1"/>
  <c r="I278" i="22" s="1"/>
  <c r="J284" i="42" s="1"/>
  <c r="G332" i="22"/>
  <c r="H332" i="22" s="1"/>
  <c r="I332" i="22" s="1"/>
  <c r="J108" i="42" s="1"/>
  <c r="G324" i="22"/>
  <c r="H324" i="22" s="1"/>
  <c r="I324" i="22" s="1"/>
  <c r="J258" i="42" s="1"/>
  <c r="G308" i="22"/>
  <c r="H308" i="22" s="1"/>
  <c r="I308" i="22" s="1"/>
  <c r="J54" i="42" s="1"/>
  <c r="G300" i="22"/>
  <c r="H300" i="22" s="1"/>
  <c r="I300" i="22" s="1"/>
  <c r="J50" i="42" s="1"/>
  <c r="G292" i="22"/>
  <c r="H292" i="22" s="1"/>
  <c r="I292" i="22" s="1"/>
  <c r="J57" i="42" s="1"/>
  <c r="G268" i="22"/>
  <c r="H268" i="22" s="1"/>
  <c r="I268" i="22" s="1"/>
  <c r="J276" i="42" s="1"/>
  <c r="G260" i="22"/>
  <c r="H260" i="22" s="1"/>
  <c r="I260" i="22" s="1"/>
  <c r="J221" i="42" s="1"/>
  <c r="G244" i="22"/>
  <c r="H244" i="22" s="1"/>
  <c r="I244" i="22" s="1"/>
  <c r="J173" i="42" s="1"/>
  <c r="G236" i="22"/>
  <c r="H236" i="22" s="1"/>
  <c r="I236" i="22" s="1"/>
  <c r="J193" i="42" s="1"/>
  <c r="G228" i="22"/>
  <c r="H228" i="22" s="1"/>
  <c r="I228" i="22" s="1"/>
  <c r="J137" i="42" s="1"/>
  <c r="G204" i="22"/>
  <c r="H204" i="22" s="1"/>
  <c r="I204" i="22" s="1"/>
  <c r="J307" i="42" s="1"/>
  <c r="G196" i="22"/>
  <c r="H196" i="22" s="1"/>
  <c r="I196" i="22" s="1"/>
  <c r="J264" i="42" s="1"/>
  <c r="G180" i="22"/>
  <c r="H180" i="22" s="1"/>
  <c r="I180" i="22" s="1"/>
  <c r="J363" i="42" s="1"/>
  <c r="G172" i="22"/>
  <c r="H172" i="22" s="1"/>
  <c r="I172" i="22" s="1"/>
  <c r="J319" i="42" s="1"/>
  <c r="G164" i="22"/>
  <c r="H164" i="22" s="1"/>
  <c r="I164" i="22" s="1"/>
  <c r="J94" i="42" s="1"/>
  <c r="G148" i="22"/>
  <c r="H148" i="22" s="1"/>
  <c r="I148" i="22" s="1"/>
  <c r="J297" i="42" s="1"/>
  <c r="G140" i="22"/>
  <c r="H140" i="22" s="1"/>
  <c r="I140" i="22" s="1"/>
  <c r="J112" i="42" s="1"/>
  <c r="G132" i="22"/>
  <c r="H132" i="22" s="1"/>
  <c r="I132" i="22" s="1"/>
  <c r="J303" i="42" s="1"/>
  <c r="G116" i="22"/>
  <c r="H116" i="22" s="1"/>
  <c r="I116" i="22" s="1"/>
  <c r="J161" i="42" s="1"/>
  <c r="G108" i="22"/>
  <c r="H108" i="22" s="1"/>
  <c r="I108" i="22" s="1"/>
  <c r="J360" i="42" s="1"/>
  <c r="G100" i="22"/>
  <c r="H100" i="22" s="1"/>
  <c r="I100" i="22" s="1"/>
  <c r="J252" i="42" s="1"/>
  <c r="G84" i="22"/>
  <c r="H84" i="22" s="1"/>
  <c r="I84" i="22" s="1"/>
  <c r="J181" i="42" s="1"/>
  <c r="G76" i="22"/>
  <c r="H76" i="22" s="1"/>
  <c r="I76" i="22" s="1"/>
  <c r="J274" i="42" s="1"/>
  <c r="G68" i="22"/>
  <c r="H68" i="22" s="1"/>
  <c r="I68" i="22" s="1"/>
  <c r="J81" i="42" s="1"/>
  <c r="G52" i="22"/>
  <c r="H52" i="22" s="1"/>
  <c r="I52" i="22" s="1"/>
  <c r="J159" i="42" s="1"/>
  <c r="G44" i="22"/>
  <c r="H44" i="22" s="1"/>
  <c r="I44" i="22" s="1"/>
  <c r="J61" i="42" s="1"/>
  <c r="G36" i="22"/>
  <c r="H36" i="22" s="1"/>
  <c r="I36" i="22" s="1"/>
  <c r="J323" i="42" s="1"/>
  <c r="G28" i="22"/>
  <c r="H28" i="22" s="1"/>
  <c r="I28" i="22" s="1"/>
  <c r="J207" i="42" s="1"/>
  <c r="G20" i="22"/>
  <c r="H20" i="22" s="1"/>
  <c r="I20" i="22" s="1"/>
  <c r="J100" i="42" s="1"/>
  <c r="G12" i="22"/>
  <c r="H12" i="22" s="1"/>
  <c r="I12" i="22" s="1"/>
  <c r="J165" i="42" s="1"/>
  <c r="G287" i="22"/>
  <c r="H287" i="22" s="1"/>
  <c r="I287" i="22" s="1"/>
  <c r="J39" i="42" s="1"/>
  <c r="G323" i="22"/>
  <c r="H323" i="22" s="1"/>
  <c r="I323" i="22" s="1"/>
  <c r="J201" i="42" s="1"/>
  <c r="G315" i="22"/>
  <c r="H315" i="22" s="1"/>
  <c r="I315" i="22" s="1"/>
  <c r="J214" i="42" s="1"/>
  <c r="G299" i="22"/>
  <c r="H299" i="22" s="1"/>
  <c r="I299" i="22" s="1"/>
  <c r="J43" i="42" s="1"/>
  <c r="G291" i="22"/>
  <c r="H291" i="22" s="1"/>
  <c r="I291" i="22" s="1"/>
  <c r="J47" i="42" s="1"/>
  <c r="G283" i="22"/>
  <c r="H283" i="22" s="1"/>
  <c r="I283" i="22" s="1"/>
  <c r="J65" i="42" s="1"/>
  <c r="G259" i="22"/>
  <c r="H259" i="22" s="1"/>
  <c r="I259" i="22" s="1"/>
  <c r="J198" i="42" s="1"/>
  <c r="G251" i="22"/>
  <c r="H251" i="22" s="1"/>
  <c r="I251" i="22" s="1"/>
  <c r="J222" i="42" s="1"/>
  <c r="G235" i="22"/>
  <c r="H235" i="22" s="1"/>
  <c r="I235" i="22" s="1"/>
  <c r="J180" i="42" s="1"/>
  <c r="G227" i="22"/>
  <c r="H227" i="22" s="1"/>
  <c r="I227" i="22" s="1"/>
  <c r="J286" i="42" s="1"/>
  <c r="G219" i="22"/>
  <c r="H219" i="22" s="1"/>
  <c r="I219" i="22" s="1"/>
  <c r="J321" i="42" s="1"/>
  <c r="G195" i="22"/>
  <c r="H195" i="22" s="1"/>
  <c r="I195" i="22" s="1"/>
  <c r="J365" i="42" s="1"/>
  <c r="G187" i="22"/>
  <c r="H187" i="22" s="1"/>
  <c r="I187" i="22" s="1"/>
  <c r="J312" i="42" s="1"/>
  <c r="G171" i="22"/>
  <c r="H171" i="22" s="1"/>
  <c r="I171" i="22" s="1"/>
  <c r="J349" i="42" s="1"/>
  <c r="G147" i="22"/>
  <c r="H147" i="22" s="1"/>
  <c r="I147" i="22" s="1"/>
  <c r="J38" i="42" s="1"/>
  <c r="G311" i="22"/>
  <c r="H311" i="22" s="1"/>
  <c r="I311" i="22" s="1"/>
  <c r="J58" i="42" s="1"/>
  <c r="G303" i="22"/>
  <c r="H303" i="22" s="1"/>
  <c r="I303" i="22" s="1"/>
  <c r="J28" i="42" s="1"/>
  <c r="G279" i="22"/>
  <c r="H279" i="22" s="1"/>
  <c r="I279" i="22" s="1"/>
  <c r="J127" i="42" s="1"/>
  <c r="G239" i="22"/>
  <c r="H239" i="22" s="1"/>
  <c r="I239" i="22" s="1"/>
  <c r="J72" i="42" s="1"/>
  <c r="G215" i="22"/>
  <c r="H215" i="22" s="1"/>
  <c r="I215" i="22" s="1"/>
  <c r="J292" i="42" s="1"/>
  <c r="G175" i="22"/>
  <c r="H175" i="22" s="1"/>
  <c r="I175" i="22" s="1"/>
  <c r="J285" i="42" s="1"/>
  <c r="G159" i="22"/>
  <c r="H159" i="22" s="1"/>
  <c r="I159" i="22" s="1"/>
  <c r="J153" i="42" s="1"/>
  <c r="G135" i="22"/>
  <c r="H135" i="22" s="1"/>
  <c r="I135" i="22" s="1"/>
  <c r="J184" i="42" s="1"/>
  <c r="G71" i="22"/>
  <c r="H71" i="22" s="1"/>
  <c r="I71" i="22" s="1"/>
  <c r="J74" i="42" s="1"/>
  <c r="G55" i="22"/>
  <c r="H55" i="22" s="1"/>
  <c r="I55" i="22" s="1"/>
  <c r="J249" i="42" s="1"/>
  <c r="G334" i="22"/>
  <c r="H334" i="22" s="1"/>
  <c r="I334" i="22" s="1"/>
  <c r="J350" i="42" s="1"/>
  <c r="G310" i="22"/>
  <c r="H310" i="22" s="1"/>
  <c r="I310" i="22" s="1"/>
  <c r="J70" i="42" s="1"/>
  <c r="G302" i="22"/>
  <c r="H302" i="22" s="1"/>
  <c r="I302" i="22" s="1"/>
  <c r="J29" i="42" s="1"/>
  <c r="G294" i="22"/>
  <c r="H294" i="22" s="1"/>
  <c r="I294" i="22" s="1"/>
  <c r="J26" i="42" s="1"/>
  <c r="G246" i="22"/>
  <c r="H246" i="22" s="1"/>
  <c r="I246" i="22" s="1"/>
  <c r="J299" i="42" s="1"/>
  <c r="G238" i="22"/>
  <c r="H238" i="22" s="1"/>
  <c r="I238" i="22" s="1"/>
  <c r="J255" i="42" s="1"/>
  <c r="G182" i="22"/>
  <c r="H182" i="22" s="1"/>
  <c r="I182" i="22" s="1"/>
  <c r="J291" i="42" s="1"/>
  <c r="G174" i="22"/>
  <c r="H174" i="22" s="1"/>
  <c r="I174" i="22" s="1"/>
  <c r="J133" i="42" s="1"/>
  <c r="G118" i="22"/>
  <c r="H118" i="22" s="1"/>
  <c r="I118" i="22" s="1"/>
  <c r="J305" i="42" s="1"/>
  <c r="G14" i="22"/>
  <c r="H14" i="22" s="1"/>
  <c r="I14" i="22" s="1"/>
  <c r="J157" i="42" s="1"/>
  <c r="G165" i="22"/>
  <c r="H165" i="22" s="1"/>
  <c r="I165" i="22" s="1"/>
  <c r="J317" i="42" s="1"/>
  <c r="G149" i="22"/>
  <c r="H149" i="22" s="1"/>
  <c r="I149" i="22" s="1"/>
  <c r="J356" i="42" s="1"/>
  <c r="G133" i="22"/>
  <c r="H133" i="22" s="1"/>
  <c r="I133" i="22" s="1"/>
  <c r="J168" i="42" s="1"/>
  <c r="G101" i="22"/>
  <c r="H101" i="22" s="1"/>
  <c r="I101" i="22" s="1"/>
  <c r="J271" i="42" s="1"/>
  <c r="G61" i="22"/>
  <c r="H61" i="22" s="1"/>
  <c r="I61" i="22" s="1"/>
  <c r="J86" i="42" s="1"/>
  <c r="G29" i="22"/>
  <c r="H29" i="22" s="1"/>
  <c r="I29" i="22" s="1"/>
  <c r="J101" i="42" s="1"/>
  <c r="G13" i="22"/>
  <c r="H13" i="22" s="1"/>
  <c r="I13" i="22" s="1"/>
  <c r="J247" i="42" s="1"/>
  <c r="G5" i="22"/>
  <c r="H5" i="22" s="1"/>
  <c r="I5" i="22" s="1"/>
  <c r="J93" i="42" s="1"/>
  <c r="G326" i="22"/>
  <c r="H326" i="22" s="1"/>
  <c r="I326" i="22" s="1"/>
  <c r="J288" i="42" s="1"/>
  <c r="G286" i="22"/>
  <c r="H286" i="22" s="1"/>
  <c r="I286" i="22" s="1"/>
  <c r="J66" i="42" s="1"/>
  <c r="G262" i="22"/>
  <c r="H262" i="22" s="1"/>
  <c r="I262" i="22" s="1"/>
  <c r="J369" i="42" s="1"/>
  <c r="G254" i="22"/>
  <c r="H254" i="22" s="1"/>
  <c r="I254" i="22" s="1"/>
  <c r="J174" i="42" s="1"/>
  <c r="G222" i="22"/>
  <c r="H222" i="22" s="1"/>
  <c r="I222" i="22" s="1"/>
  <c r="J116" i="42" s="1"/>
  <c r="G214" i="22"/>
  <c r="H214" i="22" s="1"/>
  <c r="I214" i="22" s="1"/>
  <c r="J341" i="42" s="1"/>
  <c r="G198" i="22"/>
  <c r="H198" i="22" s="1"/>
  <c r="I198" i="22" s="1"/>
  <c r="J151" i="42" s="1"/>
  <c r="G190" i="22"/>
  <c r="H190" i="22" s="1"/>
  <c r="I190" i="22" s="1"/>
  <c r="J346" i="42" s="1"/>
  <c r="G158" i="22"/>
  <c r="H158" i="22" s="1"/>
  <c r="I158" i="22" s="1"/>
  <c r="J177" i="42" s="1"/>
  <c r="G150" i="22"/>
  <c r="H150" i="22" s="1"/>
  <c r="I150" i="22" s="1"/>
  <c r="J98" i="42" s="1"/>
  <c r="G126" i="22"/>
  <c r="H126" i="22" s="1"/>
  <c r="I126" i="22" s="1"/>
  <c r="J332" i="42" s="1"/>
  <c r="G110" i="22"/>
  <c r="H110" i="22" s="1"/>
  <c r="I110" i="22" s="1"/>
  <c r="J175" i="42" s="1"/>
  <c r="G94" i="22"/>
  <c r="H94" i="22" s="1"/>
  <c r="I94" i="22" s="1"/>
  <c r="J348" i="42" s="1"/>
  <c r="G54" i="22"/>
  <c r="H54" i="22" s="1"/>
  <c r="I54" i="22" s="1"/>
  <c r="J146" i="42" s="1"/>
  <c r="G46" i="22"/>
  <c r="H46" i="22" s="1"/>
  <c r="I46" i="22" s="1"/>
  <c r="J85" i="42" s="1"/>
  <c r="G6" i="22"/>
  <c r="H6" i="22" s="1"/>
  <c r="I6" i="22" s="1"/>
  <c r="J246" i="42" s="1"/>
  <c r="G340" i="22"/>
  <c r="H340" i="22" s="1"/>
  <c r="I340" i="22" s="1"/>
  <c r="J265" i="42" s="1"/>
  <c r="G276" i="22"/>
  <c r="H276" i="22" s="1"/>
  <c r="I276" i="22" s="1"/>
  <c r="J237" i="42" s="1"/>
  <c r="G252" i="22"/>
  <c r="H252" i="22" s="1"/>
  <c r="I252" i="22" s="1"/>
  <c r="J194" i="42" s="1"/>
  <c r="G212" i="22"/>
  <c r="H212" i="22" s="1"/>
  <c r="I212" i="22" s="1"/>
  <c r="J163" i="42" s="1"/>
  <c r="G188" i="22"/>
  <c r="H188" i="22" s="1"/>
  <c r="I188" i="22" s="1"/>
  <c r="J311" i="42" s="1"/>
  <c r="G156" i="22"/>
  <c r="H156" i="22" s="1"/>
  <c r="I156" i="22" s="1"/>
  <c r="J35" i="42" s="1"/>
  <c r="G4" i="22"/>
  <c r="H4" i="22" s="1"/>
  <c r="I4" i="22" s="1"/>
  <c r="J95" i="42" s="1"/>
  <c r="G336" i="22"/>
  <c r="H336" i="22" s="1"/>
  <c r="I336" i="22" s="1"/>
  <c r="J212" i="42" s="1"/>
  <c r="G328" i="22"/>
  <c r="H328" i="22" s="1"/>
  <c r="I328" i="22" s="1"/>
  <c r="J76" i="42" s="1"/>
  <c r="G320" i="22"/>
  <c r="H320" i="22" s="1"/>
  <c r="I320" i="22" s="1"/>
  <c r="J107" i="42" s="1"/>
  <c r="G312" i="22"/>
  <c r="H312" i="22" s="1"/>
  <c r="I312" i="22" s="1"/>
  <c r="J27" i="42" s="1"/>
  <c r="G304" i="22"/>
  <c r="H304" i="22" s="1"/>
  <c r="I304" i="22" s="1"/>
  <c r="J44" i="42" s="1"/>
  <c r="G296" i="22"/>
  <c r="H296" i="22" s="1"/>
  <c r="I296" i="22" s="1"/>
  <c r="J53" i="42" s="1"/>
  <c r="G288" i="22"/>
  <c r="H288" i="22" s="1"/>
  <c r="I288" i="22" s="1"/>
  <c r="J56" i="42" s="1"/>
  <c r="G280" i="22"/>
  <c r="H280" i="22" s="1"/>
  <c r="I280" i="22" s="1"/>
  <c r="J262" i="42" s="1"/>
  <c r="G272" i="22"/>
  <c r="H272" i="22" s="1"/>
  <c r="I272" i="22" s="1"/>
  <c r="J283" i="42" s="1"/>
  <c r="G264" i="22"/>
  <c r="H264" i="22" s="1"/>
  <c r="I264" i="22" s="1"/>
  <c r="J199" i="42" s="1"/>
  <c r="G256" i="22"/>
  <c r="H256" i="22" s="1"/>
  <c r="I256" i="22" s="1"/>
  <c r="J256" i="42" s="1"/>
  <c r="G151" i="22"/>
  <c r="H151" i="22" s="1"/>
  <c r="I151" i="22" s="1"/>
  <c r="J97" i="42" s="1"/>
  <c r="G87" i="22"/>
  <c r="H87" i="22" s="1"/>
  <c r="I87" i="22" s="1"/>
  <c r="J140" i="42" s="1"/>
  <c r="G23" i="22"/>
  <c r="H23" i="22" s="1"/>
  <c r="I23" i="22" s="1"/>
  <c r="J121" i="42" s="1"/>
  <c r="G333" i="22"/>
  <c r="H333" i="22" s="1"/>
  <c r="I333" i="22" s="1"/>
  <c r="J89" i="42" s="1"/>
  <c r="G181" i="22"/>
  <c r="H181" i="22" s="1"/>
  <c r="I181" i="22" s="1"/>
  <c r="J342" i="42" s="1"/>
  <c r="G157" i="22"/>
  <c r="H157" i="22" s="1"/>
  <c r="I157" i="22" s="1"/>
  <c r="J125" i="42" s="1"/>
  <c r="G141" i="22"/>
  <c r="H141" i="22" s="1"/>
  <c r="I141" i="22" s="1"/>
  <c r="J326" i="42" s="1"/>
  <c r="G117" i="22"/>
  <c r="H117" i="22" s="1"/>
  <c r="I117" i="22" s="1"/>
  <c r="J318" i="42" s="1"/>
  <c r="G109" i="22"/>
  <c r="H109" i="22" s="1"/>
  <c r="I109" i="22" s="1"/>
  <c r="J236" i="42" s="1"/>
  <c r="G85" i="22"/>
  <c r="H85" i="22" s="1"/>
  <c r="I85" i="22" s="1"/>
  <c r="J220" i="42" s="1"/>
  <c r="G77" i="22"/>
  <c r="H77" i="22" s="1"/>
  <c r="I77" i="22" s="1"/>
  <c r="J196" i="42" s="1"/>
  <c r="G53" i="22"/>
  <c r="H53" i="22" s="1"/>
  <c r="I53" i="22" s="1"/>
  <c r="J186" i="42" s="1"/>
  <c r="G218" i="22"/>
  <c r="H218" i="22" s="1"/>
  <c r="I218" i="22" s="1"/>
  <c r="J136" i="42" s="1"/>
  <c r="G153" i="22"/>
  <c r="H153" i="22" s="1"/>
  <c r="I153" i="22" s="1"/>
  <c r="J281" i="42" s="1"/>
  <c r="G145" i="22"/>
  <c r="H145" i="22" s="1"/>
  <c r="I145" i="22" s="1"/>
  <c r="J32" i="42" s="1"/>
  <c r="G137" i="22"/>
  <c r="H137" i="22" s="1"/>
  <c r="I137" i="22" s="1"/>
  <c r="J143" i="42" s="1"/>
  <c r="G129" i="22"/>
  <c r="H129" i="22" s="1"/>
  <c r="I129" i="22" s="1"/>
  <c r="J289" i="42" s="1"/>
  <c r="G121" i="22"/>
  <c r="H121" i="22" s="1"/>
  <c r="I121" i="22" s="1"/>
  <c r="J278" i="42" s="1"/>
  <c r="G113" i="22"/>
  <c r="H113" i="22" s="1"/>
  <c r="I113" i="22" s="1"/>
  <c r="J294" i="42" s="1"/>
  <c r="G105" i="22"/>
  <c r="H105" i="22" s="1"/>
  <c r="I105" i="22" s="1"/>
  <c r="J253" i="42" s="1"/>
  <c r="G97" i="22"/>
  <c r="H97" i="22" s="1"/>
  <c r="I97" i="22" s="1"/>
  <c r="J166" i="42" s="1"/>
  <c r="G89" i="22"/>
  <c r="H89" i="22" s="1"/>
  <c r="I89" i="22" s="1"/>
  <c r="J73" i="42" s="1"/>
  <c r="G81" i="22"/>
  <c r="H81" i="22" s="1"/>
  <c r="I81" i="22" s="1"/>
  <c r="J52" i="42" s="1"/>
  <c r="G73" i="22"/>
  <c r="H73" i="22" s="1"/>
  <c r="I73" i="22" s="1"/>
  <c r="J230" i="42" s="1"/>
  <c r="G65" i="22"/>
  <c r="H65" i="22" s="1"/>
  <c r="I65" i="22" s="1"/>
  <c r="J225" i="42" s="1"/>
  <c r="G57" i="22"/>
  <c r="H57" i="22" s="1"/>
  <c r="I57" i="22" s="1"/>
  <c r="J240" i="42" s="1"/>
  <c r="G131" i="22"/>
  <c r="H131" i="22" s="1"/>
  <c r="I131" i="22" s="1"/>
  <c r="J114" i="42" s="1"/>
  <c r="G107" i="22"/>
  <c r="H107" i="22" s="1"/>
  <c r="I107" i="22" s="1"/>
  <c r="J254" i="42" s="1"/>
  <c r="G91" i="22"/>
  <c r="H91" i="22" s="1"/>
  <c r="I91" i="22" s="1"/>
  <c r="J139" i="42" s="1"/>
  <c r="G67" i="22"/>
  <c r="H67" i="22" s="1"/>
  <c r="I67" i="22" s="1"/>
  <c r="J238" i="42" s="1"/>
  <c r="G43" i="22"/>
  <c r="H43" i="22" s="1"/>
  <c r="I43" i="22" s="1"/>
  <c r="J320" i="42" s="1"/>
  <c r="G27" i="22"/>
  <c r="H27" i="22" s="1"/>
  <c r="I27" i="22" s="1"/>
  <c r="J239" i="42" s="1"/>
  <c r="G295" i="22"/>
  <c r="H295" i="22" s="1"/>
  <c r="I295" i="22" s="1"/>
  <c r="J34" i="42" s="1"/>
  <c r="G255" i="22"/>
  <c r="H255" i="22" s="1"/>
  <c r="I255" i="22" s="1"/>
  <c r="J368" i="42" s="1"/>
  <c r="G231" i="22"/>
  <c r="H231" i="22" s="1"/>
  <c r="I231" i="22" s="1"/>
  <c r="J90" i="42" s="1"/>
  <c r="G191" i="22"/>
  <c r="H191" i="22" s="1"/>
  <c r="I191" i="22" s="1"/>
  <c r="J162" i="42" s="1"/>
  <c r="G167" i="22"/>
  <c r="H167" i="22" s="1"/>
  <c r="I167" i="22" s="1"/>
  <c r="J170" i="42" s="1"/>
  <c r="G127" i="22"/>
  <c r="H127" i="22" s="1"/>
  <c r="I127" i="22" s="1"/>
  <c r="J282" i="42" s="1"/>
  <c r="G119" i="22"/>
  <c r="H119" i="22" s="1"/>
  <c r="I119" i="22" s="1"/>
  <c r="J263" i="42" s="1"/>
  <c r="G63" i="22"/>
  <c r="H63" i="22" s="1"/>
  <c r="I63" i="22" s="1"/>
  <c r="J120" i="42" s="1"/>
  <c r="G49" i="22"/>
  <c r="H49" i="22" s="1"/>
  <c r="I49" i="22" s="1"/>
  <c r="J145" i="42" s="1"/>
  <c r="G41" i="22"/>
  <c r="H41" i="22" s="1"/>
  <c r="I41" i="22" s="1"/>
  <c r="J280" i="42" s="1"/>
  <c r="G33" i="22"/>
  <c r="H33" i="22" s="1"/>
  <c r="I33" i="22" s="1"/>
  <c r="J232" i="42" s="1"/>
  <c r="G25" i="22"/>
  <c r="H25" i="22" s="1"/>
  <c r="I25" i="22" s="1"/>
  <c r="J129" i="42" s="1"/>
  <c r="G17" i="22"/>
  <c r="H17" i="22" s="1"/>
  <c r="I17" i="22" s="1"/>
  <c r="J206" i="42" s="1"/>
  <c r="G9" i="22"/>
  <c r="H9" i="22" s="1"/>
  <c r="I9" i="22" s="1"/>
  <c r="J331" i="42" s="1"/>
  <c r="G248" i="22"/>
  <c r="H248" i="22" s="1"/>
  <c r="I248" i="22" s="1"/>
  <c r="J351" i="42" s="1"/>
  <c r="G240" i="22"/>
  <c r="H240" i="22" s="1"/>
  <c r="I240" i="22" s="1"/>
  <c r="J131" i="42" s="1"/>
  <c r="G232" i="22"/>
  <c r="H232" i="22" s="1"/>
  <c r="I232" i="22" s="1"/>
  <c r="J205" i="42" s="1"/>
  <c r="G224" i="22"/>
  <c r="H224" i="22" s="1"/>
  <c r="I224" i="22" s="1"/>
  <c r="J339" i="42" s="1"/>
  <c r="G216" i="22"/>
  <c r="H216" i="22" s="1"/>
  <c r="I216" i="22" s="1"/>
  <c r="J336" i="42" s="1"/>
  <c r="G208" i="22"/>
  <c r="H208" i="22" s="1"/>
  <c r="I208" i="22" s="1"/>
  <c r="J324" i="42" s="1"/>
  <c r="G200" i="22"/>
  <c r="H200" i="22" s="1"/>
  <c r="I200" i="22" s="1"/>
  <c r="J335" i="42" s="1"/>
  <c r="G192" i="22"/>
  <c r="H192" i="22" s="1"/>
  <c r="I192" i="22" s="1"/>
  <c r="J185" i="42" s="1"/>
  <c r="G184" i="22"/>
  <c r="H184" i="22" s="1"/>
  <c r="I184" i="22" s="1"/>
  <c r="J295" i="42" s="1"/>
  <c r="G176" i="22"/>
  <c r="H176" i="22" s="1"/>
  <c r="I176" i="22" s="1"/>
  <c r="J322" i="42" s="1"/>
  <c r="G168" i="22"/>
  <c r="H168" i="22" s="1"/>
  <c r="I168" i="22" s="1"/>
  <c r="J130" i="42" s="1"/>
  <c r="G160" i="22"/>
  <c r="H160" i="22" s="1"/>
  <c r="I160" i="22" s="1"/>
  <c r="J340" i="42" s="1"/>
  <c r="G152" i="22"/>
  <c r="H152" i="22" s="1"/>
  <c r="I152" i="22" s="1"/>
  <c r="J46" i="42" s="1"/>
  <c r="G144" i="22"/>
  <c r="H144" i="22" s="1"/>
  <c r="I144" i="22" s="1"/>
  <c r="J316" i="42" s="1"/>
  <c r="G136" i="22"/>
  <c r="H136" i="22" s="1"/>
  <c r="I136" i="22" s="1"/>
  <c r="J215" i="42" s="1"/>
  <c r="G128" i="22"/>
  <c r="H128" i="22" s="1"/>
  <c r="I128" i="22" s="1"/>
  <c r="J96" i="42" s="1"/>
  <c r="G120" i="22"/>
  <c r="H120" i="22" s="1"/>
  <c r="I120" i="22" s="1"/>
  <c r="J268" i="42" s="1"/>
  <c r="G112" i="22"/>
  <c r="H112" i="22" s="1"/>
  <c r="I112" i="22" s="1"/>
  <c r="J287" i="42" s="1"/>
  <c r="G104" i="22"/>
  <c r="H104" i="22" s="1"/>
  <c r="I104" i="22" s="1"/>
  <c r="J347" i="42" s="1"/>
  <c r="G96" i="22"/>
  <c r="H96" i="22" s="1"/>
  <c r="I96" i="22" s="1"/>
  <c r="J223" i="42" s="1"/>
  <c r="G88" i="22"/>
  <c r="H88" i="22" s="1"/>
  <c r="I88" i="22" s="1"/>
  <c r="J169" i="42" s="1"/>
  <c r="G80" i="22"/>
  <c r="H80" i="22" s="1"/>
  <c r="I80" i="22" s="1"/>
  <c r="J152" i="42" s="1"/>
  <c r="G72" i="22"/>
  <c r="H72" i="22" s="1"/>
  <c r="I72" i="22" s="1"/>
  <c r="J160" i="42" s="1"/>
  <c r="G64" i="22"/>
  <c r="H64" i="22" s="1"/>
  <c r="I64" i="22" s="1"/>
  <c r="J91" i="42" s="1"/>
  <c r="G56" i="22"/>
  <c r="H56" i="22" s="1"/>
  <c r="I56" i="22" s="1"/>
  <c r="J242" i="42" s="1"/>
  <c r="G48" i="22"/>
  <c r="H48" i="22" s="1"/>
  <c r="I48" i="22" s="1"/>
  <c r="J200" i="42" s="1"/>
  <c r="G40" i="22"/>
  <c r="H40" i="22" s="1"/>
  <c r="I40" i="22" s="1"/>
  <c r="J277" i="42" s="1"/>
  <c r="G32" i="22"/>
  <c r="H32" i="22" s="1"/>
  <c r="I32" i="22" s="1"/>
  <c r="J357" i="42" s="1"/>
  <c r="G24" i="22"/>
  <c r="H24" i="22" s="1"/>
  <c r="I24" i="22" s="1"/>
  <c r="J213" i="42" s="1"/>
  <c r="G16" i="22"/>
  <c r="H16" i="22" s="1"/>
  <c r="I16" i="22" s="1"/>
  <c r="J310" i="42" s="1"/>
  <c r="G8" i="22"/>
  <c r="H8" i="22" s="1"/>
  <c r="I8" i="22" s="1"/>
  <c r="J308" i="42" s="1"/>
  <c r="F57" i="52"/>
  <c r="G57" i="52" s="1"/>
  <c r="F122" i="52"/>
  <c r="G122" i="52" s="1"/>
  <c r="F74" i="52"/>
  <c r="G74" i="52" s="1"/>
  <c r="F136" i="52"/>
  <c r="G136" i="52" s="1"/>
  <c r="F207" i="52"/>
  <c r="G207" i="52" s="1"/>
  <c r="F308" i="52"/>
  <c r="G308" i="52" s="1"/>
  <c r="F292" i="52"/>
  <c r="G292" i="52" s="1"/>
  <c r="F54" i="52"/>
  <c r="G54" i="52" s="1"/>
  <c r="F86" i="52"/>
  <c r="G86" i="52" s="1"/>
  <c r="F212" i="52"/>
  <c r="G212" i="52" s="1"/>
  <c r="F265" i="52"/>
  <c r="G265" i="52" s="1"/>
  <c r="F133" i="52"/>
  <c r="G133" i="52" s="1"/>
  <c r="F233" i="52"/>
  <c r="G233" i="52" s="1"/>
  <c r="F313" i="52"/>
  <c r="G313" i="52" s="1"/>
  <c r="F281" i="52"/>
  <c r="G281" i="52" s="1"/>
  <c r="F69" i="52"/>
  <c r="G69" i="52" s="1"/>
  <c r="F91" i="52"/>
  <c r="G91" i="52" s="1"/>
  <c r="F274" i="52"/>
  <c r="G274" i="52" s="1"/>
  <c r="F201" i="52"/>
  <c r="G201" i="52" s="1"/>
  <c r="F113" i="52"/>
  <c r="G113" i="52" s="1"/>
  <c r="F9" i="52"/>
  <c r="G9" i="52" s="1"/>
  <c r="F263" i="52"/>
  <c r="G263" i="52" s="1"/>
  <c r="F172" i="52"/>
  <c r="G172" i="52" s="1"/>
  <c r="F60" i="52"/>
  <c r="G60" i="52" s="1"/>
  <c r="F81" i="52"/>
  <c r="G81" i="52" s="1"/>
  <c r="F188" i="52"/>
  <c r="G188" i="52" s="1"/>
  <c r="F336" i="52"/>
  <c r="G336" i="52" s="1"/>
  <c r="F92" i="52"/>
  <c r="G92" i="52" s="1"/>
  <c r="F53" i="52"/>
  <c r="G53" i="52" s="1"/>
  <c r="F126" i="52"/>
  <c r="G126" i="52" s="1"/>
  <c r="F48" i="52"/>
  <c r="G48" i="52" s="1"/>
  <c r="F105" i="52"/>
  <c r="G105" i="52" s="1"/>
  <c r="F128" i="52"/>
  <c r="G128" i="52" s="1"/>
  <c r="F96" i="52"/>
  <c r="G96" i="52" s="1"/>
  <c r="F280" i="52"/>
  <c r="G280" i="52" s="1"/>
  <c r="F55" i="52"/>
  <c r="G55" i="52" s="1"/>
  <c r="F23" i="52"/>
  <c r="G23" i="52" s="1"/>
  <c r="F106" i="52"/>
  <c r="G106" i="52" s="1"/>
  <c r="F286" i="52"/>
  <c r="G286" i="52" s="1"/>
  <c r="F89" i="52"/>
  <c r="G89" i="52" s="1"/>
  <c r="F268" i="52"/>
  <c r="G268" i="52" s="1"/>
  <c r="F262" i="52"/>
  <c r="G262" i="52" s="1"/>
  <c r="F290" i="52"/>
  <c r="G290" i="52" s="1"/>
  <c r="F301" i="52"/>
  <c r="G301" i="52" s="1"/>
  <c r="F67" i="52"/>
  <c r="G67" i="52" s="1"/>
  <c r="F183" i="52"/>
  <c r="G183" i="52" s="1"/>
  <c r="F102" i="52"/>
  <c r="G102" i="52" s="1"/>
  <c r="F46" i="52"/>
  <c r="G46" i="52" s="1"/>
  <c r="F204" i="52"/>
  <c r="G204" i="52" s="1"/>
  <c r="F234" i="52"/>
  <c r="G234" i="52" s="1"/>
  <c r="F216" i="52"/>
  <c r="G216" i="52" s="1"/>
  <c r="F166" i="52"/>
  <c r="G166" i="52" s="1"/>
  <c r="F142" i="52"/>
  <c r="G142" i="52" s="1"/>
  <c r="F65" i="52"/>
  <c r="G65" i="52" s="1"/>
  <c r="F247" i="52"/>
  <c r="G247" i="52" s="1"/>
  <c r="F236" i="52"/>
  <c r="G236" i="52" s="1"/>
  <c r="F223" i="52"/>
  <c r="G223" i="52" s="1"/>
  <c r="F185" i="52"/>
  <c r="G185" i="52" s="1"/>
  <c r="F88" i="52"/>
  <c r="G88" i="52" s="1"/>
  <c r="F47" i="52"/>
  <c r="G47" i="52" s="1"/>
  <c r="F68" i="52"/>
  <c r="G68" i="52" s="1"/>
  <c r="F296" i="52"/>
  <c r="G296" i="52" s="1"/>
  <c r="F258" i="52"/>
  <c r="G258" i="52" s="1"/>
  <c r="F194" i="52"/>
  <c r="G194" i="52" s="1"/>
  <c r="F85" i="52"/>
  <c r="G85" i="52" s="1"/>
  <c r="F221" i="52"/>
  <c r="G221" i="52" s="1"/>
  <c r="F205" i="52"/>
  <c r="G205" i="52" s="1"/>
  <c r="F260" i="52"/>
  <c r="G260" i="52" s="1"/>
  <c r="F61" i="52"/>
  <c r="G61" i="52" s="1"/>
  <c r="F78" i="52"/>
  <c r="G78" i="52" s="1"/>
  <c r="F103" i="52"/>
  <c r="G103" i="52" s="1"/>
  <c r="F339" i="52"/>
  <c r="G339" i="52" s="1"/>
  <c r="F347" i="52"/>
  <c r="G347" i="52" s="1"/>
  <c r="F270" i="52"/>
  <c r="G270" i="52" s="1"/>
  <c r="F346" i="52"/>
  <c r="G346" i="52" s="1"/>
  <c r="F224" i="52"/>
  <c r="G224" i="52" s="1"/>
  <c r="F333" i="52"/>
  <c r="G333" i="52" s="1"/>
  <c r="F287" i="52"/>
  <c r="G287" i="52" s="1"/>
  <c r="F209" i="52"/>
  <c r="G209" i="52" s="1"/>
  <c r="F130" i="52"/>
  <c r="G130" i="52" s="1"/>
  <c r="F322" i="52"/>
  <c r="G322" i="52" s="1"/>
  <c r="F299" i="52"/>
  <c r="G299" i="52" s="1"/>
  <c r="F168" i="52"/>
  <c r="G168" i="52" s="1"/>
  <c r="F111" i="52"/>
  <c r="G111" i="52" s="1"/>
  <c r="F134" i="52"/>
  <c r="G134" i="52" s="1"/>
  <c r="F16" i="52"/>
  <c r="G16" i="52" s="1"/>
  <c r="F202" i="52"/>
  <c r="G202" i="52" s="1"/>
  <c r="F101" i="52"/>
  <c r="G101" i="52" s="1"/>
  <c r="F257" i="52"/>
  <c r="G257" i="52" s="1"/>
  <c r="F213" i="52"/>
  <c r="G213" i="52" s="1"/>
  <c r="F181" i="52"/>
  <c r="G181" i="52" s="1"/>
  <c r="F148" i="52"/>
  <c r="G148" i="52" s="1"/>
  <c r="F132" i="52"/>
  <c r="G132" i="52" s="1"/>
  <c r="F116" i="52"/>
  <c r="G116" i="52" s="1"/>
  <c r="F56" i="52"/>
  <c r="G56" i="52" s="1"/>
  <c r="F22" i="52"/>
  <c r="G22" i="52" s="1"/>
  <c r="F302" i="52"/>
  <c r="G302" i="52" s="1"/>
  <c r="F112" i="52"/>
  <c r="G112" i="52" s="1"/>
  <c r="F63" i="52"/>
  <c r="G63" i="52" s="1"/>
  <c r="F70" i="52"/>
  <c r="G70" i="52" s="1"/>
  <c r="F178" i="52"/>
  <c r="G178" i="52" s="1"/>
  <c r="F95" i="52"/>
  <c r="G95" i="52" s="1"/>
  <c r="F52" i="52"/>
  <c r="G52" i="52" s="1"/>
  <c r="F129" i="52"/>
  <c r="G129" i="52" s="1"/>
  <c r="F6" i="52"/>
  <c r="G6" i="52" s="1"/>
  <c r="F235" i="52"/>
  <c r="G235" i="52" s="1"/>
  <c r="F273" i="52"/>
  <c r="G273" i="52" s="1"/>
  <c r="F310" i="52"/>
  <c r="G310" i="52" s="1"/>
  <c r="F246" i="52"/>
  <c r="G246" i="52" s="1"/>
  <c r="F214" i="52"/>
  <c r="G214" i="52" s="1"/>
  <c r="F227" i="52"/>
  <c r="G227" i="52" s="1"/>
  <c r="F315" i="52"/>
  <c r="G315" i="52" s="1"/>
  <c r="F269" i="52"/>
  <c r="G269" i="52" s="1"/>
  <c r="F127" i="52"/>
  <c r="G127" i="52" s="1"/>
  <c r="F317" i="52"/>
  <c r="G317" i="52" s="1"/>
  <c r="F250" i="52"/>
  <c r="G250" i="52" s="1"/>
  <c r="F160" i="52"/>
  <c r="G160" i="52" s="1"/>
  <c r="F40" i="52"/>
  <c r="G40" i="52" s="1"/>
  <c r="F83" i="52"/>
  <c r="G83" i="52" s="1"/>
  <c r="F38" i="52"/>
  <c r="G38" i="52" s="1"/>
  <c r="F25" i="52"/>
  <c r="G25" i="52" s="1"/>
  <c r="F115" i="52"/>
  <c r="G115" i="52" s="1"/>
  <c r="F228" i="52"/>
  <c r="G228" i="52" s="1"/>
  <c r="F144" i="52"/>
  <c r="G144" i="52" s="1"/>
  <c r="M217" i="42"/>
  <c r="M232" i="42"/>
  <c r="M218" i="42"/>
  <c r="M238" i="42"/>
  <c r="M230" i="42"/>
  <c r="M187" i="42"/>
  <c r="M176" i="42"/>
  <c r="M237" i="42"/>
  <c r="M200" i="42"/>
  <c r="M192" i="42"/>
  <c r="M226" i="42"/>
  <c r="M212" i="42"/>
  <c r="M209" i="42"/>
  <c r="M229" i="42"/>
  <c r="M235" i="42"/>
  <c r="M198" i="42"/>
  <c r="M180" i="42"/>
  <c r="M244" i="42"/>
  <c r="M40" i="42"/>
  <c r="M26" i="42"/>
  <c r="M58" i="42"/>
  <c r="M53" i="42"/>
  <c r="M73" i="42"/>
  <c r="M78" i="42"/>
  <c r="M104" i="42"/>
  <c r="M97" i="42"/>
  <c r="M206" i="42"/>
  <c r="M65" i="42"/>
  <c r="M64" i="42"/>
  <c r="M33" i="42"/>
  <c r="M68" i="42"/>
  <c r="M25" i="42"/>
  <c r="M29" i="42"/>
  <c r="M27" i="42"/>
  <c r="M195" i="42"/>
  <c r="M247" i="42"/>
  <c r="M215" i="42"/>
  <c r="M203" i="42"/>
  <c r="M243" i="42"/>
  <c r="M257" i="42"/>
  <c r="M256" i="42"/>
  <c r="M71" i="42"/>
  <c r="M63" i="42"/>
  <c r="M28" i="42"/>
  <c r="M36" i="42"/>
  <c r="M52" i="42"/>
  <c r="M188" i="42"/>
  <c r="M190" i="42"/>
  <c r="M174" i="42"/>
  <c r="M221" i="42"/>
  <c r="M219" i="42"/>
  <c r="M182" i="42"/>
  <c r="M220" i="42"/>
  <c r="M172" i="42"/>
  <c r="M44" i="42"/>
  <c r="M34" i="42"/>
  <c r="M37" i="42"/>
  <c r="M38" i="42"/>
  <c r="M47" i="42"/>
  <c r="M113" i="42"/>
  <c r="M144" i="42"/>
  <c r="M112" i="42"/>
  <c r="M117" i="42"/>
  <c r="M124" i="42"/>
  <c r="M148" i="42"/>
  <c r="M130" i="42"/>
  <c r="M125" i="42"/>
  <c r="M137" i="42"/>
  <c r="M128" i="42"/>
  <c r="M136" i="42"/>
  <c r="M118" i="42"/>
  <c r="M141" i="42"/>
  <c r="M133" i="42"/>
  <c r="M135" i="42"/>
  <c r="M122" i="42"/>
  <c r="M153" i="42"/>
  <c r="M134" i="42"/>
  <c r="M109" i="42"/>
  <c r="M132" i="42"/>
  <c r="M151" i="42"/>
  <c r="M139" i="42"/>
  <c r="M110" i="42"/>
  <c r="M147" i="42"/>
  <c r="M129" i="42"/>
  <c r="M158" i="42"/>
  <c r="M140" i="42"/>
  <c r="M131" i="42"/>
  <c r="M120" i="42"/>
  <c r="M114" i="42"/>
  <c r="M116" i="42"/>
  <c r="M150" i="42"/>
  <c r="M161" i="42"/>
  <c r="M152" i="42"/>
  <c r="M142" i="42"/>
  <c r="M146" i="42"/>
  <c r="M111" i="42"/>
  <c r="M160" i="42"/>
  <c r="M143" i="42"/>
  <c r="M157" i="42"/>
  <c r="M127" i="42"/>
  <c r="M164" i="42"/>
  <c r="M126" i="42"/>
  <c r="M115" i="42"/>
  <c r="M121" i="42"/>
  <c r="M123" i="42"/>
  <c r="M149" i="42"/>
  <c r="M162" i="42"/>
  <c r="M163" i="42"/>
  <c r="M138" i="42"/>
  <c r="M159" i="42"/>
  <c r="M155" i="42"/>
  <c r="M156" i="42"/>
  <c r="M119" i="42"/>
  <c r="M145" i="42"/>
  <c r="M154" i="42"/>
  <c r="M87" i="42"/>
  <c r="M88" i="42"/>
  <c r="M107" i="42"/>
  <c r="M100" i="42"/>
  <c r="M92" i="42"/>
  <c r="M227" i="42"/>
  <c r="M184" i="42"/>
  <c r="M202" i="42"/>
  <c r="M171" i="42"/>
  <c r="M253" i="42"/>
  <c r="M199" i="42"/>
  <c r="M240" i="42"/>
  <c r="M173" i="42"/>
  <c r="M248" i="42"/>
  <c r="M205" i="42"/>
  <c r="M241" i="42"/>
  <c r="M168" i="42"/>
  <c r="M201" i="42"/>
  <c r="M254" i="42"/>
  <c r="M207" i="42"/>
  <c r="M224" i="42"/>
  <c r="M185" i="42"/>
  <c r="M178" i="42"/>
  <c r="M216" i="42"/>
  <c r="M166" i="42"/>
  <c r="M252" i="42"/>
  <c r="M175" i="42"/>
  <c r="M211" i="42"/>
  <c r="M197" i="42"/>
  <c r="M251" i="42"/>
  <c r="M183" i="42"/>
  <c r="M250" i="42"/>
  <c r="M194" i="42"/>
  <c r="M169" i="42"/>
  <c r="M179" i="42"/>
  <c r="M233" i="42"/>
  <c r="M167" i="42"/>
  <c r="M222" i="42"/>
  <c r="M228" i="42"/>
  <c r="M196" i="42"/>
  <c r="M249" i="42"/>
  <c r="M165" i="42"/>
  <c r="M234" i="42"/>
  <c r="M204" i="42"/>
  <c r="M186" i="42"/>
  <c r="M225" i="42"/>
  <c r="M189" i="42"/>
  <c r="M102" i="42"/>
  <c r="M77" i="42"/>
  <c r="M83" i="42"/>
  <c r="M85" i="42"/>
  <c r="M86" i="42"/>
  <c r="M94" i="42"/>
  <c r="M90" i="42"/>
  <c r="M108" i="42"/>
  <c r="M98" i="42"/>
  <c r="M91" i="42"/>
  <c r="M82" i="42"/>
  <c r="M103" i="42"/>
  <c r="M106" i="42"/>
  <c r="E9" i="42"/>
  <c r="M79" i="42"/>
  <c r="M89" i="42"/>
  <c r="M80" i="42"/>
  <c r="M99" i="42"/>
  <c r="M76" i="42"/>
  <c r="M101" i="42"/>
  <c r="M177" i="42"/>
  <c r="M245" i="42"/>
  <c r="M258" i="42"/>
  <c r="M214" i="42"/>
  <c r="M255" i="42"/>
  <c r="M193" i="42"/>
  <c r="M210" i="42"/>
  <c r="M191" i="42"/>
  <c r="M259" i="42"/>
  <c r="M239" i="42"/>
  <c r="M170" i="42"/>
  <c r="M260" i="42"/>
  <c r="M181" i="42"/>
  <c r="M280" i="42"/>
  <c r="M361" i="42"/>
  <c r="M366" i="42"/>
  <c r="M304" i="42"/>
  <c r="M310" i="42"/>
  <c r="M326" i="42"/>
  <c r="M341" i="42"/>
  <c r="M358" i="42"/>
  <c r="M297" i="42"/>
  <c r="M367" i="42"/>
  <c r="M359" i="42"/>
  <c r="M266" i="42"/>
  <c r="M277" i="42"/>
  <c r="M342" i="42"/>
  <c r="M315" i="42"/>
  <c r="M281" i="42"/>
  <c r="M276" i="42"/>
  <c r="M319" i="42"/>
  <c r="M306" i="42"/>
  <c r="M323" i="42"/>
  <c r="M286" i="42"/>
  <c r="M309" i="42"/>
  <c r="M294" i="42"/>
  <c r="M363" i="42"/>
  <c r="M351" i="42"/>
  <c r="M331" i="42"/>
  <c r="M320" i="42"/>
  <c r="M308" i="42"/>
  <c r="M340" i="42"/>
  <c r="M328" i="42"/>
  <c r="M267" i="42"/>
  <c r="M354" i="42"/>
  <c r="M314" i="42"/>
  <c r="M289" i="42"/>
  <c r="M368" i="42"/>
  <c r="M362" i="42"/>
  <c r="M265" i="42"/>
  <c r="M327" i="42"/>
  <c r="M360" i="42"/>
  <c r="M301" i="42"/>
  <c r="M324" i="42"/>
  <c r="M293" i="42"/>
  <c r="M346" i="42"/>
  <c r="M344" i="42"/>
  <c r="M352" i="42"/>
  <c r="M364" i="42"/>
  <c r="M303" i="42"/>
  <c r="M307" i="42"/>
  <c r="M32" i="42"/>
  <c r="M49" i="42"/>
  <c r="M55" i="42"/>
  <c r="M66" i="42"/>
  <c r="M56" i="42"/>
  <c r="M35" i="42"/>
  <c r="M62" i="42"/>
  <c r="M57" i="42"/>
  <c r="M41" i="42"/>
  <c r="M42" i="42"/>
  <c r="M48" i="42"/>
  <c r="M39" i="42"/>
  <c r="G370" i="42"/>
  <c r="H370" i="42"/>
  <c r="M45" i="42"/>
  <c r="M54" i="42"/>
  <c r="M67" i="42"/>
  <c r="M30" i="42"/>
  <c r="M59" i="42"/>
  <c r="M61" i="42"/>
  <c r="M69" i="42"/>
  <c r="M50" i="42"/>
  <c r="M43" i="42"/>
  <c r="F261" i="52" l="1"/>
  <c r="G261" i="52" s="1"/>
  <c r="F163" i="52"/>
  <c r="G163" i="52" s="1"/>
  <c r="D370" i="42"/>
  <c r="G70" i="22"/>
  <c r="H70" i="22" s="1"/>
  <c r="I70" i="22" s="1"/>
  <c r="J102" i="42" s="1"/>
  <c r="F323" i="31"/>
  <c r="I183" i="42" s="1"/>
  <c r="F291" i="31"/>
  <c r="I37" i="42" s="1"/>
  <c r="G60" i="22"/>
  <c r="H60" i="22" s="1"/>
  <c r="I60" i="22" s="1"/>
  <c r="J172" i="42" s="1"/>
  <c r="G86" i="22"/>
  <c r="H86" i="22" s="1"/>
  <c r="I86" i="22" s="1"/>
  <c r="J123" i="42" s="1"/>
  <c r="G206" i="22"/>
  <c r="H206" i="22" s="1"/>
  <c r="I206" i="22" s="1"/>
  <c r="J138" i="42" s="1"/>
  <c r="G183" i="22"/>
  <c r="H183" i="22" s="1"/>
  <c r="I183" i="22" s="1"/>
  <c r="J88" i="42" s="1"/>
  <c r="G343" i="22"/>
  <c r="H343" i="22" s="1"/>
  <c r="I343" i="22" s="1"/>
  <c r="J304" i="42" s="1"/>
  <c r="G82" i="22"/>
  <c r="H82" i="22" s="1"/>
  <c r="I82" i="22" s="1"/>
  <c r="J60" i="42" s="1"/>
  <c r="G331" i="22"/>
  <c r="H331" i="22" s="1"/>
  <c r="I331" i="22" s="1"/>
  <c r="J87" i="42" s="1"/>
  <c r="G201" i="22"/>
  <c r="H201" i="22" s="1"/>
  <c r="I201" i="22" s="1"/>
  <c r="J182" i="42" s="1"/>
  <c r="G265" i="22"/>
  <c r="H265" i="22" s="1"/>
  <c r="I265" i="22" s="1"/>
  <c r="J355" i="42" s="1"/>
  <c r="G297" i="22"/>
  <c r="H297" i="22" s="1"/>
  <c r="I297" i="22" s="1"/>
  <c r="J67" i="42" s="1"/>
  <c r="G245" i="22"/>
  <c r="H245" i="22" s="1"/>
  <c r="I245" i="22" s="1"/>
  <c r="J328" i="42" s="1"/>
  <c r="F315" i="31"/>
  <c r="I41" i="42" s="1"/>
  <c r="F297" i="31"/>
  <c r="I34" i="42" s="1"/>
  <c r="F108" i="31"/>
  <c r="I267" i="42" s="1"/>
  <c r="F202" i="31"/>
  <c r="I335" i="42" s="1"/>
  <c r="F100" i="31"/>
  <c r="I251" i="42" s="1"/>
  <c r="F21" i="31"/>
  <c r="I187" i="42" s="1"/>
  <c r="F101" i="31"/>
  <c r="I126" i="42" s="1"/>
  <c r="F12" i="31"/>
  <c r="I171" i="42" s="1"/>
  <c r="F154" i="31"/>
  <c r="I46" i="42" s="1"/>
  <c r="F229" i="52"/>
  <c r="G229" i="52" s="1"/>
  <c r="F330" i="52"/>
  <c r="G330" i="52" s="1"/>
  <c r="G124" i="22"/>
  <c r="H124" i="22" s="1"/>
  <c r="I124" i="22" s="1"/>
  <c r="J338" i="42" s="1"/>
  <c r="G220" i="22"/>
  <c r="H220" i="22" s="1"/>
  <c r="I220" i="22" s="1"/>
  <c r="J144" i="42" s="1"/>
  <c r="G45" i="22"/>
  <c r="H45" i="22" s="1"/>
  <c r="I45" i="22" s="1"/>
  <c r="J167" i="42" s="1"/>
  <c r="G173" i="22"/>
  <c r="H173" i="22" s="1"/>
  <c r="I173" i="22" s="1"/>
  <c r="J122" i="42" s="1"/>
  <c r="G102" i="22"/>
  <c r="H102" i="22" s="1"/>
  <c r="I102" i="22" s="1"/>
  <c r="J359" i="42" s="1"/>
  <c r="G230" i="22"/>
  <c r="H230" i="22" s="1"/>
  <c r="I230" i="22" s="1"/>
  <c r="J118" i="42" s="1"/>
  <c r="G39" i="22"/>
  <c r="H39" i="22" s="1"/>
  <c r="I39" i="22" s="1"/>
  <c r="J117" i="42" s="1"/>
  <c r="G18" i="22"/>
  <c r="H18" i="22" s="1"/>
  <c r="I18" i="22" s="1"/>
  <c r="J155" i="42" s="1"/>
  <c r="G90" i="22"/>
  <c r="H90" i="22" s="1"/>
  <c r="I90" i="22" s="1"/>
  <c r="J344" i="42" s="1"/>
  <c r="G154" i="22"/>
  <c r="H154" i="22" s="1"/>
  <c r="I154" i="22" s="1"/>
  <c r="J33" i="42" s="1"/>
  <c r="G179" i="22"/>
  <c r="H179" i="22" s="1"/>
  <c r="I179" i="22" s="1"/>
  <c r="J192" i="42" s="1"/>
  <c r="G339" i="22"/>
  <c r="H339" i="22" s="1"/>
  <c r="I339" i="22" s="1"/>
  <c r="J218" i="42" s="1"/>
  <c r="G209" i="22"/>
  <c r="H209" i="22" s="1"/>
  <c r="I209" i="22" s="1"/>
  <c r="J309" i="42" s="1"/>
  <c r="G273" i="22"/>
  <c r="H273" i="22" s="1"/>
  <c r="I273" i="22" s="1"/>
  <c r="J314" i="42" s="1"/>
  <c r="G305" i="22"/>
  <c r="H305" i="22" s="1"/>
  <c r="I305" i="22" s="1"/>
  <c r="J25" i="42" s="1"/>
  <c r="G253" i="22"/>
  <c r="H253" i="22" s="1"/>
  <c r="I253" i="22" s="1"/>
  <c r="J245" i="42" s="1"/>
  <c r="G317" i="22"/>
  <c r="H317" i="22" s="1"/>
  <c r="I317" i="22" s="1"/>
  <c r="J106" i="42" s="1"/>
  <c r="F81" i="31"/>
  <c r="I132" i="42" s="1"/>
  <c r="F144" i="31"/>
  <c r="I110" i="42" s="1"/>
  <c r="F229" i="31"/>
  <c r="I286" i="42" s="1"/>
  <c r="F184" i="31"/>
  <c r="I291" i="42" s="1"/>
  <c r="F97" i="31"/>
  <c r="I235" i="42" s="1"/>
  <c r="F161" i="31"/>
  <c r="I153" i="42" s="1"/>
  <c r="F165" i="31"/>
  <c r="I334" i="42" s="1"/>
  <c r="F264" i="31"/>
  <c r="I369" i="42" s="1"/>
  <c r="F328" i="31"/>
  <c r="I288" i="42" s="1"/>
  <c r="F93" i="31"/>
  <c r="I139" i="42" s="1"/>
  <c r="F216" i="31"/>
  <c r="I341" i="42" s="1"/>
  <c r="F69" i="31"/>
  <c r="I238" i="42" s="1"/>
  <c r="F174" i="31"/>
  <c r="I319" i="42" s="1"/>
  <c r="F233" i="31"/>
  <c r="I90" i="42" s="1"/>
  <c r="F112" i="31"/>
  <c r="I175" i="42" s="1"/>
  <c r="F64" i="31"/>
  <c r="I84" i="42" s="1"/>
  <c r="F273" i="31"/>
  <c r="I104" i="42" s="1"/>
  <c r="F126" i="31"/>
  <c r="I338" i="42" s="1"/>
  <c r="F180" i="31"/>
  <c r="I80" i="42" s="1"/>
  <c r="F227" i="31"/>
  <c r="I301" i="42" s="1"/>
  <c r="F13" i="31"/>
  <c r="I51" i="42" s="1"/>
  <c r="F181" i="31"/>
  <c r="I192" i="42" s="1"/>
  <c r="F127" i="31"/>
  <c r="I154" i="42" s="1"/>
  <c r="F311" i="52"/>
  <c r="G311" i="52" s="1"/>
  <c r="F211" i="52"/>
  <c r="G211" i="52" s="1"/>
  <c r="F189" i="52"/>
  <c r="G189" i="52" s="1"/>
  <c r="F28" i="52"/>
  <c r="G28" i="52" s="1"/>
  <c r="F186" i="52"/>
  <c r="G186" i="52" s="1"/>
  <c r="F33" i="52"/>
  <c r="G33" i="52" s="1"/>
  <c r="G229" i="22"/>
  <c r="H229" i="22" s="1"/>
  <c r="I229" i="22" s="1"/>
  <c r="J124" i="42" s="1"/>
  <c r="F75" i="52"/>
  <c r="G75" i="52" s="1"/>
  <c r="G348" i="22"/>
  <c r="H348" i="22" s="1"/>
  <c r="I348" i="22" s="1"/>
  <c r="J315" i="42" s="1"/>
  <c r="G319" i="22"/>
  <c r="H319" i="22" s="1"/>
  <c r="I319" i="22" s="1"/>
  <c r="J71" i="42" s="1"/>
  <c r="G237" i="22"/>
  <c r="H237" i="22" s="1"/>
  <c r="I237" i="22" s="1"/>
  <c r="J234" i="42" s="1"/>
  <c r="F44" i="31"/>
  <c r="I300" i="42" s="1"/>
  <c r="F7" i="31"/>
  <c r="I93" i="42" s="1"/>
  <c r="F124" i="52"/>
  <c r="G124" i="52" s="1"/>
  <c r="G258" i="22"/>
  <c r="H258" i="22" s="1"/>
  <c r="I258" i="22" s="1"/>
  <c r="J211" i="42" s="1"/>
  <c r="G338" i="22"/>
  <c r="H338" i="22" s="1"/>
  <c r="I338" i="22" s="1"/>
  <c r="J260" i="42" s="1"/>
  <c r="G347" i="22"/>
  <c r="H347" i="22" s="1"/>
  <c r="I347" i="22" s="1"/>
  <c r="J330" i="42" s="1"/>
  <c r="G197" i="22"/>
  <c r="H197" i="22" s="1"/>
  <c r="I197" i="22" s="1"/>
  <c r="J327" i="42" s="1"/>
  <c r="F83" i="31"/>
  <c r="I52" i="42" s="1"/>
  <c r="F20" i="31"/>
  <c r="I155" i="42" s="1"/>
  <c r="F249" i="31"/>
  <c r="I190" i="42" s="1"/>
  <c r="F28" i="31"/>
  <c r="I279" i="42" s="1"/>
  <c r="F135" i="31"/>
  <c r="I168" i="42" s="1"/>
  <c r="F348" i="52"/>
  <c r="G348" i="52" s="1"/>
  <c r="F59" i="52"/>
  <c r="G59" i="52" s="1"/>
  <c r="G30" i="22"/>
  <c r="H30" i="22" s="1"/>
  <c r="I30" i="22" s="1"/>
  <c r="J77" i="42" s="1"/>
  <c r="G134" i="22"/>
  <c r="H134" i="22" s="1"/>
  <c r="I134" i="22" s="1"/>
  <c r="J306" i="42" s="1"/>
  <c r="G247" i="22"/>
  <c r="H247" i="22" s="1"/>
  <c r="I247" i="22" s="1"/>
  <c r="J190" i="42" s="1"/>
  <c r="F160" i="31"/>
  <c r="I177" i="42" s="1"/>
  <c r="F179" i="31"/>
  <c r="I337" i="42" s="1"/>
  <c r="F262" i="31"/>
  <c r="I221" i="42" s="1"/>
  <c r="F280" i="31"/>
  <c r="I284" i="42" s="1"/>
  <c r="F339" i="31"/>
  <c r="I259" i="42" s="1"/>
  <c r="F36" i="31"/>
  <c r="I248" i="42" s="1"/>
  <c r="F138" i="31"/>
  <c r="I215" i="42" s="1"/>
  <c r="F190" i="31"/>
  <c r="I311" i="42" s="1"/>
  <c r="F157" i="52"/>
  <c r="G157" i="52" s="1"/>
  <c r="F165" i="52"/>
  <c r="G165" i="52" s="1"/>
  <c r="G284" i="22"/>
  <c r="H284" i="22" s="1"/>
  <c r="I284" i="22" s="1"/>
  <c r="J40" i="42" s="1"/>
  <c r="G93" i="22"/>
  <c r="H93" i="22" s="1"/>
  <c r="I93" i="22" s="1"/>
  <c r="J243" i="42" s="1"/>
  <c r="G38" i="22"/>
  <c r="H38" i="22" s="1"/>
  <c r="I38" i="22" s="1"/>
  <c r="J358" i="42" s="1"/>
  <c r="G142" i="22"/>
  <c r="H142" i="22" s="1"/>
  <c r="I142" i="22" s="1"/>
  <c r="J110" i="42" s="1"/>
  <c r="G270" i="22"/>
  <c r="H270" i="22" s="1"/>
  <c r="I270" i="22" s="1"/>
  <c r="J188" i="42" s="1"/>
  <c r="G103" i="22"/>
  <c r="H103" i="22" s="1"/>
  <c r="I103" i="22" s="1"/>
  <c r="J302" i="42" s="1"/>
  <c r="G194" i="22"/>
  <c r="H194" i="22" s="1"/>
  <c r="I194" i="22" s="1"/>
  <c r="J266" i="42" s="1"/>
  <c r="G274" i="22"/>
  <c r="H274" i="22" s="1"/>
  <c r="I274" i="22" s="1"/>
  <c r="J224" i="42" s="1"/>
  <c r="G243" i="22"/>
  <c r="H243" i="22" s="1"/>
  <c r="I243" i="22" s="1"/>
  <c r="J296" i="42" s="1"/>
  <c r="G169" i="22"/>
  <c r="H169" i="22" s="1"/>
  <c r="I169" i="22" s="1"/>
  <c r="J119" i="42" s="1"/>
  <c r="G233" i="22"/>
  <c r="H233" i="22" s="1"/>
  <c r="I233" i="22" s="1"/>
  <c r="J210" i="42" s="1"/>
  <c r="G329" i="22"/>
  <c r="H329" i="22" s="1"/>
  <c r="I329" i="22" s="1"/>
  <c r="J115" i="42" s="1"/>
  <c r="G213" i="22"/>
  <c r="H213" i="22" s="1"/>
  <c r="I213" i="22" s="1"/>
  <c r="J226" i="42" s="1"/>
  <c r="G277" i="22"/>
  <c r="H277" i="22" s="1"/>
  <c r="I277" i="22" s="1"/>
  <c r="J179" i="42" s="1"/>
  <c r="F105" i="31"/>
  <c r="I302" i="42" s="1"/>
  <c r="F253" i="31"/>
  <c r="I222" i="42" s="1"/>
  <c r="F56" i="31"/>
  <c r="I146" i="42" s="1"/>
  <c r="F121" i="31"/>
  <c r="I263" i="42" s="1"/>
  <c r="F205" i="31"/>
  <c r="I353" i="42" s="1"/>
  <c r="F139" i="31"/>
  <c r="I143" i="42" s="1"/>
  <c r="F223" i="31"/>
  <c r="I111" i="42" s="1"/>
  <c r="F298" i="31"/>
  <c r="I53" i="42" s="1"/>
  <c r="F350" i="31"/>
  <c r="I315" i="42" s="1"/>
  <c r="F132" i="31"/>
  <c r="I273" i="42" s="1"/>
  <c r="F255" i="31"/>
  <c r="I245" i="42" s="1"/>
  <c r="F183" i="31"/>
  <c r="I342" i="42" s="1"/>
  <c r="F332" i="31"/>
  <c r="I229" i="42" s="1"/>
  <c r="F46" i="31"/>
  <c r="I61" i="42" s="1"/>
  <c r="F150" i="31"/>
  <c r="I297" i="42" s="1"/>
  <c r="F274" i="31"/>
  <c r="I283" i="42" s="1"/>
  <c r="F8" i="31"/>
  <c r="I246" i="42" s="1"/>
  <c r="F224" i="31"/>
  <c r="I116" i="42" s="1"/>
  <c r="F79" i="31"/>
  <c r="I196" i="42" s="1"/>
  <c r="F259" i="31"/>
  <c r="I195" i="42" s="1"/>
  <c r="F276" i="31"/>
  <c r="I224" i="42" s="1"/>
  <c r="F51" i="31"/>
  <c r="I145" i="42" s="1"/>
  <c r="F100" i="52"/>
  <c r="G100" i="52" s="1"/>
  <c r="F62" i="52"/>
  <c r="G62" i="52" s="1"/>
  <c r="F297" i="52"/>
  <c r="G297" i="52" s="1"/>
  <c r="F121" i="52"/>
  <c r="G121" i="52" s="1"/>
  <c r="F293" i="52"/>
  <c r="G293" i="52" s="1"/>
  <c r="F323" i="52"/>
  <c r="G323" i="52" s="1"/>
  <c r="F215" i="52"/>
  <c r="G215" i="52" s="1"/>
  <c r="G115" i="22"/>
  <c r="H115" i="22" s="1"/>
  <c r="I115" i="22" s="1"/>
  <c r="J42" i="42" s="1"/>
  <c r="F176" i="31"/>
  <c r="I133" i="42" s="1"/>
  <c r="F42" i="52"/>
  <c r="G42" i="52" s="1"/>
  <c r="G78" i="22"/>
  <c r="H78" i="22" s="1"/>
  <c r="I78" i="22" s="1"/>
  <c r="J63" i="42" s="1"/>
  <c r="F86" i="31"/>
  <c r="I181" i="42" s="1"/>
  <c r="F123" i="31"/>
  <c r="I278" i="42" s="1"/>
  <c r="F331" i="31"/>
  <c r="I115" i="42" s="1"/>
  <c r="F305" i="52"/>
  <c r="G305" i="52" s="1"/>
  <c r="F14" i="52"/>
  <c r="G14" i="52" s="1"/>
  <c r="G69" i="22"/>
  <c r="H69" i="22" s="1"/>
  <c r="I69" i="22" s="1"/>
  <c r="J113" i="42" s="1"/>
  <c r="G211" i="22"/>
  <c r="H211" i="22" s="1"/>
  <c r="I211" i="22" s="1"/>
  <c r="J293" i="42" s="1"/>
  <c r="G205" i="22"/>
  <c r="H205" i="22" s="1"/>
  <c r="I205" i="22" s="1"/>
  <c r="J142" i="42" s="1"/>
  <c r="G341" i="22"/>
  <c r="H341" i="22" s="1"/>
  <c r="I341" i="22" s="1"/>
  <c r="J176" i="42" s="1"/>
  <c r="E370" i="42"/>
  <c r="F67" i="31"/>
  <c r="I225" i="42" s="1"/>
  <c r="F338" i="31"/>
  <c r="I212" i="42" s="1"/>
  <c r="F321" i="31"/>
  <c r="I71" i="42" s="1"/>
  <c r="F279" i="31"/>
  <c r="I179" i="42" s="1"/>
  <c r="F208" i="31"/>
  <c r="I138" i="42" s="1"/>
  <c r="F87" i="31"/>
  <c r="I220" i="42" s="1"/>
  <c r="F10" i="52"/>
  <c r="G10" i="52" s="1"/>
  <c r="G51" i="22"/>
  <c r="H51" i="22" s="1"/>
  <c r="I51" i="22" s="1"/>
  <c r="J261" i="42" s="1"/>
  <c r="G92" i="22"/>
  <c r="H92" i="22" s="1"/>
  <c r="I92" i="22" s="1"/>
  <c r="J216" i="42" s="1"/>
  <c r="G316" i="22"/>
  <c r="H316" i="22" s="1"/>
  <c r="I316" i="22" s="1"/>
  <c r="J79" i="42" s="1"/>
  <c r="G62" i="22"/>
  <c r="H62" i="22" s="1"/>
  <c r="I62" i="22" s="1"/>
  <c r="J84" i="42" s="1"/>
  <c r="G166" i="22"/>
  <c r="H166" i="22" s="1"/>
  <c r="I166" i="22" s="1"/>
  <c r="J134" i="42" s="1"/>
  <c r="G83" i="22"/>
  <c r="H83" i="22" s="1"/>
  <c r="I83" i="22" s="1"/>
  <c r="J178" i="42" s="1"/>
  <c r="G177" i="22"/>
  <c r="H177" i="22" s="1"/>
  <c r="I177" i="22" s="1"/>
  <c r="J337" i="42" s="1"/>
  <c r="G241" i="22"/>
  <c r="H241" i="22" s="1"/>
  <c r="I241" i="22" s="1"/>
  <c r="J164" i="42" s="1"/>
  <c r="G346" i="22"/>
  <c r="H346" i="22" s="1"/>
  <c r="I346" i="22" s="1"/>
  <c r="J313" i="42" s="1"/>
  <c r="G337" i="22"/>
  <c r="H337" i="22" s="1"/>
  <c r="I337" i="22" s="1"/>
  <c r="J259" i="42" s="1"/>
  <c r="G221" i="22"/>
  <c r="H221" i="22" s="1"/>
  <c r="I221" i="22" s="1"/>
  <c r="J111" i="42" s="1"/>
  <c r="G285" i="22"/>
  <c r="H285" i="22" s="1"/>
  <c r="I285" i="22" s="1"/>
  <c r="J59" i="42" s="1"/>
  <c r="F47" i="31"/>
  <c r="I167" i="42" s="1"/>
  <c r="F178" i="31"/>
  <c r="I322" i="42" s="1"/>
  <c r="F261" i="31"/>
  <c r="I198" i="42" s="1"/>
  <c r="F65" i="31"/>
  <c r="I120" i="42" s="1"/>
  <c r="F129" i="31"/>
  <c r="I282" i="42" s="1"/>
  <c r="F19" i="31"/>
  <c r="I206" i="42" s="1"/>
  <c r="F147" i="31"/>
  <c r="I32" i="42" s="1"/>
  <c r="F232" i="31"/>
  <c r="I118" i="42" s="1"/>
  <c r="F307" i="31"/>
  <c r="I25" i="42" s="1"/>
  <c r="F187" i="31"/>
  <c r="I329" i="42" s="1"/>
  <c r="F268" i="31"/>
  <c r="I203" i="42" s="1"/>
  <c r="F243" i="31"/>
  <c r="I164" i="42" s="1"/>
  <c r="F57" i="31"/>
  <c r="I249" i="42" s="1"/>
  <c r="F166" i="31"/>
  <c r="I94" i="42" s="1"/>
  <c r="F11" i="31"/>
  <c r="I331" i="42" s="1"/>
  <c r="F250" i="31"/>
  <c r="I351" i="42" s="1"/>
  <c r="F103" i="31"/>
  <c r="I271" i="42" s="1"/>
  <c r="F251" i="31"/>
  <c r="I208" i="42" s="1"/>
  <c r="F26" i="31"/>
  <c r="I213" i="42" s="1"/>
  <c r="F325" i="52"/>
  <c r="G325" i="52" s="1"/>
  <c r="F283" i="52"/>
  <c r="G283" i="52" s="1"/>
  <c r="F107" i="52"/>
  <c r="G107" i="52" s="1"/>
  <c r="F210" i="31"/>
  <c r="I324" i="42" s="1"/>
  <c r="F44" i="52"/>
  <c r="G44" i="52" s="1"/>
  <c r="F245" i="52"/>
  <c r="G245" i="52" s="1"/>
  <c r="F264" i="52"/>
  <c r="G264" i="52" s="1"/>
  <c r="F18" i="52"/>
  <c r="G18" i="52" s="1"/>
  <c r="F343" i="52"/>
  <c r="G343" i="52" s="1"/>
  <c r="G3" i="52" l="1"/>
  <c r="H306" i="52" s="1"/>
  <c r="I306" i="52" s="1"/>
  <c r="F6" i="31"/>
  <c r="I95" i="42" s="1"/>
  <c r="E4" i="31"/>
  <c r="F288" i="31" s="1"/>
  <c r="I66" i="42" s="1"/>
  <c r="J370" i="42"/>
  <c r="F109" i="31" l="1"/>
  <c r="I254" i="42" s="1"/>
  <c r="F258" i="31"/>
  <c r="I256" i="42" s="1"/>
  <c r="F85" i="31"/>
  <c r="I178" i="42" s="1"/>
  <c r="F252" i="31"/>
  <c r="I75" i="42" s="1"/>
  <c r="F312" i="31"/>
  <c r="I70" i="42" s="1"/>
  <c r="F290" i="31"/>
  <c r="I56" i="42" s="1"/>
  <c r="F215" i="31"/>
  <c r="I226" i="42" s="1"/>
  <c r="F15" i="31"/>
  <c r="I247" i="42" s="1"/>
  <c r="F34" i="31"/>
  <c r="I357" i="42" s="1"/>
  <c r="F22" i="31"/>
  <c r="I100" i="42" s="1"/>
  <c r="F330" i="31"/>
  <c r="I76" i="42" s="1"/>
  <c r="F140" i="31"/>
  <c r="I361" i="42" s="1"/>
  <c r="F33" i="31"/>
  <c r="I147" i="42" s="1"/>
  <c r="F43" i="31"/>
  <c r="I280" i="42" s="1"/>
  <c r="F198" i="31"/>
  <c r="I264" i="42" s="1"/>
  <c r="F313" i="31"/>
  <c r="I58" i="42" s="1"/>
  <c r="F164" i="31"/>
  <c r="I150" i="42" s="1"/>
  <c r="F31" i="31"/>
  <c r="I101" i="42" s="1"/>
  <c r="F303" i="31"/>
  <c r="I68" i="42" s="1"/>
  <c r="F296" i="31"/>
  <c r="I26" i="42" s="1"/>
  <c r="F94" i="31"/>
  <c r="I216" i="42" s="1"/>
  <c r="F325" i="31"/>
  <c r="I201" i="42" s="1"/>
  <c r="H134" i="52"/>
  <c r="H339" i="52"/>
  <c r="I339" i="52" s="1"/>
  <c r="H283" i="52"/>
  <c r="F64" i="42" s="1"/>
  <c r="H161" i="52"/>
  <c r="F153" i="42" s="1"/>
  <c r="K153" i="42" s="1"/>
  <c r="H231" i="52"/>
  <c r="I231" i="52" s="1"/>
  <c r="H230" i="52"/>
  <c r="I230" i="52" s="1"/>
  <c r="H33" i="52"/>
  <c r="F147" i="42" s="1"/>
  <c r="K147" i="42" s="1"/>
  <c r="H87" i="52"/>
  <c r="I87" i="52" s="1"/>
  <c r="H14" i="52"/>
  <c r="H64" i="52"/>
  <c r="I64" i="52" s="1"/>
  <c r="H119" i="52"/>
  <c r="F318" i="42" s="1"/>
  <c r="H96" i="52"/>
  <c r="I96" i="52" s="1"/>
  <c r="H145" i="52"/>
  <c r="I145" i="52" s="1"/>
  <c r="H328" i="52"/>
  <c r="F288" i="42" s="1"/>
  <c r="K288" i="42" s="1"/>
  <c r="H343" i="52"/>
  <c r="I343" i="52" s="1"/>
  <c r="H210" i="52"/>
  <c r="F324" i="42" s="1"/>
  <c r="K324" i="42" s="1"/>
  <c r="H235" i="52"/>
  <c r="I235" i="52" s="1"/>
  <c r="H132" i="52"/>
  <c r="F273" i="42" s="1"/>
  <c r="K273" i="42" s="1"/>
  <c r="H311" i="52"/>
  <c r="F31" i="42" s="1"/>
  <c r="K31" i="42" s="1"/>
  <c r="H195" i="52"/>
  <c r="I195" i="52" s="1"/>
  <c r="H257" i="52"/>
  <c r="I257" i="52" s="1"/>
  <c r="H162" i="52"/>
  <c r="I162" i="52" s="1"/>
  <c r="H169" i="52"/>
  <c r="F170" i="42" s="1"/>
  <c r="K170" i="42" s="1"/>
  <c r="H126" i="52"/>
  <c r="I126" i="52" s="1"/>
  <c r="H19" i="52"/>
  <c r="F206" i="42" s="1"/>
  <c r="K206" i="42" s="1"/>
  <c r="H242" i="52"/>
  <c r="F131" i="42" s="1"/>
  <c r="K131" i="42" s="1"/>
  <c r="H245" i="52"/>
  <c r="F296" i="42" s="1"/>
  <c r="K296" i="42" s="1"/>
  <c r="H117" i="52"/>
  <c r="I117" i="52" s="1"/>
  <c r="H179" i="52"/>
  <c r="F337" i="42" s="1"/>
  <c r="K337" i="42" s="1"/>
  <c r="H86" i="52"/>
  <c r="F181" i="42" s="1"/>
  <c r="K181" i="42" s="1"/>
  <c r="H124" i="52"/>
  <c r="F275" i="42" s="1"/>
  <c r="K275" i="42" s="1"/>
  <c r="H221" i="52"/>
  <c r="I221" i="52" s="1"/>
  <c r="H74" i="52"/>
  <c r="F160" i="42" s="1"/>
  <c r="H193" i="52"/>
  <c r="I193" i="52" s="1"/>
  <c r="H44" i="52"/>
  <c r="F300" i="42" s="1"/>
  <c r="K300" i="42" s="1"/>
  <c r="H167" i="52"/>
  <c r="I167" i="52" s="1"/>
  <c r="H281" i="52"/>
  <c r="F127" i="42" s="1"/>
  <c r="H93" i="52"/>
  <c r="F139" i="42" s="1"/>
  <c r="K139" i="42" s="1"/>
  <c r="H95" i="52"/>
  <c r="I95" i="52" s="1"/>
  <c r="H114" i="52"/>
  <c r="I114" i="52" s="1"/>
  <c r="H56" i="52"/>
  <c r="H229" i="52"/>
  <c r="F286" i="42" s="1"/>
  <c r="K286" i="42" s="1"/>
  <c r="H139" i="52"/>
  <c r="I139" i="52" s="1"/>
  <c r="H227" i="52"/>
  <c r="I227" i="52" s="1"/>
  <c r="H236" i="52"/>
  <c r="I236" i="52" s="1"/>
  <c r="H159" i="52"/>
  <c r="I159" i="52" s="1"/>
  <c r="H247" i="52"/>
  <c r="F328" i="42" s="1"/>
  <c r="K328" i="42" s="1"/>
  <c r="H84" i="52"/>
  <c r="F60" i="42" s="1"/>
  <c r="K60" i="42" s="1"/>
  <c r="H282" i="52"/>
  <c r="I282" i="52" s="1"/>
  <c r="H279" i="52"/>
  <c r="F179" i="42" s="1"/>
  <c r="K179" i="42" s="1"/>
  <c r="H263" i="52"/>
  <c r="I263" i="52" s="1"/>
  <c r="H335" i="52"/>
  <c r="I335" i="52" s="1"/>
  <c r="H52" i="52"/>
  <c r="I52" i="52" s="1"/>
  <c r="H79" i="52"/>
  <c r="F196" i="42" s="1"/>
  <c r="K196" i="42" s="1"/>
  <c r="H300" i="52"/>
  <c r="F36" i="42" s="1"/>
  <c r="K36" i="42" s="1"/>
  <c r="H201" i="52"/>
  <c r="I201" i="52" s="1"/>
  <c r="H254" i="52"/>
  <c r="I254" i="52" s="1"/>
  <c r="H188" i="52"/>
  <c r="I188" i="52" s="1"/>
  <c r="H75" i="52"/>
  <c r="F230" i="42" s="1"/>
  <c r="H215" i="52"/>
  <c r="I215" i="52" s="1"/>
  <c r="H310" i="52"/>
  <c r="I310" i="52" s="1"/>
  <c r="H287" i="52"/>
  <c r="I287" i="52" s="1"/>
  <c r="H292" i="52"/>
  <c r="F55" i="42" s="1"/>
  <c r="K55" i="42" s="1"/>
  <c r="H171" i="52"/>
  <c r="I171" i="52" s="1"/>
  <c r="H73" i="52"/>
  <c r="I73" i="52" s="1"/>
  <c r="H303" i="52"/>
  <c r="F68" i="42" s="1"/>
  <c r="K68" i="42" s="1"/>
  <c r="H9" i="52"/>
  <c r="I9" i="52" s="1"/>
  <c r="H243" i="52"/>
  <c r="I243" i="52" s="1"/>
  <c r="H191" i="52"/>
  <c r="F272" i="42" s="1"/>
  <c r="K272" i="42" s="1"/>
  <c r="H71" i="52"/>
  <c r="F113" i="42" s="1"/>
  <c r="K113" i="42" s="1"/>
  <c r="H313" i="52"/>
  <c r="I313" i="52" s="1"/>
  <c r="H238" i="52"/>
  <c r="F193" i="42" s="1"/>
  <c r="K193" i="42" s="1"/>
  <c r="H312" i="52"/>
  <c r="F70" i="42" s="1"/>
  <c r="K70" i="42" s="1"/>
  <c r="H175" i="52"/>
  <c r="F122" i="42" s="1"/>
  <c r="K122" i="42" s="1"/>
  <c r="H111" i="52"/>
  <c r="F236" i="42" s="1"/>
  <c r="K236" i="42" s="1"/>
  <c r="H260" i="52"/>
  <c r="F211" i="42" s="1"/>
  <c r="K211" i="42" s="1"/>
  <c r="H170" i="52"/>
  <c r="I170" i="52" s="1"/>
  <c r="H200" i="52"/>
  <c r="I200" i="52" s="1"/>
  <c r="H49" i="52"/>
  <c r="I49" i="52" s="1"/>
  <c r="H163" i="52"/>
  <c r="F156" i="42" s="1"/>
  <c r="K156" i="42" s="1"/>
  <c r="H142" i="52"/>
  <c r="F112" i="42" s="1"/>
  <c r="H296" i="52"/>
  <c r="F26" i="42" s="1"/>
  <c r="K26" i="42" s="1"/>
  <c r="H269" i="52"/>
  <c r="I269" i="52" s="1"/>
  <c r="H166" i="52"/>
  <c r="F94" i="42" s="1"/>
  <c r="K94" i="42" s="1"/>
  <c r="H109" i="52"/>
  <c r="I109" i="52" s="1"/>
  <c r="H147" i="52"/>
  <c r="I147" i="52" s="1"/>
  <c r="H345" i="52"/>
  <c r="F304" i="42" s="1"/>
  <c r="K304" i="42" s="1"/>
  <c r="H213" i="52"/>
  <c r="F293" i="42" s="1"/>
  <c r="K293" i="42" s="1"/>
  <c r="H265" i="52"/>
  <c r="I265" i="52" s="1"/>
  <c r="H237" i="52"/>
  <c r="F180" i="42" s="1"/>
  <c r="K180" i="42" s="1"/>
  <c r="H108" i="52"/>
  <c r="F267" i="42" s="1"/>
  <c r="K267" i="42" s="1"/>
  <c r="H336" i="52"/>
  <c r="F350" i="42" s="1"/>
  <c r="K350" i="42" s="1"/>
  <c r="H89" i="52"/>
  <c r="F140" i="42" s="1"/>
  <c r="H196" i="52"/>
  <c r="I196" i="52" s="1"/>
  <c r="H54" i="52"/>
  <c r="I54" i="52" s="1"/>
  <c r="H304" i="52"/>
  <c r="I304" i="52" s="1"/>
  <c r="H136" i="52"/>
  <c r="F306" i="42" s="1"/>
  <c r="H99" i="52"/>
  <c r="I99" i="52" s="1"/>
  <c r="H316" i="52"/>
  <c r="I316" i="52" s="1"/>
  <c r="H291" i="52"/>
  <c r="F37" i="42" s="1"/>
  <c r="K37" i="42" s="1"/>
  <c r="H216" i="52"/>
  <c r="F341" i="42" s="1"/>
  <c r="K341" i="42" s="1"/>
  <c r="H177" i="52"/>
  <c r="I177" i="52" s="1"/>
  <c r="H272" i="52"/>
  <c r="F188" i="42" s="1"/>
  <c r="K188" i="42" s="1"/>
  <c r="H220" i="52"/>
  <c r="I220" i="52" s="1"/>
  <c r="H164" i="52"/>
  <c r="I164" i="52" s="1"/>
  <c r="H267" i="52"/>
  <c r="I267" i="52" s="1"/>
  <c r="H284" i="52"/>
  <c r="F48" i="42" s="1"/>
  <c r="H31" i="52"/>
  <c r="F101" i="42" s="1"/>
  <c r="K101" i="42" s="1"/>
  <c r="H331" i="52"/>
  <c r="I331" i="52" s="1"/>
  <c r="H45" i="52"/>
  <c r="F320" i="42" s="1"/>
  <c r="K320" i="42" s="1"/>
  <c r="H92" i="52"/>
  <c r="F344" i="42" s="1"/>
  <c r="K344" i="42" s="1"/>
  <c r="H16" i="52"/>
  <c r="F157" i="42" s="1"/>
  <c r="H61" i="52"/>
  <c r="H46" i="52"/>
  <c r="F61" i="42" s="1"/>
  <c r="K61" i="42" s="1"/>
  <c r="H219" i="52"/>
  <c r="F217" i="42" s="1"/>
  <c r="K217" i="42" s="1"/>
  <c r="H78" i="52"/>
  <c r="I78" i="52" s="1"/>
  <c r="H241" i="52"/>
  <c r="I241" i="52" s="1"/>
  <c r="H233" i="52"/>
  <c r="F90" i="42" s="1"/>
  <c r="K90" i="42" s="1"/>
  <c r="H341" i="52"/>
  <c r="I341" i="52" s="1"/>
  <c r="H297" i="52"/>
  <c r="F34" i="42" s="1"/>
  <c r="K34" i="42" s="1"/>
  <c r="H350" i="52"/>
  <c r="F315" i="42" s="1"/>
  <c r="K315" i="42" s="1"/>
  <c r="H27" i="52"/>
  <c r="I27" i="52" s="1"/>
  <c r="H18" i="52"/>
  <c r="F310" i="42" s="1"/>
  <c r="K310" i="42" s="1"/>
  <c r="H69" i="52"/>
  <c r="F238" i="42" s="1"/>
  <c r="K238" i="42" s="1"/>
  <c r="H347" i="52"/>
  <c r="I347" i="52" s="1"/>
  <c r="H325" i="52"/>
  <c r="I325" i="52" s="1"/>
  <c r="H204" i="52"/>
  <c r="F366" i="42" s="1"/>
  <c r="K366" i="42" s="1"/>
  <c r="H225" i="52"/>
  <c r="I225" i="52" s="1"/>
  <c r="H344" i="52"/>
  <c r="F241" i="42" s="1"/>
  <c r="K241" i="42" s="1"/>
  <c r="H57" i="52"/>
  <c r="I57" i="52" s="1"/>
  <c r="H207" i="52"/>
  <c r="H8" i="52"/>
  <c r="I8" i="52" s="1"/>
  <c r="H65" i="52"/>
  <c r="I65" i="52" s="1"/>
  <c r="H319" i="52"/>
  <c r="I319" i="52" s="1"/>
  <c r="H289" i="52"/>
  <c r="I289" i="52" s="1"/>
  <c r="H271" i="52"/>
  <c r="I271" i="52" s="1"/>
  <c r="H21" i="52"/>
  <c r="I21" i="52" s="1"/>
  <c r="H143" i="52"/>
  <c r="F326" i="42" s="1"/>
  <c r="K326" i="42" s="1"/>
  <c r="H308" i="52"/>
  <c r="I308" i="52" s="1"/>
  <c r="H294" i="52"/>
  <c r="I294" i="52" s="1"/>
  <c r="H280" i="52"/>
  <c r="I280" i="52" s="1"/>
  <c r="H198" i="52"/>
  <c r="I198" i="52" s="1"/>
  <c r="H317" i="52"/>
  <c r="I317" i="52" s="1"/>
  <c r="H190" i="52"/>
  <c r="I190" i="52" s="1"/>
  <c r="H187" i="52"/>
  <c r="I187" i="52" s="1"/>
  <c r="H178" i="52"/>
  <c r="I178" i="52" s="1"/>
  <c r="H185" i="52"/>
  <c r="I185" i="52" s="1"/>
  <c r="H249" i="52"/>
  <c r="I249" i="52" s="1"/>
  <c r="H332" i="52"/>
  <c r="I332" i="52" s="1"/>
  <c r="H262" i="52"/>
  <c r="F221" i="42" s="1"/>
  <c r="K221" i="42" s="1"/>
  <c r="H174" i="52"/>
  <c r="I174" i="52" s="1"/>
  <c r="H209" i="52"/>
  <c r="F148" i="42" s="1"/>
  <c r="K148" i="42" s="1"/>
  <c r="H349" i="52"/>
  <c r="F330" i="42" s="1"/>
  <c r="K330" i="42" s="1"/>
  <c r="H60" i="52"/>
  <c r="I60" i="52" s="1"/>
  <c r="H295" i="52"/>
  <c r="I295" i="52" s="1"/>
  <c r="H172" i="52"/>
  <c r="F354" i="42" s="1"/>
  <c r="K354" i="42" s="1"/>
  <c r="H125" i="52"/>
  <c r="F269" i="42" s="1"/>
  <c r="K269" i="42" s="1"/>
  <c r="H129" i="52"/>
  <c r="F282" i="42" s="1"/>
  <c r="K282" i="42" s="1"/>
  <c r="H212" i="52"/>
  <c r="F109" i="42" s="1"/>
  <c r="K109" i="42" s="1"/>
  <c r="H144" i="52"/>
  <c r="F110" i="42" s="1"/>
  <c r="K110" i="42" s="1"/>
  <c r="H94" i="52"/>
  <c r="F216" i="42" s="1"/>
  <c r="K216" i="42" s="1"/>
  <c r="H222" i="52"/>
  <c r="I222" i="52" s="1"/>
  <c r="H39" i="52"/>
  <c r="I39" i="52" s="1"/>
  <c r="H66" i="52"/>
  <c r="I66" i="52" s="1"/>
  <c r="H42" i="52"/>
  <c r="I42" i="52" s="1"/>
  <c r="H17" i="52"/>
  <c r="I17" i="52" s="1"/>
  <c r="H203" i="52"/>
  <c r="F182" i="42" s="1"/>
  <c r="K182" i="42" s="1"/>
  <c r="H34" i="52"/>
  <c r="F357" i="42" s="1"/>
  <c r="K357" i="42" s="1"/>
  <c r="H314" i="52"/>
  <c r="I314" i="52" s="1"/>
  <c r="H258" i="52"/>
  <c r="F256" i="42" s="1"/>
  <c r="K256" i="42" s="1"/>
  <c r="H38" i="52"/>
  <c r="F323" i="42" s="1"/>
  <c r="K323" i="42" s="1"/>
  <c r="H29" i="52"/>
  <c r="I29" i="52" s="1"/>
  <c r="H273" i="52"/>
  <c r="H320" i="52"/>
  <c r="F257" i="42" s="1"/>
  <c r="K257" i="42" s="1"/>
  <c r="H151" i="52"/>
  <c r="I151" i="52" s="1"/>
  <c r="H149" i="52"/>
  <c r="I149" i="52" s="1"/>
  <c r="H24" i="52"/>
  <c r="F231" i="42" s="1"/>
  <c r="K231" i="42" s="1"/>
  <c r="H101" i="52"/>
  <c r="I101" i="52" s="1"/>
  <c r="H121" i="52"/>
  <c r="F263" i="42" s="1"/>
  <c r="K263" i="42" s="1"/>
  <c r="H153" i="52"/>
  <c r="F97" i="42" s="1"/>
  <c r="K97" i="42" s="1"/>
  <c r="H83" i="52"/>
  <c r="I83" i="52" s="1"/>
  <c r="H41" i="52"/>
  <c r="I41" i="52" s="1"/>
  <c r="H68" i="52"/>
  <c r="I68" i="52" s="1"/>
  <c r="H7" i="52"/>
  <c r="I7" i="52" s="1"/>
  <c r="H22" i="52"/>
  <c r="F100" i="42" s="1"/>
  <c r="K100" i="42" s="1"/>
  <c r="H13" i="52"/>
  <c r="I13" i="52" s="1"/>
  <c r="H197" i="52"/>
  <c r="F365" i="42" s="1"/>
  <c r="H251" i="52"/>
  <c r="I251" i="52" s="1"/>
  <c r="H30" i="52"/>
  <c r="I30" i="52" s="1"/>
  <c r="H48" i="52"/>
  <c r="I48" i="52" s="1"/>
  <c r="H194" i="52"/>
  <c r="I194" i="52" s="1"/>
  <c r="H275" i="52"/>
  <c r="I275" i="52" s="1"/>
  <c r="H302" i="52"/>
  <c r="F50" i="42" s="1"/>
  <c r="H40" i="52"/>
  <c r="F358" i="42" s="1"/>
  <c r="H104" i="52"/>
  <c r="F359" i="42" s="1"/>
  <c r="K359" i="42" s="1"/>
  <c r="H32" i="52"/>
  <c r="F77" i="42" s="1"/>
  <c r="H100" i="52"/>
  <c r="I100" i="52" s="1"/>
  <c r="H327" i="52"/>
  <c r="I327" i="52" s="1"/>
  <c r="H252" i="52"/>
  <c r="F75" i="42" s="1"/>
  <c r="H20" i="52"/>
  <c r="I20" i="52" s="1"/>
  <c r="H135" i="52"/>
  <c r="I135" i="52" s="1"/>
  <c r="H340" i="52"/>
  <c r="F260" i="42" s="1"/>
  <c r="K260" i="42" s="1"/>
  <c r="F44" i="42"/>
  <c r="H37" i="52"/>
  <c r="I37" i="52" s="1"/>
  <c r="H50" i="52"/>
  <c r="H176" i="52"/>
  <c r="F133" i="42" s="1"/>
  <c r="K133" i="42" s="1"/>
  <c r="H12" i="52"/>
  <c r="I12" i="52" s="1"/>
  <c r="H206" i="52"/>
  <c r="I206" i="52" s="1"/>
  <c r="H293" i="52"/>
  <c r="I293" i="52" s="1"/>
  <c r="H113" i="52"/>
  <c r="F290" i="42" s="1"/>
  <c r="K290" i="42" s="1"/>
  <c r="H307" i="52"/>
  <c r="I307" i="52" s="1"/>
  <c r="H270" i="52"/>
  <c r="I270" i="52" s="1"/>
  <c r="H224" i="52"/>
  <c r="F116" i="42" s="1"/>
  <c r="K116" i="42" s="1"/>
  <c r="H226" i="52"/>
  <c r="I226" i="52" s="1"/>
  <c r="H248" i="52"/>
  <c r="F299" i="42" s="1"/>
  <c r="K299" i="42" s="1"/>
  <c r="H72" i="52"/>
  <c r="F102" i="42" s="1"/>
  <c r="K102" i="42" s="1"/>
  <c r="H90" i="52"/>
  <c r="I90" i="52" s="1"/>
  <c r="H246" i="52"/>
  <c r="F173" i="42" s="1"/>
  <c r="K173" i="42" s="1"/>
  <c r="H51" i="52"/>
  <c r="I51" i="52" s="1"/>
  <c r="H148" i="52"/>
  <c r="I148" i="52" s="1"/>
  <c r="H324" i="52"/>
  <c r="F219" i="42" s="1"/>
  <c r="H28" i="52"/>
  <c r="I28" i="52" s="1"/>
  <c r="H208" i="52"/>
  <c r="I208" i="52" s="1"/>
  <c r="H63" i="52"/>
  <c r="I63" i="52" s="1"/>
  <c r="H70" i="52"/>
  <c r="I70" i="52" s="1"/>
  <c r="H232" i="52"/>
  <c r="I232" i="52" s="1"/>
  <c r="H217" i="52"/>
  <c r="I217" i="52" s="1"/>
  <c r="H122" i="52"/>
  <c r="I122" i="52" s="1"/>
  <c r="H173" i="52"/>
  <c r="I173" i="52" s="1"/>
  <c r="H322" i="52"/>
  <c r="I322" i="52" s="1"/>
  <c r="H315" i="52"/>
  <c r="I315" i="52" s="1"/>
  <c r="H157" i="52"/>
  <c r="I157" i="52" s="1"/>
  <c r="H55" i="52"/>
  <c r="I55" i="52" s="1"/>
  <c r="H67" i="52"/>
  <c r="I67" i="52" s="1"/>
  <c r="H76" i="52"/>
  <c r="F228" i="42" s="1"/>
  <c r="K228" i="42" s="1"/>
  <c r="H321" i="52"/>
  <c r="F71" i="42" s="1"/>
  <c r="K71" i="42" s="1"/>
  <c r="H105" i="52"/>
  <c r="F302" i="42" s="1"/>
  <c r="K302" i="42" s="1"/>
  <c r="H165" i="52"/>
  <c r="F334" i="42" s="1"/>
  <c r="K334" i="42" s="1"/>
  <c r="H131" i="52"/>
  <c r="F289" i="42" s="1"/>
  <c r="H77" i="52"/>
  <c r="F197" i="42" s="1"/>
  <c r="K197" i="42" s="1"/>
  <c r="H152" i="52"/>
  <c r="F98" i="42" s="1"/>
  <c r="K98" i="42" s="1"/>
  <c r="H47" i="52"/>
  <c r="I47" i="52" s="1"/>
  <c r="H234" i="52"/>
  <c r="I234" i="52" s="1"/>
  <c r="H264" i="52"/>
  <c r="I264" i="52" s="1"/>
  <c r="H150" i="52"/>
  <c r="I150" i="52" s="1"/>
  <c r="H181" i="52"/>
  <c r="F192" i="42" s="1"/>
  <c r="K192" i="42" s="1"/>
  <c r="H82" i="52"/>
  <c r="F152" i="42" s="1"/>
  <c r="K152" i="42" s="1"/>
  <c r="H286" i="52"/>
  <c r="I286" i="52" s="1"/>
  <c r="H130" i="52"/>
  <c r="F96" i="42" s="1"/>
  <c r="K96" i="42" s="1"/>
  <c r="H277" i="52"/>
  <c r="I277" i="52" s="1"/>
  <c r="H218" i="52"/>
  <c r="F336" i="42" s="1"/>
  <c r="K336" i="42" s="1"/>
  <c r="H137" i="52"/>
  <c r="F184" i="42" s="1"/>
  <c r="K184" i="42" s="1"/>
  <c r="H58" i="52"/>
  <c r="F242" i="42" s="1"/>
  <c r="K242" i="42" s="1"/>
  <c r="H128" i="52"/>
  <c r="I128" i="52" s="1"/>
  <c r="H301" i="52"/>
  <c r="I301" i="52" s="1"/>
  <c r="H140" i="52"/>
  <c r="F361" i="42" s="1"/>
  <c r="H276" i="52"/>
  <c r="F224" i="42" s="1"/>
  <c r="K224" i="42" s="1"/>
  <c r="H141" i="52"/>
  <c r="F270" i="42" s="1"/>
  <c r="K270" i="42" s="1"/>
  <c r="H274" i="52"/>
  <c r="F283" i="42" s="1"/>
  <c r="K283" i="42" s="1"/>
  <c r="H146" i="52"/>
  <c r="F316" i="42" s="1"/>
  <c r="K316" i="42" s="1"/>
  <c r="H120" i="52"/>
  <c r="I120" i="52" s="1"/>
  <c r="H240" i="52"/>
  <c r="I240" i="52" s="1"/>
  <c r="H305" i="52"/>
  <c r="H118" i="52"/>
  <c r="I118" i="52" s="1"/>
  <c r="H98" i="52"/>
  <c r="F223" i="42" s="1"/>
  <c r="K223" i="42" s="1"/>
  <c r="H259" i="52"/>
  <c r="I259" i="52" s="1"/>
  <c r="H80" i="52"/>
  <c r="I80" i="52" s="1"/>
  <c r="H205" i="52"/>
  <c r="I205" i="52" s="1"/>
  <c r="H192" i="52"/>
  <c r="F346" i="42" s="1"/>
  <c r="K346" i="42" s="1"/>
  <c r="H91" i="52"/>
  <c r="I91" i="52" s="1"/>
  <c r="H214" i="52"/>
  <c r="H115" i="52"/>
  <c r="I115" i="52" s="1"/>
  <c r="H330" i="52"/>
  <c r="F76" i="42" s="1"/>
  <c r="K76" i="42" s="1"/>
  <c r="H348" i="52"/>
  <c r="F313" i="42" s="1"/>
  <c r="K313" i="42" s="1"/>
  <c r="H97" i="52"/>
  <c r="I97" i="52" s="1"/>
  <c r="H183" i="52"/>
  <c r="F342" i="42" s="1"/>
  <c r="K342" i="42" s="1"/>
  <c r="H62" i="52"/>
  <c r="I62" i="52" s="1"/>
  <c r="H261" i="52"/>
  <c r="F198" i="42" s="1"/>
  <c r="K198" i="42" s="1"/>
  <c r="H156" i="52"/>
  <c r="F33" i="42" s="1"/>
  <c r="H199" i="52"/>
  <c r="F327" i="42" s="1"/>
  <c r="K327" i="42" s="1"/>
  <c r="H346" i="52"/>
  <c r="I346" i="52" s="1"/>
  <c r="H342" i="52"/>
  <c r="F265" i="42" s="1"/>
  <c r="K265" i="42" s="1"/>
  <c r="H15" i="52"/>
  <c r="I15" i="52" s="1"/>
  <c r="H155" i="52"/>
  <c r="I155" i="52" s="1"/>
  <c r="H107" i="52"/>
  <c r="F253" i="42" s="1"/>
  <c r="K253" i="42" s="1"/>
  <c r="H211" i="52"/>
  <c r="I211" i="52" s="1"/>
  <c r="H23" i="52"/>
  <c r="I23" i="52" s="1"/>
  <c r="H337" i="52"/>
  <c r="I337" i="52" s="1"/>
  <c r="H244" i="52"/>
  <c r="F244" i="42" s="1"/>
  <c r="K244" i="42" s="1"/>
  <c r="H290" i="52"/>
  <c r="I290" i="52" s="1"/>
  <c r="H299" i="52"/>
  <c r="F67" i="42" s="1"/>
  <c r="H334" i="52"/>
  <c r="F108" i="42" s="1"/>
  <c r="H333" i="52"/>
  <c r="F87" i="42" s="1"/>
  <c r="K87" i="42" s="1"/>
  <c r="H326" i="52"/>
  <c r="F258" i="42" s="1"/>
  <c r="K258" i="42" s="1"/>
  <c r="H278" i="52"/>
  <c r="I278" i="52" s="1"/>
  <c r="H309" i="52"/>
  <c r="I309" i="52" s="1"/>
  <c r="H106" i="52"/>
  <c r="H268" i="52"/>
  <c r="H253" i="52"/>
  <c r="H266" i="52"/>
  <c r="H338" i="52"/>
  <c r="I338" i="52" s="1"/>
  <c r="H180" i="52"/>
  <c r="I180" i="52" s="1"/>
  <c r="H110" i="52"/>
  <c r="I110" i="52" s="1"/>
  <c r="H102" i="52"/>
  <c r="H43" i="52"/>
  <c r="I43" i="52" s="1"/>
  <c r="H36" i="52"/>
  <c r="F248" i="42" s="1"/>
  <c r="K248" i="42" s="1"/>
  <c r="H255" i="52"/>
  <c r="I255" i="52" s="1"/>
  <c r="H85" i="52"/>
  <c r="I85" i="52" s="1"/>
  <c r="H88" i="52"/>
  <c r="I88" i="52" s="1"/>
  <c r="H318" i="52"/>
  <c r="I318" i="52" s="1"/>
  <c r="H35" i="52"/>
  <c r="F232" i="42" s="1"/>
  <c r="K232" i="42" s="1"/>
  <c r="H160" i="52"/>
  <c r="F177" i="42" s="1"/>
  <c r="K177" i="42" s="1"/>
  <c r="H288" i="52"/>
  <c r="I288" i="52" s="1"/>
  <c r="H103" i="52"/>
  <c r="F271" i="42" s="1"/>
  <c r="K271" i="42" s="1"/>
  <c r="H154" i="52"/>
  <c r="F46" i="42" s="1"/>
  <c r="K46" i="42" s="1"/>
  <c r="H158" i="52"/>
  <c r="I158" i="52" s="1"/>
  <c r="H127" i="52"/>
  <c r="I127" i="52" s="1"/>
  <c r="H59" i="52"/>
  <c r="I59" i="52" s="1"/>
  <c r="H182" i="52"/>
  <c r="F363" i="42" s="1"/>
  <c r="K363" i="42" s="1"/>
  <c r="H6" i="52"/>
  <c r="F95" i="42" s="1"/>
  <c r="K95" i="42" s="1"/>
  <c r="H123" i="52"/>
  <c r="I123" i="52" s="1"/>
  <c r="H168" i="52"/>
  <c r="I168" i="52" s="1"/>
  <c r="H116" i="52"/>
  <c r="I116" i="52" s="1"/>
  <c r="H25" i="52"/>
  <c r="I25" i="52" s="1"/>
  <c r="H186" i="52"/>
  <c r="I186" i="52" s="1"/>
  <c r="H10" i="52"/>
  <c r="F308" i="42" s="1"/>
  <c r="H298" i="52"/>
  <c r="F53" i="42" s="1"/>
  <c r="K53" i="42" s="1"/>
  <c r="H202" i="52"/>
  <c r="I202" i="52" s="1"/>
  <c r="H250" i="52"/>
  <c r="I250" i="52" s="1"/>
  <c r="H256" i="52"/>
  <c r="F174" i="42" s="1"/>
  <c r="K174" i="42" s="1"/>
  <c r="H184" i="52"/>
  <c r="I184" i="52" s="1"/>
  <c r="H26" i="52"/>
  <c r="F213" i="42" s="1"/>
  <c r="K213" i="42" s="1"/>
  <c r="H228" i="52"/>
  <c r="F352" i="42" s="1"/>
  <c r="K352" i="42" s="1"/>
  <c r="H133" i="52"/>
  <c r="F114" i="42" s="1"/>
  <c r="H239" i="52"/>
  <c r="I239" i="52" s="1"/>
  <c r="H189" i="52"/>
  <c r="H223" i="52"/>
  <c r="F111" i="42" s="1"/>
  <c r="K111" i="42" s="1"/>
  <c r="H11" i="52"/>
  <c r="I11" i="52" s="1"/>
  <c r="H112" i="52"/>
  <c r="H53" i="52"/>
  <c r="H285" i="52"/>
  <c r="H323" i="52"/>
  <c r="H329" i="52"/>
  <c r="H81" i="52"/>
  <c r="H138" i="52"/>
  <c r="F131" i="31"/>
  <c r="I289" i="42" s="1"/>
  <c r="F95" i="31"/>
  <c r="I243" i="42" s="1"/>
  <c r="F60" i="31"/>
  <c r="I250" i="42" s="1"/>
  <c r="F156" i="31"/>
  <c r="I33" i="42" s="1"/>
  <c r="F235" i="31"/>
  <c r="I210" i="42" s="1"/>
  <c r="F148" i="31"/>
  <c r="I92" i="42" s="1"/>
  <c r="F287" i="31"/>
  <c r="I59" i="42" s="1"/>
  <c r="F52" i="31"/>
  <c r="I62" i="42" s="1"/>
  <c r="I350" i="52"/>
  <c r="F66" i="31"/>
  <c r="I91" i="42" s="1"/>
  <c r="F116" i="31"/>
  <c r="I233" i="42" s="1"/>
  <c r="F319" i="31"/>
  <c r="I106" i="42" s="1"/>
  <c r="F284" i="31"/>
  <c r="I48" i="42" s="1"/>
  <c r="F286" i="31"/>
  <c r="I40" i="42" s="1"/>
  <c r="F197" i="31"/>
  <c r="I365" i="42" s="1"/>
  <c r="F281" i="31"/>
  <c r="I127" i="42" s="1"/>
  <c r="F304" i="31"/>
  <c r="I29" i="42" s="1"/>
  <c r="F119" i="31"/>
  <c r="I318" i="42" s="1"/>
  <c r="F89" i="31"/>
  <c r="I140" i="42" s="1"/>
  <c r="F283" i="31"/>
  <c r="I64" i="42" s="1"/>
  <c r="F90" i="31"/>
  <c r="I169" i="42" s="1"/>
  <c r="F88" i="31"/>
  <c r="I123" i="42" s="1"/>
  <c r="F91" i="31"/>
  <c r="I73" i="42" s="1"/>
  <c r="F32" i="31"/>
  <c r="I77" i="42" s="1"/>
  <c r="F173" i="31"/>
  <c r="I349" i="42" s="1"/>
  <c r="F324" i="31"/>
  <c r="I219" i="42" s="1"/>
  <c r="F14" i="31"/>
  <c r="I165" i="42" s="1"/>
  <c r="F74" i="31"/>
  <c r="I160" i="42" s="1"/>
  <c r="F142" i="31"/>
  <c r="I112" i="42" s="1"/>
  <c r="F177" i="31"/>
  <c r="I285" i="42" s="1"/>
  <c r="F16" i="31"/>
  <c r="I157" i="42" s="1"/>
  <c r="F10" i="31"/>
  <c r="I308" i="42" s="1"/>
  <c r="F317" i="31"/>
  <c r="I214" i="42" s="1"/>
  <c r="F117" i="31"/>
  <c r="I42" i="42" s="1"/>
  <c r="F133" i="31"/>
  <c r="I114" i="42" s="1"/>
  <c r="F136" i="31"/>
  <c r="I306" i="42" s="1"/>
  <c r="F309" i="31"/>
  <c r="I49" i="42" s="1"/>
  <c r="F306" i="31"/>
  <c r="I44" i="42" s="1"/>
  <c r="F275" i="31"/>
  <c r="I314" i="42" s="1"/>
  <c r="F305" i="31"/>
  <c r="I28" i="42" s="1"/>
  <c r="F40" i="31"/>
  <c r="I358" i="42" s="1"/>
  <c r="F334" i="31"/>
  <c r="I108" i="42" s="1"/>
  <c r="F63" i="31"/>
  <c r="I86" i="42" s="1"/>
  <c r="F316" i="31"/>
  <c r="I105" i="42" s="1"/>
  <c r="F308" i="31"/>
  <c r="I69" i="42" s="1"/>
  <c r="F302" i="31"/>
  <c r="I50" i="42" s="1"/>
  <c r="F134" i="31"/>
  <c r="I303" i="42" s="1"/>
  <c r="F75" i="31"/>
  <c r="I230" i="42" s="1"/>
  <c r="K230" i="42" s="1"/>
  <c r="F337" i="31"/>
  <c r="I149" i="42" s="1"/>
  <c r="F299" i="31"/>
  <c r="I67" i="42" s="1"/>
  <c r="F322" i="31"/>
  <c r="I107" i="42" s="1"/>
  <c r="F318" i="31"/>
  <c r="I79" i="42" s="1"/>
  <c r="F277" i="42"/>
  <c r="K277" i="42" s="1"/>
  <c r="F262" i="42"/>
  <c r="K262" i="42" s="1"/>
  <c r="I75" i="52"/>
  <c r="I38" i="52"/>
  <c r="F227" i="42"/>
  <c r="K227" i="42" s="1"/>
  <c r="I14" i="52"/>
  <c r="F165" i="42"/>
  <c r="I19" i="52"/>
  <c r="I24" i="52"/>
  <c r="F274" i="42"/>
  <c r="K274" i="42" s="1"/>
  <c r="I321" i="52"/>
  <c r="F210" i="42"/>
  <c r="F99" i="42"/>
  <c r="K99" i="42" s="1"/>
  <c r="I283" i="52"/>
  <c r="I108" i="52"/>
  <c r="F45" i="42"/>
  <c r="K45" i="42" s="1"/>
  <c r="F42" i="42"/>
  <c r="I56" i="52"/>
  <c r="F146" i="42"/>
  <c r="K146" i="42" s="1"/>
  <c r="I245" i="52"/>
  <c r="I207" i="52"/>
  <c r="F142" i="42"/>
  <c r="K142" i="42" s="1"/>
  <c r="I119" i="52"/>
  <c r="I111" i="52"/>
  <c r="I336" i="52"/>
  <c r="I31" i="52"/>
  <c r="F69" i="42"/>
  <c r="F303" i="42"/>
  <c r="I134" i="52"/>
  <c r="F226" i="42"/>
  <c r="F333" i="42"/>
  <c r="K333" i="42" s="1"/>
  <c r="I61" i="52"/>
  <c r="I172" i="52"/>
  <c r="K112" i="42" l="1"/>
  <c r="K210" i="42"/>
  <c r="K69" i="42"/>
  <c r="K42" i="42"/>
  <c r="K308" i="42"/>
  <c r="K127" i="42"/>
  <c r="K361" i="42"/>
  <c r="K75" i="42"/>
  <c r="K108" i="42"/>
  <c r="K77" i="42"/>
  <c r="K50" i="42"/>
  <c r="K226" i="42"/>
  <c r="K44" i="42"/>
  <c r="K48" i="42"/>
  <c r="K64" i="42"/>
  <c r="I22" i="52"/>
  <c r="I302" i="52"/>
  <c r="F169" i="42"/>
  <c r="K169" i="42" s="1"/>
  <c r="F187" i="42"/>
  <c r="K187" i="42" s="1"/>
  <c r="I179" i="52"/>
  <c r="F190" i="42"/>
  <c r="K190" i="42" s="1"/>
  <c r="I69" i="52"/>
  <c r="F301" i="42"/>
  <c r="K301" i="42" s="1"/>
  <c r="I260" i="52"/>
  <c r="I291" i="52"/>
  <c r="F164" i="42"/>
  <c r="K164" i="42" s="1"/>
  <c r="F348" i="42"/>
  <c r="K348" i="42" s="1"/>
  <c r="F362" i="42"/>
  <c r="K362" i="42" s="1"/>
  <c r="I311" i="52"/>
  <c r="K365" i="42"/>
  <c r="F88" i="42"/>
  <c r="K88" i="42" s="1"/>
  <c r="I44" i="52"/>
  <c r="I32" i="52"/>
  <c r="F91" i="42"/>
  <c r="K91" i="42" s="1"/>
  <c r="I121" i="52"/>
  <c r="F298" i="42"/>
  <c r="K298" i="42" s="1"/>
  <c r="F239" i="42"/>
  <c r="K239" i="42" s="1"/>
  <c r="F343" i="42"/>
  <c r="K343" i="42" s="1"/>
  <c r="F317" i="42"/>
  <c r="K317" i="42" s="1"/>
  <c r="F89" i="42"/>
  <c r="K89" i="42" s="1"/>
  <c r="I219" i="52"/>
  <c r="F135" i="42"/>
  <c r="K135" i="42" s="1"/>
  <c r="F246" i="42"/>
  <c r="K246" i="42" s="1"/>
  <c r="I161" i="52"/>
  <c r="F92" i="42"/>
  <c r="K92" i="42" s="1"/>
  <c r="I166" i="52"/>
  <c r="I284" i="52"/>
  <c r="F57" i="42"/>
  <c r="K57" i="42" s="1"/>
  <c r="F27" i="42"/>
  <c r="K27" i="42" s="1"/>
  <c r="I312" i="52"/>
  <c r="F150" i="42"/>
  <c r="K150" i="42" s="1"/>
  <c r="F259" i="42"/>
  <c r="K259" i="42" s="1"/>
  <c r="I349" i="52"/>
  <c r="I142" i="52"/>
  <c r="I276" i="52"/>
  <c r="F74" i="42"/>
  <c r="K74" i="42" s="1"/>
  <c r="F191" i="42"/>
  <c r="K191" i="42" s="1"/>
  <c r="I74" i="52"/>
  <c r="F186" i="42"/>
  <c r="K186" i="42" s="1"/>
  <c r="I258" i="52"/>
  <c r="I132" i="52"/>
  <c r="I237" i="52"/>
  <c r="F168" i="42"/>
  <c r="K168" i="42" s="1"/>
  <c r="F81" i="42"/>
  <c r="K81" i="42" s="1"/>
  <c r="I94" i="52"/>
  <c r="F194" i="42"/>
  <c r="K194" i="42" s="1"/>
  <c r="I229" i="52"/>
  <c r="I344" i="52"/>
  <c r="I330" i="52"/>
  <c r="I175" i="52"/>
  <c r="F47" i="42"/>
  <c r="K47" i="42" s="1"/>
  <c r="I136" i="52"/>
  <c r="I281" i="52"/>
  <c r="I348" i="52"/>
  <c r="I279" i="52"/>
  <c r="F124" i="42"/>
  <c r="K124" i="42" s="1"/>
  <c r="F368" i="42"/>
  <c r="K368" i="42" s="1"/>
  <c r="F335" i="42"/>
  <c r="K335" i="42" s="1"/>
  <c r="I328" i="52"/>
  <c r="F79" i="42"/>
  <c r="K79" i="42" s="1"/>
  <c r="I33" i="52"/>
  <c r="F143" i="42"/>
  <c r="K143" i="42" s="1"/>
  <c r="F105" i="42"/>
  <c r="K105" i="42" s="1"/>
  <c r="I18" i="52"/>
  <c r="I93" i="52"/>
  <c r="F209" i="42"/>
  <c r="K209" i="42" s="1"/>
  <c r="I197" i="52"/>
  <c r="F322" i="42"/>
  <c r="K322" i="42" s="1"/>
  <c r="F162" i="42"/>
  <c r="K162" i="42" s="1"/>
  <c r="I152" i="52"/>
  <c r="I342" i="52"/>
  <c r="F340" i="42"/>
  <c r="K340" i="42" s="1"/>
  <c r="I98" i="52"/>
  <c r="F126" i="42"/>
  <c r="K126" i="42" s="1"/>
  <c r="I242" i="52"/>
  <c r="I246" i="52"/>
  <c r="I303" i="52"/>
  <c r="F84" i="42"/>
  <c r="K84" i="42" s="1"/>
  <c r="I86" i="52"/>
  <c r="F364" i="42"/>
  <c r="K364" i="42" s="1"/>
  <c r="F264" i="42"/>
  <c r="K264" i="42" s="1"/>
  <c r="I300" i="52"/>
  <c r="I143" i="52"/>
  <c r="I296" i="52"/>
  <c r="F355" i="42"/>
  <c r="K355" i="42" s="1"/>
  <c r="I210" i="52"/>
  <c r="F78" i="42"/>
  <c r="K78" i="42" s="1"/>
  <c r="F220" i="42"/>
  <c r="K220" i="42" s="1"/>
  <c r="I216" i="52"/>
  <c r="I71" i="52"/>
  <c r="I169" i="52"/>
  <c r="F54" i="42"/>
  <c r="K54" i="42" s="1"/>
  <c r="F321" i="42"/>
  <c r="K321" i="42" s="1"/>
  <c r="F243" i="42"/>
  <c r="K243" i="42" s="1"/>
  <c r="F130" i="42"/>
  <c r="K130" i="42" s="1"/>
  <c r="I124" i="52"/>
  <c r="I238" i="52"/>
  <c r="F137" i="42"/>
  <c r="K137" i="42" s="1"/>
  <c r="F59" i="42"/>
  <c r="K59" i="42" s="1"/>
  <c r="F266" i="42"/>
  <c r="K266" i="42" s="1"/>
  <c r="F62" i="42"/>
  <c r="K62" i="42" s="1"/>
  <c r="I182" i="52"/>
  <c r="I79" i="52"/>
  <c r="I292" i="52"/>
  <c r="F125" i="42"/>
  <c r="K125" i="42" s="1"/>
  <c r="F338" i="42"/>
  <c r="K338" i="42" s="1"/>
  <c r="F30" i="42"/>
  <c r="K30" i="42" s="1"/>
  <c r="I163" i="52"/>
  <c r="F176" i="42"/>
  <c r="K176" i="42" s="1"/>
  <c r="I89" i="52"/>
  <c r="F58" i="42"/>
  <c r="K58" i="42" s="1"/>
  <c r="I125" i="52"/>
  <c r="F254" i="42"/>
  <c r="K254" i="42" s="1"/>
  <c r="F118" i="42"/>
  <c r="K118" i="42" s="1"/>
  <c r="F151" i="42"/>
  <c r="K151" i="42" s="1"/>
  <c r="I113" i="52"/>
  <c r="I84" i="52"/>
  <c r="I247" i="52"/>
  <c r="F119" i="42"/>
  <c r="K119" i="42" s="1"/>
  <c r="F120" i="42"/>
  <c r="K120" i="42" s="1"/>
  <c r="F287" i="42"/>
  <c r="K287" i="42" s="1"/>
  <c r="F29" i="42"/>
  <c r="K29" i="42" s="1"/>
  <c r="I107" i="52"/>
  <c r="F345" i="42"/>
  <c r="K345" i="42" s="1"/>
  <c r="I16" i="52"/>
  <c r="I213" i="52"/>
  <c r="F136" i="42"/>
  <c r="K136" i="42" s="1"/>
  <c r="I45" i="52"/>
  <c r="I191" i="52"/>
  <c r="I26" i="52"/>
  <c r="K157" i="42"/>
  <c r="F32" i="42"/>
  <c r="K32" i="42" s="1"/>
  <c r="F56" i="42"/>
  <c r="K56" i="42" s="1"/>
  <c r="F72" i="42"/>
  <c r="K72" i="42" s="1"/>
  <c r="F204" i="42"/>
  <c r="K204" i="42" s="1"/>
  <c r="I40" i="52"/>
  <c r="I272" i="52"/>
  <c r="I46" i="52"/>
  <c r="F349" i="42"/>
  <c r="K349" i="42" s="1"/>
  <c r="F195" i="42"/>
  <c r="K195" i="42" s="1"/>
  <c r="I58" i="52"/>
  <c r="F115" i="42"/>
  <c r="K115" i="42" s="1"/>
  <c r="F305" i="42"/>
  <c r="K305" i="42" s="1"/>
  <c r="F159" i="42"/>
  <c r="K159" i="42" s="1"/>
  <c r="I345" i="52"/>
  <c r="F218" i="42"/>
  <c r="K218" i="42" s="1"/>
  <c r="F189" i="42"/>
  <c r="K189" i="42" s="1"/>
  <c r="F285" i="42"/>
  <c r="K285" i="42" s="1"/>
  <c r="F229" i="42"/>
  <c r="K229" i="42" s="1"/>
  <c r="I212" i="52"/>
  <c r="F129" i="42"/>
  <c r="K129" i="42" s="1"/>
  <c r="F49" i="42"/>
  <c r="K49" i="42" s="1"/>
  <c r="F51" i="42"/>
  <c r="K51" i="42" s="1"/>
  <c r="F178" i="42"/>
  <c r="K178" i="42" s="1"/>
  <c r="F201" i="42"/>
  <c r="K201" i="42" s="1"/>
  <c r="I233" i="52"/>
  <c r="F73" i="42"/>
  <c r="K73" i="42" s="1"/>
  <c r="F225" i="42"/>
  <c r="K225" i="42" s="1"/>
  <c r="F284" i="42"/>
  <c r="K284" i="42" s="1"/>
  <c r="F166" i="42"/>
  <c r="K166" i="42" s="1"/>
  <c r="I203" i="52"/>
  <c r="F249" i="42"/>
  <c r="K249" i="42" s="1"/>
  <c r="F117" i="42"/>
  <c r="K117" i="42" s="1"/>
  <c r="F250" i="42"/>
  <c r="K250" i="42" s="1"/>
  <c r="I105" i="52"/>
  <c r="I340" i="52"/>
  <c r="F144" i="42"/>
  <c r="K144" i="42" s="1"/>
  <c r="I92" i="52"/>
  <c r="I244" i="52"/>
  <c r="K306" i="42"/>
  <c r="F83" i="42"/>
  <c r="K83" i="42" s="1"/>
  <c r="I129" i="52"/>
  <c r="I262" i="52"/>
  <c r="F251" i="42"/>
  <c r="K251" i="42" s="1"/>
  <c r="F38" i="42"/>
  <c r="K38" i="42" s="1"/>
  <c r="F279" i="42"/>
  <c r="K279" i="42" s="1"/>
  <c r="F297" i="42"/>
  <c r="K297" i="42" s="1"/>
  <c r="F172" i="42"/>
  <c r="K172" i="42" s="1"/>
  <c r="I224" i="52"/>
  <c r="I209" i="52"/>
  <c r="F356" i="42"/>
  <c r="K356" i="42" s="1"/>
  <c r="F367" i="42"/>
  <c r="K367" i="42" s="1"/>
  <c r="F82" i="42"/>
  <c r="K82" i="42" s="1"/>
  <c r="F319" i="42"/>
  <c r="K319" i="42" s="1"/>
  <c r="I144" i="52"/>
  <c r="F207" i="42"/>
  <c r="K207" i="42" s="1"/>
  <c r="I72" i="52"/>
  <c r="I297" i="52"/>
  <c r="I130" i="52"/>
  <c r="F106" i="42"/>
  <c r="K106" i="42" s="1"/>
  <c r="F39" i="42"/>
  <c r="K39" i="42" s="1"/>
  <c r="I320" i="52"/>
  <c r="I204" i="52"/>
  <c r="F93" i="42"/>
  <c r="K93" i="42" s="1"/>
  <c r="I103" i="52"/>
  <c r="F240" i="42"/>
  <c r="K240" i="42" s="1"/>
  <c r="F329" i="42"/>
  <c r="K329" i="42" s="1"/>
  <c r="F128" i="42"/>
  <c r="K128" i="42" s="1"/>
  <c r="F103" i="42"/>
  <c r="K103" i="42" s="1"/>
  <c r="F311" i="42"/>
  <c r="K311" i="42" s="1"/>
  <c r="F202" i="42"/>
  <c r="K202" i="42" s="1"/>
  <c r="F86" i="42"/>
  <c r="K86" i="42" s="1"/>
  <c r="I324" i="52"/>
  <c r="F85" i="42"/>
  <c r="K85" i="42" s="1"/>
  <c r="F214" i="42"/>
  <c r="K214" i="42" s="1"/>
  <c r="I256" i="52"/>
  <c r="I334" i="52"/>
  <c r="I326" i="52"/>
  <c r="F268" i="42"/>
  <c r="K268" i="42" s="1"/>
  <c r="I153" i="52"/>
  <c r="I183" i="52"/>
  <c r="I76" i="52"/>
  <c r="F107" i="42"/>
  <c r="K107" i="42" s="1"/>
  <c r="I218" i="52"/>
  <c r="F309" i="42"/>
  <c r="K309" i="42" s="1"/>
  <c r="F185" i="42"/>
  <c r="K185" i="42" s="1"/>
  <c r="I34" i="52"/>
  <c r="I273" i="52"/>
  <c r="F104" i="42"/>
  <c r="K104" i="42" s="1"/>
  <c r="F314" i="42"/>
  <c r="K314" i="42" s="1"/>
  <c r="F145" i="42"/>
  <c r="K145" i="42" s="1"/>
  <c r="I131" i="52"/>
  <c r="I181" i="52"/>
  <c r="I146" i="52"/>
  <c r="F235" i="42"/>
  <c r="K235" i="42" s="1"/>
  <c r="F52" i="42"/>
  <c r="K52" i="42" s="1"/>
  <c r="F292" i="42"/>
  <c r="K292" i="42" s="1"/>
  <c r="F247" i="42"/>
  <c r="K247" i="42" s="1"/>
  <c r="F369" i="42"/>
  <c r="K369" i="42" s="1"/>
  <c r="F208" i="42"/>
  <c r="K208" i="42" s="1"/>
  <c r="F276" i="42"/>
  <c r="K276" i="42" s="1"/>
  <c r="I82" i="52"/>
  <c r="I165" i="52"/>
  <c r="F353" i="42"/>
  <c r="K353" i="42" s="1"/>
  <c r="F255" i="42"/>
  <c r="K255" i="42" s="1"/>
  <c r="I141" i="52"/>
  <c r="F141" i="42"/>
  <c r="K141" i="42" s="1"/>
  <c r="F167" i="42"/>
  <c r="K167" i="42" s="1"/>
  <c r="F281" i="42"/>
  <c r="K281" i="42" s="1"/>
  <c r="I137" i="52"/>
  <c r="F158" i="42"/>
  <c r="K158" i="42" s="1"/>
  <c r="I214" i="52"/>
  <c r="F163" i="42"/>
  <c r="K163" i="42" s="1"/>
  <c r="I305" i="52"/>
  <c r="F28" i="42"/>
  <c r="K28" i="42" s="1"/>
  <c r="I140" i="52"/>
  <c r="F155" i="42"/>
  <c r="K155" i="42" s="1"/>
  <c r="F40" i="42"/>
  <c r="K40" i="42" s="1"/>
  <c r="F294" i="42"/>
  <c r="K294" i="42" s="1"/>
  <c r="F351" i="42"/>
  <c r="K351" i="42" s="1"/>
  <c r="F154" i="42"/>
  <c r="K154" i="42" s="1"/>
  <c r="I10" i="52"/>
  <c r="F80" i="42"/>
  <c r="K80" i="42" s="1"/>
  <c r="F63" i="42"/>
  <c r="K63" i="42" s="1"/>
  <c r="F205" i="42"/>
  <c r="K205" i="42" s="1"/>
  <c r="F171" i="42"/>
  <c r="K171" i="42" s="1"/>
  <c r="F200" i="42"/>
  <c r="K200" i="42" s="1"/>
  <c r="I50" i="52"/>
  <c r="F339" i="42"/>
  <c r="K339" i="42" s="1"/>
  <c r="F41" i="42"/>
  <c r="K41" i="42" s="1"/>
  <c r="F138" i="42"/>
  <c r="K138" i="42" s="1"/>
  <c r="I35" i="52"/>
  <c r="F121" i="42"/>
  <c r="K121" i="42" s="1"/>
  <c r="I176" i="52"/>
  <c r="I228" i="52"/>
  <c r="F280" i="42"/>
  <c r="K280" i="42" s="1"/>
  <c r="I261" i="52"/>
  <c r="F149" i="42"/>
  <c r="K149" i="42" s="1"/>
  <c r="F43" i="42"/>
  <c r="K43" i="42" s="1"/>
  <c r="F233" i="42"/>
  <c r="K233" i="42" s="1"/>
  <c r="F291" i="42"/>
  <c r="K291" i="42" s="1"/>
  <c r="F161" i="42"/>
  <c r="K161" i="42" s="1"/>
  <c r="F237" i="42"/>
  <c r="K237" i="42" s="1"/>
  <c r="I252" i="52"/>
  <c r="I104" i="52"/>
  <c r="I133" i="52"/>
  <c r="I199" i="52"/>
  <c r="F134" i="42"/>
  <c r="K134" i="42" s="1"/>
  <c r="I77" i="52"/>
  <c r="F332" i="42"/>
  <c r="K332" i="42" s="1"/>
  <c r="K114" i="42"/>
  <c r="I299" i="52"/>
  <c r="K33" i="42"/>
  <c r="F123" i="42"/>
  <c r="K123" i="42" s="1"/>
  <c r="I6" i="52"/>
  <c r="I274" i="52"/>
  <c r="I192" i="52"/>
  <c r="F25" i="42"/>
  <c r="K25" i="42" s="1"/>
  <c r="F35" i="42"/>
  <c r="K35" i="42" s="1"/>
  <c r="I156" i="52"/>
  <c r="I36" i="52"/>
  <c r="F331" i="42"/>
  <c r="K331" i="42" s="1"/>
  <c r="K67" i="42"/>
  <c r="F307" i="42"/>
  <c r="K307" i="42" s="1"/>
  <c r="F360" i="42"/>
  <c r="K360" i="42" s="1"/>
  <c r="I248" i="52"/>
  <c r="F295" i="42"/>
  <c r="K295" i="42" s="1"/>
  <c r="I333" i="52"/>
  <c r="I154" i="52"/>
  <c r="I53" i="52"/>
  <c r="F261" i="42"/>
  <c r="K261" i="42" s="1"/>
  <c r="F252" i="42"/>
  <c r="K252" i="42" s="1"/>
  <c r="I102" i="52"/>
  <c r="I253" i="52"/>
  <c r="F222" i="42"/>
  <c r="K222" i="42" s="1"/>
  <c r="F245" i="42"/>
  <c r="K245" i="42" s="1"/>
  <c r="F203" i="42"/>
  <c r="K203" i="42" s="1"/>
  <c r="I268" i="52"/>
  <c r="I106" i="52"/>
  <c r="F347" i="42"/>
  <c r="K347" i="42" s="1"/>
  <c r="F278" i="42"/>
  <c r="K278" i="42" s="1"/>
  <c r="I223" i="52"/>
  <c r="F175" i="42"/>
  <c r="K175" i="42" s="1"/>
  <c r="I112" i="52"/>
  <c r="F234" i="42"/>
  <c r="K234" i="42" s="1"/>
  <c r="I160" i="52"/>
  <c r="I298" i="52"/>
  <c r="F212" i="42"/>
  <c r="K212" i="42" s="1"/>
  <c r="F66" i="42"/>
  <c r="K66" i="42" s="1"/>
  <c r="I189" i="52"/>
  <c r="F312" i="42"/>
  <c r="K312" i="42" s="1"/>
  <c r="F199" i="42"/>
  <c r="K199" i="42" s="1"/>
  <c r="I266" i="52"/>
  <c r="K165" i="42"/>
  <c r="I81" i="52"/>
  <c r="F132" i="42"/>
  <c r="K132" i="42" s="1"/>
  <c r="K358" i="42"/>
  <c r="I370" i="42"/>
  <c r="F325" i="42"/>
  <c r="K325" i="42" s="1"/>
  <c r="I329" i="52"/>
  <c r="K219" i="42"/>
  <c r="F183" i="42"/>
  <c r="K183" i="42" s="1"/>
  <c r="I323" i="52"/>
  <c r="K303" i="42"/>
  <c r="F65" i="42"/>
  <c r="K65" i="42" s="1"/>
  <c r="I285" i="52"/>
  <c r="K289" i="42"/>
  <c r="I138" i="52"/>
  <c r="F215" i="42"/>
  <c r="K215" i="42" s="1"/>
  <c r="K140" i="42"/>
  <c r="K318" i="42"/>
  <c r="K160" i="42"/>
  <c r="L159" i="42" l="1"/>
  <c r="N159" i="42" s="1"/>
  <c r="L89" i="42"/>
  <c r="N89" i="42" s="1"/>
  <c r="L157" i="42"/>
  <c r="N157" i="42" s="1"/>
  <c r="L109" i="42"/>
  <c r="N109" i="42" s="1"/>
  <c r="L119" i="42"/>
  <c r="N119" i="42" s="1"/>
  <c r="L128" i="42"/>
  <c r="N128" i="42" s="1"/>
  <c r="L46" i="42"/>
  <c r="N46" i="42" s="1"/>
  <c r="L103" i="42"/>
  <c r="N103" i="42" s="1"/>
  <c r="L138" i="42"/>
  <c r="N138" i="42" s="1"/>
  <c r="L135" i="42"/>
  <c r="N135" i="42" s="1"/>
  <c r="L118" i="42"/>
  <c r="N118" i="42" s="1"/>
  <c r="L161" i="42"/>
  <c r="N161" i="42" s="1"/>
  <c r="L253" i="42"/>
  <c r="N253" i="42" s="1"/>
  <c r="L333" i="42"/>
  <c r="N333" i="42" s="1"/>
  <c r="L282" i="42"/>
  <c r="N282" i="42" s="1"/>
  <c r="L60" i="42"/>
  <c r="N60" i="42" s="1"/>
  <c r="L105" i="42"/>
  <c r="N105" i="42" s="1"/>
  <c r="L59" i="42"/>
  <c r="N59" i="42" s="1"/>
  <c r="L53" i="42"/>
  <c r="N53" i="42" s="1"/>
  <c r="L42" i="42"/>
  <c r="N42" i="42" s="1"/>
  <c r="L82" i="42"/>
  <c r="N82" i="42" s="1"/>
  <c r="L98" i="42"/>
  <c r="N98" i="42" s="1"/>
  <c r="L192" i="42"/>
  <c r="N192" i="42" s="1"/>
  <c r="L48" i="42"/>
  <c r="N48" i="42" s="1"/>
  <c r="L354" i="42"/>
  <c r="N354" i="42" s="1"/>
  <c r="L66" i="42"/>
  <c r="N66" i="42" s="1"/>
  <c r="L148" i="42"/>
  <c r="N148" i="42" s="1"/>
  <c r="L136" i="42"/>
  <c r="N136" i="42" s="1"/>
  <c r="L83" i="42"/>
  <c r="N83" i="42" s="1"/>
  <c r="L120" i="42"/>
  <c r="N120" i="42" s="1"/>
  <c r="L106" i="42"/>
  <c r="N106" i="42" s="1"/>
  <c r="L315" i="42"/>
  <c r="N315" i="42" s="1"/>
  <c r="L125" i="42"/>
  <c r="N125" i="42" s="1"/>
  <c r="L117" i="42"/>
  <c r="N117" i="42" s="1"/>
  <c r="L129" i="42"/>
  <c r="N129" i="42" s="1"/>
  <c r="L97" i="42"/>
  <c r="N97" i="42" s="1"/>
  <c r="L45" i="42"/>
  <c r="N45" i="42" s="1"/>
  <c r="L90" i="42"/>
  <c r="N90" i="42" s="1"/>
  <c r="L79" i="42"/>
  <c r="N79" i="42" s="1"/>
  <c r="L152" i="42"/>
  <c r="N152" i="42" s="1"/>
  <c r="L322" i="42"/>
  <c r="N322" i="42" s="1"/>
  <c r="L27" i="42"/>
  <c r="N27" i="42" s="1"/>
  <c r="L293" i="42"/>
  <c r="N293" i="42" s="1"/>
  <c r="L240" i="42"/>
  <c r="N240" i="42" s="1"/>
  <c r="L160" i="42"/>
  <c r="N160" i="42" s="1"/>
  <c r="L278" i="42"/>
  <c r="N278" i="42" s="1"/>
  <c r="L58" i="42"/>
  <c r="N58" i="42" s="1"/>
  <c r="L234" i="42"/>
  <c r="N234" i="42" s="1"/>
  <c r="L126" i="42"/>
  <c r="N126" i="42" s="1"/>
  <c r="L71" i="42"/>
  <c r="N71" i="42" s="1"/>
  <c r="L130" i="42"/>
  <c r="N130" i="42" s="1"/>
  <c r="L140" i="42"/>
  <c r="N140" i="42" s="1"/>
  <c r="L357" i="42"/>
  <c r="N357" i="42" s="1"/>
  <c r="L30" i="42"/>
  <c r="N30" i="42" s="1"/>
  <c r="L329" i="42"/>
  <c r="N329" i="42" s="1"/>
  <c r="L358" i="42"/>
  <c r="N358" i="42" s="1"/>
  <c r="L335" i="42"/>
  <c r="N335" i="42" s="1"/>
  <c r="L31" i="42"/>
  <c r="N31" i="42" s="1"/>
  <c r="L176" i="42"/>
  <c r="N176" i="42" s="1"/>
  <c r="L207" i="42"/>
  <c r="N207" i="42" s="1"/>
  <c r="L216" i="42"/>
  <c r="N216" i="42" s="1"/>
  <c r="L29" i="42"/>
  <c r="N29" i="42" s="1"/>
  <c r="L362" i="42"/>
  <c r="N362" i="42" s="1"/>
  <c r="L34" i="42"/>
  <c r="N34" i="42" s="1"/>
  <c r="L65" i="42"/>
  <c r="N65" i="42" s="1"/>
  <c r="L219" i="42"/>
  <c r="N219" i="42" s="1"/>
  <c r="L112" i="42"/>
  <c r="N112" i="42" s="1"/>
  <c r="L173" i="42"/>
  <c r="N173" i="42" s="1"/>
  <c r="L320" i="42"/>
  <c r="N320" i="42" s="1"/>
  <c r="L64" i="42"/>
  <c r="N64" i="42" s="1"/>
  <c r="L43" i="42"/>
  <c r="N43" i="42" s="1"/>
  <c r="L318" i="42"/>
  <c r="N318" i="42" s="1"/>
  <c r="L164" i="42"/>
  <c r="N164" i="42" s="1"/>
  <c r="L131" i="42"/>
  <c r="N131" i="42" s="1"/>
  <c r="L323" i="42"/>
  <c r="N323" i="42" s="1"/>
  <c r="L32" i="42"/>
  <c r="N32" i="42" s="1"/>
  <c r="L144" i="42"/>
  <c r="N144" i="42" s="1"/>
  <c r="L74" i="42"/>
  <c r="N74" i="42" s="1"/>
  <c r="L339" i="42"/>
  <c r="N339" i="42" s="1"/>
  <c r="L210" i="42"/>
  <c r="N210" i="42" s="1"/>
  <c r="L197" i="42"/>
  <c r="N197" i="42" s="1"/>
  <c r="L223" i="42"/>
  <c r="N223" i="42" s="1"/>
  <c r="L361" i="42"/>
  <c r="N361" i="42" s="1"/>
  <c r="L80" i="42"/>
  <c r="N80" i="42" s="1"/>
  <c r="L279" i="42"/>
  <c r="N279" i="42" s="1"/>
  <c r="L132" i="42"/>
  <c r="N132" i="42" s="1"/>
  <c r="L68" i="42"/>
  <c r="N68" i="42" s="1"/>
  <c r="L269" i="42"/>
  <c r="N269" i="42" s="1"/>
  <c r="L367" i="42"/>
  <c r="N367" i="42" s="1"/>
  <c r="L348" i="42"/>
  <c r="N348" i="42" s="1"/>
  <c r="L292" i="42"/>
  <c r="N292" i="42" s="1"/>
  <c r="L201" i="42"/>
  <c r="N201" i="42" s="1"/>
  <c r="L250" i="42"/>
  <c r="N250" i="42" s="1"/>
  <c r="L265" i="42"/>
  <c r="N265" i="42" s="1"/>
  <c r="L186" i="42"/>
  <c r="N186" i="42" s="1"/>
  <c r="L294" i="42"/>
  <c r="N294" i="42" s="1"/>
  <c r="L236" i="42"/>
  <c r="N236" i="42" s="1"/>
  <c r="L317" i="42"/>
  <c r="N317" i="42" s="1"/>
  <c r="L213" i="42"/>
  <c r="N213" i="42" s="1"/>
  <c r="L262" i="42"/>
  <c r="N262" i="42" s="1"/>
  <c r="L313" i="42"/>
  <c r="N313" i="42" s="1"/>
  <c r="L364" i="42"/>
  <c r="N364" i="42" s="1"/>
  <c r="L172" i="42"/>
  <c r="N172" i="42" s="1"/>
  <c r="L252" i="42"/>
  <c r="N252" i="42" s="1"/>
  <c r="L200" i="42"/>
  <c r="N200" i="42" s="1"/>
  <c r="L241" i="42"/>
  <c r="N241" i="42" s="1"/>
  <c r="L169" i="42"/>
  <c r="N169" i="42" s="1"/>
  <c r="L214" i="42"/>
  <c r="N214" i="42" s="1"/>
  <c r="L285" i="42"/>
  <c r="N285" i="42" s="1"/>
  <c r="L93" i="42"/>
  <c r="N93" i="42" s="1"/>
  <c r="L88" i="42"/>
  <c r="N88" i="42" s="1"/>
  <c r="L350" i="42"/>
  <c r="N350" i="42" s="1"/>
  <c r="L133" i="42"/>
  <c r="N133" i="42" s="1"/>
  <c r="L224" i="42"/>
  <c r="N224" i="42" s="1"/>
  <c r="L25" i="42"/>
  <c r="N25" i="42" s="1"/>
  <c r="L205" i="42"/>
  <c r="N205" i="42" s="1"/>
  <c r="L54" i="42"/>
  <c r="N54" i="42" s="1"/>
  <c r="L266" i="42"/>
  <c r="N266" i="42" s="1"/>
  <c r="L256" i="42"/>
  <c r="N256" i="42" s="1"/>
  <c r="L221" i="42"/>
  <c r="N221" i="42" s="1"/>
  <c r="L356" i="42"/>
  <c r="N356" i="42" s="1"/>
  <c r="L56" i="42"/>
  <c r="N56" i="42" s="1"/>
  <c r="L218" i="42"/>
  <c r="N218" i="42" s="1"/>
  <c r="L349" i="42"/>
  <c r="N349" i="42" s="1"/>
  <c r="L151" i="42"/>
  <c r="N151" i="42" s="1"/>
  <c r="L37" i="42"/>
  <c r="N37" i="42" s="1"/>
  <c r="L77" i="42"/>
  <c r="N77" i="42" s="1"/>
  <c r="L283" i="42"/>
  <c r="N283" i="42" s="1"/>
  <c r="L300" i="42"/>
  <c r="N300" i="42" s="1"/>
  <c r="L139" i="42"/>
  <c r="N139" i="42" s="1"/>
  <c r="L86" i="42"/>
  <c r="N86" i="42" s="1"/>
  <c r="L225" i="42"/>
  <c r="N225" i="42" s="1"/>
  <c r="L280" i="42"/>
  <c r="N280" i="42" s="1"/>
  <c r="L171" i="42"/>
  <c r="N171" i="42" s="1"/>
  <c r="L141" i="42"/>
  <c r="N141" i="42" s="1"/>
  <c r="L72" i="42"/>
  <c r="N72" i="42" s="1"/>
  <c r="L57" i="42"/>
  <c r="N57" i="42" s="1"/>
  <c r="L84" i="42"/>
  <c r="N84" i="42" s="1"/>
  <c r="L127" i="42"/>
  <c r="N127" i="42" s="1"/>
  <c r="L336" i="42"/>
  <c r="N336" i="42" s="1"/>
  <c r="L226" i="42"/>
  <c r="N226" i="42" s="1"/>
  <c r="L277" i="42"/>
  <c r="N277" i="42" s="1"/>
  <c r="L365" i="42"/>
  <c r="N365" i="42" s="1"/>
  <c r="L182" i="42"/>
  <c r="N182" i="42" s="1"/>
  <c r="L100" i="42"/>
  <c r="N100" i="42" s="1"/>
  <c r="L94" i="42"/>
  <c r="N94" i="42" s="1"/>
  <c r="L134" i="42"/>
  <c r="N134" i="42" s="1"/>
  <c r="L206" i="42"/>
  <c r="N206" i="42" s="1"/>
  <c r="L261" i="42"/>
  <c r="N261" i="42" s="1"/>
  <c r="L244" i="42"/>
  <c r="N244" i="42" s="1"/>
  <c r="L70" i="42"/>
  <c r="N70" i="42" s="1"/>
  <c r="L326" i="42"/>
  <c r="N326" i="42" s="1"/>
  <c r="L137" i="42"/>
  <c r="N137" i="42" s="1"/>
  <c r="L217" i="42"/>
  <c r="N217" i="42" s="1"/>
  <c r="L208" i="42"/>
  <c r="N208" i="42" s="1"/>
  <c r="L312" i="42"/>
  <c r="N312" i="42" s="1"/>
  <c r="L352" i="42"/>
  <c r="N352" i="42" s="1"/>
  <c r="L307" i="42"/>
  <c r="N307" i="42" s="1"/>
  <c r="L62" i="42"/>
  <c r="N62" i="42" s="1"/>
  <c r="L145" i="42"/>
  <c r="N145" i="42" s="1"/>
  <c r="L199" i="42"/>
  <c r="N199" i="42" s="1"/>
  <c r="L359" i="42"/>
  <c r="N359" i="42" s="1"/>
  <c r="L55" i="42"/>
  <c r="N55" i="42" s="1"/>
  <c r="L143" i="42"/>
  <c r="N143" i="42" s="1"/>
  <c r="L104" i="42"/>
  <c r="N104" i="42" s="1"/>
  <c r="L115" i="42"/>
  <c r="N115" i="42" s="1"/>
  <c r="L239" i="42"/>
  <c r="N239" i="42" s="1"/>
  <c r="L297" i="42"/>
  <c r="N297" i="42" s="1"/>
  <c r="L259" i="42"/>
  <c r="N259" i="42" s="1"/>
  <c r="L251" i="42"/>
  <c r="N251" i="42" s="1"/>
  <c r="L344" i="42"/>
  <c r="N344" i="42" s="1"/>
  <c r="L36" i="42"/>
  <c r="N36" i="42" s="1"/>
  <c r="L116" i="42"/>
  <c r="N116" i="42" s="1"/>
  <c r="L81" i="42"/>
  <c r="N81" i="42" s="1"/>
  <c r="L228" i="42"/>
  <c r="N228" i="42" s="1"/>
  <c r="L331" i="42"/>
  <c r="N331" i="42" s="1"/>
  <c r="L174" i="42"/>
  <c r="N174" i="42" s="1"/>
  <c r="L33" i="42"/>
  <c r="N33" i="42" s="1"/>
  <c r="L75" i="42"/>
  <c r="N75" i="42" s="1"/>
  <c r="L291" i="42"/>
  <c r="N291" i="42" s="1"/>
  <c r="L249" i="42"/>
  <c r="N249" i="42" s="1"/>
  <c r="L163" i="42"/>
  <c r="N163" i="42" s="1"/>
  <c r="L187" i="42"/>
  <c r="N187" i="42" s="1"/>
  <c r="L190" i="42"/>
  <c r="N190" i="42" s="1"/>
  <c r="L87" i="42"/>
  <c r="N87" i="42" s="1"/>
  <c r="L338" i="42"/>
  <c r="N338" i="42" s="1"/>
  <c r="L96" i="42"/>
  <c r="N96" i="42" s="1"/>
  <c r="L328" i="42"/>
  <c r="N328" i="42" s="1"/>
  <c r="L47" i="42"/>
  <c r="N47" i="42" s="1"/>
  <c r="L321" i="42"/>
  <c r="N321" i="42" s="1"/>
  <c r="L281" i="42"/>
  <c r="N281" i="42" s="1"/>
  <c r="L308" i="42"/>
  <c r="N308" i="42" s="1"/>
  <c r="L304" i="42"/>
  <c r="N304" i="42" s="1"/>
  <c r="L288" i="42"/>
  <c r="N288" i="42" s="1"/>
  <c r="L305" i="42"/>
  <c r="N305" i="42" s="1"/>
  <c r="L274" i="42"/>
  <c r="N274" i="42" s="1"/>
  <c r="L341" i="42"/>
  <c r="N341" i="42" s="1"/>
  <c r="L233" i="42"/>
  <c r="N233" i="42" s="1"/>
  <c r="L330" i="42"/>
  <c r="N330" i="42" s="1"/>
  <c r="L235" i="42"/>
  <c r="N235" i="42" s="1"/>
  <c r="L248" i="42"/>
  <c r="N248" i="42" s="1"/>
  <c r="L347" i="42"/>
  <c r="N347" i="42" s="1"/>
  <c r="L183" i="42"/>
  <c r="N183" i="42" s="1"/>
  <c r="L325" i="42"/>
  <c r="N325" i="42" s="1"/>
  <c r="L243" i="42"/>
  <c r="N243" i="42" s="1"/>
  <c r="L204" i="42"/>
  <c r="N204" i="42" s="1"/>
  <c r="L310" i="42"/>
  <c r="N310" i="42" s="1"/>
  <c r="L295" i="42"/>
  <c r="N295" i="42" s="1"/>
  <c r="L311" i="42"/>
  <c r="N311" i="42" s="1"/>
  <c r="L61" i="42"/>
  <c r="N61" i="42" s="1"/>
  <c r="L255" i="42"/>
  <c r="N255" i="42" s="1"/>
  <c r="L342" i="42"/>
  <c r="N342" i="42" s="1"/>
  <c r="L211" i="42"/>
  <c r="N211" i="42" s="1"/>
  <c r="L175" i="42"/>
  <c r="N175" i="42" s="1"/>
  <c r="L232" i="42"/>
  <c r="N232" i="42" s="1"/>
  <c r="L154" i="42"/>
  <c r="N154" i="42" s="1"/>
  <c r="L276" i="42"/>
  <c r="N276" i="42" s="1"/>
  <c r="L324" i="42"/>
  <c r="N324" i="42" s="1"/>
  <c r="L102" i="42"/>
  <c r="N102" i="42" s="1"/>
  <c r="L155" i="42"/>
  <c r="N155" i="42" s="1"/>
  <c r="L360" i="42"/>
  <c r="N360" i="42" s="1"/>
  <c r="L35" i="42"/>
  <c r="N35" i="42" s="1"/>
  <c r="L302" i="42"/>
  <c r="N302" i="42" s="1"/>
  <c r="L99" i="42"/>
  <c r="N99" i="42" s="1"/>
  <c r="L289" i="42"/>
  <c r="N289" i="42" s="1"/>
  <c r="L332" i="42"/>
  <c r="N332" i="42" s="1"/>
  <c r="L368" i="42"/>
  <c r="N368" i="42" s="1"/>
  <c r="L270" i="42"/>
  <c r="N270" i="42" s="1"/>
  <c r="L258" i="42"/>
  <c r="N258" i="42" s="1"/>
  <c r="L67" i="42"/>
  <c r="N67" i="42" s="1"/>
  <c r="L73" i="42"/>
  <c r="N73" i="42" s="1"/>
  <c r="L369" i="42"/>
  <c r="N369" i="42" s="1"/>
  <c r="L69" i="42"/>
  <c r="N69" i="42" s="1"/>
  <c r="L230" i="42"/>
  <c r="N230" i="42" s="1"/>
  <c r="L167" i="42"/>
  <c r="N167" i="42" s="1"/>
  <c r="L337" i="42"/>
  <c r="N337" i="42" s="1"/>
  <c r="L366" i="42"/>
  <c r="N366" i="42" s="1"/>
  <c r="L39" i="42"/>
  <c r="N39" i="42" s="1"/>
  <c r="L309" i="42"/>
  <c r="N309" i="42" s="1"/>
  <c r="L272" i="42"/>
  <c r="N272" i="42" s="1"/>
  <c r="K370" i="42"/>
  <c r="L184" i="42"/>
  <c r="N184" i="42" s="1"/>
  <c r="L246" i="42"/>
  <c r="N246" i="42" s="1"/>
  <c r="L351" i="42"/>
  <c r="N351" i="42" s="1"/>
  <c r="L271" i="42"/>
  <c r="N271" i="42" s="1"/>
  <c r="L231" i="42"/>
  <c r="N231" i="42" s="1"/>
  <c r="L314" i="42"/>
  <c r="N314" i="42" s="1"/>
  <c r="L286" i="42"/>
  <c r="N286" i="42" s="1"/>
  <c r="L287" i="42"/>
  <c r="N287" i="42" s="1"/>
  <c r="L177" i="42"/>
  <c r="N177" i="42" s="1"/>
  <c r="L254" i="42"/>
  <c r="N254" i="42" s="1"/>
  <c r="L334" i="42"/>
  <c r="N334" i="42" s="1"/>
  <c r="L191" i="42"/>
  <c r="N191" i="42" s="1"/>
  <c r="L198" i="42"/>
  <c r="N198" i="42" s="1"/>
  <c r="F370" i="42"/>
  <c r="L178" i="42"/>
  <c r="N178" i="42" s="1"/>
  <c r="L121" i="42"/>
  <c r="N121" i="42" s="1"/>
  <c r="L238" i="42"/>
  <c r="N238" i="42" s="1"/>
  <c r="L122" i="42"/>
  <c r="N122" i="42" s="1"/>
  <c r="L142" i="42"/>
  <c r="N142" i="42" s="1"/>
  <c r="L185" i="42"/>
  <c r="N185" i="42" s="1"/>
  <c r="L227" i="42"/>
  <c r="N227" i="42" s="1"/>
  <c r="L147" i="42"/>
  <c r="N147" i="42" s="1"/>
  <c r="L284" i="42"/>
  <c r="N284" i="42" s="1"/>
  <c r="L101" i="42"/>
  <c r="N101" i="42" s="1"/>
  <c r="L306" i="42"/>
  <c r="N306" i="42" s="1"/>
  <c r="L28" i="42"/>
  <c r="N28" i="42" s="1"/>
  <c r="L215" i="42"/>
  <c r="N215" i="42" s="1"/>
  <c r="L170" i="42"/>
  <c r="N170" i="42" s="1"/>
  <c r="L113" i="42"/>
  <c r="N113" i="42" s="1"/>
  <c r="L268" i="42"/>
  <c r="N268" i="42" s="1"/>
  <c r="L264" i="42"/>
  <c r="N264" i="42" s="1"/>
  <c r="L179" i="42"/>
  <c r="N179" i="42" s="1"/>
  <c r="L212" i="42"/>
  <c r="N212" i="42" s="1"/>
  <c r="L181" i="42"/>
  <c r="N181" i="42" s="1"/>
  <c r="L316" i="42"/>
  <c r="N316" i="42" s="1"/>
  <c r="L301" i="42"/>
  <c r="N301" i="42" s="1"/>
  <c r="L298" i="42"/>
  <c r="N298" i="42" s="1"/>
  <c r="L50" i="42"/>
  <c r="N50" i="42" s="1"/>
  <c r="L49" i="42"/>
  <c r="N49" i="42" s="1"/>
  <c r="L273" i="42"/>
  <c r="N273" i="42" s="1"/>
  <c r="L353" i="42"/>
  <c r="N353" i="42" s="1"/>
  <c r="L267" i="42"/>
  <c r="N267" i="42" s="1"/>
  <c r="L162" i="42"/>
  <c r="N162" i="42" s="1"/>
  <c r="L299" i="42"/>
  <c r="N299" i="42" s="1"/>
  <c r="L108" i="42"/>
  <c r="N108" i="42" s="1"/>
  <c r="L150" i="42"/>
  <c r="N150" i="42" s="1"/>
  <c r="L345" i="42"/>
  <c r="N345" i="42" s="1"/>
  <c r="L158" i="42"/>
  <c r="N158" i="42" s="1"/>
  <c r="L202" i="42"/>
  <c r="N202" i="42" s="1"/>
  <c r="L340" i="42"/>
  <c r="N340" i="42" s="1"/>
  <c r="L245" i="42"/>
  <c r="N245" i="42" s="1"/>
  <c r="L319" i="42"/>
  <c r="N319" i="42" s="1"/>
  <c r="L95" i="42"/>
  <c r="N95" i="42" s="1"/>
  <c r="L146" i="42"/>
  <c r="N146" i="42" s="1"/>
  <c r="L92" i="42"/>
  <c r="N92" i="42" s="1"/>
  <c r="L107" i="42"/>
  <c r="N107" i="42" s="1"/>
  <c r="L168" i="42"/>
  <c r="N168" i="42" s="1"/>
  <c r="L63" i="42"/>
  <c r="N63" i="42" s="1"/>
  <c r="L229" i="42"/>
  <c r="N229" i="42" s="1"/>
  <c r="L242" i="42"/>
  <c r="N242" i="42" s="1"/>
  <c r="L111" i="42"/>
  <c r="N111" i="42" s="1"/>
  <c r="L180" i="42"/>
  <c r="N180" i="42" s="1"/>
  <c r="L363" i="42"/>
  <c r="N363" i="42" s="1"/>
  <c r="L327" i="42"/>
  <c r="N327" i="42" s="1"/>
  <c r="L189" i="42"/>
  <c r="N189" i="42" s="1"/>
  <c r="L156" i="42"/>
  <c r="N156" i="42" s="1"/>
  <c r="L114" i="42"/>
  <c r="N114" i="42" s="1"/>
  <c r="L166" i="42"/>
  <c r="N166" i="42" s="1"/>
  <c r="L237" i="42"/>
  <c r="N237" i="42" s="1"/>
  <c r="L110" i="42"/>
  <c r="N110" i="42" s="1"/>
  <c r="L153" i="42"/>
  <c r="N153" i="42" s="1"/>
  <c r="L290" i="42"/>
  <c r="N290" i="42" s="1"/>
  <c r="L124" i="42"/>
  <c r="N124" i="42" s="1"/>
  <c r="L52" i="42"/>
  <c r="N52" i="42" s="1"/>
  <c r="L76" i="42"/>
  <c r="N76" i="42" s="1"/>
  <c r="L196" i="42"/>
  <c r="N196" i="42" s="1"/>
  <c r="L346" i="42"/>
  <c r="N346" i="42" s="1"/>
  <c r="L303" i="42"/>
  <c r="N303" i="42" s="1"/>
  <c r="L51" i="42"/>
  <c r="N51" i="42" s="1"/>
  <c r="L343" i="42"/>
  <c r="N343" i="42" s="1"/>
  <c r="L165" i="42"/>
  <c r="N165" i="42" s="1"/>
  <c r="L209" i="42"/>
  <c r="N209" i="42" s="1"/>
  <c r="L247" i="42"/>
  <c r="N247" i="42" s="1"/>
  <c r="L149" i="42"/>
  <c r="N149" i="42" s="1"/>
  <c r="L203" i="42"/>
  <c r="N203" i="42" s="1"/>
  <c r="L40" i="42"/>
  <c r="N40" i="42" s="1"/>
  <c r="L275" i="42"/>
  <c r="N275" i="42" s="1"/>
  <c r="L123" i="42"/>
  <c r="N123" i="42" s="1"/>
  <c r="L91" i="42"/>
  <c r="N91" i="42" s="1"/>
  <c r="L44" i="42"/>
  <c r="N44" i="42" s="1"/>
  <c r="L195" i="42"/>
  <c r="N195" i="42" s="1"/>
  <c r="L188" i="42"/>
  <c r="N188" i="42" s="1"/>
  <c r="L194" i="42"/>
  <c r="N194" i="42" s="1"/>
  <c r="L296" i="42"/>
  <c r="N296" i="42" s="1"/>
  <c r="L263" i="42"/>
  <c r="N263" i="42" s="1"/>
  <c r="L41" i="42"/>
  <c r="N41" i="42" s="1"/>
  <c r="L260" i="42"/>
  <c r="N260" i="42" s="1"/>
  <c r="L222" i="42"/>
  <c r="N222" i="42" s="1"/>
  <c r="L38" i="42"/>
  <c r="N38" i="42" s="1"/>
  <c r="L257" i="42"/>
  <c r="N257" i="42" s="1"/>
  <c r="L85" i="42"/>
  <c r="N85" i="42" s="1"/>
  <c r="L78" i="42"/>
  <c r="N78" i="42" s="1"/>
  <c r="L26" i="42"/>
  <c r="N26" i="42" s="1"/>
  <c r="L355" i="42"/>
  <c r="N355" i="42" s="1"/>
  <c r="L220" i="42"/>
  <c r="N220" i="42" s="1"/>
  <c r="L193" i="42"/>
  <c r="N193" i="42" s="1"/>
  <c r="D17" i="42" l="1"/>
  <c r="O33" i="42" s="1"/>
  <c r="P33" i="42" s="1"/>
  <c r="E24" i="44" s="1"/>
  <c r="F24" i="44" s="1"/>
  <c r="G24" i="44" s="1"/>
  <c r="D19" i="42"/>
  <c r="O159" i="42" s="1"/>
  <c r="P159" i="42" s="1"/>
  <c r="E157" i="44" s="1"/>
  <c r="F157" i="44" s="1"/>
  <c r="G157" i="44" s="1"/>
  <c r="D21" i="42"/>
  <c r="O261" i="42" s="1"/>
  <c r="P261" i="42" s="1"/>
  <c r="E241" i="44" s="1"/>
  <c r="F241" i="44" s="1"/>
  <c r="G241" i="44" s="1"/>
  <c r="D18" i="42"/>
  <c r="O105" i="42" s="1"/>
  <c r="P105" i="42" s="1"/>
  <c r="E227" i="44" s="1"/>
  <c r="F227" i="44" s="1"/>
  <c r="G227" i="44" s="1"/>
  <c r="D20" i="42"/>
  <c r="O208" i="42" s="1"/>
  <c r="P208" i="42" s="1"/>
  <c r="O34" i="42" l="1"/>
  <c r="P34" i="42" s="1"/>
  <c r="E25" i="44" s="1"/>
  <c r="F25" i="44" s="1"/>
  <c r="G25" i="44" s="1"/>
  <c r="O39" i="42"/>
  <c r="P39" i="42" s="1"/>
  <c r="E36" i="44" s="1"/>
  <c r="F36" i="44" s="1"/>
  <c r="G36" i="44" s="1"/>
  <c r="O60" i="42"/>
  <c r="P60" i="42" s="1"/>
  <c r="O41" i="42"/>
  <c r="P41" i="42" s="1"/>
  <c r="E42" i="44" s="1"/>
  <c r="F42" i="44" s="1"/>
  <c r="G42" i="44" s="1"/>
  <c r="O26" i="42"/>
  <c r="P26" i="42" s="1"/>
  <c r="E10" i="44" s="1"/>
  <c r="F10" i="44" s="1"/>
  <c r="G10" i="44" s="1"/>
  <c r="O27" i="42"/>
  <c r="P27" i="42" s="1"/>
  <c r="E16" i="44" s="1"/>
  <c r="F16" i="44" s="1"/>
  <c r="G16" i="44" s="1"/>
  <c r="O38" i="42"/>
  <c r="P38" i="42" s="1"/>
  <c r="E35" i="44" s="1"/>
  <c r="F35" i="44" s="1"/>
  <c r="G35" i="44" s="1"/>
  <c r="O53" i="42"/>
  <c r="P53" i="42" s="1"/>
  <c r="O263" i="42"/>
  <c r="P263" i="42" s="1"/>
  <c r="E243" i="44" s="1"/>
  <c r="F243" i="44" s="1"/>
  <c r="G243" i="44" s="1"/>
  <c r="O363" i="42"/>
  <c r="P363" i="42" s="1"/>
  <c r="E54" i="44" s="1"/>
  <c r="F54" i="44" s="1"/>
  <c r="G54" i="44" s="1"/>
  <c r="O59" i="42"/>
  <c r="P59" i="42" s="1"/>
  <c r="E88" i="44" s="1"/>
  <c r="F88" i="44" s="1"/>
  <c r="G88" i="44" s="1"/>
  <c r="O61" i="42"/>
  <c r="P61" i="42" s="1"/>
  <c r="E337" i="44" s="1"/>
  <c r="F337" i="44" s="1"/>
  <c r="G337" i="44" s="1"/>
  <c r="O48" i="42"/>
  <c r="P48" i="42" s="1"/>
  <c r="O28" i="42"/>
  <c r="P28" i="42" s="1"/>
  <c r="E17" i="44" s="1"/>
  <c r="F17" i="44" s="1"/>
  <c r="G17" i="44" s="1"/>
  <c r="O45" i="42"/>
  <c r="P45" i="42" s="1"/>
  <c r="E47" i="44" s="1"/>
  <c r="F47" i="44" s="1"/>
  <c r="G47" i="44" s="1"/>
  <c r="O116" i="42"/>
  <c r="P116" i="42" s="1"/>
  <c r="E104" i="44" s="1"/>
  <c r="F104" i="44" s="1"/>
  <c r="G104" i="44" s="1"/>
  <c r="O50" i="42"/>
  <c r="P50" i="42" s="1"/>
  <c r="O71" i="42"/>
  <c r="P71" i="42" s="1"/>
  <c r="E286" i="44" s="1"/>
  <c r="F286" i="44" s="1"/>
  <c r="G286" i="44" s="1"/>
  <c r="O42" i="42"/>
  <c r="P42" i="42" s="1"/>
  <c r="E44" i="44" s="1"/>
  <c r="F44" i="44" s="1"/>
  <c r="G44" i="44" s="1"/>
  <c r="O67" i="42"/>
  <c r="P67" i="42" s="1"/>
  <c r="E151" i="44" s="1"/>
  <c r="F151" i="44" s="1"/>
  <c r="G151" i="44" s="1"/>
  <c r="O49" i="42"/>
  <c r="P49" i="42" s="1"/>
  <c r="E53" i="44" s="1"/>
  <c r="F53" i="44" s="1"/>
  <c r="G53" i="44" s="1"/>
  <c r="O264" i="42"/>
  <c r="P264" i="42" s="1"/>
  <c r="E246" i="44" s="1"/>
  <c r="F246" i="44" s="1"/>
  <c r="G246" i="44" s="1"/>
  <c r="O44" i="42"/>
  <c r="P44" i="42" s="1"/>
  <c r="E46" i="44" s="1"/>
  <c r="F46" i="44" s="1"/>
  <c r="G46" i="44" s="1"/>
  <c r="O40" i="42"/>
  <c r="P40" i="42" s="1"/>
  <c r="E37" i="44" s="1"/>
  <c r="F37" i="44" s="1"/>
  <c r="G37" i="44" s="1"/>
  <c r="O340" i="42"/>
  <c r="P340" i="42" s="1"/>
  <c r="O46" i="42"/>
  <c r="P46" i="42" s="1"/>
  <c r="E48" i="44" s="1"/>
  <c r="F48" i="44" s="1"/>
  <c r="G48" i="44" s="1"/>
  <c r="O69" i="42"/>
  <c r="P69" i="42" s="1"/>
  <c r="E262" i="44" s="1"/>
  <c r="F262" i="44" s="1"/>
  <c r="G262" i="44" s="1"/>
  <c r="O66" i="42"/>
  <c r="P66" i="42" s="1"/>
  <c r="E95" i="44" s="1"/>
  <c r="F95" i="44" s="1"/>
  <c r="G95" i="44" s="1"/>
  <c r="O55" i="42"/>
  <c r="P55" i="42" s="1"/>
  <c r="O37" i="42"/>
  <c r="P37" i="42" s="1"/>
  <c r="E30" i="44" s="1"/>
  <c r="F30" i="44" s="1"/>
  <c r="G30" i="44" s="1"/>
  <c r="O56" i="42"/>
  <c r="P56" i="42" s="1"/>
  <c r="E117" i="44" s="1"/>
  <c r="F117" i="44" s="1"/>
  <c r="G117" i="44" s="1"/>
  <c r="O63" i="42"/>
  <c r="P63" i="42" s="1"/>
  <c r="E259" i="44" s="1"/>
  <c r="F259" i="44" s="1"/>
  <c r="G259" i="44" s="1"/>
  <c r="O25" i="42"/>
  <c r="P25" i="42" s="1"/>
  <c r="E6" i="44" s="1"/>
  <c r="F6" i="44" s="1"/>
  <c r="G6" i="44" s="1"/>
  <c r="O310" i="42"/>
  <c r="P310" i="42" s="1"/>
  <c r="O295" i="42"/>
  <c r="P295" i="42" s="1"/>
  <c r="O305" i="42"/>
  <c r="P305" i="42" s="1"/>
  <c r="O270" i="42"/>
  <c r="P270" i="42" s="1"/>
  <c r="O297" i="42"/>
  <c r="P297" i="42" s="1"/>
  <c r="E311" i="44" s="1"/>
  <c r="F311" i="44" s="1"/>
  <c r="G311" i="44" s="1"/>
  <c r="O233" i="42"/>
  <c r="P233" i="42" s="1"/>
  <c r="O175" i="42"/>
  <c r="P175" i="42" s="1"/>
  <c r="E174" i="44" s="1"/>
  <c r="F174" i="44" s="1"/>
  <c r="G174" i="44" s="1"/>
  <c r="O189" i="42"/>
  <c r="P189" i="42" s="1"/>
  <c r="E197" i="44" s="1"/>
  <c r="F197" i="44" s="1"/>
  <c r="G197" i="44" s="1"/>
  <c r="O197" i="42"/>
  <c r="P197" i="42" s="1"/>
  <c r="O187" i="42"/>
  <c r="P187" i="42" s="1"/>
  <c r="O240" i="42"/>
  <c r="P240" i="42" s="1"/>
  <c r="O290" i="42"/>
  <c r="P290" i="42" s="1"/>
  <c r="O183" i="42"/>
  <c r="P183" i="42" s="1"/>
  <c r="E185" i="44" s="1"/>
  <c r="F185" i="44" s="1"/>
  <c r="G185" i="44" s="1"/>
  <c r="O31" i="42"/>
  <c r="P31" i="42" s="1"/>
  <c r="E22" i="44" s="1"/>
  <c r="F22" i="44" s="1"/>
  <c r="G22" i="44" s="1"/>
  <c r="O65" i="42"/>
  <c r="P65" i="42" s="1"/>
  <c r="E41" i="44" s="1"/>
  <c r="F41" i="44" s="1"/>
  <c r="G41" i="44" s="1"/>
  <c r="O194" i="42"/>
  <c r="P194" i="42" s="1"/>
  <c r="O58" i="42"/>
  <c r="P58" i="42" s="1"/>
  <c r="O43" i="42"/>
  <c r="P43" i="42" s="1"/>
  <c r="E45" i="44" s="1"/>
  <c r="F45" i="44" s="1"/>
  <c r="G45" i="44" s="1"/>
  <c r="O253" i="42"/>
  <c r="P253" i="42" s="1"/>
  <c r="E292" i="44" s="1"/>
  <c r="F292" i="44" s="1"/>
  <c r="G292" i="44" s="1"/>
  <c r="O104" i="42"/>
  <c r="P104" i="42" s="1"/>
  <c r="E244" i="44" s="1"/>
  <c r="F244" i="44" s="1"/>
  <c r="G244" i="44" s="1"/>
  <c r="O57" i="42"/>
  <c r="P57" i="42" s="1"/>
  <c r="O369" i="42"/>
  <c r="P369" i="42" s="1"/>
  <c r="E134" i="44" s="1"/>
  <c r="F134" i="44" s="1"/>
  <c r="G134" i="44" s="1"/>
  <c r="O64" i="42"/>
  <c r="P64" i="42" s="1"/>
  <c r="E313" i="44" s="1"/>
  <c r="F313" i="44" s="1"/>
  <c r="G313" i="44" s="1"/>
  <c r="O52" i="42"/>
  <c r="P52" i="42" s="1"/>
  <c r="E343" i="44" s="1"/>
  <c r="F343" i="44" s="1"/>
  <c r="G343" i="44" s="1"/>
  <c r="O325" i="42"/>
  <c r="P325" i="42" s="1"/>
  <c r="O35" i="42"/>
  <c r="P35" i="42" s="1"/>
  <c r="E28" i="44" s="1"/>
  <c r="F28" i="44" s="1"/>
  <c r="G28" i="44" s="1"/>
  <c r="O205" i="42"/>
  <c r="P205" i="42" s="1"/>
  <c r="O237" i="42"/>
  <c r="P237" i="42" s="1"/>
  <c r="O173" i="42"/>
  <c r="P173" i="42" s="1"/>
  <c r="E171" i="44" s="1"/>
  <c r="F171" i="44" s="1"/>
  <c r="G171" i="44" s="1"/>
  <c r="O68" i="42"/>
  <c r="P68" i="42" s="1"/>
  <c r="E211" i="44" s="1"/>
  <c r="F211" i="44" s="1"/>
  <c r="G211" i="44" s="1"/>
  <c r="O182" i="42"/>
  <c r="P182" i="42" s="1"/>
  <c r="O36" i="42"/>
  <c r="P36" i="42" s="1"/>
  <c r="E29" i="44" s="1"/>
  <c r="F29" i="44" s="1"/>
  <c r="G29" i="44" s="1"/>
  <c r="O30" i="42"/>
  <c r="P30" i="42" s="1"/>
  <c r="E20" i="44" s="1"/>
  <c r="F20" i="44" s="1"/>
  <c r="G20" i="44" s="1"/>
  <c r="O51" i="42"/>
  <c r="P51" i="42" s="1"/>
  <c r="E15" i="44" s="1"/>
  <c r="F15" i="44" s="1"/>
  <c r="G15" i="44" s="1"/>
  <c r="O186" i="42"/>
  <c r="P186" i="42" s="1"/>
  <c r="E193" i="44" s="1"/>
  <c r="F193" i="44" s="1"/>
  <c r="G193" i="44" s="1"/>
  <c r="O62" i="42"/>
  <c r="P62" i="42" s="1"/>
  <c r="E345" i="44" s="1"/>
  <c r="F345" i="44" s="1"/>
  <c r="G345" i="44" s="1"/>
  <c r="O29" i="42"/>
  <c r="P29" i="42" s="1"/>
  <c r="E18" i="44" s="1"/>
  <c r="F18" i="44" s="1"/>
  <c r="G18" i="44" s="1"/>
  <c r="O181" i="42"/>
  <c r="P181" i="42" s="1"/>
  <c r="E182" i="44" s="1"/>
  <c r="F182" i="44" s="1"/>
  <c r="G182" i="44" s="1"/>
  <c r="O266" i="42"/>
  <c r="P266" i="42" s="1"/>
  <c r="E248" i="44" s="1"/>
  <c r="F248" i="44" s="1"/>
  <c r="G248" i="44" s="1"/>
  <c r="O244" i="42"/>
  <c r="P244" i="42" s="1"/>
  <c r="E52" i="44" s="1"/>
  <c r="F52" i="44" s="1"/>
  <c r="G52" i="44" s="1"/>
  <c r="O161" i="42"/>
  <c r="P161" i="42" s="1"/>
  <c r="E71" i="44" s="1"/>
  <c r="F71" i="44" s="1"/>
  <c r="G71" i="44" s="1"/>
  <c r="O47" i="42"/>
  <c r="P47" i="42" s="1"/>
  <c r="E49" i="44" s="1"/>
  <c r="F49" i="44" s="1"/>
  <c r="G49" i="44" s="1"/>
  <c r="O166" i="42"/>
  <c r="P166" i="42" s="1"/>
  <c r="E149" i="44" s="1"/>
  <c r="F149" i="44" s="1"/>
  <c r="G149" i="44" s="1"/>
  <c r="O70" i="42"/>
  <c r="P70" i="42" s="1"/>
  <c r="E299" i="44" s="1"/>
  <c r="F299" i="44" s="1"/>
  <c r="G299" i="44" s="1"/>
  <c r="O54" i="42"/>
  <c r="P54" i="42" s="1"/>
  <c r="E270" i="44" s="1"/>
  <c r="F270" i="44" s="1"/>
  <c r="G270" i="44" s="1"/>
  <c r="O32" i="42"/>
  <c r="P32" i="42" s="1"/>
  <c r="E23" i="44" s="1"/>
  <c r="F23" i="44" s="1"/>
  <c r="G23" i="44" s="1"/>
  <c r="O190" i="42"/>
  <c r="P190" i="42" s="1"/>
  <c r="O225" i="42"/>
  <c r="P225" i="42" s="1"/>
  <c r="O249" i="42"/>
  <c r="P249" i="42" s="1"/>
  <c r="E289" i="44" s="1"/>
  <c r="F289" i="44" s="1"/>
  <c r="G289" i="44" s="1"/>
  <c r="O232" i="42"/>
  <c r="P232" i="42" s="1"/>
  <c r="E201" i="44" s="1"/>
  <c r="F201" i="44" s="1"/>
  <c r="G201" i="44" s="1"/>
  <c r="O90" i="42"/>
  <c r="P90" i="42" s="1"/>
  <c r="E87" i="44" s="1"/>
  <c r="F87" i="44" s="1"/>
  <c r="G87" i="44" s="1"/>
  <c r="O211" i="42"/>
  <c r="P211" i="42" s="1"/>
  <c r="E234" i="44" s="1"/>
  <c r="F234" i="44" s="1"/>
  <c r="G234" i="44" s="1"/>
  <c r="O258" i="42"/>
  <c r="P258" i="42" s="1"/>
  <c r="E8" i="44" s="1"/>
  <c r="F8" i="44" s="1"/>
  <c r="G8" i="44" s="1"/>
  <c r="O235" i="42"/>
  <c r="P235" i="42" s="1"/>
  <c r="E261" i="44" s="1"/>
  <c r="F261" i="44" s="1"/>
  <c r="G261" i="44" s="1"/>
  <c r="O81" i="42"/>
  <c r="P81" i="42" s="1"/>
  <c r="E74" i="44" s="1"/>
  <c r="F74" i="44" s="1"/>
  <c r="G74" i="44" s="1"/>
  <c r="O210" i="42"/>
  <c r="P210" i="42" s="1"/>
  <c r="O188" i="42"/>
  <c r="P188" i="42" s="1"/>
  <c r="O219" i="42"/>
  <c r="P219" i="42" s="1"/>
  <c r="O203" i="42"/>
  <c r="P203" i="42" s="1"/>
  <c r="E223" i="44" s="1"/>
  <c r="F223" i="44" s="1"/>
  <c r="G223" i="44" s="1"/>
  <c r="O119" i="42"/>
  <c r="P119" i="42" s="1"/>
  <c r="O113" i="42"/>
  <c r="P113" i="42" s="1"/>
  <c r="E99" i="44" s="1"/>
  <c r="F99" i="44" s="1"/>
  <c r="G99" i="44" s="1"/>
  <c r="O154" i="42"/>
  <c r="P154" i="42" s="1"/>
  <c r="E39" i="44" s="1"/>
  <c r="F39" i="44" s="1"/>
  <c r="G39" i="44" s="1"/>
  <c r="O132" i="42"/>
  <c r="P132" i="42" s="1"/>
  <c r="O114" i="42"/>
  <c r="P114" i="42" s="1"/>
  <c r="E100" i="44" s="1"/>
  <c r="F100" i="44" s="1"/>
  <c r="G100" i="44" s="1"/>
  <c r="O144" i="42"/>
  <c r="P144" i="42" s="1"/>
  <c r="O153" i="42"/>
  <c r="P153" i="42" s="1"/>
  <c r="O137" i="42"/>
  <c r="P137" i="42" s="1"/>
  <c r="E143" i="44" s="1"/>
  <c r="F143" i="44" s="1"/>
  <c r="G143" i="44" s="1"/>
  <c r="O206" i="42"/>
  <c r="P206" i="42" s="1"/>
  <c r="O222" i="42"/>
  <c r="P222" i="42" s="1"/>
  <c r="E240" i="44" s="1"/>
  <c r="F240" i="44" s="1"/>
  <c r="G240" i="44" s="1"/>
  <c r="O204" i="42"/>
  <c r="P204" i="42" s="1"/>
  <c r="E225" i="44" s="1"/>
  <c r="F225" i="44" s="1"/>
  <c r="G225" i="44" s="1"/>
  <c r="O184" i="42"/>
  <c r="P184" i="42" s="1"/>
  <c r="O163" i="42"/>
  <c r="P163" i="42" s="1"/>
  <c r="E228" i="44" s="1"/>
  <c r="F228" i="44" s="1"/>
  <c r="G228" i="44" s="1"/>
  <c r="O142" i="42"/>
  <c r="P142" i="42" s="1"/>
  <c r="O149" i="42"/>
  <c r="P149" i="42" s="1"/>
  <c r="O170" i="42"/>
  <c r="P170" i="42" s="1"/>
  <c r="E165" i="44" s="1"/>
  <c r="F165" i="44" s="1"/>
  <c r="G165" i="44" s="1"/>
  <c r="O169" i="42"/>
  <c r="P169" i="42" s="1"/>
  <c r="E161" i="44" s="1"/>
  <c r="F161" i="44" s="1"/>
  <c r="G161" i="44" s="1"/>
  <c r="O168" i="42"/>
  <c r="P168" i="42" s="1"/>
  <c r="E160" i="44" s="1"/>
  <c r="F160" i="44" s="1"/>
  <c r="G160" i="44" s="1"/>
  <c r="O122" i="42"/>
  <c r="P122" i="42" s="1"/>
  <c r="E114" i="44" s="1"/>
  <c r="F114" i="44" s="1"/>
  <c r="G114" i="44" s="1"/>
  <c r="O239" i="42"/>
  <c r="P239" i="42" s="1"/>
  <c r="O213" i="42"/>
  <c r="P213" i="42" s="1"/>
  <c r="E235" i="44" s="1"/>
  <c r="F235" i="44" s="1"/>
  <c r="G235" i="44" s="1"/>
  <c r="O250" i="42"/>
  <c r="P250" i="42" s="1"/>
  <c r="E208" i="44" s="1"/>
  <c r="F208" i="44" s="1"/>
  <c r="G208" i="44" s="1"/>
  <c r="O220" i="42"/>
  <c r="P220" i="42" s="1"/>
  <c r="E66" i="44" s="1"/>
  <c r="F66" i="44" s="1"/>
  <c r="G66" i="44" s="1"/>
  <c r="O192" i="42"/>
  <c r="P192" i="42" s="1"/>
  <c r="E206" i="44" s="1"/>
  <c r="F206" i="44" s="1"/>
  <c r="G206" i="44" s="1"/>
  <c r="O218" i="42"/>
  <c r="P218" i="42" s="1"/>
  <c r="O226" i="42"/>
  <c r="P226" i="42" s="1"/>
  <c r="E236" i="44" s="1"/>
  <c r="F236" i="44" s="1"/>
  <c r="G236" i="44" s="1"/>
  <c r="O128" i="42"/>
  <c r="P128" i="42" s="1"/>
  <c r="E130" i="44" s="1"/>
  <c r="F130" i="44" s="1"/>
  <c r="G130" i="44" s="1"/>
  <c r="O174" i="42"/>
  <c r="P174" i="42" s="1"/>
  <c r="E172" i="44" s="1"/>
  <c r="F172" i="44" s="1"/>
  <c r="G172" i="44" s="1"/>
  <c r="O121" i="42"/>
  <c r="P121" i="42" s="1"/>
  <c r="O209" i="42"/>
  <c r="P209" i="42" s="1"/>
  <c r="O223" i="42"/>
  <c r="P223" i="42" s="1"/>
  <c r="E271" i="44" s="1"/>
  <c r="F271" i="44" s="1"/>
  <c r="G271" i="44" s="1"/>
  <c r="O147" i="42"/>
  <c r="P147" i="42" s="1"/>
  <c r="E13" i="44" s="1"/>
  <c r="F13" i="44" s="1"/>
  <c r="G13" i="44" s="1"/>
  <c r="O200" i="42"/>
  <c r="P200" i="42" s="1"/>
  <c r="E215" i="44" s="1"/>
  <c r="F215" i="44" s="1"/>
  <c r="G215" i="44" s="1"/>
  <c r="O146" i="42"/>
  <c r="P146" i="42" s="1"/>
  <c r="E274" i="44" s="1"/>
  <c r="F274" i="44" s="1"/>
  <c r="G274" i="44" s="1"/>
  <c r="O245" i="42"/>
  <c r="P245" i="42" s="1"/>
  <c r="E250" i="44" s="1"/>
  <c r="F250" i="44" s="1"/>
  <c r="G250" i="44" s="1"/>
  <c r="O165" i="42"/>
  <c r="P165" i="42" s="1"/>
  <c r="E146" i="44" s="1"/>
  <c r="F146" i="44" s="1"/>
  <c r="G146" i="44" s="1"/>
  <c r="O179" i="42"/>
  <c r="P179" i="42" s="1"/>
  <c r="E179" i="44" s="1"/>
  <c r="F179" i="44" s="1"/>
  <c r="G179" i="44" s="1"/>
  <c r="O238" i="42"/>
  <c r="P238" i="42" s="1"/>
  <c r="E7" i="44" s="1"/>
  <c r="F7" i="44" s="1"/>
  <c r="G7" i="44" s="1"/>
  <c r="O260" i="42"/>
  <c r="P260" i="42" s="1"/>
  <c r="E173" i="44" s="1"/>
  <c r="F173" i="44" s="1"/>
  <c r="G173" i="44" s="1"/>
  <c r="O201" i="42"/>
  <c r="P201" i="42" s="1"/>
  <c r="E220" i="44" s="1"/>
  <c r="F220" i="44" s="1"/>
  <c r="G220" i="44" s="1"/>
  <c r="O139" i="42"/>
  <c r="P139" i="42" s="1"/>
  <c r="E181" i="44" s="1"/>
  <c r="F181" i="44" s="1"/>
  <c r="G181" i="44" s="1"/>
  <c r="O136" i="42"/>
  <c r="P136" i="42" s="1"/>
  <c r="E142" i="44" s="1"/>
  <c r="F142" i="44" s="1"/>
  <c r="G142" i="44" s="1"/>
  <c r="O259" i="42"/>
  <c r="P259" i="42" s="1"/>
  <c r="E167" i="44" s="1"/>
  <c r="F167" i="44" s="1"/>
  <c r="G167" i="44" s="1"/>
  <c r="O234" i="42"/>
  <c r="P234" i="42" s="1"/>
  <c r="O126" i="42"/>
  <c r="P126" i="42" s="1"/>
  <c r="E123" i="44" s="1"/>
  <c r="F123" i="44" s="1"/>
  <c r="G123" i="44" s="1"/>
  <c r="O229" i="42"/>
  <c r="P229" i="42" s="1"/>
  <c r="O151" i="42"/>
  <c r="P151" i="42" s="1"/>
  <c r="O214" i="42"/>
  <c r="P214" i="42" s="1"/>
  <c r="E237" i="44" s="1"/>
  <c r="F237" i="44" s="1"/>
  <c r="G237" i="44" s="1"/>
  <c r="O254" i="42"/>
  <c r="P254" i="42" s="1"/>
  <c r="E50" i="44" s="1"/>
  <c r="F50" i="44" s="1"/>
  <c r="G50" i="44" s="1"/>
  <c r="O196" i="42"/>
  <c r="P196" i="42" s="1"/>
  <c r="E212" i="44" s="1"/>
  <c r="F212" i="44" s="1"/>
  <c r="G212" i="44" s="1"/>
  <c r="O246" i="42"/>
  <c r="P246" i="42" s="1"/>
  <c r="E232" i="44" s="1"/>
  <c r="F232" i="44" s="1"/>
  <c r="G232" i="44" s="1"/>
  <c r="O111" i="42"/>
  <c r="P111" i="42" s="1"/>
  <c r="E93" i="44" s="1"/>
  <c r="F93" i="44" s="1"/>
  <c r="G93" i="44" s="1"/>
  <c r="O131" i="42"/>
  <c r="P131" i="42" s="1"/>
  <c r="O140" i="42"/>
  <c r="P140" i="42" s="1"/>
  <c r="O251" i="42"/>
  <c r="P251" i="42" s="1"/>
  <c r="E308" i="44" s="1"/>
  <c r="F308" i="44" s="1"/>
  <c r="G308" i="44" s="1"/>
  <c r="O172" i="42"/>
  <c r="P172" i="42" s="1"/>
  <c r="E168" i="44" s="1"/>
  <c r="F168" i="44" s="1"/>
  <c r="G168" i="44" s="1"/>
  <c r="O129" i="42"/>
  <c r="P129" i="42" s="1"/>
  <c r="O191" i="42"/>
  <c r="P191" i="42" s="1"/>
  <c r="E200" i="44" s="1"/>
  <c r="F200" i="44" s="1"/>
  <c r="G200" i="44" s="1"/>
  <c r="O230" i="42"/>
  <c r="P230" i="42" s="1"/>
  <c r="E38" i="44" s="1"/>
  <c r="F38" i="44" s="1"/>
  <c r="G38" i="44" s="1"/>
  <c r="O228" i="42"/>
  <c r="P228" i="42" s="1"/>
  <c r="O94" i="42"/>
  <c r="P94" i="42" s="1"/>
  <c r="E158" i="44" s="1"/>
  <c r="F158" i="44" s="1"/>
  <c r="G158" i="44" s="1"/>
  <c r="O125" i="42"/>
  <c r="P125" i="42" s="1"/>
  <c r="O84" i="42"/>
  <c r="P84" i="42" s="1"/>
  <c r="O162" i="42"/>
  <c r="P162" i="42" s="1"/>
  <c r="E264" i="44" s="1"/>
  <c r="F264" i="44" s="1"/>
  <c r="G264" i="44" s="1"/>
  <c r="O112" i="42"/>
  <c r="P112" i="42" s="1"/>
  <c r="E96" i="44" s="1"/>
  <c r="F96" i="44" s="1"/>
  <c r="G96" i="44" s="1"/>
  <c r="O107" i="42"/>
  <c r="P107" i="42" s="1"/>
  <c r="E19" i="44" s="1"/>
  <c r="F19" i="44" s="1"/>
  <c r="G19" i="44" s="1"/>
  <c r="O110" i="42"/>
  <c r="P110" i="42" s="1"/>
  <c r="E91" i="44" s="1"/>
  <c r="F91" i="44" s="1"/>
  <c r="G91" i="44" s="1"/>
  <c r="O106" i="42"/>
  <c r="P106" i="42" s="1"/>
  <c r="E137" i="44" s="1"/>
  <c r="F137" i="44" s="1"/>
  <c r="G137" i="44" s="1"/>
  <c r="O88" i="42"/>
  <c r="P88" i="42" s="1"/>
  <c r="E85" i="44" s="1"/>
  <c r="F85" i="44" s="1"/>
  <c r="G85" i="44" s="1"/>
  <c r="O73" i="42"/>
  <c r="P73" i="42" s="1"/>
  <c r="E60" i="44" s="1"/>
  <c r="F60" i="44" s="1"/>
  <c r="G60" i="44" s="1"/>
  <c r="O117" i="42"/>
  <c r="P117" i="42" s="1"/>
  <c r="E198" i="44" s="1"/>
  <c r="F198" i="44" s="1"/>
  <c r="G198" i="44" s="1"/>
  <c r="O152" i="42"/>
  <c r="P152" i="42" s="1"/>
  <c r="O123" i="42"/>
  <c r="P123" i="42" s="1"/>
  <c r="O127" i="42"/>
  <c r="P127" i="42" s="1"/>
  <c r="E126" i="44" s="1"/>
  <c r="F126" i="44" s="1"/>
  <c r="G126" i="44" s="1"/>
  <c r="O103" i="42"/>
  <c r="P103" i="42" s="1"/>
  <c r="E329" i="44" s="1"/>
  <c r="F329" i="44" s="1"/>
  <c r="G329" i="44" s="1"/>
  <c r="O133" i="42"/>
  <c r="P133" i="42" s="1"/>
  <c r="E140" i="44" s="1"/>
  <c r="F140" i="44" s="1"/>
  <c r="G140" i="44" s="1"/>
  <c r="O158" i="42"/>
  <c r="P158" i="42" s="1"/>
  <c r="E116" i="44" s="1"/>
  <c r="F116" i="44" s="1"/>
  <c r="G116" i="44" s="1"/>
  <c r="O135" i="42"/>
  <c r="P135" i="42" s="1"/>
  <c r="O87" i="42"/>
  <c r="P87" i="42" s="1"/>
  <c r="O324" i="42"/>
  <c r="P324" i="42" s="1"/>
  <c r="E177" i="44" s="1"/>
  <c r="F177" i="44" s="1"/>
  <c r="G177" i="44" s="1"/>
  <c r="O212" i="42"/>
  <c r="P212" i="42" s="1"/>
  <c r="E159" i="44" s="1"/>
  <c r="F159" i="44" s="1"/>
  <c r="G159" i="44" s="1"/>
  <c r="O167" i="42"/>
  <c r="P167" i="42" s="1"/>
  <c r="E154" i="44" s="1"/>
  <c r="F154" i="44" s="1"/>
  <c r="G154" i="44" s="1"/>
  <c r="O332" i="42"/>
  <c r="P332" i="42" s="1"/>
  <c r="E43" i="44" s="1"/>
  <c r="F43" i="44" s="1"/>
  <c r="G43" i="44" s="1"/>
  <c r="O316" i="42"/>
  <c r="P316" i="42" s="1"/>
  <c r="O265" i="42"/>
  <c r="P265" i="42" s="1"/>
  <c r="E247" i="44" s="1"/>
  <c r="F247" i="44" s="1"/>
  <c r="G247" i="44" s="1"/>
  <c r="O327" i="42"/>
  <c r="P327" i="42" s="1"/>
  <c r="O243" i="42"/>
  <c r="P243" i="42" s="1"/>
  <c r="O255" i="42"/>
  <c r="P255" i="42" s="1"/>
  <c r="E175" i="44" s="1"/>
  <c r="F175" i="44" s="1"/>
  <c r="G175" i="44" s="1"/>
  <c r="O109" i="42"/>
  <c r="P109" i="42" s="1"/>
  <c r="O145" i="42"/>
  <c r="P145" i="42" s="1"/>
  <c r="E263" i="44" s="1"/>
  <c r="F263" i="44" s="1"/>
  <c r="G263" i="44" s="1"/>
  <c r="O130" i="42"/>
  <c r="P130" i="42" s="1"/>
  <c r="E133" i="44" s="1"/>
  <c r="F133" i="44" s="1"/>
  <c r="G133" i="44" s="1"/>
  <c r="O217" i="42"/>
  <c r="P217" i="42" s="1"/>
  <c r="O330" i="42"/>
  <c r="P330" i="42" s="1"/>
  <c r="O216" i="42"/>
  <c r="P216" i="42" s="1"/>
  <c r="O227" i="42"/>
  <c r="P227" i="42" s="1"/>
  <c r="E162" i="44" s="1"/>
  <c r="F162" i="44" s="1"/>
  <c r="G162" i="44" s="1"/>
  <c r="O301" i="42"/>
  <c r="P301" i="42" s="1"/>
  <c r="E318" i="44" s="1"/>
  <c r="F318" i="44" s="1"/>
  <c r="G318" i="44" s="1"/>
  <c r="O134" i="42"/>
  <c r="P134" i="42" s="1"/>
  <c r="E141" i="44" s="1"/>
  <c r="F141" i="44" s="1"/>
  <c r="G141" i="44" s="1"/>
  <c r="O193" i="42"/>
  <c r="P193" i="42" s="1"/>
  <c r="E205" i="44" s="1"/>
  <c r="F205" i="44" s="1"/>
  <c r="G205" i="44" s="1"/>
  <c r="O141" i="42"/>
  <c r="P141" i="42" s="1"/>
  <c r="E26" i="44" s="1"/>
  <c r="F26" i="44" s="1"/>
  <c r="G26" i="44" s="1"/>
  <c r="O156" i="42"/>
  <c r="P156" i="42" s="1"/>
  <c r="O335" i="42"/>
  <c r="P335" i="42" s="1"/>
  <c r="E34" i="44" s="1"/>
  <c r="F34" i="44" s="1"/>
  <c r="G34" i="44" s="1"/>
  <c r="O195" i="42"/>
  <c r="P195" i="42" s="1"/>
  <c r="O304" i="42"/>
  <c r="P304" i="42" s="1"/>
  <c r="E330" i="44" s="1"/>
  <c r="F330" i="44" s="1"/>
  <c r="G330" i="44" s="1"/>
  <c r="O221" i="42"/>
  <c r="P221" i="42" s="1"/>
  <c r="E204" i="44" s="1"/>
  <c r="F204" i="44" s="1"/>
  <c r="G204" i="44" s="1"/>
  <c r="O242" i="42"/>
  <c r="P242" i="42" s="1"/>
  <c r="E128" i="44" s="1"/>
  <c r="F128" i="44" s="1"/>
  <c r="G128" i="44" s="1"/>
  <c r="O224" i="42"/>
  <c r="P224" i="42" s="1"/>
  <c r="E293" i="44" s="1"/>
  <c r="F293" i="44" s="1"/>
  <c r="G293" i="44" s="1"/>
  <c r="O293" i="42"/>
  <c r="P293" i="42" s="1"/>
  <c r="E304" i="44" s="1"/>
  <c r="F304" i="44" s="1"/>
  <c r="G304" i="44" s="1"/>
  <c r="O252" i="42"/>
  <c r="P252" i="42" s="1"/>
  <c r="E124" i="44" s="1"/>
  <c r="F124" i="44" s="1"/>
  <c r="G124" i="44" s="1"/>
  <c r="O185" i="42"/>
  <c r="P185" i="42" s="1"/>
  <c r="E190" i="44" s="1"/>
  <c r="F190" i="44" s="1"/>
  <c r="G190" i="44" s="1"/>
  <c r="O180" i="42"/>
  <c r="P180" i="42" s="1"/>
  <c r="O281" i="42"/>
  <c r="P281" i="42" s="1"/>
  <c r="O322" i="42"/>
  <c r="P322" i="42" s="1"/>
  <c r="O331" i="42"/>
  <c r="P331" i="42" s="1"/>
  <c r="E113" i="44" s="1"/>
  <c r="F113" i="44" s="1"/>
  <c r="G113" i="44" s="1"/>
  <c r="O262" i="42"/>
  <c r="P262" i="42" s="1"/>
  <c r="E242" i="44" s="1"/>
  <c r="F242" i="44" s="1"/>
  <c r="G242" i="44" s="1"/>
  <c r="O284" i="42"/>
  <c r="P284" i="42" s="1"/>
  <c r="E280" i="44" s="1"/>
  <c r="F280" i="44" s="1"/>
  <c r="G280" i="44" s="1"/>
  <c r="O202" i="42"/>
  <c r="P202" i="42" s="1"/>
  <c r="O321" i="42"/>
  <c r="P321" i="42" s="1"/>
  <c r="O241" i="42"/>
  <c r="P241" i="42" s="1"/>
  <c r="O207" i="42"/>
  <c r="P207" i="42" s="1"/>
  <c r="O199" i="42"/>
  <c r="P199" i="42" s="1"/>
  <c r="E214" i="44" s="1"/>
  <c r="F214" i="44" s="1"/>
  <c r="G214" i="44" s="1"/>
  <c r="O248" i="42"/>
  <c r="P248" i="42" s="1"/>
  <c r="E340" i="44" s="1"/>
  <c r="F340" i="44" s="1"/>
  <c r="G340" i="44" s="1"/>
  <c r="O118" i="42"/>
  <c r="P118" i="42" s="1"/>
  <c r="E108" i="44" s="1"/>
  <c r="F108" i="44" s="1"/>
  <c r="G108" i="44" s="1"/>
  <c r="O115" i="42"/>
  <c r="P115" i="42" s="1"/>
  <c r="E101" i="44" s="1"/>
  <c r="F101" i="44" s="1"/>
  <c r="G101" i="44" s="1"/>
  <c r="O171" i="42"/>
  <c r="P171" i="42" s="1"/>
  <c r="E166" i="44" s="1"/>
  <c r="F166" i="44" s="1"/>
  <c r="G166" i="44" s="1"/>
  <c r="O231" i="42"/>
  <c r="P231" i="42" s="1"/>
  <c r="E323" i="44" s="1"/>
  <c r="F323" i="44" s="1"/>
  <c r="G323" i="44" s="1"/>
  <c r="O150" i="42"/>
  <c r="P150" i="42" s="1"/>
  <c r="O143" i="42"/>
  <c r="P143" i="42" s="1"/>
  <c r="E145" i="44" s="1"/>
  <c r="F145" i="44" s="1"/>
  <c r="G145" i="44" s="1"/>
  <c r="O320" i="42"/>
  <c r="P320" i="42" s="1"/>
  <c r="E277" i="44" s="1"/>
  <c r="F277" i="44" s="1"/>
  <c r="G277" i="44" s="1"/>
  <c r="O315" i="42"/>
  <c r="P315" i="42" s="1"/>
  <c r="E338" i="44" s="1"/>
  <c r="F338" i="44" s="1"/>
  <c r="G338" i="44" s="1"/>
  <c r="O215" i="42"/>
  <c r="P215" i="42" s="1"/>
  <c r="E238" i="44" s="1"/>
  <c r="F238" i="44" s="1"/>
  <c r="G238" i="44" s="1"/>
  <c r="O257" i="42"/>
  <c r="P257" i="42" s="1"/>
  <c r="E324" i="44" s="1"/>
  <c r="F324" i="44" s="1"/>
  <c r="G324" i="44" s="1"/>
  <c r="O319" i="42"/>
  <c r="P319" i="42" s="1"/>
  <c r="O124" i="42"/>
  <c r="P124" i="42" s="1"/>
  <c r="O178" i="42"/>
  <c r="P178" i="42" s="1"/>
  <c r="O160" i="42"/>
  <c r="P160" i="42" s="1"/>
  <c r="E291" i="44" s="1"/>
  <c r="F291" i="44" s="1"/>
  <c r="G291" i="44" s="1"/>
  <c r="O155" i="42"/>
  <c r="P155" i="42" s="1"/>
  <c r="E327" i="44" s="1"/>
  <c r="F327" i="44" s="1"/>
  <c r="G327" i="44" s="1"/>
  <c r="O269" i="42"/>
  <c r="P269" i="42" s="1"/>
  <c r="E288" i="44" s="1"/>
  <c r="F288" i="44" s="1"/>
  <c r="G288" i="44" s="1"/>
  <c r="O256" i="42"/>
  <c r="P256" i="42" s="1"/>
  <c r="E301" i="44" s="1"/>
  <c r="F301" i="44" s="1"/>
  <c r="G301" i="44" s="1"/>
  <c r="O176" i="42"/>
  <c r="P176" i="42" s="1"/>
  <c r="E176" i="44" s="1"/>
  <c r="F176" i="44" s="1"/>
  <c r="G176" i="44" s="1"/>
  <c r="O177" i="42"/>
  <c r="P177" i="42" s="1"/>
  <c r="E178" i="44" s="1"/>
  <c r="F178" i="44" s="1"/>
  <c r="G178" i="44" s="1"/>
  <c r="O236" i="42"/>
  <c r="P236" i="42" s="1"/>
  <c r="E184" i="44" s="1"/>
  <c r="F184" i="44" s="1"/>
  <c r="G184" i="44" s="1"/>
  <c r="O247" i="42"/>
  <c r="P247" i="42" s="1"/>
  <c r="E315" i="44" s="1"/>
  <c r="F315" i="44" s="1"/>
  <c r="G315" i="44" s="1"/>
  <c r="O283" i="42"/>
  <c r="P283" i="42" s="1"/>
  <c r="O326" i="42"/>
  <c r="P326" i="42" s="1"/>
  <c r="E273" i="44" s="1"/>
  <c r="F273" i="44" s="1"/>
  <c r="G273" i="44" s="1"/>
  <c r="O308" i="42"/>
  <c r="P308" i="42" s="1"/>
  <c r="E63" i="44" s="1"/>
  <c r="F63" i="44" s="1"/>
  <c r="G63" i="44" s="1"/>
  <c r="O314" i="42"/>
  <c r="P314" i="42" s="1"/>
  <c r="E336" i="44" s="1"/>
  <c r="F336" i="44" s="1"/>
  <c r="G336" i="44" s="1"/>
  <c r="O276" i="42"/>
  <c r="P276" i="42" s="1"/>
  <c r="E267" i="44" s="1"/>
  <c r="F267" i="44" s="1"/>
  <c r="G267" i="44" s="1"/>
  <c r="O313" i="42"/>
  <c r="P313" i="42" s="1"/>
  <c r="O365" i="42"/>
  <c r="P365" i="42" s="1"/>
  <c r="E294" i="44" s="1"/>
  <c r="F294" i="44" s="1"/>
  <c r="G294" i="44" s="1"/>
  <c r="O303" i="42"/>
  <c r="P303" i="42" s="1"/>
  <c r="O311" i="42"/>
  <c r="P311" i="42" s="1"/>
  <c r="E339" i="44" s="1"/>
  <c r="F339" i="44" s="1"/>
  <c r="G339" i="44" s="1"/>
  <c r="O289" i="42"/>
  <c r="P289" i="42" s="1"/>
  <c r="O317" i="42"/>
  <c r="P317" i="42" s="1"/>
  <c r="E346" i="44" s="1"/>
  <c r="F346" i="44" s="1"/>
  <c r="G346" i="44" s="1"/>
  <c r="O291" i="42"/>
  <c r="P291" i="42" s="1"/>
  <c r="E297" i="44" s="1"/>
  <c r="F297" i="44" s="1"/>
  <c r="G297" i="44" s="1"/>
  <c r="O296" i="42"/>
  <c r="P296" i="42" s="1"/>
  <c r="E316" i="44" s="1"/>
  <c r="F316" i="44" s="1"/>
  <c r="G316" i="44" s="1"/>
  <c r="O274" i="42"/>
  <c r="P274" i="42" s="1"/>
  <c r="O359" i="42"/>
  <c r="P359" i="42" s="1"/>
  <c r="E170" i="44" s="1"/>
  <c r="F170" i="44" s="1"/>
  <c r="G170" i="44" s="1"/>
  <c r="O350" i="42"/>
  <c r="P350" i="42" s="1"/>
  <c r="O302" i="42"/>
  <c r="P302" i="42" s="1"/>
  <c r="E325" i="44" s="1"/>
  <c r="F325" i="44" s="1"/>
  <c r="G325" i="44" s="1"/>
  <c r="O306" i="42"/>
  <c r="P306" i="42" s="1"/>
  <c r="E322" i="44" s="1"/>
  <c r="F322" i="44" s="1"/>
  <c r="G322" i="44" s="1"/>
  <c r="O298" i="42"/>
  <c r="P298" i="42" s="1"/>
  <c r="E312" i="44" s="1"/>
  <c r="F312" i="44" s="1"/>
  <c r="G312" i="44" s="1"/>
  <c r="O273" i="42"/>
  <c r="P273" i="42" s="1"/>
  <c r="E260" i="44" s="1"/>
  <c r="F260" i="44" s="1"/>
  <c r="G260" i="44" s="1"/>
  <c r="O343" i="42"/>
  <c r="P343" i="42" s="1"/>
  <c r="E31" i="44" s="1"/>
  <c r="F31" i="44" s="1"/>
  <c r="G31" i="44" s="1"/>
  <c r="O282" i="42"/>
  <c r="P282" i="42" s="1"/>
  <c r="O341" i="42"/>
  <c r="P341" i="42" s="1"/>
  <c r="E282" i="44" s="1"/>
  <c r="F282" i="44" s="1"/>
  <c r="G282" i="44" s="1"/>
  <c r="O333" i="42"/>
  <c r="P333" i="42" s="1"/>
  <c r="E221" i="44" s="1"/>
  <c r="F221" i="44" s="1"/>
  <c r="G221" i="44" s="1"/>
  <c r="O307" i="42"/>
  <c r="P307" i="42" s="1"/>
  <c r="E103" i="44" s="1"/>
  <c r="F103" i="44" s="1"/>
  <c r="G103" i="44" s="1"/>
  <c r="O355" i="42"/>
  <c r="P355" i="42" s="1"/>
  <c r="O345" i="42"/>
  <c r="P345" i="42" s="1"/>
  <c r="O287" i="42"/>
  <c r="P287" i="42" s="1"/>
  <c r="E285" i="44" s="1"/>
  <c r="F285" i="44" s="1"/>
  <c r="G285" i="44" s="1"/>
  <c r="O360" i="42"/>
  <c r="P360" i="42" s="1"/>
  <c r="E152" i="44" s="1"/>
  <c r="F152" i="44" s="1"/>
  <c r="G152" i="44" s="1"/>
  <c r="O354" i="42"/>
  <c r="P354" i="42" s="1"/>
  <c r="O353" i="42"/>
  <c r="P353" i="42" s="1"/>
  <c r="E97" i="44" s="1"/>
  <c r="F97" i="44" s="1"/>
  <c r="G97" i="44" s="1"/>
  <c r="O351" i="42"/>
  <c r="P351" i="42" s="1"/>
  <c r="O337" i="42"/>
  <c r="P337" i="42" s="1"/>
  <c r="O348" i="42"/>
  <c r="P348" i="42" s="1"/>
  <c r="E224" i="44" s="1"/>
  <c r="F224" i="44" s="1"/>
  <c r="G224" i="44" s="1"/>
  <c r="O338" i="42"/>
  <c r="P338" i="42" s="1"/>
  <c r="O280" i="42"/>
  <c r="P280" i="42" s="1"/>
  <c r="E276" i="44" s="1"/>
  <c r="F276" i="44" s="1"/>
  <c r="G276" i="44" s="1"/>
  <c r="O336" i="42"/>
  <c r="P336" i="42" s="1"/>
  <c r="E328" i="44" s="1"/>
  <c r="F328" i="44" s="1"/>
  <c r="G328" i="44" s="1"/>
  <c r="O329" i="42"/>
  <c r="P329" i="42" s="1"/>
  <c r="O299" i="42"/>
  <c r="P299" i="42" s="1"/>
  <c r="O366" i="42"/>
  <c r="P366" i="42" s="1"/>
  <c r="E82" i="44" s="1"/>
  <c r="F82" i="44" s="1"/>
  <c r="G82" i="44" s="1"/>
  <c r="O268" i="42"/>
  <c r="P268" i="42" s="1"/>
  <c r="E252" i="44" s="1"/>
  <c r="F252" i="44" s="1"/>
  <c r="G252" i="44" s="1"/>
  <c r="O278" i="42"/>
  <c r="P278" i="42" s="1"/>
  <c r="E272" i="44" s="1"/>
  <c r="F272" i="44" s="1"/>
  <c r="G272" i="44" s="1"/>
  <c r="O292" i="42"/>
  <c r="P292" i="42" s="1"/>
  <c r="E300" i="44" s="1"/>
  <c r="F300" i="44" s="1"/>
  <c r="G300" i="44" s="1"/>
  <c r="O364" i="42"/>
  <c r="P364" i="42" s="1"/>
  <c r="E191" i="44" s="1"/>
  <c r="F191" i="44" s="1"/>
  <c r="G191" i="44" s="1"/>
  <c r="O318" i="42"/>
  <c r="P318" i="42" s="1"/>
  <c r="E347" i="44" s="1"/>
  <c r="F347" i="44" s="1"/>
  <c r="G347" i="44" s="1"/>
  <c r="O358" i="42"/>
  <c r="P358" i="42" s="1"/>
  <c r="E284" i="44" s="1"/>
  <c r="F284" i="44" s="1"/>
  <c r="G284" i="44" s="1"/>
  <c r="O272" i="42"/>
  <c r="P272" i="42" s="1"/>
  <c r="O294" i="42"/>
  <c r="P294" i="42" s="1"/>
  <c r="O277" i="42"/>
  <c r="P277" i="42" s="1"/>
  <c r="O352" i="42"/>
  <c r="P352" i="42" s="1"/>
  <c r="O288" i="42"/>
  <c r="P288" i="42" s="1"/>
  <c r="O286" i="42"/>
  <c r="P286" i="42" s="1"/>
  <c r="O275" i="42"/>
  <c r="P275" i="42" s="1"/>
  <c r="E266" i="44" s="1"/>
  <c r="F266" i="44" s="1"/>
  <c r="G266" i="44" s="1"/>
  <c r="O279" i="42"/>
  <c r="P279" i="42" s="1"/>
  <c r="O347" i="42"/>
  <c r="P347" i="42" s="1"/>
  <c r="O342" i="42"/>
  <c r="P342" i="42" s="1"/>
  <c r="O368" i="42"/>
  <c r="P368" i="42" s="1"/>
  <c r="E298" i="44" s="1"/>
  <c r="F298" i="44" s="1"/>
  <c r="G298" i="44" s="1"/>
  <c r="O356" i="42"/>
  <c r="P356" i="42" s="1"/>
  <c r="E112" i="44" s="1"/>
  <c r="F112" i="44" s="1"/>
  <c r="G112" i="44" s="1"/>
  <c r="O323" i="42"/>
  <c r="P323" i="42" s="1"/>
  <c r="E32" i="44" s="1"/>
  <c r="F32" i="44" s="1"/>
  <c r="G32" i="44" s="1"/>
  <c r="O339" i="42"/>
  <c r="P339" i="42" s="1"/>
  <c r="E155" i="44" s="1"/>
  <c r="F155" i="44" s="1"/>
  <c r="G155" i="44" s="1"/>
  <c r="O349" i="42"/>
  <c r="P349" i="42" s="1"/>
  <c r="E254" i="44" s="1"/>
  <c r="F254" i="44" s="1"/>
  <c r="G254" i="44" s="1"/>
  <c r="O300" i="42"/>
  <c r="P300" i="42" s="1"/>
  <c r="O309" i="42"/>
  <c r="P309" i="42" s="1"/>
  <c r="O346" i="42"/>
  <c r="P346" i="42" s="1"/>
  <c r="O334" i="42"/>
  <c r="P334" i="42" s="1"/>
  <c r="O198" i="42"/>
  <c r="P198" i="42" s="1"/>
  <c r="E218" i="44" s="1"/>
  <c r="F218" i="44" s="1"/>
  <c r="G218" i="44" s="1"/>
  <c r="O78" i="42"/>
  <c r="P78" i="42" s="1"/>
  <c r="E68" i="44" s="1"/>
  <c r="F68" i="44" s="1"/>
  <c r="G68" i="44" s="1"/>
  <c r="O76" i="42"/>
  <c r="P76" i="42" s="1"/>
  <c r="E64" i="44" s="1"/>
  <c r="F64" i="44" s="1"/>
  <c r="G64" i="44" s="1"/>
  <c r="O77" i="42"/>
  <c r="P77" i="42" s="1"/>
  <c r="E67" i="44" s="1"/>
  <c r="F67" i="44" s="1"/>
  <c r="G67" i="44" s="1"/>
  <c r="O85" i="42"/>
  <c r="P85" i="42" s="1"/>
  <c r="O96" i="42"/>
  <c r="P96" i="42" s="1"/>
  <c r="O98" i="42"/>
  <c r="P98" i="42" s="1"/>
  <c r="E163" i="44" s="1"/>
  <c r="F163" i="44" s="1"/>
  <c r="G163" i="44" s="1"/>
  <c r="O91" i="42"/>
  <c r="P91" i="42" s="1"/>
  <c r="O100" i="42"/>
  <c r="P100" i="42" s="1"/>
  <c r="E73" i="44" s="1"/>
  <c r="F73" i="44" s="1"/>
  <c r="G73" i="44" s="1"/>
  <c r="O157" i="42"/>
  <c r="P157" i="42" s="1"/>
  <c r="E319" i="44" s="1"/>
  <c r="F319" i="44" s="1"/>
  <c r="G319" i="44" s="1"/>
  <c r="O120" i="42"/>
  <c r="P120" i="42" s="1"/>
  <c r="E110" i="44" s="1"/>
  <c r="F110" i="44" s="1"/>
  <c r="G110" i="44" s="1"/>
  <c r="O312" i="42"/>
  <c r="P312" i="42" s="1"/>
  <c r="E334" i="44" s="1"/>
  <c r="F334" i="44" s="1"/>
  <c r="G334" i="44" s="1"/>
  <c r="O361" i="42"/>
  <c r="P361" i="42" s="1"/>
  <c r="E62" i="44" s="1"/>
  <c r="F62" i="44" s="1"/>
  <c r="G62" i="44" s="1"/>
  <c r="O362" i="42"/>
  <c r="P362" i="42" s="1"/>
  <c r="E342" i="44" s="1"/>
  <c r="F342" i="44" s="1"/>
  <c r="G342" i="44" s="1"/>
  <c r="O138" i="42"/>
  <c r="P138" i="42" s="1"/>
  <c r="O285" i="42"/>
  <c r="P285" i="42" s="1"/>
  <c r="E281" i="44" s="1"/>
  <c r="F281" i="44" s="1"/>
  <c r="G281" i="44" s="1"/>
  <c r="O92" i="42"/>
  <c r="P92" i="42" s="1"/>
  <c r="E75" i="44" s="1"/>
  <c r="F75" i="44" s="1"/>
  <c r="G75" i="44" s="1"/>
  <c r="O328" i="42"/>
  <c r="P328" i="42" s="1"/>
  <c r="E245" i="44" s="1"/>
  <c r="F245" i="44" s="1"/>
  <c r="G245" i="44" s="1"/>
  <c r="O164" i="42"/>
  <c r="P164" i="42" s="1"/>
  <c r="E12" i="44" s="1"/>
  <c r="F12" i="44" s="1"/>
  <c r="G12" i="44" s="1"/>
  <c r="O148" i="42"/>
  <c r="P148" i="42" s="1"/>
  <c r="E153" i="44" s="1"/>
  <c r="F153" i="44" s="1"/>
  <c r="G153" i="44" s="1"/>
  <c r="O93" i="42"/>
  <c r="P93" i="42" s="1"/>
  <c r="O75" i="42"/>
  <c r="P75" i="42" s="1"/>
  <c r="O367" i="42"/>
  <c r="P367" i="42" s="1"/>
  <c r="E94" i="44" s="1"/>
  <c r="F94" i="44" s="1"/>
  <c r="G94" i="44" s="1"/>
  <c r="O108" i="42"/>
  <c r="P108" i="42" s="1"/>
  <c r="E217" i="44" s="1"/>
  <c r="F217" i="44" s="1"/>
  <c r="G217" i="44" s="1"/>
  <c r="O74" i="42"/>
  <c r="P74" i="42" s="1"/>
  <c r="E61" i="44" s="1"/>
  <c r="F61" i="44" s="1"/>
  <c r="G61" i="44" s="1"/>
  <c r="O344" i="42"/>
  <c r="P344" i="42" s="1"/>
  <c r="E169" i="44" s="1"/>
  <c r="F169" i="44" s="1"/>
  <c r="G169" i="44" s="1"/>
  <c r="O271" i="42"/>
  <c r="P271" i="42" s="1"/>
  <c r="E256" i="44" s="1"/>
  <c r="F256" i="44" s="1"/>
  <c r="G256" i="44" s="1"/>
  <c r="O267" i="42"/>
  <c r="P267" i="42" s="1"/>
  <c r="E251" i="44" s="1"/>
  <c r="F251" i="44" s="1"/>
  <c r="G251" i="44" s="1"/>
  <c r="O357" i="42"/>
  <c r="P357" i="42" s="1"/>
  <c r="E127" i="44" s="1"/>
  <c r="F127" i="44" s="1"/>
  <c r="G127" i="44" s="1"/>
  <c r="O89" i="42"/>
  <c r="P89" i="42" s="1"/>
  <c r="E86" i="44" s="1"/>
  <c r="F86" i="44" s="1"/>
  <c r="G86" i="44" s="1"/>
  <c r="O99" i="42"/>
  <c r="P99" i="42" s="1"/>
  <c r="E59" i="44" s="1"/>
  <c r="F59" i="44" s="1"/>
  <c r="G59" i="44" s="1"/>
  <c r="O80" i="42"/>
  <c r="P80" i="42" s="1"/>
  <c r="E70" i="44" s="1"/>
  <c r="F70" i="44" s="1"/>
  <c r="G70" i="44" s="1"/>
  <c r="O79" i="42"/>
  <c r="P79" i="42" s="1"/>
  <c r="E69" i="44" s="1"/>
  <c r="F69" i="44" s="1"/>
  <c r="G69" i="44" s="1"/>
  <c r="O97" i="42"/>
  <c r="P97" i="42" s="1"/>
  <c r="E216" i="44" s="1"/>
  <c r="F216" i="44" s="1"/>
  <c r="G216" i="44" s="1"/>
  <c r="O86" i="42"/>
  <c r="P86" i="42" s="1"/>
  <c r="E80" i="44" s="1"/>
  <c r="F80" i="44" s="1"/>
  <c r="G80" i="44" s="1"/>
  <c r="O82" i="42"/>
  <c r="P82" i="42" s="1"/>
  <c r="E77" i="44" s="1"/>
  <c r="F77" i="44" s="1"/>
  <c r="G77" i="44" s="1"/>
  <c r="O101" i="42"/>
  <c r="P101" i="42" s="1"/>
  <c r="E131" i="44" s="1"/>
  <c r="F131" i="44" s="1"/>
  <c r="G131" i="44" s="1"/>
  <c r="O83" i="42"/>
  <c r="P83" i="42" s="1"/>
  <c r="E78" i="44" s="1"/>
  <c r="F78" i="44" s="1"/>
  <c r="G78" i="44" s="1"/>
  <c r="O72" i="42"/>
  <c r="P72" i="42" s="1"/>
  <c r="E56" i="44" s="1"/>
  <c r="F56" i="44" s="1"/>
  <c r="G56" i="44" s="1"/>
  <c r="O95" i="42"/>
  <c r="P95" i="42" s="1"/>
  <c r="E118" i="44" s="1"/>
  <c r="F118" i="44" s="1"/>
  <c r="G118" i="44" s="1"/>
  <c r="O102" i="42"/>
  <c r="P102" i="42" s="1"/>
  <c r="E92" i="44" s="1"/>
  <c r="F92" i="44" s="1"/>
  <c r="G92" i="44" s="1"/>
  <c r="E90" i="44"/>
  <c r="F90" i="44" s="1"/>
  <c r="G90" i="44" s="1"/>
  <c r="E310" i="44" l="1"/>
  <c r="F310" i="44" s="1"/>
  <c r="G310" i="44" s="1"/>
  <c r="E129" i="44"/>
  <c r="F129" i="44" s="1"/>
  <c r="G129" i="44" s="1"/>
  <c r="E290" i="44"/>
  <c r="F290" i="44" s="1"/>
  <c r="G290" i="44" s="1"/>
  <c r="E305" i="44"/>
  <c r="F305" i="44" s="1"/>
  <c r="G305" i="44" s="1"/>
  <c r="E121" i="44"/>
  <c r="F121" i="44" s="1"/>
  <c r="G121" i="44" s="1"/>
  <c r="E115" i="44"/>
  <c r="F115" i="44" s="1"/>
  <c r="G115" i="44" s="1"/>
  <c r="E132" i="44"/>
  <c r="F132" i="44" s="1"/>
  <c r="G132" i="44" s="1"/>
  <c r="E202" i="44"/>
  <c r="F202" i="44" s="1"/>
  <c r="G202" i="44" s="1"/>
  <c r="E303" i="44"/>
  <c r="F303" i="44" s="1"/>
  <c r="G303" i="44" s="1"/>
  <c r="E109" i="44"/>
  <c r="F109" i="44" s="1"/>
  <c r="G109" i="44" s="1"/>
  <c r="E231" i="44"/>
  <c r="F231" i="44" s="1"/>
  <c r="G231" i="44" s="1"/>
  <c r="E296" i="44"/>
  <c r="F296" i="44" s="1"/>
  <c r="G296" i="44" s="1"/>
  <c r="E107" i="44"/>
  <c r="F107" i="44" s="1"/>
  <c r="G107" i="44" s="1"/>
  <c r="E295" i="44"/>
  <c r="F295" i="44" s="1"/>
  <c r="G295" i="44" s="1"/>
  <c r="E196" i="44"/>
  <c r="F196" i="44" s="1"/>
  <c r="G196" i="44" s="1"/>
  <c r="E226" i="44"/>
  <c r="F226" i="44" s="1"/>
  <c r="G226" i="44" s="1"/>
  <c r="E21" i="44"/>
  <c r="F21" i="44" s="1"/>
  <c r="G21" i="44" s="1"/>
  <c r="E89" i="44"/>
  <c r="F89" i="44" s="1"/>
  <c r="G89" i="44" s="1"/>
  <c r="E326" i="44"/>
  <c r="F326" i="44" s="1"/>
  <c r="G326" i="44" s="1"/>
  <c r="E268" i="44"/>
  <c r="F268" i="44" s="1"/>
  <c r="G268" i="44" s="1"/>
  <c r="E9" i="44"/>
  <c r="F9" i="44" s="1"/>
  <c r="G9" i="44" s="1"/>
  <c r="E135" i="44"/>
  <c r="F135" i="44" s="1"/>
  <c r="G135" i="44" s="1"/>
  <c r="E229" i="44"/>
  <c r="F229" i="44" s="1"/>
  <c r="G229" i="44" s="1"/>
  <c r="E278" i="44"/>
  <c r="F278" i="44" s="1"/>
  <c r="G278" i="44" s="1"/>
  <c r="E222" i="44"/>
  <c r="F222" i="44" s="1"/>
  <c r="G222" i="44" s="1"/>
  <c r="E83" i="44"/>
  <c r="F83" i="44" s="1"/>
  <c r="G83" i="44" s="1"/>
  <c r="E27" i="44"/>
  <c r="F27" i="44" s="1"/>
  <c r="G27" i="44" s="1"/>
  <c r="E349" i="44"/>
  <c r="F349" i="44" s="1"/>
  <c r="G349" i="44" s="1"/>
  <c r="E138" i="44"/>
  <c r="F138" i="44" s="1"/>
  <c r="G138" i="44" s="1"/>
  <c r="E33" i="44"/>
  <c r="F33" i="44" s="1"/>
  <c r="G33" i="44" s="1"/>
  <c r="E203" i="44"/>
  <c r="F203" i="44" s="1"/>
  <c r="G203" i="44" s="1"/>
  <c r="E194" i="44"/>
  <c r="F194" i="44" s="1"/>
  <c r="G194" i="44" s="1"/>
  <c r="E309" i="44"/>
  <c r="F309" i="44" s="1"/>
  <c r="G309" i="44" s="1"/>
  <c r="E265" i="44"/>
  <c r="F265" i="44" s="1"/>
  <c r="G265" i="44" s="1"/>
  <c r="E144" i="44"/>
  <c r="F144" i="44" s="1"/>
  <c r="G144" i="44" s="1"/>
  <c r="E257" i="44"/>
  <c r="F257" i="44" s="1"/>
  <c r="G257" i="44" s="1"/>
  <c r="E58" i="44"/>
  <c r="F58" i="44" s="1"/>
  <c r="G58" i="44" s="1"/>
  <c r="E307" i="44"/>
  <c r="F307" i="44" s="1"/>
  <c r="G307" i="44" s="1"/>
  <c r="E253" i="44"/>
  <c r="F253" i="44" s="1"/>
  <c r="G253" i="44" s="1"/>
  <c r="E76" i="44"/>
  <c r="F76" i="44" s="1"/>
  <c r="G76" i="44" s="1"/>
  <c r="E320" i="44"/>
  <c r="F320" i="44" s="1"/>
  <c r="G320" i="44" s="1"/>
  <c r="E57" i="44"/>
  <c r="F57" i="44" s="1"/>
  <c r="G57" i="44" s="1"/>
  <c r="E156" i="44"/>
  <c r="F156" i="44" s="1"/>
  <c r="G156" i="44" s="1"/>
  <c r="E102" i="44"/>
  <c r="F102" i="44" s="1"/>
  <c r="G102" i="44" s="1"/>
  <c r="E180" i="44"/>
  <c r="F180" i="44" s="1"/>
  <c r="G180" i="44" s="1"/>
  <c r="E210" i="44"/>
  <c r="F210" i="44" s="1"/>
  <c r="G210" i="44" s="1"/>
  <c r="E239" i="44"/>
  <c r="F239" i="44" s="1"/>
  <c r="G239" i="44" s="1"/>
  <c r="E333" i="44"/>
  <c r="F333" i="44" s="1"/>
  <c r="G333" i="44" s="1"/>
  <c r="E287" i="44"/>
  <c r="F287" i="44" s="1"/>
  <c r="G287" i="44" s="1"/>
  <c r="E122" i="44"/>
  <c r="F122" i="44" s="1"/>
  <c r="G122" i="44" s="1"/>
  <c r="E106" i="44"/>
  <c r="F106" i="44" s="1"/>
  <c r="G106" i="44" s="1"/>
  <c r="E119" i="44"/>
  <c r="F119" i="44" s="1"/>
  <c r="G119" i="44" s="1"/>
  <c r="E233" i="44"/>
  <c r="F233" i="44" s="1"/>
  <c r="G233" i="44" s="1"/>
  <c r="E105" i="44"/>
  <c r="F105" i="44" s="1"/>
  <c r="G105" i="44" s="1"/>
  <c r="E14" i="44"/>
  <c r="F14" i="44" s="1"/>
  <c r="G14" i="44" s="1"/>
  <c r="E195" i="44"/>
  <c r="F195" i="44" s="1"/>
  <c r="G195" i="44" s="1"/>
  <c r="E302" i="44"/>
  <c r="F302" i="44" s="1"/>
  <c r="G302" i="44" s="1"/>
  <c r="E306" i="44"/>
  <c r="F306" i="44" s="1"/>
  <c r="G306" i="44" s="1"/>
  <c r="E213" i="44"/>
  <c r="F213" i="44" s="1"/>
  <c r="G213" i="44" s="1"/>
  <c r="E332" i="44"/>
  <c r="F332" i="44" s="1"/>
  <c r="G332" i="44" s="1"/>
  <c r="E283" i="44"/>
  <c r="F283" i="44" s="1"/>
  <c r="G283" i="44" s="1"/>
  <c r="E255" i="44"/>
  <c r="F255" i="44" s="1"/>
  <c r="G255" i="44" s="1"/>
  <c r="E125" i="44"/>
  <c r="F125" i="44" s="1"/>
  <c r="G125" i="44" s="1"/>
  <c r="E40" i="44"/>
  <c r="F40" i="44" s="1"/>
  <c r="G40" i="44" s="1"/>
  <c r="E164" i="44"/>
  <c r="F164" i="44" s="1"/>
  <c r="G164" i="44" s="1"/>
  <c r="E348" i="44"/>
  <c r="F348" i="44" s="1"/>
  <c r="G348" i="44" s="1"/>
  <c r="E321" i="44"/>
  <c r="F321" i="44" s="1"/>
  <c r="G321" i="44" s="1"/>
  <c r="E65" i="44"/>
  <c r="F65" i="44" s="1"/>
  <c r="G65" i="44" s="1"/>
  <c r="E84" i="44"/>
  <c r="F84" i="44" s="1"/>
  <c r="G84" i="44" s="1"/>
  <c r="E331" i="44"/>
  <c r="F331" i="44" s="1"/>
  <c r="G331" i="44" s="1"/>
  <c r="E209" i="44"/>
  <c r="F209" i="44" s="1"/>
  <c r="G209" i="44" s="1"/>
  <c r="E258" i="44"/>
  <c r="F258" i="44" s="1"/>
  <c r="G258" i="44" s="1"/>
  <c r="E314" i="44"/>
  <c r="F314" i="44" s="1"/>
  <c r="G314" i="44" s="1"/>
  <c r="E120" i="44"/>
  <c r="F120" i="44" s="1"/>
  <c r="G120" i="44" s="1"/>
  <c r="E51" i="44"/>
  <c r="F51" i="44" s="1"/>
  <c r="G51" i="44" s="1"/>
  <c r="E249" i="44"/>
  <c r="F249" i="44" s="1"/>
  <c r="G249" i="44" s="1"/>
  <c r="E136" i="44"/>
  <c r="F136" i="44" s="1"/>
  <c r="G136" i="44" s="1"/>
  <c r="E111" i="44"/>
  <c r="F111" i="44" s="1"/>
  <c r="G111" i="44" s="1"/>
  <c r="E55" i="44"/>
  <c r="F55" i="44" s="1"/>
  <c r="G55" i="44" s="1"/>
  <c r="E189" i="44"/>
  <c r="F189" i="44" s="1"/>
  <c r="G189" i="44" s="1"/>
  <c r="E207" i="44"/>
  <c r="F207" i="44" s="1"/>
  <c r="G207" i="44" s="1"/>
  <c r="E72" i="44"/>
  <c r="F72" i="44" s="1"/>
  <c r="G72" i="44" s="1"/>
  <c r="E192" i="44"/>
  <c r="F192" i="44" s="1"/>
  <c r="G192" i="44" s="1"/>
  <c r="E11" i="44"/>
  <c r="F11" i="44" s="1"/>
  <c r="G11" i="44" s="1"/>
  <c r="E79" i="44"/>
  <c r="F79" i="44" s="1"/>
  <c r="G79" i="44" s="1"/>
  <c r="E317" i="44"/>
  <c r="F317" i="44" s="1"/>
  <c r="G317" i="44" s="1"/>
  <c r="E275" i="44"/>
  <c r="F275" i="44" s="1"/>
  <c r="G275" i="44" s="1"/>
  <c r="E188" i="44"/>
  <c r="F188" i="44" s="1"/>
  <c r="G188" i="44" s="1"/>
  <c r="E187" i="44"/>
  <c r="F187" i="44" s="1"/>
  <c r="G187" i="44" s="1"/>
  <c r="E279" i="44"/>
  <c r="F279" i="44" s="1"/>
  <c r="G279" i="44" s="1"/>
  <c r="E269" i="44"/>
  <c r="F269" i="44" s="1"/>
  <c r="G269" i="44" s="1"/>
  <c r="E335" i="44"/>
  <c r="F335" i="44" s="1"/>
  <c r="G335" i="44" s="1"/>
  <c r="E350" i="44"/>
  <c r="F350" i="44" s="1"/>
  <c r="G350" i="44" s="1"/>
  <c r="E219" i="44"/>
  <c r="F219" i="44" s="1"/>
  <c r="G219" i="44" s="1"/>
  <c r="E81" i="44"/>
  <c r="F81" i="44" s="1"/>
  <c r="G81" i="44" s="1"/>
  <c r="E341" i="44"/>
  <c r="F341" i="44" s="1"/>
  <c r="G341" i="44" s="1"/>
  <c r="E344" i="44"/>
  <c r="F344" i="44" s="1"/>
  <c r="G344" i="44" s="1"/>
  <c r="E147" i="44"/>
  <c r="F147" i="44" s="1"/>
  <c r="G147" i="44" s="1"/>
  <c r="E148" i="44"/>
  <c r="F148" i="44" s="1"/>
  <c r="G148" i="44" s="1"/>
  <c r="E98" i="44"/>
  <c r="F98" i="44" s="1"/>
  <c r="G98" i="44" s="1"/>
  <c r="E186" i="44"/>
  <c r="F186" i="44" s="1"/>
  <c r="G186" i="44" s="1"/>
  <c r="E139" i="44"/>
  <c r="F139" i="44" s="1"/>
  <c r="G139" i="44" s="1"/>
  <c r="E199" i="44"/>
  <c r="F199" i="44" s="1"/>
  <c r="G199" i="44" s="1"/>
  <c r="E183" i="44"/>
  <c r="F183" i="44" s="1"/>
  <c r="G183" i="44" s="1"/>
  <c r="E150" i="44"/>
  <c r="F150" i="44" s="1"/>
  <c r="G150" i="44" s="1"/>
  <c r="E230" i="44"/>
  <c r="F230" i="44" s="1"/>
  <c r="G230" i="44" s="1"/>
  <c r="G17" i="42"/>
  <c r="F17" i="42"/>
  <c r="G20" i="42"/>
  <c r="F20" i="42"/>
  <c r="G18" i="42"/>
  <c r="G19" i="42"/>
  <c r="F19" i="42"/>
  <c r="F21" i="42"/>
  <c r="F18" i="42"/>
  <c r="G21" i="42"/>
  <c r="F2" i="44" l="1"/>
  <c r="F4" i="44" s="1"/>
  <c r="H307" i="44" s="1"/>
  <c r="I307" i="44" s="1"/>
  <c r="D307" i="44" s="1"/>
  <c r="G22" i="42"/>
  <c r="H277" i="44" l="1"/>
  <c r="I277" i="44" s="1"/>
  <c r="D277" i="44" s="1"/>
  <c r="H93" i="44"/>
  <c r="I93" i="44" s="1"/>
  <c r="D93" i="44" s="1"/>
  <c r="H254" i="44"/>
  <c r="I254" i="44" s="1"/>
  <c r="D254" i="44" s="1"/>
  <c r="H132" i="44"/>
  <c r="I132" i="44" s="1"/>
  <c r="D132" i="44" s="1"/>
  <c r="H75" i="44"/>
  <c r="I75" i="44" s="1"/>
  <c r="D75" i="44" s="1"/>
  <c r="H27" i="44"/>
  <c r="I27" i="44" s="1"/>
  <c r="D27" i="44" s="1"/>
  <c r="H313" i="44"/>
  <c r="I313" i="44" s="1"/>
  <c r="D313" i="44" s="1"/>
  <c r="H48" i="44"/>
  <c r="I48" i="44" s="1"/>
  <c r="D48" i="44" s="1"/>
  <c r="H276" i="44"/>
  <c r="I276" i="44" s="1"/>
  <c r="D276" i="44" s="1"/>
  <c r="H92" i="44"/>
  <c r="I92" i="44" s="1"/>
  <c r="D92" i="44" s="1"/>
  <c r="H166" i="44"/>
  <c r="I166" i="44" s="1"/>
  <c r="D166" i="44" s="1"/>
  <c r="H267" i="44"/>
  <c r="I267" i="44" s="1"/>
  <c r="D267" i="44" s="1"/>
  <c r="H237" i="44"/>
  <c r="I237" i="44" s="1"/>
  <c r="D237" i="44" s="1"/>
  <c r="H224" i="44"/>
  <c r="I224" i="44" s="1"/>
  <c r="D224" i="44" s="1"/>
  <c r="H238" i="44"/>
  <c r="I238" i="44" s="1"/>
  <c r="D238" i="44" s="1"/>
  <c r="H136" i="44"/>
  <c r="I136" i="44" s="1"/>
  <c r="D136" i="44" s="1"/>
  <c r="H65" i="44"/>
  <c r="I65" i="44" s="1"/>
  <c r="D65" i="44" s="1"/>
  <c r="H305" i="44"/>
  <c r="I305" i="44" s="1"/>
  <c r="D305" i="44" s="1"/>
  <c r="H290" i="44"/>
  <c r="I290" i="44" s="1"/>
  <c r="D290" i="44" s="1"/>
  <c r="H185" i="44"/>
  <c r="I185" i="44" s="1"/>
  <c r="D185" i="44" s="1"/>
  <c r="H279" i="44"/>
  <c r="I279" i="44" s="1"/>
  <c r="D279" i="44" s="1"/>
  <c r="H53" i="44"/>
  <c r="I53" i="44" s="1"/>
  <c r="D53" i="44" s="1"/>
  <c r="H91" i="44"/>
  <c r="I91" i="44" s="1"/>
  <c r="D91" i="44" s="1"/>
  <c r="H137" i="44"/>
  <c r="I137" i="44" s="1"/>
  <c r="D137" i="44" s="1"/>
  <c r="H265" i="44"/>
  <c r="I265" i="44" s="1"/>
  <c r="D265" i="44" s="1"/>
  <c r="H284" i="44"/>
  <c r="I284" i="44" s="1"/>
  <c r="D284" i="44" s="1"/>
  <c r="H215" i="44"/>
  <c r="I215" i="44" s="1"/>
  <c r="D215" i="44" s="1"/>
  <c r="H98" i="44"/>
  <c r="I98" i="44" s="1"/>
  <c r="D98" i="44" s="1"/>
  <c r="H310" i="44"/>
  <c r="I310" i="44" s="1"/>
  <c r="D310" i="44" s="1"/>
  <c r="H59" i="44"/>
  <c r="I59" i="44" s="1"/>
  <c r="D59" i="44" s="1"/>
  <c r="H47" i="44"/>
  <c r="I47" i="44" s="1"/>
  <c r="D47" i="44" s="1"/>
  <c r="H258" i="44"/>
  <c r="I258" i="44" s="1"/>
  <c r="D258" i="44" s="1"/>
  <c r="H120" i="44"/>
  <c r="I120" i="44" s="1"/>
  <c r="D120" i="44" s="1"/>
  <c r="H67" i="44"/>
  <c r="I67" i="44" s="1"/>
  <c r="D67" i="44" s="1"/>
  <c r="H20" i="44"/>
  <c r="I20" i="44" s="1"/>
  <c r="D20" i="44" s="1"/>
  <c r="H292" i="44"/>
  <c r="I292" i="44" s="1"/>
  <c r="D292" i="44" s="1"/>
  <c r="H104" i="44"/>
  <c r="I104" i="44" s="1"/>
  <c r="D104" i="44" s="1"/>
  <c r="H297" i="44"/>
  <c r="I297" i="44" s="1"/>
  <c r="D297" i="44" s="1"/>
  <c r="H302" i="44"/>
  <c r="I302" i="44" s="1"/>
  <c r="D302" i="44" s="1"/>
  <c r="H256" i="44"/>
  <c r="I256" i="44" s="1"/>
  <c r="D256" i="44" s="1"/>
  <c r="H303" i="44"/>
  <c r="I303" i="44" s="1"/>
  <c r="D303" i="44" s="1"/>
  <c r="H97" i="44"/>
  <c r="I97" i="44" s="1"/>
  <c r="D97" i="44" s="1"/>
  <c r="H208" i="44"/>
  <c r="I208" i="44" s="1"/>
  <c r="D208" i="44" s="1"/>
  <c r="H49" i="44"/>
  <c r="I49" i="44" s="1"/>
  <c r="D49" i="44" s="1"/>
  <c r="H264" i="44"/>
  <c r="I264" i="44" s="1"/>
  <c r="D264" i="44" s="1"/>
  <c r="H332" i="44"/>
  <c r="I332" i="44" s="1"/>
  <c r="D332" i="44" s="1"/>
  <c r="H180" i="44"/>
  <c r="I180" i="44" s="1"/>
  <c r="D180" i="44" s="1"/>
  <c r="H350" i="44"/>
  <c r="I350" i="44" s="1"/>
  <c r="D350" i="44" s="1"/>
  <c r="H266" i="44"/>
  <c r="I266" i="44" s="1"/>
  <c r="D266" i="44" s="1"/>
  <c r="H283" i="44"/>
  <c r="I283" i="44" s="1"/>
  <c r="D283" i="44" s="1"/>
  <c r="H177" i="44"/>
  <c r="I177" i="44" s="1"/>
  <c r="D177" i="44" s="1"/>
  <c r="H239" i="44"/>
  <c r="I239" i="44" s="1"/>
  <c r="D239" i="44" s="1"/>
  <c r="H160" i="44"/>
  <c r="I160" i="44" s="1"/>
  <c r="D160" i="44" s="1"/>
  <c r="H29" i="44"/>
  <c r="I29" i="44" s="1"/>
  <c r="D29" i="44" s="1"/>
  <c r="H244" i="44"/>
  <c r="I244" i="44" s="1"/>
  <c r="D244" i="44" s="1"/>
  <c r="H35" i="44"/>
  <c r="I35" i="44" s="1"/>
  <c r="D35" i="44" s="1"/>
  <c r="H196" i="44"/>
  <c r="I196" i="44" s="1"/>
  <c r="D196" i="44" s="1"/>
  <c r="H170" i="44"/>
  <c r="I170" i="44" s="1"/>
  <c r="D170" i="44" s="1"/>
  <c r="H127" i="44"/>
  <c r="I127" i="44" s="1"/>
  <c r="D127" i="44" s="1"/>
  <c r="H39" i="44"/>
  <c r="I39" i="44" s="1"/>
  <c r="D39" i="44" s="1"/>
  <c r="H64" i="44"/>
  <c r="I64" i="44" s="1"/>
  <c r="D64" i="44" s="1"/>
  <c r="H234" i="44"/>
  <c r="I234" i="44" s="1"/>
  <c r="D234" i="44" s="1"/>
  <c r="H270" i="44"/>
  <c r="I270" i="44" s="1"/>
  <c r="D270" i="44" s="1"/>
  <c r="H82" i="44"/>
  <c r="I82" i="44" s="1"/>
  <c r="D82" i="44" s="1"/>
  <c r="H116" i="44"/>
  <c r="I116" i="44" s="1"/>
  <c r="D116" i="44" s="1"/>
  <c r="H44" i="44"/>
  <c r="I44" i="44" s="1"/>
  <c r="D44" i="44" s="1"/>
  <c r="H204" i="44"/>
  <c r="I204" i="44" s="1"/>
  <c r="D204" i="44" s="1"/>
  <c r="H257" i="44"/>
  <c r="I257" i="44" s="1"/>
  <c r="D257" i="44" s="1"/>
  <c r="H223" i="44"/>
  <c r="I223" i="44" s="1"/>
  <c r="D223" i="44" s="1"/>
  <c r="H107" i="44"/>
  <c r="I107" i="44" s="1"/>
  <c r="D107" i="44" s="1"/>
  <c r="H72" i="44"/>
  <c r="I72" i="44" s="1"/>
  <c r="D72" i="44" s="1"/>
  <c r="H105" i="44"/>
  <c r="I105" i="44" s="1"/>
  <c r="D105" i="44" s="1"/>
  <c r="H250" i="44"/>
  <c r="I250" i="44" s="1"/>
  <c r="D250" i="44" s="1"/>
  <c r="H225" i="44"/>
  <c r="I225" i="44" s="1"/>
  <c r="D225" i="44" s="1"/>
  <c r="H288" i="44"/>
  <c r="I288" i="44" s="1"/>
  <c r="D288" i="44" s="1"/>
  <c r="H21" i="44"/>
  <c r="I21" i="44" s="1"/>
  <c r="D21" i="44" s="1"/>
  <c r="H294" i="44"/>
  <c r="I294" i="44" s="1"/>
  <c r="D294" i="44" s="1"/>
  <c r="H330" i="44"/>
  <c r="I330" i="44" s="1"/>
  <c r="D330" i="44" s="1"/>
  <c r="H140" i="44"/>
  <c r="I140" i="44" s="1"/>
  <c r="D140" i="44" s="1"/>
  <c r="H76" i="44"/>
  <c r="I76" i="44" s="1"/>
  <c r="D76" i="44" s="1"/>
  <c r="H112" i="44"/>
  <c r="I112" i="44" s="1"/>
  <c r="D112" i="44" s="1"/>
  <c r="H101" i="44"/>
  <c r="I101" i="44" s="1"/>
  <c r="D101" i="44" s="1"/>
  <c r="H344" i="44"/>
  <c r="I344" i="44" s="1"/>
  <c r="D344" i="44" s="1"/>
  <c r="H162" i="44"/>
  <c r="I162" i="44" s="1"/>
  <c r="D162" i="44" s="1"/>
  <c r="H320" i="44"/>
  <c r="I320" i="44" s="1"/>
  <c r="D320" i="44" s="1"/>
  <c r="H51" i="44"/>
  <c r="I51" i="44" s="1"/>
  <c r="D51" i="44" s="1"/>
  <c r="H62" i="44"/>
  <c r="I62" i="44" s="1"/>
  <c r="D62" i="44" s="1"/>
  <c r="H8" i="44"/>
  <c r="I8" i="44" s="1"/>
  <c r="D8" i="44" s="1"/>
  <c r="H148" i="44"/>
  <c r="I148" i="44" s="1"/>
  <c r="D148" i="44" s="1"/>
  <c r="H334" i="44"/>
  <c r="I334" i="44" s="1"/>
  <c r="D334" i="44" s="1"/>
  <c r="H243" i="44"/>
  <c r="I243" i="44" s="1"/>
  <c r="D243" i="44" s="1"/>
  <c r="H158" i="44"/>
  <c r="I158" i="44" s="1"/>
  <c r="D158" i="44" s="1"/>
  <c r="H198" i="44"/>
  <c r="I198" i="44" s="1"/>
  <c r="D198" i="44" s="1"/>
  <c r="H172" i="44"/>
  <c r="I172" i="44" s="1"/>
  <c r="D172" i="44" s="1"/>
  <c r="H52" i="44"/>
  <c r="I52" i="44" s="1"/>
  <c r="D52" i="44" s="1"/>
  <c r="H58" i="44"/>
  <c r="I58" i="44" s="1"/>
  <c r="D58" i="44" s="1"/>
  <c r="H130" i="44"/>
  <c r="I130" i="44" s="1"/>
  <c r="D130" i="44" s="1"/>
  <c r="H152" i="44"/>
  <c r="I152" i="44" s="1"/>
  <c r="D152" i="44" s="1"/>
  <c r="H286" i="44"/>
  <c r="I286" i="44" s="1"/>
  <c r="D286" i="44" s="1"/>
  <c r="H184" i="44"/>
  <c r="I184" i="44" s="1"/>
  <c r="D184" i="44" s="1"/>
  <c r="H235" i="44"/>
  <c r="I235" i="44" s="1"/>
  <c r="D235" i="44" s="1"/>
  <c r="H73" i="44"/>
  <c r="I73" i="44" s="1"/>
  <c r="D73" i="44" s="1"/>
  <c r="H168" i="44"/>
  <c r="I168" i="44" s="1"/>
  <c r="D168" i="44" s="1"/>
  <c r="H253" i="44"/>
  <c r="I253" i="44" s="1"/>
  <c r="D253" i="44" s="1"/>
  <c r="H16" i="44"/>
  <c r="I16" i="44" s="1"/>
  <c r="D16" i="44" s="1"/>
  <c r="H66" i="44"/>
  <c r="I66" i="44" s="1"/>
  <c r="D66" i="44" s="1"/>
  <c r="H200" i="44"/>
  <c r="I200" i="44" s="1"/>
  <c r="D200" i="44" s="1"/>
  <c r="H83" i="44"/>
  <c r="I83" i="44" s="1"/>
  <c r="D83" i="44" s="1"/>
  <c r="H79" i="44"/>
  <c r="I79" i="44" s="1"/>
  <c r="D79" i="44" s="1"/>
  <c r="H285" i="44"/>
  <c r="I285" i="44" s="1"/>
  <c r="D285" i="44" s="1"/>
  <c r="H298" i="44"/>
  <c r="I298" i="44" s="1"/>
  <c r="D298" i="44" s="1"/>
  <c r="H324" i="44"/>
  <c r="I324" i="44" s="1"/>
  <c r="D324" i="44" s="1"/>
  <c r="H11" i="44"/>
  <c r="I11" i="44" s="1"/>
  <c r="D11" i="44" s="1"/>
  <c r="H87" i="44"/>
  <c r="I87" i="44" s="1"/>
  <c r="D87" i="44" s="1"/>
  <c r="H109" i="44"/>
  <c r="I109" i="44" s="1"/>
  <c r="D109" i="44" s="1"/>
  <c r="H25" i="44"/>
  <c r="I25" i="44" s="1"/>
  <c r="D25" i="44" s="1"/>
  <c r="H9" i="44"/>
  <c r="I9" i="44" s="1"/>
  <c r="D9" i="44" s="1"/>
  <c r="H197" i="44"/>
  <c r="I197" i="44" s="1"/>
  <c r="D197" i="44" s="1"/>
  <c r="H341" i="44"/>
  <c r="I341" i="44" s="1"/>
  <c r="D341" i="44" s="1"/>
  <c r="H315" i="44"/>
  <c r="I315" i="44" s="1"/>
  <c r="D315" i="44" s="1"/>
  <c r="H301" i="44"/>
  <c r="I301" i="44" s="1"/>
  <c r="D301" i="44" s="1"/>
  <c r="H287" i="44"/>
  <c r="I287" i="44" s="1"/>
  <c r="D287" i="44" s="1"/>
  <c r="H43" i="44"/>
  <c r="I43" i="44" s="1"/>
  <c r="D43" i="44" s="1"/>
  <c r="H218" i="44"/>
  <c r="I218" i="44" s="1"/>
  <c r="D218" i="44" s="1"/>
  <c r="H322" i="44"/>
  <c r="I322" i="44" s="1"/>
  <c r="D322" i="44" s="1"/>
  <c r="H349" i="44"/>
  <c r="I349" i="44" s="1"/>
  <c r="D349" i="44" s="1"/>
  <c r="H161" i="44"/>
  <c r="I161" i="44" s="1"/>
  <c r="D161" i="44" s="1"/>
  <c r="H19" i="44"/>
  <c r="I19" i="44" s="1"/>
  <c r="D19" i="44" s="1"/>
  <c r="H192" i="44"/>
  <c r="I192" i="44" s="1"/>
  <c r="D192" i="44" s="1"/>
  <c r="H342" i="44"/>
  <c r="I342" i="44" s="1"/>
  <c r="D342" i="44" s="1"/>
  <c r="H300" i="44"/>
  <c r="I300" i="44" s="1"/>
  <c r="D300" i="44" s="1"/>
  <c r="H157" i="44"/>
  <c r="I157" i="44" s="1"/>
  <c r="D157" i="44" s="1"/>
  <c r="H209" i="44"/>
  <c r="I209" i="44" s="1"/>
  <c r="D209" i="44" s="1"/>
  <c r="H6" i="44"/>
  <c r="I6" i="44" s="1"/>
  <c r="D6" i="44" s="1"/>
  <c r="H260" i="44"/>
  <c r="I260" i="44" s="1"/>
  <c r="D260" i="44" s="1"/>
  <c r="H102" i="44"/>
  <c r="I102" i="44" s="1"/>
  <c r="D102" i="44" s="1"/>
  <c r="H233" i="44"/>
  <c r="I233" i="44" s="1"/>
  <c r="D233" i="44" s="1"/>
  <c r="H249" i="44"/>
  <c r="I249" i="44" s="1"/>
  <c r="D249" i="44" s="1"/>
  <c r="H96" i="44"/>
  <c r="I96" i="44" s="1"/>
  <c r="D96" i="44" s="1"/>
  <c r="H194" i="44"/>
  <c r="I194" i="44" s="1"/>
  <c r="D194" i="44" s="1"/>
  <c r="H70" i="44"/>
  <c r="I70" i="44" s="1"/>
  <c r="D70" i="44" s="1"/>
  <c r="H28" i="44"/>
  <c r="I28" i="44" s="1"/>
  <c r="D28" i="44" s="1"/>
  <c r="H31" i="44"/>
  <c r="I31" i="44" s="1"/>
  <c r="D31" i="44" s="1"/>
  <c r="H106" i="44"/>
  <c r="I106" i="44" s="1"/>
  <c r="D106" i="44" s="1"/>
  <c r="H318" i="44"/>
  <c r="I318" i="44" s="1"/>
  <c r="D318" i="44" s="1"/>
  <c r="H135" i="44"/>
  <c r="I135" i="44" s="1"/>
  <c r="D135" i="44" s="1"/>
  <c r="H321" i="44"/>
  <c r="I321" i="44" s="1"/>
  <c r="D321" i="44" s="1"/>
  <c r="H289" i="44"/>
  <c r="I289" i="44" s="1"/>
  <c r="D289" i="44" s="1"/>
  <c r="H154" i="44"/>
  <c r="I154" i="44" s="1"/>
  <c r="D154" i="44" s="1"/>
  <c r="H255" i="44"/>
  <c r="I255" i="44" s="1"/>
  <c r="D255" i="44" s="1"/>
  <c r="H331" i="44"/>
  <c r="I331" i="44" s="1"/>
  <c r="D331" i="44" s="1"/>
  <c r="H30" i="44"/>
  <c r="I30" i="44" s="1"/>
  <c r="D30" i="44" s="1"/>
  <c r="H181" i="44"/>
  <c r="I181" i="44" s="1"/>
  <c r="D181" i="44" s="1"/>
  <c r="H236" i="44"/>
  <c r="I236" i="44" s="1"/>
  <c r="D236" i="44" s="1"/>
  <c r="H221" i="44"/>
  <c r="I221" i="44" s="1"/>
  <c r="D221" i="44" s="1"/>
  <c r="H195" i="44"/>
  <c r="I195" i="44" s="1"/>
  <c r="D195" i="44" s="1"/>
  <c r="H269" i="44"/>
  <c r="I269" i="44" s="1"/>
  <c r="D269" i="44" s="1"/>
  <c r="H317" i="44"/>
  <c r="I317" i="44" s="1"/>
  <c r="D317" i="44" s="1"/>
  <c r="H50" i="44"/>
  <c r="I50" i="44" s="1"/>
  <c r="D50" i="44" s="1"/>
  <c r="H245" i="44"/>
  <c r="I245" i="44" s="1"/>
  <c r="D245" i="44" s="1"/>
  <c r="H206" i="44"/>
  <c r="I206" i="44" s="1"/>
  <c r="D206" i="44" s="1"/>
  <c r="H95" i="44"/>
  <c r="I95" i="44" s="1"/>
  <c r="D95" i="44" s="1"/>
  <c r="H34" i="44"/>
  <c r="I34" i="44" s="1"/>
  <c r="D34" i="44" s="1"/>
  <c r="H115" i="44"/>
  <c r="I115" i="44" s="1"/>
  <c r="D115" i="44" s="1"/>
  <c r="H133" i="44"/>
  <c r="I133" i="44" s="1"/>
  <c r="D133" i="44" s="1"/>
  <c r="H57" i="44"/>
  <c r="I57" i="44" s="1"/>
  <c r="D57" i="44" s="1"/>
  <c r="H117" i="44"/>
  <c r="I117" i="44" s="1"/>
  <c r="D117" i="44" s="1"/>
  <c r="H156" i="44"/>
  <c r="I156" i="44" s="1"/>
  <c r="D156" i="44" s="1"/>
  <c r="H142" i="44"/>
  <c r="I142" i="44" s="1"/>
  <c r="D142" i="44" s="1"/>
  <c r="H242" i="44"/>
  <c r="I242" i="44" s="1"/>
  <c r="D242" i="44" s="1"/>
  <c r="H327" i="44"/>
  <c r="I327" i="44" s="1"/>
  <c r="D327" i="44" s="1"/>
  <c r="H108" i="44"/>
  <c r="I108" i="44" s="1"/>
  <c r="D108" i="44" s="1"/>
  <c r="H241" i="44"/>
  <c r="I241" i="44" s="1"/>
  <c r="D241" i="44" s="1"/>
  <c r="H12" i="44"/>
  <c r="I12" i="44" s="1"/>
  <c r="D12" i="44" s="1"/>
  <c r="H275" i="44"/>
  <c r="I275" i="44" s="1"/>
  <c r="D275" i="44" s="1"/>
  <c r="H118" i="44"/>
  <c r="I118" i="44" s="1"/>
  <c r="D118" i="44" s="1"/>
  <c r="H231" i="44"/>
  <c r="I231" i="44" s="1"/>
  <c r="D231" i="44" s="1"/>
  <c r="H201" i="44"/>
  <c r="I201" i="44" s="1"/>
  <c r="D201" i="44" s="1"/>
  <c r="H139" i="44"/>
  <c r="I139" i="44" s="1"/>
  <c r="D139" i="44" s="1"/>
  <c r="H32" i="44"/>
  <c r="I32" i="44" s="1"/>
  <c r="D32" i="44" s="1"/>
  <c r="H81" i="44"/>
  <c r="I81" i="44" s="1"/>
  <c r="D81" i="44" s="1"/>
  <c r="H217" i="44"/>
  <c r="I217" i="44" s="1"/>
  <c r="D217" i="44" s="1"/>
  <c r="H295" i="44"/>
  <c r="I295" i="44" s="1"/>
  <c r="D295" i="44" s="1"/>
  <c r="H226" i="44"/>
  <c r="I226" i="44" s="1"/>
  <c r="D226" i="44" s="1"/>
  <c r="H340" i="44"/>
  <c r="I340" i="44" s="1"/>
  <c r="D340" i="44" s="1"/>
  <c r="H77" i="44"/>
  <c r="I77" i="44" s="1"/>
  <c r="D77" i="44" s="1"/>
  <c r="H214" i="44"/>
  <c r="I214" i="44" s="1"/>
  <c r="D214" i="44" s="1"/>
  <c r="H129" i="44"/>
  <c r="I129" i="44" s="1"/>
  <c r="D129" i="44" s="1"/>
  <c r="H186" i="44"/>
  <c r="I186" i="44" s="1"/>
  <c r="D186" i="44" s="1"/>
  <c r="H144" i="44"/>
  <c r="I144" i="44" s="1"/>
  <c r="D144" i="44" s="1"/>
  <c r="H100" i="44"/>
  <c r="I100" i="44" s="1"/>
  <c r="D100" i="44" s="1"/>
  <c r="H71" i="44"/>
  <c r="I71" i="44" s="1"/>
  <c r="D71" i="44" s="1"/>
  <c r="H293" i="44"/>
  <c r="I293" i="44" s="1"/>
  <c r="D293" i="44" s="1"/>
  <c r="H119" i="44"/>
  <c r="I119" i="44" s="1"/>
  <c r="D119" i="44" s="1"/>
  <c r="H271" i="44"/>
  <c r="I271" i="44" s="1"/>
  <c r="D271" i="44" s="1"/>
  <c r="H262" i="44"/>
  <c r="I262" i="44" s="1"/>
  <c r="D262" i="44" s="1"/>
  <c r="H94" i="44"/>
  <c r="I94" i="44" s="1"/>
  <c r="D94" i="44" s="1"/>
  <c r="H230" i="44"/>
  <c r="I230" i="44" s="1"/>
  <c r="D230" i="44" s="1"/>
  <c r="H246" i="44"/>
  <c r="I246" i="44" s="1"/>
  <c r="D246" i="44" s="1"/>
  <c r="H333" i="44"/>
  <c r="I333" i="44" s="1"/>
  <c r="D333" i="44" s="1"/>
  <c r="H149" i="44"/>
  <c r="I149" i="44" s="1"/>
  <c r="D149" i="44" s="1"/>
  <c r="H229" i="44"/>
  <c r="I229" i="44" s="1"/>
  <c r="D229" i="44" s="1"/>
  <c r="H42" i="44"/>
  <c r="I42" i="44" s="1"/>
  <c r="D42" i="44" s="1"/>
  <c r="H150" i="44"/>
  <c r="I150" i="44" s="1"/>
  <c r="D150" i="44" s="1"/>
  <c r="H159" i="44"/>
  <c r="I159" i="44" s="1"/>
  <c r="D159" i="44" s="1"/>
  <c r="H222" i="44"/>
  <c r="I222" i="44" s="1"/>
  <c r="D222" i="44" s="1"/>
  <c r="H124" i="44"/>
  <c r="I124" i="44" s="1"/>
  <c r="D124" i="44" s="1"/>
  <c r="H13" i="44"/>
  <c r="I13" i="44" s="1"/>
  <c r="D13" i="44" s="1"/>
  <c r="H145" i="44"/>
  <c r="I145" i="44" s="1"/>
  <c r="D145" i="44" s="1"/>
  <c r="H103" i="44"/>
  <c r="I103" i="44" s="1"/>
  <c r="D103" i="44" s="1"/>
  <c r="H110" i="44"/>
  <c r="I110" i="44" s="1"/>
  <c r="D110" i="44" s="1"/>
  <c r="H248" i="44"/>
  <c r="I248" i="44" s="1"/>
  <c r="D248" i="44" s="1"/>
  <c r="H263" i="44"/>
  <c r="I263" i="44" s="1"/>
  <c r="D263" i="44" s="1"/>
  <c r="H56" i="44"/>
  <c r="I56" i="44" s="1"/>
  <c r="D56" i="44" s="1"/>
  <c r="H171" i="44"/>
  <c r="I171" i="44" s="1"/>
  <c r="D171" i="44" s="1"/>
  <c r="H14" i="44"/>
  <c r="I14" i="44" s="1"/>
  <c r="D14" i="44" s="1"/>
  <c r="H128" i="44"/>
  <c r="I128" i="44" s="1"/>
  <c r="D128" i="44" s="1"/>
  <c r="H304" i="44"/>
  <c r="I304" i="44" s="1"/>
  <c r="D304" i="44" s="1"/>
  <c r="H173" i="44"/>
  <c r="I173" i="44" s="1"/>
  <c r="D173" i="44" s="1"/>
  <c r="H33" i="44"/>
  <c r="I33" i="44" s="1"/>
  <c r="D33" i="44" s="1"/>
  <c r="H346" i="44"/>
  <c r="I346" i="44" s="1"/>
  <c r="D346" i="44" s="1"/>
  <c r="H343" i="44"/>
  <c r="I343" i="44" s="1"/>
  <c r="D343" i="44" s="1"/>
  <c r="H339" i="44"/>
  <c r="I339" i="44" s="1"/>
  <c r="D339" i="44" s="1"/>
  <c r="H175" i="44"/>
  <c r="I175" i="44" s="1"/>
  <c r="D175" i="44" s="1"/>
  <c r="H314" i="44"/>
  <c r="I314" i="44" s="1"/>
  <c r="D314" i="44" s="1"/>
  <c r="H38" i="44"/>
  <c r="I38" i="44" s="1"/>
  <c r="D38" i="44" s="1"/>
  <c r="H336" i="44"/>
  <c r="I336" i="44" s="1"/>
  <c r="D336" i="44" s="1"/>
  <c r="H113" i="44"/>
  <c r="I113" i="44" s="1"/>
  <c r="D113" i="44" s="1"/>
  <c r="H190" i="44"/>
  <c r="I190" i="44" s="1"/>
  <c r="D190" i="44" s="1"/>
  <c r="H348" i="44"/>
  <c r="I348" i="44" s="1"/>
  <c r="D348" i="44" s="1"/>
  <c r="H316" i="44"/>
  <c r="I316" i="44" s="1"/>
  <c r="D316" i="44" s="1"/>
  <c r="H61" i="44"/>
  <c r="I61" i="44" s="1"/>
  <c r="D61" i="44" s="1"/>
  <c r="H74" i="44"/>
  <c r="I74" i="44" s="1"/>
  <c r="D74" i="44" s="1"/>
  <c r="H216" i="44"/>
  <c r="I216" i="44" s="1"/>
  <c r="D216" i="44" s="1"/>
  <c r="H202" i="44"/>
  <c r="I202" i="44" s="1"/>
  <c r="D202" i="44" s="1"/>
  <c r="H261" i="44"/>
  <c r="I261" i="44" s="1"/>
  <c r="D261" i="44" s="1"/>
  <c r="H63" i="44"/>
  <c r="I63" i="44" s="1"/>
  <c r="D63" i="44" s="1"/>
  <c r="H274" i="44"/>
  <c r="I274" i="44" s="1"/>
  <c r="D274" i="44" s="1"/>
  <c r="H347" i="44"/>
  <c r="I347" i="44" s="1"/>
  <c r="D347" i="44" s="1"/>
  <c r="H281" i="44"/>
  <c r="I281" i="44" s="1"/>
  <c r="D281" i="44" s="1"/>
  <c r="H219" i="44"/>
  <c r="I219" i="44" s="1"/>
  <c r="D219" i="44" s="1"/>
  <c r="H325" i="44"/>
  <c r="I325" i="44" s="1"/>
  <c r="D325" i="44" s="1"/>
  <c r="H345" i="44"/>
  <c r="I345" i="44" s="1"/>
  <c r="D345" i="44" s="1"/>
  <c r="H163" i="44"/>
  <c r="I163" i="44" s="1"/>
  <c r="D163" i="44" s="1"/>
  <c r="H308" i="44"/>
  <c r="I308" i="44" s="1"/>
  <c r="D308" i="44" s="1"/>
  <c r="H188" i="44"/>
  <c r="I188" i="44" s="1"/>
  <c r="D188" i="44" s="1"/>
  <c r="H176" i="44"/>
  <c r="I176" i="44" s="1"/>
  <c r="D176" i="44" s="1"/>
  <c r="H210" i="44"/>
  <c r="I210" i="44" s="1"/>
  <c r="D210" i="44" s="1"/>
  <c r="H323" i="44"/>
  <c r="I323" i="44" s="1"/>
  <c r="D323" i="44" s="1"/>
  <c r="H17" i="44"/>
  <c r="I17" i="44" s="1"/>
  <c r="D17" i="44" s="1"/>
  <c r="H329" i="44"/>
  <c r="I329" i="44" s="1"/>
  <c r="D329" i="44" s="1"/>
  <c r="H182" i="44"/>
  <c r="I182" i="44" s="1"/>
  <c r="D182" i="44" s="1"/>
  <c r="H146" i="44"/>
  <c r="I146" i="44" s="1"/>
  <c r="D146" i="44" s="1"/>
  <c r="H174" i="44"/>
  <c r="I174" i="44" s="1"/>
  <c r="D174" i="44" s="1"/>
  <c r="H164" i="44"/>
  <c r="I164" i="44" s="1"/>
  <c r="D164" i="44" s="1"/>
  <c r="H193" i="44"/>
  <c r="I193" i="44" s="1"/>
  <c r="D193" i="44" s="1"/>
  <c r="H123" i="44"/>
  <c r="I123" i="44" s="1"/>
  <c r="D123" i="44" s="1"/>
  <c r="H212" i="44"/>
  <c r="I212" i="44" s="1"/>
  <c r="D212" i="44" s="1"/>
  <c r="H213" i="44"/>
  <c r="I213" i="44" s="1"/>
  <c r="D213" i="44" s="1"/>
  <c r="H155" i="44"/>
  <c r="I155" i="44" s="1"/>
  <c r="D155" i="44" s="1"/>
  <c r="H22" i="44"/>
  <c r="I22" i="44" s="1"/>
  <c r="D22" i="44" s="1"/>
  <c r="H251" i="44"/>
  <c r="I251" i="44" s="1"/>
  <c r="D251" i="44" s="1"/>
  <c r="H178" i="44"/>
  <c r="I178" i="44" s="1"/>
  <c r="D178" i="44" s="1"/>
  <c r="H134" i="44"/>
  <c r="I134" i="44" s="1"/>
  <c r="D134" i="44" s="1"/>
  <c r="H15" i="44"/>
  <c r="I15" i="44" s="1"/>
  <c r="D15" i="44" s="1"/>
  <c r="H291" i="44"/>
  <c r="I291" i="44" s="1"/>
  <c r="D291" i="44" s="1"/>
  <c r="H169" i="44"/>
  <c r="I169" i="44" s="1"/>
  <c r="D169" i="44" s="1"/>
  <c r="H189" i="44"/>
  <c r="I189" i="44" s="1"/>
  <c r="D189" i="44" s="1"/>
  <c r="H280" i="44"/>
  <c r="I280" i="44" s="1"/>
  <c r="D280" i="44" s="1"/>
  <c r="H141" i="44"/>
  <c r="I141" i="44" s="1"/>
  <c r="D141" i="44" s="1"/>
  <c r="H114" i="44"/>
  <c r="I114" i="44" s="1"/>
  <c r="D114" i="44" s="1"/>
  <c r="H207" i="44"/>
  <c r="I207" i="44" s="1"/>
  <c r="D207" i="44" s="1"/>
  <c r="H227" i="44"/>
  <c r="I227" i="44" s="1"/>
  <c r="D227" i="44" s="1"/>
  <c r="H187" i="44"/>
  <c r="I187" i="44" s="1"/>
  <c r="D187" i="44" s="1"/>
  <c r="H228" i="44"/>
  <c r="I228" i="44" s="1"/>
  <c r="D228" i="44" s="1"/>
  <c r="H99" i="44"/>
  <c r="I99" i="44" s="1"/>
  <c r="D99" i="44" s="1"/>
  <c r="H90" i="44"/>
  <c r="I90" i="44" s="1"/>
  <c r="D90" i="44" s="1"/>
  <c r="H183" i="44"/>
  <c r="I183" i="44" s="1"/>
  <c r="D183" i="44" s="1"/>
  <c r="H86" i="44"/>
  <c r="I86" i="44" s="1"/>
  <c r="D86" i="44" s="1"/>
  <c r="H191" i="44"/>
  <c r="I191" i="44" s="1"/>
  <c r="D191" i="44" s="1"/>
  <c r="H319" i="44"/>
  <c r="I319" i="44" s="1"/>
  <c r="D319" i="44" s="1"/>
  <c r="H252" i="44"/>
  <c r="I252" i="44" s="1"/>
  <c r="D252" i="44" s="1"/>
  <c r="H337" i="44"/>
  <c r="I337" i="44" s="1"/>
  <c r="D337" i="44" s="1"/>
  <c r="H199" i="44"/>
  <c r="I199" i="44" s="1"/>
  <c r="D199" i="44" s="1"/>
  <c r="H55" i="44"/>
  <c r="I55" i="44" s="1"/>
  <c r="D55" i="44" s="1"/>
  <c r="H335" i="44"/>
  <c r="I335" i="44" s="1"/>
  <c r="D335" i="44" s="1"/>
  <c r="H69" i="44"/>
  <c r="I69" i="44" s="1"/>
  <c r="D69" i="44" s="1"/>
  <c r="H40" i="44"/>
  <c r="I40" i="44" s="1"/>
  <c r="D40" i="44" s="1"/>
  <c r="H10" i="44"/>
  <c r="I10" i="44" s="1"/>
  <c r="D10" i="44" s="1"/>
  <c r="H54" i="44"/>
  <c r="I54" i="44" s="1"/>
  <c r="D54" i="44" s="1"/>
  <c r="H111" i="44"/>
  <c r="I111" i="44" s="1"/>
  <c r="D111" i="44" s="1"/>
  <c r="H328" i="44"/>
  <c r="I328" i="44" s="1"/>
  <c r="D328" i="44" s="1"/>
  <c r="H167" i="44"/>
  <c r="I167" i="44" s="1"/>
  <c r="D167" i="44" s="1"/>
  <c r="H138" i="44"/>
  <c r="I138" i="44" s="1"/>
  <c r="D138" i="44" s="1"/>
  <c r="H165" i="44"/>
  <c r="I165" i="44" s="1"/>
  <c r="D165" i="44" s="1"/>
  <c r="H131" i="44"/>
  <c r="I131" i="44" s="1"/>
  <c r="D131" i="44" s="1"/>
  <c r="H45" i="44"/>
  <c r="I45" i="44" s="1"/>
  <c r="D45" i="44" s="1"/>
  <c r="H85" i="44"/>
  <c r="I85" i="44" s="1"/>
  <c r="D85" i="44" s="1"/>
  <c r="H37" i="44"/>
  <c r="I37" i="44" s="1"/>
  <c r="D37" i="44" s="1"/>
  <c r="H18" i="44"/>
  <c r="I18" i="44" s="1"/>
  <c r="D18" i="44" s="1"/>
  <c r="H153" i="44"/>
  <c r="I153" i="44" s="1"/>
  <c r="D153" i="44" s="1"/>
  <c r="H272" i="44"/>
  <c r="I272" i="44" s="1"/>
  <c r="D272" i="44" s="1"/>
  <c r="H89" i="44"/>
  <c r="I89" i="44" s="1"/>
  <c r="D89" i="44" s="1"/>
  <c r="H240" i="44"/>
  <c r="I240" i="44" s="1"/>
  <c r="D240" i="44" s="1"/>
  <c r="H296" i="44"/>
  <c r="I296" i="44" s="1"/>
  <c r="D296" i="44" s="1"/>
  <c r="H84" i="44"/>
  <c r="I84" i="44" s="1"/>
  <c r="D84" i="44" s="1"/>
  <c r="H259" i="44"/>
  <c r="I259" i="44" s="1"/>
  <c r="D259" i="44" s="1"/>
  <c r="H78" i="44"/>
  <c r="I78" i="44" s="1"/>
  <c r="D78" i="44" s="1"/>
  <c r="H125" i="44"/>
  <c r="I125" i="44" s="1"/>
  <c r="D125" i="44" s="1"/>
  <c r="H211" i="44"/>
  <c r="I211" i="44" s="1"/>
  <c r="D211" i="44" s="1"/>
  <c r="H26" i="44"/>
  <c r="I26" i="44" s="1"/>
  <c r="D26" i="44" s="1"/>
  <c r="H278" i="44"/>
  <c r="I278" i="44" s="1"/>
  <c r="D278" i="44" s="1"/>
  <c r="H205" i="44"/>
  <c r="I205" i="44" s="1"/>
  <c r="D205" i="44" s="1"/>
  <c r="H309" i="44"/>
  <c r="I309" i="44" s="1"/>
  <c r="D309" i="44" s="1"/>
  <c r="H326" i="44"/>
  <c r="I326" i="44" s="1"/>
  <c r="D326" i="44" s="1"/>
  <c r="H23" i="44"/>
  <c r="I23" i="44" s="1"/>
  <c r="D23" i="44" s="1"/>
  <c r="H220" i="44"/>
  <c r="I220" i="44" s="1"/>
  <c r="D220" i="44" s="1"/>
  <c r="H311" i="44"/>
  <c r="I311" i="44" s="1"/>
  <c r="D311" i="44" s="1"/>
  <c r="H232" i="44"/>
  <c r="I232" i="44" s="1"/>
  <c r="D232" i="44" s="1"/>
  <c r="H306" i="44"/>
  <c r="I306" i="44" s="1"/>
  <c r="D306" i="44" s="1"/>
  <c r="H268" i="44"/>
  <c r="I268" i="44" s="1"/>
  <c r="D268" i="44" s="1"/>
  <c r="H36" i="44"/>
  <c r="I36" i="44" s="1"/>
  <c r="D36" i="44" s="1"/>
  <c r="H126" i="44"/>
  <c r="I126" i="44" s="1"/>
  <c r="D126" i="44" s="1"/>
  <c r="H80" i="44"/>
  <c r="I80" i="44" s="1"/>
  <c r="D80" i="44" s="1"/>
  <c r="H203" i="44"/>
  <c r="I203" i="44" s="1"/>
  <c r="D203" i="44" s="1"/>
  <c r="H121" i="44"/>
  <c r="I121" i="44" s="1"/>
  <c r="D121" i="44" s="1"/>
  <c r="H143" i="44"/>
  <c r="I143" i="44" s="1"/>
  <c r="D143" i="44" s="1"/>
  <c r="H299" i="44"/>
  <c r="I299" i="44" s="1"/>
  <c r="D299" i="44" s="1"/>
  <c r="H312" i="44"/>
  <c r="I312" i="44" s="1"/>
  <c r="D312" i="44" s="1"/>
  <c r="H46" i="44"/>
  <c r="I46" i="44" s="1"/>
  <c r="D46" i="44" s="1"/>
  <c r="H151" i="44"/>
  <c r="I151" i="44" s="1"/>
  <c r="D151" i="44" s="1"/>
  <c r="H88" i="44"/>
  <c r="I88" i="44" s="1"/>
  <c r="D88" i="44" s="1"/>
  <c r="H273" i="44"/>
  <c r="I273" i="44" s="1"/>
  <c r="D273" i="44" s="1"/>
  <c r="H24" i="44"/>
  <c r="I24" i="44" s="1"/>
  <c r="D24" i="44" s="1"/>
  <c r="H60" i="44"/>
  <c r="I60" i="44" s="1"/>
  <c r="D60" i="44" s="1"/>
  <c r="H338" i="44"/>
  <c r="I338" i="44" s="1"/>
  <c r="D338" i="44" s="1"/>
  <c r="H147" i="44"/>
  <c r="I147" i="44" s="1"/>
  <c r="D147" i="44" s="1"/>
  <c r="H68" i="44"/>
  <c r="I68" i="44" s="1"/>
  <c r="D68" i="44" s="1"/>
  <c r="H7" i="44"/>
  <c r="I7" i="44" s="1"/>
  <c r="D7" i="44" s="1"/>
  <c r="H179" i="44"/>
  <c r="I179" i="44" s="1"/>
  <c r="D179" i="44" s="1"/>
  <c r="H247" i="44"/>
  <c r="I247" i="44" s="1"/>
  <c r="D247" i="44" s="1"/>
  <c r="H122" i="44"/>
  <c r="I122" i="44" s="1"/>
  <c r="D122" i="44" s="1"/>
  <c r="H282" i="44"/>
  <c r="I282" i="44" s="1"/>
  <c r="D282" i="44" s="1"/>
  <c r="H41" i="44"/>
  <c r="I41" i="44" s="1"/>
  <c r="D41" i="44" s="1"/>
  <c r="I2" i="44" l="1"/>
  <c r="I4" i="44" s="1"/>
  <c r="D352" i="44"/>
</calcChain>
</file>

<file path=xl/comments1.xml><?xml version="1.0" encoding="utf-8"?>
<comments xmlns="http://schemas.openxmlformats.org/spreadsheetml/2006/main">
  <authors>
    <author>...</author>
  </authors>
  <commentList>
    <comment ref="E13" authorId="0" shapeId="0">
      <text>
        <r>
          <rPr>
            <b/>
            <sz val="11"/>
            <color indexed="81"/>
            <rFont val="Tahoma"/>
            <family val="2"/>
          </rPr>
          <t>Por exclusión legal, Isla de Pascua no cobra patentes de ningún tipo</t>
        </r>
      </text>
    </comment>
  </commentList>
</comments>
</file>

<file path=xl/comments2.xml><?xml version="1.0" encoding="utf-8"?>
<comments xmlns="http://schemas.openxmlformats.org/spreadsheetml/2006/main">
  <authors>
    <author>Autor</author>
  </authors>
  <commentList>
    <comment ref="E10" authorId="0" shapeId="0">
      <text>
        <r>
          <rPr>
            <sz val="8"/>
            <color indexed="81"/>
            <rFont val="Tahoma"/>
            <family val="2"/>
          </rPr>
          <t>El Informe de Apertura Presupuestaria (APE) corresponde al Informe del Presupuesto Inicial, remitido a Contraloría General de la República y debe ser coincidente con el Presupuesto aprobado mediante decreto alcaldicio con acuerdo del Concejo Municipal.</t>
        </r>
      </text>
    </comment>
    <comment ref="R10" authorId="0" shapeId="0">
      <text>
        <r>
          <rPr>
            <sz val="8"/>
            <color indexed="81"/>
            <rFont val="Tahoma"/>
            <family val="2"/>
          </rPr>
          <t xml:space="preserve">El Informe Cierre Contable (CIE) corresponde al Informe de Cierre de Cuentas, de acuerdo a las instrucciones impartidas por la Contraloría General de la República, al término del ejercicio contable, que incluye el cierre de la ejecución presupuestaria y de gestión económica, en armonía con la vigencia del ejercicio presupuestario y contable (anual).
</t>
        </r>
      </text>
    </comment>
  </commentList>
</comments>
</file>

<file path=xl/sharedStrings.xml><?xml version="1.0" encoding="utf-8"?>
<sst xmlns="http://schemas.openxmlformats.org/spreadsheetml/2006/main" count="4657" uniqueCount="1207">
  <si>
    <t>CODIGO</t>
  </si>
  <si>
    <t>Agrupación</t>
  </si>
  <si>
    <t>MUNICIPIO</t>
  </si>
  <si>
    <t>LAS CONDES</t>
  </si>
  <si>
    <t>PROVIDENCIA</t>
  </si>
  <si>
    <t>VITACURA</t>
  </si>
  <si>
    <t>RECOLETA</t>
  </si>
  <si>
    <t>SANTIAGO</t>
  </si>
  <si>
    <t>MAIPÚ</t>
  </si>
  <si>
    <t>LO BARNECHEA</t>
  </si>
  <si>
    <t>RENCA</t>
  </si>
  <si>
    <t>HUECHURABA</t>
  </si>
  <si>
    <t>QUILICURA</t>
  </si>
  <si>
    <t>PUENTE ALTO</t>
  </si>
  <si>
    <t>PEÑALOLÉN</t>
  </si>
  <si>
    <t>PUDAHUEL</t>
  </si>
  <si>
    <t>MACUL</t>
  </si>
  <si>
    <t>VIÑA DEL MAR</t>
  </si>
  <si>
    <t>LA REINA</t>
  </si>
  <si>
    <t>TALCAHUANO</t>
  </si>
  <si>
    <t>LA CISTERNA</t>
  </si>
  <si>
    <t>CERRILLOS</t>
  </si>
  <si>
    <t>SAN JOAQUÍN</t>
  </si>
  <si>
    <t>ESTACIÓN CENTRAL</t>
  </si>
  <si>
    <t>HUALPÉN</t>
  </si>
  <si>
    <t>RANCAGUA</t>
  </si>
  <si>
    <t>INDEPENDENCIA</t>
  </si>
  <si>
    <t>LA PINTANA</t>
  </si>
  <si>
    <t>ANTOFAGASTA</t>
  </si>
  <si>
    <t>TEMUCO</t>
  </si>
  <si>
    <t>VILLA ALEMANA</t>
  </si>
  <si>
    <t>ÑUÑOA</t>
  </si>
  <si>
    <t>CONCEPCIÓN</t>
  </si>
  <si>
    <t>LO ESPEJO</t>
  </si>
  <si>
    <t>TALCA</t>
  </si>
  <si>
    <t>LA FLORIDA</t>
  </si>
  <si>
    <t>LA GRANJA</t>
  </si>
  <si>
    <t>SAN PEDRO DE LA PAZ</t>
  </si>
  <si>
    <t>SAN RAMÓN</t>
  </si>
  <si>
    <t>CHIGUAYANTE</t>
  </si>
  <si>
    <t>QUINTA NORMAL</t>
  </si>
  <si>
    <t>SAN MIGUEL</t>
  </si>
  <si>
    <t>SAN BERNARDO</t>
  </si>
  <si>
    <t>CONCHALÍ</t>
  </si>
  <si>
    <t>LO PRADO</t>
  </si>
  <si>
    <t>PEDRO AGUIRRE CERDA</t>
  </si>
  <si>
    <t>CERRO NAVIA</t>
  </si>
  <si>
    <t>VALPARAÍSO</t>
  </si>
  <si>
    <t>QUILPUÉ</t>
  </si>
  <si>
    <t>EL BOSQUE</t>
  </si>
  <si>
    <t>SANTO DOMINGO</t>
  </si>
  <si>
    <t>PUNTA ARENAS</t>
  </si>
  <si>
    <t>COPIAPÓ</t>
  </si>
  <si>
    <t>COIHAIQUE</t>
  </si>
  <si>
    <t>SAN ANTONIO</t>
  </si>
  <si>
    <t>PADRE HURTADO</t>
  </si>
  <si>
    <t>PUERTO VARAS</t>
  </si>
  <si>
    <t>COLINA</t>
  </si>
  <si>
    <t>CONCÓN</t>
  </si>
  <si>
    <t>ARICA</t>
  </si>
  <si>
    <t>IQUIQUE</t>
  </si>
  <si>
    <t>PUERTO MONTT</t>
  </si>
  <si>
    <t>CURICÓ</t>
  </si>
  <si>
    <t>VALDIVIA</t>
  </si>
  <si>
    <t>TALAGANTE</t>
  </si>
  <si>
    <t>LOS ÁNGELES</t>
  </si>
  <si>
    <t>LA CALERA</t>
  </si>
  <si>
    <t>QUILLOTA</t>
  </si>
  <si>
    <t>OSORNO</t>
  </si>
  <si>
    <t>MACHALÍ</t>
  </si>
  <si>
    <t>ALTO HOSPICIO</t>
  </si>
  <si>
    <t>CHILLÁN</t>
  </si>
  <si>
    <t>PENCO</t>
  </si>
  <si>
    <t>CHILLÁN VIEJO</t>
  </si>
  <si>
    <t>CALAMA</t>
  </si>
  <si>
    <t>CORONEL</t>
  </si>
  <si>
    <t>LA CRUZ</t>
  </si>
  <si>
    <t>COQUIMBO</t>
  </si>
  <si>
    <t>PIRQUE</t>
  </si>
  <si>
    <t>LAMPA</t>
  </si>
  <si>
    <t>PEÑAFLOR</t>
  </si>
  <si>
    <t>BUIN</t>
  </si>
  <si>
    <t>CARTAGENA</t>
  </si>
  <si>
    <t>EL TABO</t>
  </si>
  <si>
    <t>LA SERENA</t>
  </si>
  <si>
    <t>LOTA</t>
  </si>
  <si>
    <t>TOMÉ</t>
  </si>
  <si>
    <t>CALDERA</t>
  </si>
  <si>
    <t>COLLIPULLI</t>
  </si>
  <si>
    <t>ANDACOLLO</t>
  </si>
  <si>
    <t>LIMACHE</t>
  </si>
  <si>
    <t>NATALES</t>
  </si>
  <si>
    <t>SAN JAVIER</t>
  </si>
  <si>
    <t>SAN CARLOS</t>
  </si>
  <si>
    <t>QUINTERO</t>
  </si>
  <si>
    <t>OLMUÉ</t>
  </si>
  <si>
    <t>LINARES</t>
  </si>
  <si>
    <t>MOLINA</t>
  </si>
  <si>
    <t>RINCONADA</t>
  </si>
  <si>
    <t>PADRE LAS CASAS</t>
  </si>
  <si>
    <t>HIJUELAS</t>
  </si>
  <si>
    <t>RÍO BUENO</t>
  </si>
  <si>
    <t>CAUQUENES</t>
  </si>
  <si>
    <t>LONCOCHE</t>
  </si>
  <si>
    <t>ANCUD</t>
  </si>
  <si>
    <t>EL QUISCO</t>
  </si>
  <si>
    <t>RENAICO</t>
  </si>
  <si>
    <t>GRANEROS</t>
  </si>
  <si>
    <t>VICTORIA</t>
  </si>
  <si>
    <t>LAUTARO</t>
  </si>
  <si>
    <t>LANCO</t>
  </si>
  <si>
    <t>CABRERO</t>
  </si>
  <si>
    <t>DOÑIHUE</t>
  </si>
  <si>
    <t>TRAIGUÉN</t>
  </si>
  <si>
    <t>SAN ROSENDO</t>
  </si>
  <si>
    <t>CAÑETE</t>
  </si>
  <si>
    <t>NACIMIENTO</t>
  </si>
  <si>
    <t>YUNGAY</t>
  </si>
  <si>
    <t>SAN FELIPE</t>
  </si>
  <si>
    <t>ILLAPEL</t>
  </si>
  <si>
    <t>PICHILEMU</t>
  </si>
  <si>
    <t>MOSTAZAL</t>
  </si>
  <si>
    <t>CASTRO</t>
  </si>
  <si>
    <t>PITRUFQUÉN</t>
  </si>
  <si>
    <t>OVALLE</t>
  </si>
  <si>
    <t>TOCOPILLA</t>
  </si>
  <si>
    <t>GORBEA</t>
  </si>
  <si>
    <t>LEBU</t>
  </si>
  <si>
    <t>MULCHÉN</t>
  </si>
  <si>
    <t>TALTAL</t>
  </si>
  <si>
    <t>CURANILAHUE</t>
  </si>
  <si>
    <t>LOS ÁLAMOS</t>
  </si>
  <si>
    <t>CONSTITUCIÓN</t>
  </si>
  <si>
    <t>CHAÑARAL</t>
  </si>
  <si>
    <t>SANTA BÁRBARA</t>
  </si>
  <si>
    <t>PARRAL</t>
  </si>
  <si>
    <t>EL MONTE</t>
  </si>
  <si>
    <t>CURACAUTÍN</t>
  </si>
  <si>
    <t>ANGOL</t>
  </si>
  <si>
    <t>LOS ANDES</t>
  </si>
  <si>
    <t>VILLARRICA</t>
  </si>
  <si>
    <t>QUIRIHUE</t>
  </si>
  <si>
    <t>VALLENAR</t>
  </si>
  <si>
    <t>MEJILLONES</t>
  </si>
  <si>
    <t>TENO</t>
  </si>
  <si>
    <t>MARÍA ELENA</t>
  </si>
  <si>
    <t>PAINE</t>
  </si>
  <si>
    <t>PUCHUNCAVÍ</t>
  </si>
  <si>
    <t>REQUINOA</t>
  </si>
  <si>
    <t>MELIPILLA</t>
  </si>
  <si>
    <t>CODEGUA</t>
  </si>
  <si>
    <t>SAN GREGORIO</t>
  </si>
  <si>
    <t>CASABLANCA</t>
  </si>
  <si>
    <t>ROMERAL</t>
  </si>
  <si>
    <t>PRIMAVERA</t>
  </si>
  <si>
    <t>CALLE LARGA</t>
  </si>
  <si>
    <t>VICHUQUÉN</t>
  </si>
  <si>
    <t>AISÉN</t>
  </si>
  <si>
    <t>CURACAVÍ</t>
  </si>
  <si>
    <t>FREIRINA</t>
  </si>
  <si>
    <t>CATEMU</t>
  </si>
  <si>
    <t>CHILE CHICO</t>
  </si>
  <si>
    <t>CHONCHI</t>
  </si>
  <si>
    <t>LOS MUERMOS</t>
  </si>
  <si>
    <t>PAPUDO</t>
  </si>
  <si>
    <t>SAN VICENTE</t>
  </si>
  <si>
    <t>LA UNIÓN</t>
  </si>
  <si>
    <t>QUELLÓN</t>
  </si>
  <si>
    <t>TIERRA AMARILLA</t>
  </si>
  <si>
    <t>PUCÓN</t>
  </si>
  <si>
    <t>LLAILLAY</t>
  </si>
  <si>
    <t>LOS VILOS</t>
  </si>
  <si>
    <t>CALBUCO</t>
  </si>
  <si>
    <t>RÍO IBÁÑEZ</t>
  </si>
  <si>
    <t>OLIVAR</t>
  </si>
  <si>
    <t>PURRANQUE</t>
  </si>
  <si>
    <t>LAJA</t>
  </si>
  <si>
    <t>COINCO</t>
  </si>
  <si>
    <t>FUTRONO</t>
  </si>
  <si>
    <t>DALCAHUE</t>
  </si>
  <si>
    <t>NANCAGUA</t>
  </si>
  <si>
    <t>DIEGO DE ALMAGRO</t>
  </si>
  <si>
    <t>PALMILLA</t>
  </si>
  <si>
    <t>FRUTILLAR</t>
  </si>
  <si>
    <t>LAS CABRAS</t>
  </si>
  <si>
    <t>PORVENIR</t>
  </si>
  <si>
    <t>LOS LAGOS</t>
  </si>
  <si>
    <t>FRESIA</t>
  </si>
  <si>
    <t>CUNCO</t>
  </si>
  <si>
    <t>SANTA CRUZ</t>
  </si>
  <si>
    <t>PUERTO OCTAY</t>
  </si>
  <si>
    <t>QUINCHAO</t>
  </si>
  <si>
    <t>CABILDO</t>
  </si>
  <si>
    <t>RÁNQUIL</t>
  </si>
  <si>
    <t>ALGARROBO</t>
  </si>
  <si>
    <t>HUALAIHUÉ</t>
  </si>
  <si>
    <t>COLTAUCO</t>
  </si>
  <si>
    <t>ARAUCO</t>
  </si>
  <si>
    <t>LLANQUIHUE</t>
  </si>
  <si>
    <t>RENGO</t>
  </si>
  <si>
    <t>FUTALEUFÚ</t>
  </si>
  <si>
    <t>PAILLACO</t>
  </si>
  <si>
    <t>SAN PEDRO DE ATACAMA</t>
  </si>
  <si>
    <t>RÍO NEGRO</t>
  </si>
  <si>
    <t>VILCÚN</t>
  </si>
  <si>
    <t>PALENA</t>
  </si>
  <si>
    <t>SIERRA GORDA</t>
  </si>
  <si>
    <t>PUYEHUE</t>
  </si>
  <si>
    <t>PAIGUANO</t>
  </si>
  <si>
    <t>PICA</t>
  </si>
  <si>
    <t>CHAITÉN</t>
  </si>
  <si>
    <t>CISNES</t>
  </si>
  <si>
    <t>MAULLÍN</t>
  </si>
  <si>
    <t>SANTA MARÍA</t>
  </si>
  <si>
    <t>QUINTA DE TILCOCO</t>
  </si>
  <si>
    <t>LA LIGUA</t>
  </si>
  <si>
    <t>SAN FERNANDO</t>
  </si>
  <si>
    <t>HUASCO</t>
  </si>
  <si>
    <t>ALHUÉ</t>
  </si>
  <si>
    <t>TILTIL</t>
  </si>
  <si>
    <t>POZO ALMONTE</t>
  </si>
  <si>
    <t>BULNES</t>
  </si>
  <si>
    <t>COCHRANE</t>
  </si>
  <si>
    <t>CABO DE HORNOS</t>
  </si>
  <si>
    <t>PANQUEHUE</t>
  </si>
  <si>
    <t>ZAPALLAR</t>
  </si>
  <si>
    <t>ISLA DE MAIPO</t>
  </si>
  <si>
    <t>PEUMO</t>
  </si>
  <si>
    <t>SAN JOSÉ DE MAIPO</t>
  </si>
  <si>
    <t>SAN PABLO</t>
  </si>
  <si>
    <t>VICUÑA</t>
  </si>
  <si>
    <t>COCHAMÓ</t>
  </si>
  <si>
    <t>CALERA DE TANGO</t>
  </si>
  <si>
    <t>SAN ESTEBAN</t>
  </si>
  <si>
    <t>LA ESTRELLA</t>
  </si>
  <si>
    <t>MARIQUINA</t>
  </si>
  <si>
    <t>MÁFIL</t>
  </si>
  <si>
    <t>CHIMBARONGO</t>
  </si>
  <si>
    <t>NOGALES</t>
  </si>
  <si>
    <t>ISLA DE PASCUA</t>
  </si>
  <si>
    <t>PELARCO</t>
  </si>
  <si>
    <t>RÍO CLARO</t>
  </si>
  <si>
    <t>MARÍA PINTO</t>
  </si>
  <si>
    <t>TORTEL</t>
  </si>
  <si>
    <t>LICANTÉN</t>
  </si>
  <si>
    <t>SAN CLEMENTE</t>
  </si>
  <si>
    <t>RÍO VERDE</t>
  </si>
  <si>
    <t>PELLUHUE</t>
  </si>
  <si>
    <t>CANELA</t>
  </si>
  <si>
    <t>PEMUCO</t>
  </si>
  <si>
    <t>LAGUNA BLANCA</t>
  </si>
  <si>
    <t>ALTO BIOBÍO</t>
  </si>
  <si>
    <t>SAN PEDRO</t>
  </si>
  <si>
    <t>MONTE PATRIA</t>
  </si>
  <si>
    <t>QUILLECO</t>
  </si>
  <si>
    <t>RAUCO</t>
  </si>
  <si>
    <t>TIMAUKEL</t>
  </si>
  <si>
    <t>PETORCA</t>
  </si>
  <si>
    <t>TORRES DEL PAINE</t>
  </si>
  <si>
    <t>CHANCO</t>
  </si>
  <si>
    <t>EMPEDRADO</t>
  </si>
  <si>
    <t>CAMIÑA</t>
  </si>
  <si>
    <t>HUARA</t>
  </si>
  <si>
    <t>RETIRO</t>
  </si>
  <si>
    <t>SAN RAFAEL</t>
  </si>
  <si>
    <t>PUMANQUE</t>
  </si>
  <si>
    <t>PORTEZUELO</t>
  </si>
  <si>
    <t>LAGO RANCO</t>
  </si>
  <si>
    <t>MELIPEUCO</t>
  </si>
  <si>
    <t>MAULE</t>
  </si>
  <si>
    <t>CORRAL</t>
  </si>
  <si>
    <t>SAN NICOLÁS</t>
  </si>
  <si>
    <t>PLACILLA</t>
  </si>
  <si>
    <t>LOLOL</t>
  </si>
  <si>
    <t>PICHIDEGUA</t>
  </si>
  <si>
    <t>PINTO</t>
  </si>
  <si>
    <t>SAAVEDRA</t>
  </si>
  <si>
    <t>YUMBEL</t>
  </si>
  <si>
    <t>PUTAENDO</t>
  </si>
  <si>
    <t>CURACO DE VÉLEZ</t>
  </si>
  <si>
    <t>GUAITECAS</t>
  </si>
  <si>
    <t>PUQUELDÓN</t>
  </si>
  <si>
    <t>RÍO HURTADO</t>
  </si>
  <si>
    <t>PURÉN</t>
  </si>
  <si>
    <t>TOLTÉN</t>
  </si>
  <si>
    <t>MALLOA</t>
  </si>
  <si>
    <t>PANGUIPULLI</t>
  </si>
  <si>
    <t>LITUECHE</t>
  </si>
  <si>
    <t>HUALAÑÉ</t>
  </si>
  <si>
    <t>PERQUENCO</t>
  </si>
  <si>
    <t>SAN FABIÁN</t>
  </si>
  <si>
    <t>CONTULMO</t>
  </si>
  <si>
    <t>NEGRETE</t>
  </si>
  <si>
    <t>COIHUECO</t>
  </si>
  <si>
    <t>PUTRE</t>
  </si>
  <si>
    <t>PERALILLO</t>
  </si>
  <si>
    <t>LONGAVÍ</t>
  </si>
  <si>
    <t>LONQUIMAY</t>
  </si>
  <si>
    <t>TEODORO SCHMIDT</t>
  </si>
  <si>
    <t>PUNITAQUI</t>
  </si>
  <si>
    <t>FREIRE</t>
  </si>
  <si>
    <t>PAREDONES</t>
  </si>
  <si>
    <t>GALVARINO</t>
  </si>
  <si>
    <t>EL CARMEN</t>
  </si>
  <si>
    <t>ANTUCO</t>
  </si>
  <si>
    <t>QUEILÉN</t>
  </si>
  <si>
    <t>FLORIDA</t>
  </si>
  <si>
    <t>TUCAPEL</t>
  </si>
  <si>
    <t>SALAMANCA</t>
  </si>
  <si>
    <t>NUEVA IMPERIAL</t>
  </si>
  <si>
    <t>CAMARONES</t>
  </si>
  <si>
    <t>SANTA JUANA</t>
  </si>
  <si>
    <t>CHOLCHOL</t>
  </si>
  <si>
    <t>HUALQUI</t>
  </si>
  <si>
    <t>COMBARBALÁ</t>
  </si>
  <si>
    <t>TREGUACO</t>
  </si>
  <si>
    <t>CHÉPICA</t>
  </si>
  <si>
    <t>QUILACO</t>
  </si>
  <si>
    <t>ÑIQUÉN</t>
  </si>
  <si>
    <t>QUEMCHI</t>
  </si>
  <si>
    <t>JUAN FERNÁNDEZ</t>
  </si>
  <si>
    <t>LOS SAUCES</t>
  </si>
  <si>
    <t>GENERAL LAGOS</t>
  </si>
  <si>
    <t>PENCAHUE</t>
  </si>
  <si>
    <t>MARCHIHUE</t>
  </si>
  <si>
    <t>NAVIDAD</t>
  </si>
  <si>
    <t>OLLAGÜE</t>
  </si>
  <si>
    <t>LA HIGUERA</t>
  </si>
  <si>
    <t>YERBAS BUENAS</t>
  </si>
  <si>
    <t>ALTO DEL CARMEN</t>
  </si>
  <si>
    <t>LAGO VERDE</t>
  </si>
  <si>
    <t>CARAHUE</t>
  </si>
  <si>
    <t>NINHUE</t>
  </si>
  <si>
    <t>SAGRADA FAMILIA</t>
  </si>
  <si>
    <t>COLCHANE</t>
  </si>
  <si>
    <t>O´HIGGINS</t>
  </si>
  <si>
    <t>SAN JUAN DE LA COSTA</t>
  </si>
  <si>
    <t>SAN IGNACIO</t>
  </si>
  <si>
    <t>TIRÚA</t>
  </si>
  <si>
    <t>VILLA ALEGRE</t>
  </si>
  <si>
    <t>COLBÚN</t>
  </si>
  <si>
    <t>QUILLÓN</t>
  </si>
  <si>
    <t>ERCILLA</t>
  </si>
  <si>
    <t>CUREPTO</t>
  </si>
  <si>
    <t>CURARREHUE</t>
  </si>
  <si>
    <t>COELEMU</t>
  </si>
  <si>
    <t>COBQUECURA</t>
  </si>
  <si>
    <t>LUMACO</t>
  </si>
  <si>
    <t>Max</t>
  </si>
  <si>
    <t>TREHUACO</t>
  </si>
  <si>
    <t>COYHAIQUE</t>
  </si>
  <si>
    <t>Código</t>
  </si>
  <si>
    <t>MUNICIPALIDAD</t>
  </si>
  <si>
    <t>APE</t>
  </si>
  <si>
    <t>ENE</t>
  </si>
  <si>
    <t>FEB</t>
  </si>
  <si>
    <t>MAR</t>
  </si>
  <si>
    <t>ABR</t>
  </si>
  <si>
    <t>MAY</t>
  </si>
  <si>
    <t>JUN</t>
  </si>
  <si>
    <t>JUL</t>
  </si>
  <si>
    <t>AGO</t>
  </si>
  <si>
    <t>SEP</t>
  </si>
  <si>
    <t>OCT</t>
  </si>
  <si>
    <t>NOV</t>
  </si>
  <si>
    <t>DIC</t>
  </si>
  <si>
    <t>CIE</t>
  </si>
  <si>
    <t>CALERA</t>
  </si>
  <si>
    <t>Monto por grupo (pesos)</t>
  </si>
  <si>
    <t>Comuna</t>
  </si>
  <si>
    <t>¿TIENE DEUDA PREVISIONAL?</t>
  </si>
  <si>
    <t>Grupo</t>
  </si>
  <si>
    <t>Indicador Ponderado PRELIMINAR</t>
  </si>
  <si>
    <t>Conformación de agrupaciones</t>
  </si>
  <si>
    <t>Corte para el grupo</t>
  </si>
  <si>
    <t>% Recursos del monto para la agrupación</t>
  </si>
  <si>
    <t>Municipios Objetivo (los que reciben recursos)</t>
  </si>
  <si>
    <t>Control Suma de montos recibidos por Grupo</t>
  </si>
  <si>
    <t>Suma &lt;0</t>
  </si>
  <si>
    <t>N° total Municipios</t>
  </si>
  <si>
    <t>Ponderaciones</t>
  </si>
  <si>
    <t>INDICADOR 
deuda previsional</t>
  </si>
  <si>
    <t>(I/G)</t>
  </si>
  <si>
    <t>INDICADOR IRPI</t>
  </si>
  <si>
    <t>INDICADOR I G</t>
  </si>
  <si>
    <t>CONDICION 1: si si Ipn &lt; IIn == 
1-[ (Ipn-IIN))/suma(delta&lt;0) ]
CONDICION 2: si Ipn &gt; IIn  == 1
CONDICION 3: No recepcionado  == 0</t>
  </si>
  <si>
    <t>INDICADOR REI</t>
  </si>
  <si>
    <t>Indicador a considerar si municipio está en el corte del grupo</t>
  </si>
  <si>
    <t>% por grupo (Art. 11 Reglamento)</t>
  </si>
  <si>
    <t>Orden o Jerarquia desdendente del INDICADOR PONDERADO PRELIMINAR dentro del grupo</t>
  </si>
  <si>
    <t>Sumas por grupo  
(Suma de los 
Indicadores columna N, del grupo correspondiente)</t>
  </si>
  <si>
    <t>RPFCM (%)</t>
  </si>
  <si>
    <t>Encta Diag (%)</t>
  </si>
  <si>
    <t>Cant. De Variables (Vi)</t>
  </si>
  <si>
    <t>Variables  (Vi)</t>
  </si>
  <si>
    <t xml:space="preserve">Cumplimiento Responsabilidad en la Entrega de Información (IREIi) </t>
  </si>
  <si>
    <t>Monto Grupo</t>
  </si>
  <si>
    <t>INDICADOR 
TM</t>
  </si>
  <si>
    <r>
      <t>Ponderacion</t>
    </r>
    <r>
      <rPr>
        <sz val="11"/>
        <color indexed="53"/>
        <rFont val="Calibri"/>
        <family val="2"/>
      </rPr>
      <t xml:space="preserve"> </t>
    </r>
    <r>
      <rPr>
        <b/>
        <sz val="11"/>
        <color indexed="53"/>
        <rFont val="Calibri"/>
        <family val="2"/>
      </rPr>
      <t>Isla de Pascua</t>
    </r>
  </si>
  <si>
    <t>IIn &gt; Ipn (Ipn - IIn)</t>
  </si>
  <si>
    <t xml:space="preserve">        </t>
  </si>
  <si>
    <t>COD</t>
  </si>
  <si>
    <t xml:space="preserve"> MONTO MUNICIPALIDAD</t>
  </si>
  <si>
    <t xml:space="preserve"> MONTO CORPORACION</t>
  </si>
  <si>
    <t xml:space="preserve"> MONTO DEUDA TOTAL </t>
  </si>
  <si>
    <t>DEUDA PREVISIONAL</t>
  </si>
  <si>
    <t>INDICADOR DE PATENTES</t>
  </si>
  <si>
    <t>Total Ingresos de Gestión (M$)</t>
  </si>
  <si>
    <t>Total Gastos Interno (M$)</t>
  </si>
  <si>
    <t>INDICADOR INGRESO GASTOS DE GESTION</t>
  </si>
  <si>
    <t>lpn: Ingresos Totales, descontados los Ingresos por Transferencias y Saldo Incial. Presupuesto Percibido</t>
  </si>
  <si>
    <t>%</t>
  </si>
  <si>
    <t>INFORME</t>
  </si>
  <si>
    <t>REGIÓN</t>
  </si>
  <si>
    <t> Todas / Despliegue Nacional</t>
  </si>
  <si>
    <t>PROCESO</t>
  </si>
  <si>
    <t>VARIABLES POR CRITERIOS DE SELECCIÓN</t>
  </si>
  <si>
    <t>Total Gastos</t>
  </si>
  <si>
    <t>PSS</t>
  </si>
  <si>
    <t>MUNICIPALIDAD DE POZO ALMONTE</t>
  </si>
  <si>
    <t>MUNICIPALIDAD DE PEDRO AGUIRRE CERDA</t>
  </si>
  <si>
    <t>MUNICIPALIDAD DE SIERRA GORDA</t>
  </si>
  <si>
    <t>MUNICIPALIDAD DE LAGO VERDE</t>
  </si>
  <si>
    <t>MUNICIPALIDAD DE CURARREHUE</t>
  </si>
  <si>
    <t>MUNICIPALIDAD DE SAN JUAN DE LA COSTA</t>
  </si>
  <si>
    <t>MUNICIPALIDAD DE LLANQUIHUE</t>
  </si>
  <si>
    <t>MUNICIPALIDAD DE ERCILLA</t>
  </si>
  <si>
    <t>MUNICIPALIDAD DE SAN IGNACIO</t>
  </si>
  <si>
    <t>MUNICIPALIDAD DE COBQUECURA</t>
  </si>
  <si>
    <t>MUNICIPALIDAD DE QUIRIHUE</t>
  </si>
  <si>
    <t>MUNICIPALIDAD DE YERBAS BUENAS</t>
  </si>
  <si>
    <t>MUNICIPALIDAD DE VILLA ALEGRE</t>
  </si>
  <si>
    <t>MUNICIPALIDAD DE LA ESTRELLA</t>
  </si>
  <si>
    <t>MUNICIPALIDAD DE MARCHIGUE</t>
  </si>
  <si>
    <t>MUNICIPALIDAD DE LOLOL</t>
  </si>
  <si>
    <t>MUNICIPALIDAD DE CHIMBARONGO</t>
  </si>
  <si>
    <t>MUNICIPALIDAD DE SAN FERNANDO</t>
  </si>
  <si>
    <t>MUNICIPALIDAD DE EL TABO</t>
  </si>
  <si>
    <t>MUNICIPALIDAD DE CARTAGENA</t>
  </si>
  <si>
    <t>MUNICIPALIDAD DE SAN ESTEBAN</t>
  </si>
  <si>
    <t>MUNICIPALIDAD DE LOS ANDES</t>
  </si>
  <si>
    <t>MUNICIPALIDAD DE PAPUDO</t>
  </si>
  <si>
    <t>MUNICIPALIDAD DE LOS VILOS</t>
  </si>
  <si>
    <t>MUNICIPALIDAD DE SALAMANCA</t>
  </si>
  <si>
    <t>MUNICIPALIDAD DE ILLAPEL</t>
  </si>
  <si>
    <t>MUNICIPALIDAD DE LA HIGUERA</t>
  </si>
  <si>
    <t>INSTITUCIÓN</t>
  </si>
  <si>
    <t>AYSÉN</t>
  </si>
  <si>
    <t>CUT</t>
  </si>
  <si>
    <t>PORCENTAJE DE CUMPLIMIENTO 2018-2019</t>
  </si>
  <si>
    <t>MUNICIPALIDAD DE ALGARROBO</t>
  </si>
  <si>
    <t>MUNICIPALIDAD DE ALHUÉ</t>
  </si>
  <si>
    <t>MUNICIPALIDAD DE ALTO BÍOBÍO</t>
  </si>
  <si>
    <t>MUNICIPALIDAD DE ALTO DEL CARMEN</t>
  </si>
  <si>
    <t>MUNICIPALIDAD DE ALTO HOSPICIO</t>
  </si>
  <si>
    <t>MUNICIPALIDAD DE ANCUD</t>
  </si>
  <si>
    <t>MUNICIPALIDAD DE ANDACOLLO</t>
  </si>
  <si>
    <t>MUNICIPALIDAD DE ANGOL</t>
  </si>
  <si>
    <t>MUNICIPALIDAD DE ANTOFAGASTA</t>
  </si>
  <si>
    <t>MUNICIPALIDAD DE ANTUCO</t>
  </si>
  <si>
    <t>MUNICIPALIDAD DE ARAUCO</t>
  </si>
  <si>
    <t>MUNICIPALIDAD DE ARICA</t>
  </si>
  <si>
    <t>MUNICIPALIDAD DE BUIN</t>
  </si>
  <si>
    <t>MUNICIPALIDAD DE BULNES</t>
  </si>
  <si>
    <t>MUNICIPALIDAD DE CABILDO</t>
  </si>
  <si>
    <t xml:space="preserve">MUNICIPALIDAD DE CABO DE HORNOS </t>
  </si>
  <si>
    <t>MUNICIPALIDAD DE CABRERO</t>
  </si>
  <si>
    <t>MUNICIPALIDAD DE CALAMA</t>
  </si>
  <si>
    <t>MUNICIPALIDAD DE CALBUCO</t>
  </si>
  <si>
    <t>MUNICIPALIDAD DE CALDERA</t>
  </si>
  <si>
    <t>MUNICIPALIDAD DE CALERA DE TANGO</t>
  </si>
  <si>
    <t>MUNICIPALIDAD DE CALLE LARGA</t>
  </si>
  <si>
    <t>MUNICIPALIDAD DE CAMARONES</t>
  </si>
  <si>
    <t>MUNICIPALIDAD DE CAMIÑA</t>
  </si>
  <si>
    <t>MUNICIPALIDAD DE CANELA</t>
  </si>
  <si>
    <t>MUNICIPALIDAD DE CAÑETE</t>
  </si>
  <si>
    <t>MUNICIPALIDAD DE CARAHUE</t>
  </si>
  <si>
    <t>MUNICIPALIDAD DE CASABLANCA</t>
  </si>
  <si>
    <t>MUNICIPALIDAD DE CASTRO</t>
  </si>
  <si>
    <t>MUNICIPALIDAD DE CATEMU</t>
  </si>
  <si>
    <t>MUNICIPALIDAD DE CAUQUENES</t>
  </si>
  <si>
    <t>MUNICIPALIDAD DE CERRILLOS</t>
  </si>
  <si>
    <t>MUNICIPALIDAD DE CERRO NAVIA</t>
  </si>
  <si>
    <t>MUNICIPALIDAD DE CHAITÉN</t>
  </si>
  <si>
    <t>MUNICIPALIDAD DE CHANCO</t>
  </si>
  <si>
    <t>MUNICIPALIDAD DE CHAÑARAL</t>
  </si>
  <si>
    <t>MUNICIPALIDAD DE CHÉPICA</t>
  </si>
  <si>
    <t>MUNICIPALIDAD DE CHIGUAYANTE</t>
  </si>
  <si>
    <t>MUNICIPALIDAD DE CHILE CHICO</t>
  </si>
  <si>
    <t>MUNICIPALIDAD DE CHILLÁN</t>
  </si>
  <si>
    <t>MUNICIPALIDAD DE CHILLÁN VIEJO</t>
  </si>
  <si>
    <t>MUNICIPALIDAD DE CHOLCHOL</t>
  </si>
  <si>
    <t>MUNICIPALIDAD DE CHONCHI</t>
  </si>
  <si>
    <t>MUNICIPALIDAD DE CISNES</t>
  </si>
  <si>
    <t>MUNICIPALIDAD DE COCHAMÓ</t>
  </si>
  <si>
    <t>MUNICIPALIDAD DE COCHRANE</t>
  </si>
  <si>
    <t>MUNICIPALIDAD DE CODEGUA</t>
  </si>
  <si>
    <t>MUNICIPALIDAD DE COELEMU</t>
  </si>
  <si>
    <t>MUNICIPALIDAD DE COIHUECO</t>
  </si>
  <si>
    <t>MUNICIPALIDAD DE COINCO</t>
  </si>
  <si>
    <t>MUNICIPALIDAD DE COLBÚN</t>
  </si>
  <si>
    <t>MUNICIPALIDAD DE COLCHANE</t>
  </si>
  <si>
    <t>MUNICIPALIDAD DE COLINA</t>
  </si>
  <si>
    <t>MUNICIPALIDAD DE COLLIPULLI</t>
  </si>
  <si>
    <t>MUNICIPALIDAD DE COLTAUCO</t>
  </si>
  <si>
    <t>MUNICIPALIDAD DE COMBARBALÁ</t>
  </si>
  <si>
    <t>MUNICIPALIDAD DE CONCEPCIÓN</t>
  </si>
  <si>
    <t>MUNICIPALIDAD DE CONCHALÍ</t>
  </si>
  <si>
    <t>MUNICIPALIDAD DE CONCÓN</t>
  </si>
  <si>
    <t>MUNICIPALIDAD DE CONSTITUCIÓN</t>
  </si>
  <si>
    <t>MUNICIPALIDAD DE CONTULMO</t>
  </si>
  <si>
    <t>MUNICIPALIDAD DE COPIAPÓ</t>
  </si>
  <si>
    <t>MUNICIPALIDAD DE COQUIMBO</t>
  </si>
  <si>
    <t>MUNICIPALIDAD DE CORONEL</t>
  </si>
  <si>
    <t>MUNICIPALIDAD DE CORRAL</t>
  </si>
  <si>
    <t>MUNICIPALIDAD DE COYHAIQUE</t>
  </si>
  <si>
    <t>MUNICIPALIDAD DE CUNCO</t>
  </si>
  <si>
    <t>MUNICIPALIDAD DE CURACAUTÍN</t>
  </si>
  <si>
    <t>MUNICIPALIDAD DE CURACAVÍ</t>
  </si>
  <si>
    <t>MUNICIPALIDAD DE CURACO DE VÉLEZ</t>
  </si>
  <si>
    <t>MUNICIPALIDAD DE CURANILAHUE</t>
  </si>
  <si>
    <t>MUNICIPALIDAD DE CUREPTO</t>
  </si>
  <si>
    <t>MUNICIPALIDAD DE CURICÓ</t>
  </si>
  <si>
    <t>MUNICIPALIDAD DE DALCAHUE</t>
  </si>
  <si>
    <t>MUNICIPALIDAD DE DIEGO DE ALMAGRO</t>
  </si>
  <si>
    <t>MUNICIPALIDAD DE DOÑIHUE</t>
  </si>
  <si>
    <t>MUNICIPALIDAD DE EL BOSQUE</t>
  </si>
  <si>
    <t>MUNICIPALIDAD DE EL CARMEN</t>
  </si>
  <si>
    <t>MUNICIPALIDAD DE EL MONTE</t>
  </si>
  <si>
    <t>MUNICIPALIDAD DE EL QUISCO</t>
  </si>
  <si>
    <t>MUNICIPALIDAD DE EMPEDRADO</t>
  </si>
  <si>
    <t>MUNICIPALIDAD DE ESTACIÓN CENTRAL</t>
  </si>
  <si>
    <t>MUNICIPALIDAD DE FLORIDA</t>
  </si>
  <si>
    <t>MUNICIPALIDAD DE FREIRE</t>
  </si>
  <si>
    <t>MUNICIPALIDAD DE FREIRINA</t>
  </si>
  <si>
    <t>MUNICIPALIDAD DE FRESIA</t>
  </si>
  <si>
    <t>MUNICIPALIDAD DE FRUTILLAR</t>
  </si>
  <si>
    <t>MUNICIPALIDAD DE FUTALEUFÚ</t>
  </si>
  <si>
    <t>MUNICIPALIDAD DE FUTRONO</t>
  </si>
  <si>
    <t>MUNICIPALIDAD DE GALVARINO</t>
  </si>
  <si>
    <t>MUNICIPALIDAD DE GENERAL LAGOS</t>
  </si>
  <si>
    <t>MUNICIPALIDAD DE GORBEA</t>
  </si>
  <si>
    <t>MUNICIPALIDAD DE GRANEROS</t>
  </si>
  <si>
    <t>MUNICIPALIDAD DE GUAITECAS</t>
  </si>
  <si>
    <t>MUNICIPALIDAD DE HIJUELAS</t>
  </si>
  <si>
    <t>MUNICIPALIDAD DE HUALAIHUÉ</t>
  </si>
  <si>
    <t>MUNICIPALIDAD DE HUALAÑÉ</t>
  </si>
  <si>
    <t>MUNICIPALIDAD DE HUALPÉN</t>
  </si>
  <si>
    <t>MUNICIPALIDAD DE HUALQUI</t>
  </si>
  <si>
    <t>MUNICIPALIDAD DE HUARA</t>
  </si>
  <si>
    <t>MUNICIPALIDAD DE HUASCO</t>
  </si>
  <si>
    <t>MUNICIPALIDAD DE HUECHURABA</t>
  </si>
  <si>
    <t>MUNICIPALIDAD DE INDEPENDENCIA</t>
  </si>
  <si>
    <t>MUNICIPALIDAD DE IQUIQUE</t>
  </si>
  <si>
    <t>MUNICIPALIDAD DE ISLA DE MAIPO</t>
  </si>
  <si>
    <t>MUNICIPALIDAD DE ISLA DE PASCUA</t>
  </si>
  <si>
    <t>MUNICIPALIDAD DE JUAN FERNÁNDEZ</t>
  </si>
  <si>
    <t>MUNICIPALIDAD DE LA CALERA</t>
  </si>
  <si>
    <t>MUNICIPALIDAD DE LA CISTERNA</t>
  </si>
  <si>
    <t>MUNICIPALIDAD DE LA CRUZ</t>
  </si>
  <si>
    <t>MUNICIPALIDAD DE LA FLORIDA</t>
  </si>
  <si>
    <t>MUNICIPALIDAD DE LA GRANJA</t>
  </si>
  <si>
    <t>MUNICIPALIDAD DE LA LIGUA</t>
  </si>
  <si>
    <t>MUNICIPALIDAD DE LA PINTANA</t>
  </si>
  <si>
    <t>MUNICIPALIDAD DE LA REINA</t>
  </si>
  <si>
    <t>MUNICIPALIDAD DE LA SERENA</t>
  </si>
  <si>
    <t>MUNICIPALIDAD DE LA UNIÓN</t>
  </si>
  <si>
    <t>MUNICIPALIDAD DE LAGO RANCO</t>
  </si>
  <si>
    <t>MUNICIPALIDAD DE LAGUNA BLANCA</t>
  </si>
  <si>
    <t>MUNICIPALIDAD DE LAJA</t>
  </si>
  <si>
    <t>MUNICIPALIDAD DE LAMPA</t>
  </si>
  <si>
    <t>MUNICIPALIDAD DE LANCO</t>
  </si>
  <si>
    <t>MUNICIPALIDAD DE LAS CABRAS</t>
  </si>
  <si>
    <t>MUNICIPALIDAD DE LAS CONDES</t>
  </si>
  <si>
    <t>MUNICIPALIDAD DE LAUTARO</t>
  </si>
  <si>
    <t>MUNICIPALIDAD DE LEBU</t>
  </si>
  <si>
    <t>MUNICIPALIDAD DE LICANTÉN</t>
  </si>
  <si>
    <t>MUNICIPALIDAD DE LIMACHE</t>
  </si>
  <si>
    <t>MUNICIPALIDAD DE LINARES</t>
  </si>
  <si>
    <t>MUNICIPALIDAD DE LITUECHE</t>
  </si>
  <si>
    <t>MUNICIPALIDAD DE LLAY LLAY</t>
  </si>
  <si>
    <t>MUNICIPALIDAD DE LO BARNECHEA</t>
  </si>
  <si>
    <t>MUNICIPALIDAD DE LO ESPEJO</t>
  </si>
  <si>
    <t>MUNICIPALIDAD DE LO PRADO</t>
  </si>
  <si>
    <t>MUNICIPALIDAD DE LONCOCHE</t>
  </si>
  <si>
    <t>MUNICIPALIDAD DE LONGAVÍ</t>
  </si>
  <si>
    <t>MUNICIPALIDAD DE LONQUIMAY</t>
  </si>
  <si>
    <t>MUNICIPALIDAD DE LOS ALAMOS</t>
  </si>
  <si>
    <t>MUNICIPALIDAD DE LOS ANGELES</t>
  </si>
  <si>
    <t>MUNICIPALIDAD DE LOS LAGOS</t>
  </si>
  <si>
    <t>MUNICIPALIDAD DE LOS MUERMOS</t>
  </si>
  <si>
    <t>MUNICIPALIDAD DE LOS SAUCES</t>
  </si>
  <si>
    <t>MUNICIPALIDAD DE LOTA</t>
  </si>
  <si>
    <t>MUNICIPALIDAD DE LUMACO</t>
  </si>
  <si>
    <t>MUNICIPALIDAD DE MACHALÍ</t>
  </si>
  <si>
    <t>MUNICIPALIDAD DE MACUL</t>
  </si>
  <si>
    <t>MUNICIPALIDAD DE MÁFIL</t>
  </si>
  <si>
    <t>MUNICIPALIDAD DE MAIPÚ</t>
  </si>
  <si>
    <t>MUNICIPALIDAD DE MALLOA</t>
  </si>
  <si>
    <t>MUNICIPALIDAD DE MARÍA ELENA</t>
  </si>
  <si>
    <t>MUNICIPALIDAD DE MARÍA PINTO</t>
  </si>
  <si>
    <t>MUNICIPALIDAD DE MARIQUINA</t>
  </si>
  <si>
    <t>MUNICIPALIDAD DE MAULE</t>
  </si>
  <si>
    <t>MUNICIPALIDAD DE MAULLÍN</t>
  </si>
  <si>
    <t>MUNICIPALIDAD DE MEJILLONES</t>
  </si>
  <si>
    <t>MUNICIPALIDAD DE MELIPEUCO</t>
  </si>
  <si>
    <t>MUNICIPALIDAD DE MELIPILLA</t>
  </si>
  <si>
    <t>MUNICIPALIDAD DE MOLINA</t>
  </si>
  <si>
    <t>MUNICIPALIDAD DE MONTE PATRIA</t>
  </si>
  <si>
    <t>MUNICIPALIDAD DE MOSTAZAL</t>
  </si>
  <si>
    <t>MUNICIPALIDAD DE MULCHÉN</t>
  </si>
  <si>
    <t>MUNICIPALIDAD DE NACIMIENTO</t>
  </si>
  <si>
    <t>MUNICIPALIDAD DE NANCAGUA</t>
  </si>
  <si>
    <t>MUNICIPALIDAD DE NAVIDAD</t>
  </si>
  <si>
    <t>MUNICIPALIDAD DE NEGRETE</t>
  </si>
  <si>
    <t>MUNICIPALIDAD DE NINHUE</t>
  </si>
  <si>
    <t>MUNICIPALIDAD DE NOGALES</t>
  </si>
  <si>
    <t>MUNICIPALIDAD DE NUEVA IMPERIAL</t>
  </si>
  <si>
    <t>MUNICIPALIDAD DE ÑIQUÉN</t>
  </si>
  <si>
    <t>MUNICIPALIDAD DE ÑUÑOA</t>
  </si>
  <si>
    <t>MUNICIPALIDAD DE O'HIGGINS</t>
  </si>
  <si>
    <t>MUNICIPALIDAD DE OLIVAR</t>
  </si>
  <si>
    <t>MUNICIPALIDAD DE OLLAGÜE</t>
  </si>
  <si>
    <t>MUNICIPALIDAD DE OLMUÉ</t>
  </si>
  <si>
    <t>MUNICIPALIDAD DE OSORNO</t>
  </si>
  <si>
    <t>MUNICIPALIDAD DE OVALLE</t>
  </si>
  <si>
    <t>MUNICIPALIDAD DE PADRE HURTADO</t>
  </si>
  <si>
    <t>MUNICIPALIDAD DE PADRE LAS CASAS</t>
  </si>
  <si>
    <t>MUNICIPALIDAD DE PAIHUANO</t>
  </si>
  <si>
    <t>MUNICIPALIDAD DE PAILLACO</t>
  </si>
  <si>
    <t>MUNICIPALIDAD DE PAINE</t>
  </si>
  <si>
    <t>MUNICIPALIDAD DE PALENA</t>
  </si>
  <si>
    <t>MUNICIPALIDAD DE PALMILLA</t>
  </si>
  <si>
    <t>MUNICIPALIDAD DE PANGUIPULLI</t>
  </si>
  <si>
    <t>MUNICIPALIDAD DE PANQUEHUE</t>
  </si>
  <si>
    <t>MUNICIPALIDAD DE PAREDONES</t>
  </si>
  <si>
    <t>MUNICIPALIDAD DE PARRAL</t>
  </si>
  <si>
    <t>MUNICIPALIDAD DE PELARCO</t>
  </si>
  <si>
    <t>MUNICIPALIDAD DE PELLUHUE</t>
  </si>
  <si>
    <t>MUNICIPALIDAD DE PEMUCO</t>
  </si>
  <si>
    <t>MUNICIPALIDAD DE PENCAHUE</t>
  </si>
  <si>
    <t>MUNICIPALIDAD DE PENCO</t>
  </si>
  <si>
    <t>MUNICIPALIDAD DE PEÑAFLOR</t>
  </si>
  <si>
    <t>MUNICIPALIDAD DE PEÑALOLÉN</t>
  </si>
  <si>
    <t>MUNICIPALIDAD DE PERALILLO</t>
  </si>
  <si>
    <t>MUNICIPALIDAD DE PERQUENCO</t>
  </si>
  <si>
    <t>MUNICIPALIDAD DE PETORCA</t>
  </si>
  <si>
    <t>MUNICIPALIDAD DE PEUMO</t>
  </si>
  <si>
    <t>MUNICIPALIDAD DE PICA</t>
  </si>
  <si>
    <t>MUNICIPALIDAD DE PICHIDEGUA</t>
  </si>
  <si>
    <t>MUNICIPALIDAD DE PICHILEMU</t>
  </si>
  <si>
    <t>MUNICIPALIDAD DE PINTO</t>
  </si>
  <si>
    <t>MUNICIPALIDAD DE PIRQUE</t>
  </si>
  <si>
    <t>MUNICIPALIDAD DE PITRUFQUÉN</t>
  </si>
  <si>
    <t>MUNICIPALIDAD DE PLACILLA</t>
  </si>
  <si>
    <t>MUNICIPALIDAD DE PORTEZUELO</t>
  </si>
  <si>
    <t>MUNICIPALIDAD DE PORVENIR</t>
  </si>
  <si>
    <t>MUNICIPALIDAD DE PRIMAVERA</t>
  </si>
  <si>
    <t>MUNICIPALIDAD DE PROVIDENCIA</t>
  </si>
  <si>
    <t>MUNICIPALIDAD DE PUCHUNCAVÍ</t>
  </si>
  <si>
    <t>MUNICIPALIDAD DE PUCÓN</t>
  </si>
  <si>
    <t>MUNICIPALIDAD DE PUDAHUEL</t>
  </si>
  <si>
    <t>MUNICIPALIDAD DE PUENTE ALTO</t>
  </si>
  <si>
    <t>MUNICIPALIDAD DE PUERTO AYSÉN</t>
  </si>
  <si>
    <t>MUNICIPALIDAD DE PUERTO MONTT</t>
  </si>
  <si>
    <t>MUNICIPALIDAD DE PUERTO NATALES</t>
  </si>
  <si>
    <t>MUNICIPALIDAD DE PUERTO OCTAY</t>
  </si>
  <si>
    <t>MUNICIPALIDAD DE PUERTO SAAVEDRA</t>
  </si>
  <si>
    <t>MUNICIPALIDAD DE PUERTO VARAS</t>
  </si>
  <si>
    <t>MUNICIPALIDAD DE PUMANQUE</t>
  </si>
  <si>
    <t>MUNICIPALIDAD DE PUNITAQUI</t>
  </si>
  <si>
    <t>MUNICIPALIDAD DE PUNTA ARENAS</t>
  </si>
  <si>
    <t>MUNICIPALIDAD DE PUQUELDÓN</t>
  </si>
  <si>
    <t>MUNICIPALIDAD DE PURÉN</t>
  </si>
  <si>
    <t>MUNICIPALIDAD DE PURRANQUE</t>
  </si>
  <si>
    <t>MUNICIPALIDAD DE PUTAENDO</t>
  </si>
  <si>
    <t>MUNICIPALIDAD DE PUTRE</t>
  </si>
  <si>
    <t>MUNICIPALIDAD DE PUYEHUE</t>
  </si>
  <si>
    <t>MUNICIPALIDAD DE QUEILÉN</t>
  </si>
  <si>
    <t>MUNICIPALIDAD DE QUELLÓN</t>
  </si>
  <si>
    <t>MUNICIPALIDAD DE QUEMCHI</t>
  </si>
  <si>
    <t>MUNICIPALIDAD DE QUILACO</t>
  </si>
  <si>
    <t>MUNICIPALIDAD DE QUILICURA</t>
  </si>
  <si>
    <t>MUNICIPALIDAD DE QUILLECO</t>
  </si>
  <si>
    <t>MUNICIPALIDAD DE QUILLÓN</t>
  </si>
  <si>
    <t>MUNICIPALIDAD DE QUILLOTA</t>
  </si>
  <si>
    <t>MUNICIPALIDAD DE QUILPUÉ</t>
  </si>
  <si>
    <t>MUNICIPALIDAD DE QUINCHAO</t>
  </si>
  <si>
    <t>MUNICIPALIDAD DE QUINTA DE TILCOCO</t>
  </si>
  <si>
    <t>MUNICIPALIDAD DE QUINTA NORMAL</t>
  </si>
  <si>
    <t>MUNICIPALIDAD DE QUINTERO</t>
  </si>
  <si>
    <t>MUNICIPALIDAD DE RANCAGUA</t>
  </si>
  <si>
    <t>MUNICIPALIDAD DE RÁNQUIL</t>
  </si>
  <si>
    <t>MUNICIPALIDAD DE RAUCO</t>
  </si>
  <si>
    <t>MUNICIPALIDAD DE RECOLETA</t>
  </si>
  <si>
    <t>MUNICIPALIDAD DE RENAICO</t>
  </si>
  <si>
    <t>MUNICIPALIDAD DE RENCA</t>
  </si>
  <si>
    <t>MUNICIPALIDAD DE RENGO</t>
  </si>
  <si>
    <t>MUNICIPALIDAD DE REQUÍNOA</t>
  </si>
  <si>
    <t>MUNICIPALIDAD DE RETIRO</t>
  </si>
  <si>
    <t>MUNICIPALIDAD DE RINCONADA</t>
  </si>
  <si>
    <t>MUNICIPALIDAD DE RIO BUENO</t>
  </si>
  <si>
    <t>MUNICIPALIDAD DE RÍO CLARO</t>
  </si>
  <si>
    <t>MUNICIPALIDAD DE RÍO HURTADO</t>
  </si>
  <si>
    <t>MUNICIPALIDAD DE RÍO IBÁÑEZ</t>
  </si>
  <si>
    <t>MUNICIPALIDAD DE RÍO NEGRO</t>
  </si>
  <si>
    <t>MUNICIPALIDAD DE RÍO VERDE</t>
  </si>
  <si>
    <t>MUNICIPALIDAD DE ROMERAL</t>
  </si>
  <si>
    <t>MUNICIPALIDAD DE SAGRADA FAMILIA</t>
  </si>
  <si>
    <t>MUNICIPALIDAD DE SAN ANTONIO</t>
  </si>
  <si>
    <t>MUNICIPALIDAD DE SAN BERNARDO</t>
  </si>
  <si>
    <t>MUNICIPALIDAD DE SAN CARLOS</t>
  </si>
  <si>
    <t>MUNICIPALIDAD DE SAN CLEMENTE</t>
  </si>
  <si>
    <t>MUNICIPALIDAD DE SAN FABIÁN</t>
  </si>
  <si>
    <t>MUNICIPALIDAD DE SAN FELIPE</t>
  </si>
  <si>
    <t>MUNICIPALIDAD DE SAN GREGORIO</t>
  </si>
  <si>
    <t>MUNICIPALIDAD DE SAN JAVIER</t>
  </si>
  <si>
    <t>MUNICIPALIDAD DE SAN JOAQUÍN</t>
  </si>
  <si>
    <t>MUNICIPALIDAD DE SAN JOSÉ DE MAIPO</t>
  </si>
  <si>
    <t>MUNICIPALIDAD DE SAN MIGUEL</t>
  </si>
  <si>
    <t>MUNICIPALIDAD DE SAN NICOLÁS</t>
  </si>
  <si>
    <t>MUNICIPALIDAD DE SAN PABLO</t>
  </si>
  <si>
    <t>MUNICIPALIDAD DE SAN PEDRO DE ATACAMA</t>
  </si>
  <si>
    <t>MUNICIPALIDAD DE SAN PEDRO DE LA PAZ</t>
  </si>
  <si>
    <t>MUNICIPALIDAD DE SAN PEDRO DE MELIPILLA</t>
  </si>
  <si>
    <t>MUNICIPALIDAD DE SAN RAFAEL</t>
  </si>
  <si>
    <t>MUNICIPALIDAD DE SAN RAMÓN</t>
  </si>
  <si>
    <t>MUNICIPALIDAD DE SAN ROSENDO</t>
  </si>
  <si>
    <t>MUNICIPALIDAD DE SAN VICENTE DE TAGUA TAGUA</t>
  </si>
  <si>
    <t>MUNICIPALIDAD DE SANTA BÁRBARA</t>
  </si>
  <si>
    <t>MUNICIPALIDAD DE SANTA CRUZ</t>
  </si>
  <si>
    <t>MUNICIPALIDAD DE SANTA JUANA</t>
  </si>
  <si>
    <t>MUNICIPALIDAD DE SANTA MARÍA</t>
  </si>
  <si>
    <t>MUNICIPALIDAD DE SANTIAGO</t>
  </si>
  <si>
    <t>MUNICIPALIDAD DE SANTO DOMINGO</t>
  </si>
  <si>
    <t>MUNICIPALIDAD DE TALAGANTE</t>
  </si>
  <si>
    <t>MUNICIPALIDAD DE TALCA</t>
  </si>
  <si>
    <t>MUNICIPALIDAD DE TALCAHUANO</t>
  </si>
  <si>
    <t>MUNICIPALIDAD DE TALTAL</t>
  </si>
  <si>
    <t>MUNICIPALIDAD DE TEMUCO</t>
  </si>
  <si>
    <t>MUNICIPALIDAD DE TENO</t>
  </si>
  <si>
    <t>MUNICIPALIDAD DE TEODORO SCHMIDT</t>
  </si>
  <si>
    <t>MUNICIPALIDAD DE TIERRA AMARILLA</t>
  </si>
  <si>
    <t>MUNICIPALIDAD DE TILTIL</t>
  </si>
  <si>
    <t>MUNICIPALIDAD DE TIMAUKEL</t>
  </si>
  <si>
    <t>MUNICIPALIDAD DE TIRÚA</t>
  </si>
  <si>
    <t>MUNICIPALIDAD DE TOCOPILLA</t>
  </si>
  <si>
    <t>MUNICIPALIDAD DE TOLTÉN</t>
  </si>
  <si>
    <t>MUNICIPALIDAD DE TOME</t>
  </si>
  <si>
    <t>MUNICIPALIDAD DE TORRES DEL PAINE</t>
  </si>
  <si>
    <t>MUNICIPALIDAD DE TORTEL</t>
  </si>
  <si>
    <t>MUNICIPALIDAD DE TRAIGUÉN</t>
  </si>
  <si>
    <t>MUNICIPALIDAD DE TREHUACO</t>
  </si>
  <si>
    <t>MUNICIPALIDAD DE TUCAPEL</t>
  </si>
  <si>
    <t>MUNICIPALIDAD DE VALDIVIA</t>
  </si>
  <si>
    <t>MUNICIPALIDAD DE VALLENAR</t>
  </si>
  <si>
    <t>MUNICIPALIDAD DE VALPARAÍSO</t>
  </si>
  <si>
    <t>MUNICIPALIDAD DE VICHUQUÉN</t>
  </si>
  <si>
    <t>MUNICIPALIDAD DE VICTORIA</t>
  </si>
  <si>
    <t>MUNICIPALIDAD DE VICUÑA</t>
  </si>
  <si>
    <t>MUNICIPALIDAD DE VILCÚN</t>
  </si>
  <si>
    <t>MUNICIPALIDAD DE VILLA ALEMANA</t>
  </si>
  <si>
    <t>MUNICIPALIDAD DE VILLARRICA</t>
  </si>
  <si>
    <t>MUNICIPALIDAD DE VIÑA DEL MAR</t>
  </si>
  <si>
    <t>MUNICIPALIDAD DE VITACURA</t>
  </si>
  <si>
    <t>MUNICIPALIDAD DE YUMBEL</t>
  </si>
  <si>
    <t>MUNICIPALIDAD DE YUNGAY</t>
  </si>
  <si>
    <t>MUNICIPALIDAD DE ZAPALLAR</t>
  </si>
  <si>
    <t>Indicador</t>
  </si>
  <si>
    <t>INDICADOR CGR</t>
  </si>
  <si>
    <t>Evaluación del Cumplimiento del Municipio por período:</t>
  </si>
  <si>
    <t>Contraloría General de la República</t>
  </si>
  <si>
    <t>Todos los informes procesados por CGR.</t>
  </si>
  <si>
    <t>División de Análisis Contable</t>
  </si>
  <si>
    <t>Informes parcialmente enviados o en proceso de revisión.</t>
  </si>
  <si>
    <t>ESTADO DE CUMPLIMIENTO DEL ENVIO DE LOS INFORMES PRESUPUESTARIOS 
Y CONTABLES DE LAS MUNICIPALIDADES</t>
  </si>
  <si>
    <t>Ningún informe enviado a CGR.</t>
  </si>
  <si>
    <t>REGION</t>
  </si>
  <si>
    <t>REGION DE ARICA Y PARINACOTA</t>
  </si>
  <si>
    <t>Arica</t>
  </si>
  <si>
    <t>EVALUACION PERIODO</t>
  </si>
  <si>
    <t>Camarones</t>
  </si>
  <si>
    <t>General Lagos</t>
  </si>
  <si>
    <t>Putre</t>
  </si>
  <si>
    <t>REGION DE TARAPACA</t>
  </si>
  <si>
    <t>Alto Hospicio</t>
  </si>
  <si>
    <t>Camiña</t>
  </si>
  <si>
    <t>Colchane</t>
  </si>
  <si>
    <t>Huara</t>
  </si>
  <si>
    <t>Iquique</t>
  </si>
  <si>
    <t>Pica</t>
  </si>
  <si>
    <t>Pozo Almonte</t>
  </si>
  <si>
    <t>REGION DE ANTOFAGASTA</t>
  </si>
  <si>
    <t>Antofagasta</t>
  </si>
  <si>
    <t>Calama</t>
  </si>
  <si>
    <t>María Elena</t>
  </si>
  <si>
    <t>Mejillones</t>
  </si>
  <si>
    <t>Ollague</t>
  </si>
  <si>
    <t>San Pedro de Atacama</t>
  </si>
  <si>
    <t>Sierra Gorda</t>
  </si>
  <si>
    <t>Taltal</t>
  </si>
  <si>
    <t>Tocopilla</t>
  </si>
  <si>
    <t>REGION DE ATACAMA</t>
  </si>
  <si>
    <t>Alto del Carmen</t>
  </si>
  <si>
    <t>Caldera</t>
  </si>
  <si>
    <t>Chañaral</t>
  </si>
  <si>
    <t>Copiapó</t>
  </si>
  <si>
    <t>Diego de Almagro</t>
  </si>
  <si>
    <t>Freirina</t>
  </si>
  <si>
    <t>Huasco</t>
  </si>
  <si>
    <t>Tierra Amarilla</t>
  </si>
  <si>
    <t>Vallenar</t>
  </si>
  <si>
    <t>REGION DE COQUIMBO</t>
  </si>
  <si>
    <t>Andacollo</t>
  </si>
  <si>
    <t>Canela</t>
  </si>
  <si>
    <t>Combarbalá</t>
  </si>
  <si>
    <t>Coquimbo</t>
  </si>
  <si>
    <t>Illapel</t>
  </si>
  <si>
    <t>La Higuera</t>
  </si>
  <si>
    <t>La Serena</t>
  </si>
  <si>
    <t>Los Vilos</t>
  </si>
  <si>
    <t>Monte Patria</t>
  </si>
  <si>
    <t>Ovalle</t>
  </si>
  <si>
    <t>Paihuano</t>
  </si>
  <si>
    <t>Punitaqui</t>
  </si>
  <si>
    <t>Río Hurtado</t>
  </si>
  <si>
    <t>Salamanca</t>
  </si>
  <si>
    <t>Vicuña</t>
  </si>
  <si>
    <t>REGION DE VALPARAISO</t>
  </si>
  <si>
    <t>Algarrobo</t>
  </si>
  <si>
    <t>Cabildo</t>
  </si>
  <si>
    <t>Calle Larga</t>
  </si>
  <si>
    <t>Cartagena</t>
  </si>
  <si>
    <t>Casablanca</t>
  </si>
  <si>
    <t>Catemu</t>
  </si>
  <si>
    <t>Concón</t>
  </si>
  <si>
    <t>El Quisco</t>
  </si>
  <si>
    <t>El Tabo</t>
  </si>
  <si>
    <t>Hijuelas</t>
  </si>
  <si>
    <t>Isla de Pascua</t>
  </si>
  <si>
    <t>Juan Fernández</t>
  </si>
  <si>
    <t>La Calera</t>
  </si>
  <si>
    <t>La Cruz</t>
  </si>
  <si>
    <t>La Ligua</t>
  </si>
  <si>
    <t>Limache</t>
  </si>
  <si>
    <t>Llayllay</t>
  </si>
  <si>
    <t>Los Andes</t>
  </si>
  <si>
    <t>Nogales</t>
  </si>
  <si>
    <t>Olmué</t>
  </si>
  <si>
    <t>Panquehue</t>
  </si>
  <si>
    <t>Papudo</t>
  </si>
  <si>
    <t>Petorca</t>
  </si>
  <si>
    <t>Puchuncaví</t>
  </si>
  <si>
    <t>Putaendo</t>
  </si>
  <si>
    <t>Quillota</t>
  </si>
  <si>
    <t>Quilpué</t>
  </si>
  <si>
    <t>Quintero</t>
  </si>
  <si>
    <t>Rinconada</t>
  </si>
  <si>
    <t>San Antonio</t>
  </si>
  <si>
    <t>San Esteban</t>
  </si>
  <si>
    <t>San Felipe</t>
  </si>
  <si>
    <t>Santa María</t>
  </si>
  <si>
    <t>Santo Domingo</t>
  </si>
  <si>
    <t>Valparaíso</t>
  </si>
  <si>
    <t>Villa Alemana</t>
  </si>
  <si>
    <t>Viña del Mar</t>
  </si>
  <si>
    <t>Zapallar</t>
  </si>
  <si>
    <t>REGION METROPOLITANA</t>
  </si>
  <si>
    <t>Alhué</t>
  </si>
  <si>
    <t>Buin</t>
  </si>
  <si>
    <t>Calera de Tango</t>
  </si>
  <si>
    <t>Cerrillos</t>
  </si>
  <si>
    <t>Cerro Navia</t>
  </si>
  <si>
    <t>Colina</t>
  </si>
  <si>
    <t>Conchalí</t>
  </si>
  <si>
    <t>Curacaví</t>
  </si>
  <si>
    <t>El Bosque</t>
  </si>
  <si>
    <t>El Monte</t>
  </si>
  <si>
    <t>Estación Central</t>
  </si>
  <si>
    <t>Huechuraba</t>
  </si>
  <si>
    <t>Independencia</t>
  </si>
  <si>
    <t>Isla de Maipo</t>
  </si>
  <si>
    <t>La Cisterna</t>
  </si>
  <si>
    <t>La Florida</t>
  </si>
  <si>
    <t>La Granja</t>
  </si>
  <si>
    <t>La Pintana</t>
  </si>
  <si>
    <t>La Reina</t>
  </si>
  <si>
    <t>Lampa</t>
  </si>
  <si>
    <t>Las Condes</t>
  </si>
  <si>
    <t>Lo Barnechea</t>
  </si>
  <si>
    <t>Lo Espejo</t>
  </si>
  <si>
    <t>Lo Prado</t>
  </si>
  <si>
    <t>Macul</t>
  </si>
  <si>
    <t>Maipú</t>
  </si>
  <si>
    <t>María Pinto</t>
  </si>
  <si>
    <t>Melipilla</t>
  </si>
  <si>
    <t>Ñuñoa</t>
  </si>
  <si>
    <t>Padre Hurtado</t>
  </si>
  <si>
    <t>Paine</t>
  </si>
  <si>
    <t>Pedro Aguirre Cerda</t>
  </si>
  <si>
    <t>Peñaflor</t>
  </si>
  <si>
    <t>Peñalolén</t>
  </si>
  <si>
    <t>Pirque</t>
  </si>
  <si>
    <t>Providencia</t>
  </si>
  <si>
    <t>Pudahuel</t>
  </si>
  <si>
    <t>Puente Alto</t>
  </si>
  <si>
    <t>Quilicura</t>
  </si>
  <si>
    <t>Quinta Normal</t>
  </si>
  <si>
    <t>Recoleta</t>
  </si>
  <si>
    <t>Renca</t>
  </si>
  <si>
    <t>San Bernardo</t>
  </si>
  <si>
    <t>San Joaquín</t>
  </si>
  <si>
    <t>San José de Maipo</t>
  </si>
  <si>
    <t>San Miguel</t>
  </si>
  <si>
    <t>San Pedro</t>
  </si>
  <si>
    <t>San Ramón</t>
  </si>
  <si>
    <t>Santiago</t>
  </si>
  <si>
    <t>Talagante</t>
  </si>
  <si>
    <t>Tiltil</t>
  </si>
  <si>
    <t>Vitacura</t>
  </si>
  <si>
    <t>REGION DEL LIBERTADOR GENERAL BERNARDO O'HIGGINS</t>
  </si>
  <si>
    <t>Chépica</t>
  </si>
  <si>
    <t>Chimbarongo</t>
  </si>
  <si>
    <t>Codegua</t>
  </si>
  <si>
    <t>Coinco</t>
  </si>
  <si>
    <t>Coltauco</t>
  </si>
  <si>
    <t>Doñihue</t>
  </si>
  <si>
    <t>Graneros</t>
  </si>
  <si>
    <t>La Estrella</t>
  </si>
  <si>
    <t>Las Cabras</t>
  </si>
  <si>
    <t>Litueche</t>
  </si>
  <si>
    <t>Lolol</t>
  </si>
  <si>
    <t>Machalí</t>
  </si>
  <si>
    <t>Malloa</t>
  </si>
  <si>
    <t>Marchigue</t>
  </si>
  <si>
    <t>Mostazal</t>
  </si>
  <si>
    <t>Nancagua</t>
  </si>
  <si>
    <t>Navidad</t>
  </si>
  <si>
    <t>Olivar</t>
  </si>
  <si>
    <t>Palmilla</t>
  </si>
  <si>
    <t>Paredones</t>
  </si>
  <si>
    <t>Peralillo</t>
  </si>
  <si>
    <t>Peumo</t>
  </si>
  <si>
    <t>Pichidegua</t>
  </si>
  <si>
    <t>Pichilemu</t>
  </si>
  <si>
    <t>Placilla</t>
  </si>
  <si>
    <t>Pumanque</t>
  </si>
  <si>
    <t>Quinta de Tilcoco</t>
  </si>
  <si>
    <t>Rancagua</t>
  </si>
  <si>
    <t>Rengo</t>
  </si>
  <si>
    <t>Requinoa</t>
  </si>
  <si>
    <t>San Fernando</t>
  </si>
  <si>
    <t>San Vicente</t>
  </si>
  <si>
    <t>Santa Cruz</t>
  </si>
  <si>
    <t>REGION DEL MAULE</t>
  </si>
  <si>
    <t>Cauquenes</t>
  </si>
  <si>
    <t>Chanco</t>
  </si>
  <si>
    <t>Colbún</t>
  </si>
  <si>
    <t>Constitución</t>
  </si>
  <si>
    <t>Curepto</t>
  </si>
  <si>
    <t>Curicó</t>
  </si>
  <si>
    <t>Empedrado</t>
  </si>
  <si>
    <t>Hualañé</t>
  </si>
  <si>
    <t>Licantén</t>
  </si>
  <si>
    <t>Linares</t>
  </si>
  <si>
    <t>Longaví</t>
  </si>
  <si>
    <t>Maule</t>
  </si>
  <si>
    <t>Molina</t>
  </si>
  <si>
    <t>Parral</t>
  </si>
  <si>
    <t>Pelarco</t>
  </si>
  <si>
    <t>Pelluhue</t>
  </si>
  <si>
    <t>Pencahue</t>
  </si>
  <si>
    <t>Rauco</t>
  </si>
  <si>
    <t>Retiro</t>
  </si>
  <si>
    <t>Río Claro</t>
  </si>
  <si>
    <t>Romeral</t>
  </si>
  <si>
    <t>Sagrada Familia</t>
  </si>
  <si>
    <t>San Clemente</t>
  </si>
  <si>
    <t>San Javier</t>
  </si>
  <si>
    <t>San Rafael</t>
  </si>
  <si>
    <t>Talca</t>
  </si>
  <si>
    <t>Teno</t>
  </si>
  <si>
    <t>Vichuquén</t>
  </si>
  <si>
    <t>Villa Alegre</t>
  </si>
  <si>
    <t>Yerbas Buenas</t>
  </si>
  <si>
    <t>REGION DEL BIOBIO</t>
  </si>
  <si>
    <t>REGION DE ÑUBLE</t>
  </si>
  <si>
    <t>REGION DE LA ARAUCANIA</t>
  </si>
  <si>
    <t>Angol</t>
  </si>
  <si>
    <t>Carahue</t>
  </si>
  <si>
    <t>Cholchol</t>
  </si>
  <si>
    <t>Collipulli</t>
  </si>
  <si>
    <t>Cunco</t>
  </si>
  <si>
    <t>Curacautín</t>
  </si>
  <si>
    <t>Curarrehue</t>
  </si>
  <si>
    <t>Ercilla</t>
  </si>
  <si>
    <t>Freire</t>
  </si>
  <si>
    <t>Galvarino</t>
  </si>
  <si>
    <t>Gorbea</t>
  </si>
  <si>
    <t>Lautaro</t>
  </si>
  <si>
    <t>Loncoche</t>
  </si>
  <si>
    <t>Lonquimay</t>
  </si>
  <si>
    <t>Los Sauces</t>
  </si>
  <si>
    <t>Lumaco</t>
  </si>
  <si>
    <t>Melipeuco</t>
  </si>
  <si>
    <t>Nueva Imperial</t>
  </si>
  <si>
    <t>Padre Las Casas</t>
  </si>
  <si>
    <t>Perquenco</t>
  </si>
  <si>
    <t>Pitrufquén</t>
  </si>
  <si>
    <t>Pucón</t>
  </si>
  <si>
    <t>Purén</t>
  </si>
  <si>
    <t>Renaico</t>
  </si>
  <si>
    <t>Saavedra</t>
  </si>
  <si>
    <t>Temuco</t>
  </si>
  <si>
    <t>Teodoro Schmidt</t>
  </si>
  <si>
    <t>Toltén</t>
  </si>
  <si>
    <t>Traiguén</t>
  </si>
  <si>
    <t>Victoria</t>
  </si>
  <si>
    <t>Vilcún</t>
  </si>
  <si>
    <t>Villarrica</t>
  </si>
  <si>
    <t>REGION DE LOS RIOS</t>
  </si>
  <si>
    <t>Corral</t>
  </si>
  <si>
    <t>Futrono</t>
  </si>
  <si>
    <t>La Unión</t>
  </si>
  <si>
    <t>Lago Ranco</t>
  </si>
  <si>
    <t>Lanco</t>
  </si>
  <si>
    <t>Los Lagos</t>
  </si>
  <si>
    <t>Máfil</t>
  </si>
  <si>
    <t>Mariquina</t>
  </si>
  <si>
    <t>Paillaco</t>
  </si>
  <si>
    <t>Panguipulli</t>
  </si>
  <si>
    <t>Río Bueno</t>
  </si>
  <si>
    <t>Valdivia</t>
  </si>
  <si>
    <t>REGION DE LOS LAGOS</t>
  </si>
  <si>
    <t>Ancud</t>
  </si>
  <si>
    <t>Calbuco</t>
  </si>
  <si>
    <t>Castro</t>
  </si>
  <si>
    <t>Chaitén</t>
  </si>
  <si>
    <t>Chonchi</t>
  </si>
  <si>
    <t>Cochamó</t>
  </si>
  <si>
    <t>Curaco de Vélez</t>
  </si>
  <si>
    <t>Dalcahue</t>
  </si>
  <si>
    <t>Fresia</t>
  </si>
  <si>
    <t>Frutillar</t>
  </si>
  <si>
    <t>Futaleufú</t>
  </si>
  <si>
    <t>Hualaihué</t>
  </si>
  <si>
    <t>Llanquihue</t>
  </si>
  <si>
    <t>Los Muermos</t>
  </si>
  <si>
    <t>Maullín</t>
  </si>
  <si>
    <t>Osorno</t>
  </si>
  <si>
    <t>Palena</t>
  </si>
  <si>
    <t>Puerto Montt</t>
  </si>
  <si>
    <t>Puerto Octay</t>
  </si>
  <si>
    <t>Puerto Varas</t>
  </si>
  <si>
    <t>Puqueldón</t>
  </si>
  <si>
    <t>Purranque</t>
  </si>
  <si>
    <t>Puyehue</t>
  </si>
  <si>
    <t>Queilén</t>
  </si>
  <si>
    <t>Quellón</t>
  </si>
  <si>
    <t>Quemchi</t>
  </si>
  <si>
    <t>Quinchao</t>
  </si>
  <si>
    <t>Río Negro</t>
  </si>
  <si>
    <t>San Juan de la Costa</t>
  </si>
  <si>
    <t>San Pablo</t>
  </si>
  <si>
    <t>REGION DE AYSEN DEL GENERAL CARLOS IBAÑEZ DEL CAMPO</t>
  </si>
  <si>
    <t>Aysén</t>
  </si>
  <si>
    <t>Chile Chico</t>
  </si>
  <si>
    <t>Cisnes</t>
  </si>
  <si>
    <t>Cochrane</t>
  </si>
  <si>
    <t>Coyhaique</t>
  </si>
  <si>
    <t>Guaitecas</t>
  </si>
  <si>
    <t>Lago Verde</t>
  </si>
  <si>
    <t>O'Higgins</t>
  </si>
  <si>
    <t>Río Ibáñez</t>
  </si>
  <si>
    <t>Tortel</t>
  </si>
  <si>
    <t>REGION DE MAGALLANES Y LA ANTARTICA CHILENA</t>
  </si>
  <si>
    <t>Cabo de Hornos</t>
  </si>
  <si>
    <t>Laguna Blanca</t>
  </si>
  <si>
    <t>Natales</t>
  </si>
  <si>
    <t>Porvenir</t>
  </si>
  <si>
    <t>Primavera</t>
  </si>
  <si>
    <t>Punta Arenas</t>
  </si>
  <si>
    <t>Río Verde</t>
  </si>
  <si>
    <t>San Gregorio</t>
  </si>
  <si>
    <t>Timaukel</t>
  </si>
  <si>
    <t>Torres del Paine</t>
  </si>
  <si>
    <t>Notas:</t>
  </si>
  <si>
    <t>•</t>
  </si>
  <si>
    <t xml:space="preserve">En  los períodos de enero a diciembre, los informes que se presentan corresponden a: </t>
  </si>
  <si>
    <r>
      <t>Presupuestario (Gestión, Educación, Salud y Cementerios):</t>
    </r>
    <r>
      <rPr>
        <sz val="10"/>
        <color theme="1"/>
        <rFont val="Calibri"/>
        <family val="2"/>
        <scheme val="minor"/>
      </rPr>
      <t xml:space="preserve"> Informes de Actualización Presupuestaria mensual remitidos a Contraloría General de la República, los que muestran las modificaciones al presupuesto inicial (APE), con o sin variaciones, realizadas mediante decreto(s) alcaldicio(s) con acuerdo del Concejo Municipal, durante el mes que se indica. Se hace presente que no todos los Municipios tienen Servicios incorporados de Educación, Salud o Cementerios.</t>
    </r>
  </si>
  <si>
    <r>
      <rPr>
        <u/>
        <sz val="10"/>
        <color theme="1"/>
        <rFont val="Calibri"/>
        <family val="2"/>
        <scheme val="minor"/>
      </rPr>
      <t>Contable:</t>
    </r>
    <r>
      <rPr>
        <sz val="10"/>
        <color theme="1"/>
        <rFont val="Calibri"/>
        <family val="2"/>
        <scheme val="minor"/>
      </rPr>
      <t xml:space="preserve"> Balance de Comprobación y de Saldos mensual e Informes Analíticos de Ejecución Presupuestaria, Deuda Pública e Iniciativas de Inversión, según corresponda, remitidos  a Contraloría General de la República, que incluye el movimiento contable consolidado a nivel del municipio, de los correspondientes a la gestión municipal y a los servicios incorporados.</t>
    </r>
  </si>
  <si>
    <t>El reporte de cumplimiento refleja únicamente el envío y procesamiento de los informes presupuestario-contables por parte los municipios, y no exime a dicha entidad de los procesos habituales de fiscalización destinados a cautelar el cumplimiento de las normas jurídicas, la protección del patrimonio público y el respeto del principio de probidad administrativa.</t>
  </si>
  <si>
    <t>115.03.00.000.000.000</t>
  </si>
  <si>
    <t>115.05.00.000.000.000</t>
  </si>
  <si>
    <t>115.06.00.000.000.000</t>
  </si>
  <si>
    <t>115.07.00.000.000.000</t>
  </si>
  <si>
    <t>115.08.00.000.000.000</t>
  </si>
  <si>
    <t>115.10.00.000.000.000</t>
  </si>
  <si>
    <t>115.11.00.000.000.000</t>
  </si>
  <si>
    <t>115.12.00.000.000.000</t>
  </si>
  <si>
    <t>115.13.00.000.000.000</t>
  </si>
  <si>
    <t>115.14.00.000.000.000</t>
  </si>
  <si>
    <t>115.15.00.000.000.000</t>
  </si>
  <si>
    <t>115.05.01.000.000.000</t>
  </si>
  <si>
    <t>115.05.03.000.000.000</t>
  </si>
  <si>
    <t>115.05.04.000.000.000</t>
  </si>
  <si>
    <t>115.05.05.000.000.000</t>
  </si>
  <si>
    <t>115.05.06.000.000.000</t>
  </si>
  <si>
    <t>115.05.07.000.000.000</t>
  </si>
  <si>
    <t>115.13.01.000.000.000</t>
  </si>
  <si>
    <t>115.13.03.000.000.000</t>
  </si>
  <si>
    <t>115.13.04.000.000.000</t>
  </si>
  <si>
    <t>115.13.06.000.000.000</t>
  </si>
  <si>
    <t>INFORME DE INGRESOS (MUNICIPALES) SINIM - AÑO 2018</t>
  </si>
  <si>
    <t>ENERO</t>
  </si>
  <si>
    <t>FEBRERO</t>
  </si>
  <si>
    <t>MARZO</t>
  </si>
  <si>
    <t>ABRIL</t>
  </si>
  <si>
    <t>MAYO</t>
  </si>
  <si>
    <t>JUNIO</t>
  </si>
  <si>
    <t>JULIO</t>
  </si>
  <si>
    <t>AGOSTO</t>
  </si>
  <si>
    <t>SEPTIEMBRE</t>
  </si>
  <si>
    <t>OCTUBRE</t>
  </si>
  <si>
    <t>NOVIEMBRE</t>
  </si>
  <si>
    <t>DICIEMBRE</t>
  </si>
  <si>
    <t>SI</t>
  </si>
  <si>
    <t>NO</t>
  </si>
  <si>
    <t>PERIODO: APERTURA A CIERRE 2019</t>
  </si>
  <si>
    <t>Alto BioBío</t>
  </si>
  <si>
    <t>Antuco</t>
  </si>
  <si>
    <t>Arauco</t>
  </si>
  <si>
    <t>Cabrero</t>
  </si>
  <si>
    <t>Cañete</t>
  </si>
  <si>
    <t>Chiguayante</t>
  </si>
  <si>
    <t>Concepción</t>
  </si>
  <si>
    <t>Contulmo</t>
  </si>
  <si>
    <t>Coronel</t>
  </si>
  <si>
    <t>Curanilahue</t>
  </si>
  <si>
    <t>Florida</t>
  </si>
  <si>
    <t>Hualpén</t>
  </si>
  <si>
    <t>Hualqui</t>
  </si>
  <si>
    <t>Laja</t>
  </si>
  <si>
    <t>Lebu</t>
  </si>
  <si>
    <t>Los Alamos</t>
  </si>
  <si>
    <t>Los Angeles</t>
  </si>
  <si>
    <t>Lota</t>
  </si>
  <si>
    <t>Mulchén</t>
  </si>
  <si>
    <t>Nacimiento</t>
  </si>
  <si>
    <t>Negrete</t>
  </si>
  <si>
    <t>Penco</t>
  </si>
  <si>
    <t>Quilaco</t>
  </si>
  <si>
    <t>Quilleco</t>
  </si>
  <si>
    <t>San Pedro de la Paz</t>
  </si>
  <si>
    <t>San Rosendo</t>
  </si>
  <si>
    <t>Santa Bárbara</t>
  </si>
  <si>
    <t>Santa Juana</t>
  </si>
  <si>
    <t>Talcahuano</t>
  </si>
  <si>
    <t>Tirúa</t>
  </si>
  <si>
    <t>Tomé</t>
  </si>
  <si>
    <t>Tucapel</t>
  </si>
  <si>
    <t>Yumbel</t>
  </si>
  <si>
    <t>Bulnes</t>
  </si>
  <si>
    <t>Chillán</t>
  </si>
  <si>
    <t>Chillán Viejo</t>
  </si>
  <si>
    <t>Cobquecura</t>
  </si>
  <si>
    <t>Coelemu</t>
  </si>
  <si>
    <t>Coihueco</t>
  </si>
  <si>
    <t>El Carmen</t>
  </si>
  <si>
    <t>Ninhue</t>
  </si>
  <si>
    <t>Ñiquén</t>
  </si>
  <si>
    <t>Pemuco</t>
  </si>
  <si>
    <t>Pinto</t>
  </si>
  <si>
    <t>Portezuelo</t>
  </si>
  <si>
    <t>Quillón</t>
  </si>
  <si>
    <t>Quirihue</t>
  </si>
  <si>
    <t>Ránquil</t>
  </si>
  <si>
    <t>San Carlos</t>
  </si>
  <si>
    <t>San Fabián</t>
  </si>
  <si>
    <t>San Ignacio</t>
  </si>
  <si>
    <t>San Nicolás</t>
  </si>
  <si>
    <t>Treguaco</t>
  </si>
  <si>
    <t>Yungay</t>
  </si>
  <si>
    <t>El presente estado muestra los informes contables y presupuestarios de los municipios recibidos por este Organismo Contralor hasta el día 13/Mayo/2020</t>
  </si>
  <si>
    <t>Iin: Ingresos netos de transferencias y Saldo Inicial - Presupuesto inicial 2019</t>
  </si>
  <si>
    <t> Año 2019</t>
  </si>
  <si>
    <t>Formulario de Recaudación y pagos al FCM año 2019 - 28/05(2020 - 14:01</t>
  </si>
  <si>
    <t>Meses con Información</t>
  </si>
  <si>
    <t xml:space="preserve">PERIODO DE RECAUDACION </t>
  </si>
  <si>
    <t>Figem 2020 ($)</t>
  </si>
  <si>
    <t>Ponderador 2019 A9</t>
  </si>
  <si>
    <t>Formulario SINIM (%) 2019 ART 9</t>
  </si>
  <si>
    <t>Encuesta SINIM (%) 2019 ART 9</t>
  </si>
  <si>
    <t>MONTO $</t>
  </si>
  <si>
    <t>Redondeo</t>
  </si>
  <si>
    <t>Monto Ppto</t>
  </si>
  <si>
    <t>Suma</t>
  </si>
  <si>
    <t>Exceso</t>
  </si>
  <si>
    <t>Dif</t>
  </si>
  <si>
    <t>Monto Calculado</t>
  </si>
  <si>
    <t>Ajuste</t>
  </si>
  <si>
    <t>Final</t>
  </si>
  <si>
    <t>REQUÍNOA</t>
  </si>
  <si>
    <t>O'HIGGINS</t>
  </si>
  <si>
    <t>NOMINA CONSOLIDADA DEUDA PREVISIONAL AL 31-12-2019</t>
  </si>
  <si>
    <t>Monto Definitivo</t>
  </si>
  <si>
    <t>MONTO A PROVISORIO A RECIBIR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</si>
</sst>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 #,##0_ ;_ * \-#,##0_ ;_ * &quot;-&quot;_ ;_ @_ "/>
    <numFmt numFmtId="165" formatCode="_-* #,##0_-;\-* #,##0_-;_-* &quot;-&quot;??_-;_-@_-"/>
    <numFmt numFmtId="166" formatCode="_-* #,##0.0000_-;\-* #,##0.0000_-;_-* &quot;-&quot;??_-;_-@_-"/>
    <numFmt numFmtId="167" formatCode="0.0000"/>
    <numFmt numFmtId="168" formatCode="_-* #,##0.00000_-;\-* #,##0.00000_-;_-* &quot;-&quot;??_-;_-@_-"/>
    <numFmt numFmtId="169" formatCode="_-* #,##0.000000_-;\-* #,##0.000000_-;_-* &quot;-&quot;??_-;_-@_-"/>
    <numFmt numFmtId="170" formatCode="_-* #,##0.000000000_-;\-* #,##0.000000000_-;_-* &quot;-&quot;??_-;_-@_-"/>
    <numFmt numFmtId="171" formatCode="_-* #,##0.0000_-;\-* #,##0.0000_-;_-* &quot;-&quot;????_-;_-@_-"/>
    <numFmt numFmtId="172" formatCode="&quot;$&quot;\ #,##0"/>
    <numFmt numFmtId="173" formatCode="_-* #,##0.000_-;\-* #,##0.000_-;_-* &quot;-&quot;??_-;_-@_-"/>
    <numFmt numFmtId="174" formatCode="_-* #,##0.00000000_-;\-* #,##0.00000000_-;_-* &quot;-&quot;??_-;_-@_-"/>
  </numFmts>
  <fonts count="48" x14ac:knownFonts="1">
    <font>
      <sz val="11"/>
      <color theme="1"/>
      <name val="Calibri"/>
      <family val="2"/>
      <scheme val="minor"/>
    </font>
    <font>
      <sz val="11"/>
      <color indexed="8"/>
      <name val="Calibri"/>
      <family val="2"/>
    </font>
    <font>
      <sz val="10"/>
      <name val="Arial"/>
      <family val="2"/>
    </font>
    <font>
      <b/>
      <sz val="10"/>
      <name val="Arial"/>
      <family val="2"/>
    </font>
    <font>
      <sz val="11"/>
      <color indexed="8"/>
      <name val="Calibri"/>
      <family val="2"/>
    </font>
    <font>
      <b/>
      <sz val="8"/>
      <name val="Arial"/>
      <family val="2"/>
    </font>
    <font>
      <b/>
      <sz val="11"/>
      <color indexed="81"/>
      <name val="Tahoma"/>
      <family val="2"/>
    </font>
    <font>
      <sz val="11"/>
      <color indexed="53"/>
      <name val="Calibri"/>
      <family val="2"/>
    </font>
    <font>
      <b/>
      <sz val="11"/>
      <color indexed="53"/>
      <name val="Calibri"/>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3"/>
      <color theme="3"/>
      <name val="Calibri"/>
      <family val="2"/>
      <scheme val="minor"/>
    </font>
    <font>
      <b/>
      <sz val="18"/>
      <color theme="3"/>
      <name val="Calibri Light"/>
      <family val="2"/>
      <scheme val="major"/>
    </font>
    <font>
      <b/>
      <sz val="11"/>
      <color theme="1"/>
      <name val="Calibri"/>
      <family val="2"/>
      <scheme val="minor"/>
    </font>
    <font>
      <sz val="8"/>
      <color theme="1"/>
      <name val="Calibri"/>
      <family val="2"/>
      <scheme val="minor"/>
    </font>
    <font>
      <sz val="11"/>
      <name val="Calibri"/>
      <family val="2"/>
      <scheme val="minor"/>
    </font>
    <font>
      <b/>
      <sz val="11"/>
      <name val="Calibri"/>
      <family val="2"/>
      <scheme val="minor"/>
    </font>
    <font>
      <b/>
      <sz val="8"/>
      <color rgb="FFFF0000"/>
      <name val="Arial"/>
      <family val="2"/>
    </font>
    <font>
      <b/>
      <sz val="10"/>
      <name val="Calibri"/>
      <family val="2"/>
      <scheme val="minor"/>
    </font>
    <font>
      <sz val="10"/>
      <color theme="1"/>
      <name val="Calibri"/>
      <family val="2"/>
      <scheme val="minor"/>
    </font>
    <font>
      <b/>
      <sz val="10"/>
      <color theme="1"/>
      <name val="Calibri"/>
      <family val="2"/>
      <scheme val="minor"/>
    </font>
    <font>
      <b/>
      <sz val="7.5"/>
      <color rgb="FF0066FF"/>
      <name val="Tahoma"/>
      <family val="2"/>
    </font>
    <font>
      <b/>
      <sz val="7.5"/>
      <color rgb="FFFFFFFF"/>
      <name val="Tahoma"/>
      <family val="2"/>
    </font>
    <font>
      <sz val="11"/>
      <color theme="1"/>
      <name val="Tahoma"/>
      <family val="2"/>
    </font>
    <font>
      <sz val="10"/>
      <name val="Arial"/>
      <family val="2"/>
    </font>
    <font>
      <sz val="11"/>
      <color theme="1"/>
      <name val="Calibri"/>
      <family val="2"/>
    </font>
    <font>
      <b/>
      <sz val="11"/>
      <color rgb="FF0066FF"/>
      <name val="Tahoma"/>
      <family val="2"/>
    </font>
    <font>
      <b/>
      <sz val="8"/>
      <color theme="1"/>
      <name val="Tahoma"/>
      <family val="2"/>
    </font>
    <font>
      <b/>
      <sz val="12"/>
      <color theme="1"/>
      <name val="Calibri"/>
      <family val="2"/>
      <scheme val="minor"/>
    </font>
    <font>
      <b/>
      <sz val="14"/>
      <name val="Calibri"/>
      <family val="2"/>
      <scheme val="minor"/>
    </font>
    <font>
      <b/>
      <sz val="16"/>
      <name val="Calibri"/>
      <family val="2"/>
      <scheme val="minor"/>
    </font>
    <font>
      <sz val="10"/>
      <color rgb="FFFFFFFF"/>
      <name val="Calibri"/>
      <family val="2"/>
    </font>
    <font>
      <sz val="10"/>
      <color theme="1"/>
      <name val="Calibri"/>
      <family val="2"/>
    </font>
    <font>
      <b/>
      <u/>
      <sz val="10"/>
      <color theme="1"/>
      <name val="Calibri"/>
      <family val="2"/>
      <scheme val="minor"/>
    </font>
    <font>
      <b/>
      <sz val="11"/>
      <color theme="1"/>
      <name val="Calibri"/>
      <family val="2"/>
    </font>
    <font>
      <u/>
      <sz val="10"/>
      <color theme="1"/>
      <name val="Calibri"/>
      <family val="2"/>
      <scheme val="minor"/>
    </font>
    <font>
      <sz val="8"/>
      <color indexed="81"/>
      <name val="Tahoma"/>
      <family val="2"/>
    </font>
    <font>
      <sz val="11"/>
      <color theme="1"/>
      <name val="Calibri"/>
      <family val="2"/>
    </font>
  </fonts>
  <fills count="4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66FF"/>
        <bgColor indexed="64"/>
      </patternFill>
    </fill>
    <fill>
      <patternFill patternType="solid">
        <fgColor theme="5" tint="0.39997558519241921"/>
        <bgColor indexed="64"/>
      </patternFill>
    </fill>
    <fill>
      <patternFill patternType="solid">
        <fgColor rgb="FF00B050"/>
        <bgColor indexed="64"/>
      </patternFill>
    </fill>
    <fill>
      <patternFill patternType="solid">
        <fgColor rgb="FF92D050"/>
        <bgColor indexed="64"/>
      </patternFill>
    </fill>
    <fill>
      <patternFill patternType="solid">
        <fgColor theme="8" tint="0.79998168889431442"/>
        <bgColor indexed="64"/>
      </patternFill>
    </fill>
    <fill>
      <patternFill patternType="solid">
        <fgColor rgb="FF4F81BD"/>
        <bgColor indexed="64"/>
      </patternFill>
    </fill>
    <fill>
      <patternFill patternType="solid">
        <fgColor theme="4" tint="0.79998168889431442"/>
        <bgColor indexed="64"/>
      </patternFill>
    </fill>
    <fill>
      <patternFill patternType="solid">
        <fgColor theme="4" tint="0.79995117038483843"/>
        <bgColor indexed="64"/>
      </patternFill>
    </fill>
    <fill>
      <patternFill patternType="solid">
        <fgColor rgb="FFDCE6F1"/>
        <bgColor indexed="64"/>
      </patternFill>
    </fill>
    <fill>
      <patternFill patternType="solid">
        <fgColor theme="0"/>
        <bgColor indexed="64"/>
      </patternFill>
    </fill>
    <fill>
      <patternFill patternType="solid">
        <fgColor rgb="FFFF0000"/>
        <bgColor indexed="64"/>
      </patternFill>
    </fill>
    <fill>
      <patternFill patternType="solid">
        <fgColor theme="7" tint="0.39997558519241921"/>
        <bgColor indexed="64"/>
      </patternFill>
    </fill>
    <fill>
      <patternFill patternType="solid">
        <fgColor rgb="FF00B0F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rgb="FFCCCCCC"/>
      </left>
      <right/>
      <top/>
      <bottom style="medium">
        <color rgb="FFCCCCCC"/>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1" fillId="20" borderId="8" applyNumberFormat="0" applyAlignment="0" applyProtection="0"/>
    <xf numFmtId="0" fontId="12" fillId="21" borderId="9" applyNumberFormat="0" applyAlignment="0" applyProtection="0"/>
    <xf numFmtId="0" fontId="13" fillId="0" borderId="10" applyNumberFormat="0" applyFill="0" applyAlignment="0" applyProtection="0"/>
    <xf numFmtId="0" fontId="14" fillId="0" borderId="0" applyNumberFormat="0" applyFill="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5" fillId="28" borderId="8" applyNumberFormat="0" applyAlignment="0" applyProtection="0"/>
    <xf numFmtId="0" fontId="16" fillId="29" borderId="0" applyNumberFormat="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17" fillId="30" borderId="0" applyNumberFormat="0" applyBorder="0" applyAlignment="0" applyProtection="0"/>
    <xf numFmtId="0" fontId="2" fillId="0" borderId="0"/>
    <xf numFmtId="0" fontId="9" fillId="31" borderId="11" applyNumberFormat="0" applyFont="0" applyAlignment="0" applyProtection="0"/>
    <xf numFmtId="9" fontId="4" fillId="0" borderId="0" applyFont="0" applyFill="0" applyBorder="0" applyAlignment="0" applyProtection="0"/>
    <xf numFmtId="0" fontId="18" fillId="20" borderId="12"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3" applyNumberFormat="0" applyFill="0" applyAlignment="0" applyProtection="0"/>
    <xf numFmtId="0" fontId="14" fillId="0" borderId="14" applyNumberFormat="0" applyFill="0" applyAlignment="0" applyProtection="0"/>
    <xf numFmtId="0" fontId="22" fillId="0" borderId="0" applyNumberFormat="0" applyFill="0" applyBorder="0" applyAlignment="0" applyProtection="0"/>
    <xf numFmtId="0" fontId="23" fillId="0" borderId="15" applyNumberFormat="0" applyFill="0" applyAlignment="0" applyProtection="0"/>
    <xf numFmtId="9" fontId="9" fillId="0" borderId="0" applyFont="0" applyFill="0" applyBorder="0" applyAlignment="0" applyProtection="0"/>
    <xf numFmtId="0" fontId="34" fillId="0" borderId="0"/>
    <xf numFmtId="0" fontId="35" fillId="0" borderId="0"/>
    <xf numFmtId="0" fontId="2" fillId="0" borderId="0"/>
    <xf numFmtId="0" fontId="9" fillId="0" borderId="0"/>
    <xf numFmtId="0" fontId="47" fillId="0" borderId="0"/>
    <xf numFmtId="164" fontId="9" fillId="0" borderId="0" applyFont="0" applyFill="0" applyBorder="0" applyAlignment="0" applyProtection="0"/>
    <xf numFmtId="9" fontId="1" fillId="0" borderId="0" applyFont="0" applyFill="0" applyBorder="0" applyAlignment="0" applyProtection="0"/>
  </cellStyleXfs>
  <cellXfs count="288">
    <xf numFmtId="0" fontId="0" fillId="0" borderId="0" xfId="0"/>
    <xf numFmtId="0" fontId="0" fillId="0" borderId="0" xfId="0" applyFill="1" applyAlignment="1">
      <alignment horizontal="center"/>
    </xf>
    <xf numFmtId="0" fontId="0" fillId="0" borderId="0" xfId="0" applyBorder="1"/>
    <xf numFmtId="3" fontId="0" fillId="0" borderId="0" xfId="0" applyNumberFormat="1"/>
    <xf numFmtId="0" fontId="0" fillId="0" borderId="0" xfId="0" applyAlignment="1">
      <alignment wrapText="1"/>
    </xf>
    <xf numFmtId="0" fontId="0" fillId="0" borderId="1" xfId="0" applyBorder="1"/>
    <xf numFmtId="168" fontId="9" fillId="0" borderId="0" xfId="31" applyNumberFormat="1" applyFont="1"/>
    <xf numFmtId="0" fontId="24" fillId="0" borderId="0" xfId="0" applyFont="1" applyAlignment="1">
      <alignment wrapText="1"/>
    </xf>
    <xf numFmtId="0" fontId="0" fillId="0" borderId="0" xfId="0" applyAlignment="1">
      <alignment horizontal="center" vertical="top" wrapText="1"/>
    </xf>
    <xf numFmtId="0" fontId="23" fillId="0" borderId="0" xfId="0" applyFont="1" applyFill="1" applyBorder="1" applyAlignment="1">
      <alignment horizontal="center"/>
    </xf>
    <xf numFmtId="0" fontId="25" fillId="0" borderId="0" xfId="0" applyFont="1" applyFill="1" applyBorder="1"/>
    <xf numFmtId="0" fontId="23" fillId="0" borderId="0" xfId="0" applyFont="1" applyBorder="1" applyAlignment="1">
      <alignment horizontal="center"/>
    </xf>
    <xf numFmtId="0" fontId="23" fillId="0" borderId="0" xfId="0" applyFont="1" applyFill="1" applyBorder="1"/>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43" fontId="23" fillId="0" borderId="0" xfId="31" applyFont="1" applyFill="1" applyBorder="1" applyAlignment="1">
      <alignment vertical="center"/>
    </xf>
    <xf numFmtId="170" fontId="26" fillId="0" borderId="0" xfId="31" applyNumberFormat="1" applyFont="1" applyFill="1" applyBorder="1" applyAlignment="1">
      <alignment horizontal="center"/>
    </xf>
    <xf numFmtId="165" fontId="26" fillId="0" borderId="0" xfId="31" applyNumberFormat="1" applyFont="1" applyFill="1" applyBorder="1" applyAlignment="1">
      <alignment horizontal="center"/>
    </xf>
    <xf numFmtId="165" fontId="25" fillId="0" borderId="0" xfId="31" applyNumberFormat="1" applyFont="1" applyFill="1" applyBorder="1" applyAlignment="1">
      <alignment horizontal="center"/>
    </xf>
    <xf numFmtId="170" fontId="25" fillId="0" borderId="0" xfId="31" applyNumberFormat="1" applyFont="1" applyFill="1" applyBorder="1"/>
    <xf numFmtId="9" fontId="26" fillId="0" borderId="0" xfId="0" applyNumberFormat="1" applyFont="1" applyFill="1" applyBorder="1" applyAlignment="1">
      <alignment horizontal="center"/>
    </xf>
    <xf numFmtId="49" fontId="9" fillId="0" borderId="0" xfId="31" applyNumberFormat="1" applyFont="1" applyFill="1"/>
    <xf numFmtId="166" fontId="9" fillId="0" borderId="0" xfId="31" applyNumberFormat="1" applyFont="1"/>
    <xf numFmtId="0" fontId="25" fillId="0" borderId="0" xfId="0" applyFont="1" applyAlignment="1">
      <alignment wrapText="1"/>
    </xf>
    <xf numFmtId="166" fontId="9" fillId="0" borderId="2" xfId="31" applyNumberFormat="1" applyFont="1" applyBorder="1" applyAlignment="1">
      <alignment horizontal="center" vertical="center" wrapText="1"/>
    </xf>
    <xf numFmtId="166" fontId="9" fillId="0" borderId="0" xfId="31" applyNumberFormat="1" applyFont="1" applyAlignment="1">
      <alignment wrapText="1"/>
    </xf>
    <xf numFmtId="166" fontId="9" fillId="0" borderId="0" xfId="31" applyNumberFormat="1" applyFont="1" applyAlignment="1">
      <alignment horizontal="center" vertical="top" wrapText="1"/>
    </xf>
    <xf numFmtId="165" fontId="23" fillId="0" borderId="0" xfId="31" applyNumberFormat="1" applyFont="1" applyBorder="1" applyAlignment="1">
      <alignment horizontal="center" vertical="center" wrapText="1"/>
    </xf>
    <xf numFmtId="0" fontId="0" fillId="0" borderId="0" xfId="0" applyFont="1"/>
    <xf numFmtId="166" fontId="25" fillId="0" borderId="0" xfId="31" applyNumberFormat="1" applyFont="1" applyAlignment="1">
      <alignment horizontal="center" vertical="center" wrapText="1"/>
    </xf>
    <xf numFmtId="165" fontId="26" fillId="0" borderId="0" xfId="31" applyNumberFormat="1" applyFont="1" applyFill="1" applyBorder="1" applyAlignment="1">
      <alignment horizontal="center" vertical="center"/>
    </xf>
    <xf numFmtId="9" fontId="25" fillId="0" borderId="0" xfId="31" applyNumberFormat="1" applyFont="1" applyFill="1" applyBorder="1" applyAlignment="1">
      <alignment horizontal="center" vertical="center"/>
    </xf>
    <xf numFmtId="165" fontId="25" fillId="0" borderId="0" xfId="31" applyNumberFormat="1" applyFont="1" applyFill="1" applyBorder="1" applyAlignment="1">
      <alignment horizontal="center" vertical="center"/>
    </xf>
    <xf numFmtId="172" fontId="25" fillId="0" borderId="0" xfId="31" applyNumberFormat="1" applyFont="1" applyFill="1" applyBorder="1" applyAlignment="1">
      <alignment horizontal="center"/>
    </xf>
    <xf numFmtId="168" fontId="24" fillId="0" borderId="0" xfId="31" applyNumberFormat="1" applyFont="1" applyBorder="1" applyAlignment="1">
      <alignment wrapText="1"/>
    </xf>
    <xf numFmtId="0" fontId="24" fillId="0" borderId="0" xfId="0" applyFont="1" applyFill="1" applyBorder="1" applyAlignment="1">
      <alignment horizontal="center" wrapText="1"/>
    </xf>
    <xf numFmtId="166" fontId="24" fillId="0" borderId="0" xfId="31" applyNumberFormat="1" applyFont="1" applyAlignment="1">
      <alignment wrapText="1"/>
    </xf>
    <xf numFmtId="166" fontId="27" fillId="0" borderId="0" xfId="31" applyNumberFormat="1" applyFont="1" applyAlignment="1">
      <alignment wrapText="1"/>
    </xf>
    <xf numFmtId="0" fontId="0" fillId="0" borderId="0" xfId="0"/>
    <xf numFmtId="166" fontId="23" fillId="0" borderId="0" xfId="31" applyNumberFormat="1" applyFont="1" applyFill="1" applyBorder="1" applyAlignment="1">
      <alignment horizontal="center" vertical="center"/>
    </xf>
    <xf numFmtId="166" fontId="26" fillId="0" borderId="0" xfId="31" applyNumberFormat="1" applyFont="1" applyFill="1" applyBorder="1" applyAlignment="1">
      <alignment horizontal="center"/>
    </xf>
    <xf numFmtId="166" fontId="25" fillId="0" borderId="0" xfId="31" applyNumberFormat="1" applyFont="1" applyFill="1" applyBorder="1"/>
    <xf numFmtId="166" fontId="26" fillId="0" borderId="0" xfId="31" applyNumberFormat="1" applyFont="1" applyFill="1" applyBorder="1" applyAlignment="1">
      <alignment horizontal="center" vertical="center"/>
    </xf>
    <xf numFmtId="165" fontId="9" fillId="0" borderId="0" xfId="31" applyNumberFormat="1" applyFont="1" applyAlignment="1">
      <alignment wrapText="1"/>
    </xf>
    <xf numFmtId="165" fontId="9" fillId="0" borderId="0" xfId="31" applyNumberFormat="1" applyFont="1" applyFill="1" applyAlignment="1">
      <alignment horizontal="center" vertical="center"/>
    </xf>
    <xf numFmtId="0" fontId="0" fillId="0" borderId="0" xfId="0" applyFont="1" applyAlignment="1">
      <alignment horizontal="center"/>
    </xf>
    <xf numFmtId="43" fontId="9" fillId="0" borderId="0" xfId="31" applyNumberFormat="1" applyFont="1"/>
    <xf numFmtId="43" fontId="9" fillId="0" borderId="0" xfId="31" applyFont="1"/>
    <xf numFmtId="43" fontId="9" fillId="0" borderId="0" xfId="31" applyFont="1" applyFill="1" applyBorder="1"/>
    <xf numFmtId="0" fontId="0" fillId="0" borderId="0" xfId="0" applyFont="1" applyFill="1" applyBorder="1"/>
    <xf numFmtId="165" fontId="9" fillId="0" borderId="0" xfId="31" applyNumberFormat="1" applyFont="1" applyFill="1" applyBorder="1" applyAlignment="1">
      <alignment horizontal="center" vertical="center"/>
    </xf>
    <xf numFmtId="165" fontId="9" fillId="0" borderId="0" xfId="31" applyNumberFormat="1" applyFont="1" applyFill="1" applyBorder="1" applyAlignment="1">
      <alignment horizontal="center"/>
    </xf>
    <xf numFmtId="170" fontId="9" fillId="0" borderId="0" xfId="31" applyNumberFormat="1" applyFont="1" applyFill="1" applyBorder="1"/>
    <xf numFmtId="166" fontId="9" fillId="0" borderId="0" xfId="31" applyNumberFormat="1" applyFont="1" applyFill="1" applyBorder="1"/>
    <xf numFmtId="0" fontId="0" fillId="0" borderId="0" xfId="0" applyFont="1" applyFill="1" applyBorder="1" applyAlignment="1"/>
    <xf numFmtId="0" fontId="0" fillId="0" borderId="0" xfId="0" applyFont="1" applyAlignment="1">
      <alignment horizontal="center" vertical="center"/>
    </xf>
    <xf numFmtId="0" fontId="26" fillId="0" borderId="1" xfId="0" applyFont="1" applyFill="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xf>
    <xf numFmtId="165" fontId="9" fillId="0" borderId="0" xfId="31" applyNumberFormat="1" applyFont="1" applyBorder="1" applyAlignment="1">
      <alignment vertical="center"/>
    </xf>
    <xf numFmtId="43" fontId="9" fillId="0" borderId="0" xfId="31" applyFont="1" applyAlignment="1">
      <alignment vertical="center"/>
    </xf>
    <xf numFmtId="0" fontId="26"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9" fontId="9" fillId="0" borderId="0" xfId="37" applyFont="1" applyFill="1" applyBorder="1" applyAlignment="1">
      <alignment horizontal="center" vertical="center"/>
    </xf>
    <xf numFmtId="165" fontId="9" fillId="0" borderId="0" xfId="31" applyNumberFormat="1" applyFont="1" applyFill="1" applyBorder="1" applyAlignment="1">
      <alignment vertical="center"/>
    </xf>
    <xf numFmtId="166" fontId="9" fillId="0" borderId="0" xfId="31" applyNumberFormat="1" applyFont="1" applyFill="1" applyBorder="1" applyAlignment="1">
      <alignment vertical="center"/>
    </xf>
    <xf numFmtId="165" fontId="0" fillId="0" borderId="0" xfId="0" applyNumberFormat="1" applyFont="1" applyFill="1" applyBorder="1" applyAlignment="1">
      <alignment vertical="center"/>
    </xf>
    <xf numFmtId="0" fontId="0" fillId="0" borderId="0" xfId="0" applyFont="1" applyAlignment="1">
      <alignment vertical="center"/>
    </xf>
    <xf numFmtId="165" fontId="9" fillId="0" borderId="0" xfId="31" applyNumberFormat="1" applyFont="1" applyAlignment="1">
      <alignment vertical="center"/>
    </xf>
    <xf numFmtId="0" fontId="0" fillId="0" borderId="0" xfId="0" applyFont="1" applyBorder="1"/>
    <xf numFmtId="9" fontId="9" fillId="0" borderId="0" xfId="37" applyFont="1" applyBorder="1" applyAlignment="1">
      <alignment horizontal="center"/>
    </xf>
    <xf numFmtId="172" fontId="0" fillId="0" borderId="0" xfId="0" applyNumberFormat="1" applyFont="1" applyFill="1" applyBorder="1"/>
    <xf numFmtId="10" fontId="9" fillId="0" borderId="0" xfId="37" applyNumberFormat="1" applyFont="1" applyBorder="1"/>
    <xf numFmtId="43" fontId="9" fillId="0" borderId="1" xfId="31" applyFont="1" applyBorder="1" applyAlignment="1">
      <alignment vertical="center"/>
    </xf>
    <xf numFmtId="0" fontId="0" fillId="0" borderId="0" xfId="0" quotePrefix="1" applyFont="1" applyBorder="1" applyAlignment="1">
      <alignment horizontal="center"/>
    </xf>
    <xf numFmtId="9" fontId="26" fillId="0" borderId="0" xfId="37" applyFont="1" applyFill="1" applyBorder="1" applyAlignment="1">
      <alignment horizontal="center"/>
    </xf>
    <xf numFmtId="9" fontId="23" fillId="0" borderId="0" xfId="37" applyFont="1" applyBorder="1" applyAlignment="1">
      <alignment horizontal="center"/>
    </xf>
    <xf numFmtId="171" fontId="0" fillId="0" borderId="0" xfId="0" applyNumberFormat="1" applyFont="1" applyBorder="1" applyAlignment="1">
      <alignment horizontal="center" vertical="center"/>
    </xf>
    <xf numFmtId="0" fontId="0" fillId="0" borderId="0" xfId="0" applyFont="1" applyBorder="1" applyAlignment="1">
      <alignment horizontal="center"/>
    </xf>
    <xf numFmtId="166" fontId="9" fillId="0" borderId="0" xfId="31" applyNumberFormat="1" applyFont="1"/>
    <xf numFmtId="165" fontId="9" fillId="0" borderId="0" xfId="31" applyNumberFormat="1" applyFont="1"/>
    <xf numFmtId="166" fontId="9" fillId="0" borderId="1" xfId="31" applyNumberFormat="1" applyFont="1" applyBorder="1"/>
    <xf numFmtId="165" fontId="9" fillId="0" borderId="1" xfId="31" applyNumberFormat="1" applyFont="1" applyBorder="1"/>
    <xf numFmtId="9" fontId="0" fillId="0" borderId="1" xfId="0" applyNumberFormat="1" applyFont="1" applyFill="1" applyBorder="1"/>
    <xf numFmtId="165" fontId="9" fillId="0" borderId="1" xfId="31" applyNumberFormat="1" applyFont="1" applyFill="1" applyBorder="1"/>
    <xf numFmtId="0" fontId="0" fillId="0" borderId="0" xfId="0" applyFont="1" applyBorder="1" applyAlignment="1">
      <alignment horizontal="center" vertical="center"/>
    </xf>
    <xf numFmtId="9" fontId="0" fillId="0" borderId="0" xfId="0" applyNumberFormat="1" applyFont="1" applyBorder="1" applyAlignment="1">
      <alignment horizontal="center"/>
    </xf>
    <xf numFmtId="165" fontId="0" fillId="0" borderId="0" xfId="0" applyNumberFormat="1" applyFont="1" applyBorder="1"/>
    <xf numFmtId="10" fontId="0" fillId="0" borderId="0" xfId="0" applyNumberFormat="1" applyFont="1" applyBorder="1"/>
    <xf numFmtId="165" fontId="9" fillId="0" borderId="0" xfId="31" applyNumberFormat="1" applyFont="1" applyAlignment="1">
      <alignment horizontal="center" vertical="center"/>
    </xf>
    <xf numFmtId="9" fontId="9" fillId="0" borderId="0" xfId="37" applyFont="1" applyAlignment="1">
      <alignment horizontal="center"/>
    </xf>
    <xf numFmtId="170" fontId="9" fillId="0" borderId="0" xfId="31" applyNumberFormat="1" applyFont="1"/>
    <xf numFmtId="165" fontId="0" fillId="0" borderId="0" xfId="0" applyNumberFormat="1" applyFont="1" applyFill="1" applyBorder="1"/>
    <xf numFmtId="165" fontId="9" fillId="0" borderId="0" xfId="31" applyNumberFormat="1" applyFont="1" applyAlignment="1">
      <alignment horizontal="center"/>
    </xf>
    <xf numFmtId="10" fontId="9" fillId="0" borderId="0" xfId="37" applyNumberFormat="1" applyFont="1"/>
    <xf numFmtId="165" fontId="0" fillId="0" borderId="0" xfId="0" applyNumberFormat="1" applyFont="1"/>
    <xf numFmtId="9" fontId="23" fillId="0" borderId="0" xfId="37" applyFont="1" applyFill="1" applyBorder="1" applyAlignment="1">
      <alignment horizontal="center" vertical="center"/>
    </xf>
    <xf numFmtId="9" fontId="9" fillId="0" borderId="1" xfId="37" applyFont="1" applyBorder="1" applyAlignment="1">
      <alignment horizontal="center"/>
    </xf>
    <xf numFmtId="0" fontId="0" fillId="0" borderId="0" xfId="0" applyFont="1"/>
    <xf numFmtId="165" fontId="0" fillId="0" borderId="0" xfId="0" applyNumberFormat="1" applyFont="1" applyAlignment="1">
      <alignment horizontal="center" vertical="center"/>
    </xf>
    <xf numFmtId="0" fontId="0" fillId="0" borderId="0" xfId="0" applyFont="1" applyAlignment="1">
      <alignment horizontal="center" vertical="center" wrapText="1"/>
    </xf>
    <xf numFmtId="165" fontId="0" fillId="0" borderId="0" xfId="0" applyNumberFormat="1" applyFont="1" applyAlignment="1">
      <alignment horizontal="center" vertical="center" wrapText="1"/>
    </xf>
    <xf numFmtId="166" fontId="26" fillId="0" borderId="0" xfId="31" applyNumberFormat="1" applyFont="1" applyAlignment="1">
      <alignment horizontal="left" vertical="top" wrapText="1"/>
    </xf>
    <xf numFmtId="0" fontId="26" fillId="0" borderId="0" xfId="0" applyFont="1" applyFill="1" applyBorder="1" applyAlignment="1">
      <alignment horizontal="center" vertical="center" wrapText="1"/>
    </xf>
    <xf numFmtId="165" fontId="26" fillId="0" borderId="0" xfId="0" applyNumberFormat="1" applyFont="1" applyFill="1" applyBorder="1" applyAlignment="1">
      <alignment horizontal="center" vertical="center" wrapText="1"/>
    </xf>
    <xf numFmtId="166" fontId="9" fillId="0" borderId="0" xfId="31" applyNumberFormat="1" applyFont="1" applyBorder="1" applyAlignment="1">
      <alignment wrapText="1"/>
    </xf>
    <xf numFmtId="168" fontId="25" fillId="0" borderId="0" xfId="31" applyNumberFormat="1" applyFont="1" applyFill="1" applyBorder="1" applyAlignment="1">
      <alignment horizontal="center" vertical="center" wrapText="1"/>
    </xf>
    <xf numFmtId="166" fontId="9" fillId="0" borderId="0" xfId="31" applyNumberFormat="1" applyFont="1" applyAlignment="1"/>
    <xf numFmtId="0" fontId="19" fillId="0" borderId="0" xfId="0" applyFont="1" applyFill="1"/>
    <xf numFmtId="166" fontId="9" fillId="0" borderId="0" xfId="31" applyNumberFormat="1" applyFont="1"/>
    <xf numFmtId="10" fontId="9" fillId="0" borderId="0" xfId="37" applyNumberFormat="1" applyFont="1"/>
    <xf numFmtId="0" fontId="0" fillId="0" borderId="0" xfId="0" applyFont="1" applyBorder="1" applyAlignment="1">
      <alignment horizontal="center" vertical="center" wrapText="1"/>
    </xf>
    <xf numFmtId="166" fontId="9" fillId="0" borderId="4" xfId="31" applyNumberFormat="1" applyFont="1" applyBorder="1" applyAlignment="1">
      <alignment horizontal="center" vertical="center"/>
    </xf>
    <xf numFmtId="0" fontId="19" fillId="0" borderId="0" xfId="0" applyFont="1" applyFill="1" applyBorder="1"/>
    <xf numFmtId="165" fontId="19" fillId="0" borderId="0" xfId="31" applyNumberFormat="1" applyFont="1" applyFill="1" applyBorder="1"/>
    <xf numFmtId="166" fontId="19" fillId="0" borderId="0" xfId="31" applyNumberFormat="1" applyFont="1" applyFill="1" applyBorder="1"/>
    <xf numFmtId="0" fontId="0" fillId="0" borderId="1" xfId="0" applyFill="1" applyBorder="1"/>
    <xf numFmtId="0" fontId="0" fillId="0" borderId="1" xfId="0" applyFont="1" applyBorder="1"/>
    <xf numFmtId="0" fontId="25" fillId="0" borderId="1" xfId="0" applyFont="1" applyBorder="1" applyAlignment="1">
      <alignment horizontal="left" vertical="center" wrapText="1"/>
    </xf>
    <xf numFmtId="165" fontId="25" fillId="0" borderId="1" xfId="31" applyNumberFormat="1" applyFont="1" applyBorder="1"/>
    <xf numFmtId="166" fontId="25" fillId="0" borderId="1" xfId="31" applyNumberFormat="1" applyFont="1" applyBorder="1"/>
    <xf numFmtId="3" fontId="0" fillId="0" borderId="1" xfId="0" applyNumberFormat="1" applyBorder="1" applyAlignment="1">
      <alignment vertical="top"/>
    </xf>
    <xf numFmtId="165" fontId="0" fillId="0" borderId="1" xfId="0" applyNumberFormat="1" applyFont="1" applyBorder="1"/>
    <xf numFmtId="3" fontId="0" fillId="0" borderId="0" xfId="0" applyNumberFormat="1" applyFont="1" applyBorder="1"/>
    <xf numFmtId="1" fontId="0" fillId="0" borderId="0" xfId="0" applyNumberFormat="1"/>
    <xf numFmtId="1" fontId="0" fillId="0" borderId="0" xfId="0" applyNumberFormat="1" applyBorder="1"/>
    <xf numFmtId="10" fontId="9" fillId="0" borderId="1" xfId="37" applyNumberFormat="1" applyFont="1" applyBorder="1"/>
    <xf numFmtId="0" fontId="0" fillId="0" borderId="1" xfId="0" applyFill="1" applyBorder="1" applyAlignment="1">
      <alignment horizontal="center"/>
    </xf>
    <xf numFmtId="166" fontId="9" fillId="0" borderId="1" xfId="31" applyNumberFormat="1" applyFont="1" applyBorder="1" applyAlignment="1"/>
    <xf numFmtId="3" fontId="23" fillId="0" borderId="0" xfId="37" applyNumberFormat="1" applyFont="1" applyBorder="1" applyAlignment="1">
      <alignment horizontal="center"/>
    </xf>
    <xf numFmtId="165" fontId="23" fillId="0" borderId="0" xfId="37" applyNumberFormat="1" applyFont="1" applyBorder="1" applyAlignment="1">
      <alignment horizontal="center"/>
    </xf>
    <xf numFmtId="0" fontId="0" fillId="32" borderId="1" xfId="0" applyFill="1" applyBorder="1"/>
    <xf numFmtId="0" fontId="0" fillId="32" borderId="1" xfId="0" applyFont="1" applyFill="1" applyBorder="1" applyAlignment="1">
      <alignment horizontal="center"/>
    </xf>
    <xf numFmtId="3" fontId="0" fillId="0" borderId="0" xfId="0" applyNumberFormat="1" applyFont="1"/>
    <xf numFmtId="167" fontId="0" fillId="0" borderId="0" xfId="0" applyNumberFormat="1" applyFont="1" applyAlignment="1">
      <alignment horizontal="center"/>
    </xf>
    <xf numFmtId="0" fontId="0" fillId="0" borderId="1" xfId="0" applyFill="1" applyBorder="1" applyAlignment="1">
      <alignment vertical="top" wrapText="1"/>
    </xf>
    <xf numFmtId="3" fontId="0" fillId="0" borderId="1" xfId="0" applyNumberFormat="1" applyFill="1" applyBorder="1"/>
    <xf numFmtId="171" fontId="0" fillId="0" borderId="1" xfId="0" applyNumberFormat="1" applyBorder="1"/>
    <xf numFmtId="165" fontId="26" fillId="34" borderId="1" xfId="31" applyNumberFormat="1" applyFont="1" applyFill="1" applyBorder="1" applyAlignment="1">
      <alignment horizontal="center" vertical="center" wrapText="1"/>
    </xf>
    <xf numFmtId="166" fontId="26" fillId="34" borderId="1" xfId="31" applyNumberFormat="1" applyFont="1" applyFill="1" applyBorder="1" applyAlignment="1">
      <alignment horizontal="center" vertical="center" wrapText="1"/>
    </xf>
    <xf numFmtId="166" fontId="26" fillId="33" borderId="1" xfId="31" applyNumberFormat="1" applyFont="1" applyFill="1" applyBorder="1" applyAlignment="1">
      <alignment horizontal="center" vertical="center" wrapText="1"/>
    </xf>
    <xf numFmtId="0" fontId="0" fillId="34" borderId="1" xfId="0" applyFont="1" applyFill="1" applyBorder="1" applyAlignment="1">
      <alignment horizontal="center" vertical="center" wrapText="1"/>
    </xf>
    <xf numFmtId="0" fontId="23" fillId="34" borderId="1" xfId="0" applyFont="1" applyFill="1" applyBorder="1" applyAlignment="1">
      <alignment horizontal="center" vertical="center" wrapText="1"/>
    </xf>
    <xf numFmtId="0" fontId="26" fillId="34" borderId="1" xfId="0" applyFont="1" applyFill="1" applyBorder="1" applyAlignment="1">
      <alignment horizontal="center" vertical="center" wrapText="1"/>
    </xf>
    <xf numFmtId="166" fontId="25" fillId="0" borderId="1" xfId="31" applyNumberFormat="1" applyFont="1" applyFill="1" applyBorder="1" applyAlignment="1">
      <alignment horizontal="center" vertical="center" wrapText="1"/>
    </xf>
    <xf numFmtId="3" fontId="25" fillId="0" borderId="1" xfId="0" applyNumberFormat="1" applyFont="1" applyFill="1" applyBorder="1"/>
    <xf numFmtId="3" fontId="25" fillId="0" borderId="1" xfId="0" applyNumberFormat="1" applyFont="1" applyBorder="1" applyAlignment="1">
      <alignment horizontal="right"/>
    </xf>
    <xf numFmtId="166" fontId="9" fillId="34" borderId="1" xfId="31" quotePrefix="1" applyNumberFormat="1" applyFont="1" applyFill="1" applyBorder="1" applyAlignment="1">
      <alignment vertical="center" wrapText="1"/>
    </xf>
    <xf numFmtId="166" fontId="3" fillId="33" borderId="1" xfId="31" applyNumberFormat="1" applyFont="1" applyFill="1" applyBorder="1" applyAlignment="1">
      <alignment horizontal="center" vertical="center" wrapText="1"/>
    </xf>
    <xf numFmtId="166" fontId="9" fillId="0" borderId="0" xfId="31" applyNumberFormat="1" applyFont="1" applyFill="1" applyBorder="1" applyAlignment="1">
      <alignment wrapText="1"/>
    </xf>
    <xf numFmtId="1" fontId="0" fillId="34" borderId="1" xfId="0" applyNumberFormat="1" applyFont="1" applyFill="1" applyBorder="1" applyAlignment="1">
      <alignment horizontal="center" vertical="center" wrapText="1"/>
    </xf>
    <xf numFmtId="9" fontId="0" fillId="0" borderId="1" xfId="0" applyNumberFormat="1" applyFill="1" applyBorder="1" applyProtection="1">
      <protection locked="0"/>
    </xf>
    <xf numFmtId="10" fontId="0" fillId="0" borderId="1" xfId="0" applyNumberFormat="1" applyFill="1" applyBorder="1"/>
    <xf numFmtId="0" fontId="26" fillId="35" borderId="1" xfId="0" applyFont="1" applyFill="1" applyBorder="1" applyAlignment="1">
      <alignment horizontal="center" vertical="center"/>
    </xf>
    <xf numFmtId="43" fontId="23" fillId="35" borderId="1" xfId="31" applyNumberFormat="1" applyFont="1" applyFill="1" applyBorder="1" applyAlignment="1">
      <alignment horizontal="center" vertical="top" wrapText="1"/>
    </xf>
    <xf numFmtId="0" fontId="23" fillId="35" borderId="0" xfId="0" applyFont="1" applyFill="1"/>
    <xf numFmtId="0" fontId="0" fillId="35" borderId="0" xfId="0" applyFont="1" applyFill="1" applyAlignment="1">
      <alignment horizontal="center"/>
    </xf>
    <xf numFmtId="9" fontId="9" fillId="35" borderId="1" xfId="31" applyNumberFormat="1" applyFont="1" applyFill="1" applyBorder="1" applyAlignment="1">
      <alignment horizontal="center"/>
    </xf>
    <xf numFmtId="0" fontId="23" fillId="35" borderId="1" xfId="0" applyFont="1" applyFill="1" applyBorder="1" applyAlignment="1">
      <alignment horizontal="center" vertical="center"/>
    </xf>
    <xf numFmtId="0" fontId="23" fillId="35" borderId="3" xfId="0" applyFont="1" applyFill="1" applyBorder="1" applyAlignment="1">
      <alignment horizontal="center" vertical="center" wrapText="1"/>
    </xf>
    <xf numFmtId="0" fontId="23" fillId="35" borderId="1" xfId="0" applyFont="1" applyFill="1" applyBorder="1" applyAlignment="1">
      <alignment horizontal="center" vertical="center" wrapText="1"/>
    </xf>
    <xf numFmtId="43" fontId="23" fillId="35" borderId="1" xfId="31" applyNumberFormat="1" applyFont="1" applyFill="1" applyBorder="1" applyAlignment="1">
      <alignment horizontal="center" vertical="center" wrapText="1"/>
    </xf>
    <xf numFmtId="165" fontId="23" fillId="35" borderId="1" xfId="31" applyNumberFormat="1" applyFont="1" applyFill="1" applyBorder="1" applyAlignment="1">
      <alignment horizontal="center" vertical="center" wrapText="1"/>
    </xf>
    <xf numFmtId="170" fontId="23" fillId="35" borderId="1" xfId="31" applyNumberFormat="1" applyFont="1" applyFill="1" applyBorder="1" applyAlignment="1">
      <alignment horizontal="center" vertical="center" wrapText="1"/>
    </xf>
    <xf numFmtId="0" fontId="0" fillId="0" borderId="5" xfId="0" applyFill="1" applyBorder="1"/>
    <xf numFmtId="0" fontId="0" fillId="0" borderId="5" xfId="0" applyFont="1" applyBorder="1" applyAlignment="1">
      <alignment horizontal="center"/>
    </xf>
    <xf numFmtId="0" fontId="0" fillId="0" borderId="6" xfId="0" applyFill="1" applyBorder="1"/>
    <xf numFmtId="0" fontId="0" fillId="0" borderId="6" xfId="0" applyFont="1" applyBorder="1" applyAlignment="1">
      <alignment horizontal="center"/>
    </xf>
    <xf numFmtId="0" fontId="23" fillId="33" borderId="1" xfId="0" applyFont="1" applyFill="1" applyBorder="1" applyAlignment="1">
      <alignment horizontal="center" vertical="center" wrapText="1"/>
    </xf>
    <xf numFmtId="166" fontId="9" fillId="0" borderId="1" xfId="31" applyNumberFormat="1" applyFont="1" applyBorder="1"/>
    <xf numFmtId="166" fontId="9" fillId="0" borderId="0" xfId="31" applyNumberFormat="1" applyFont="1" applyFill="1" applyBorder="1"/>
    <xf numFmtId="2" fontId="26" fillId="34" borderId="1" xfId="0" applyNumberFormat="1" applyFont="1" applyFill="1" applyBorder="1" applyAlignment="1">
      <alignment vertical="top" wrapText="1"/>
    </xf>
    <xf numFmtId="165" fontId="9" fillId="0" borderId="0" xfId="31" applyNumberFormat="1" applyFont="1" applyAlignment="1">
      <alignment horizontal="center" vertical="center"/>
    </xf>
    <xf numFmtId="166" fontId="9" fillId="0" borderId="0" xfId="31" applyNumberFormat="1" applyFont="1" applyAlignment="1">
      <alignment horizontal="center" vertical="center"/>
    </xf>
    <xf numFmtId="165" fontId="9" fillId="0" borderId="0" xfId="31" applyNumberFormat="1" applyFont="1" applyAlignment="1">
      <alignment horizontal="center" vertical="center" wrapText="1"/>
    </xf>
    <xf numFmtId="166" fontId="9" fillId="0" borderId="0" xfId="31" applyNumberFormat="1" applyFont="1" applyAlignment="1">
      <alignment horizontal="center" vertical="center" wrapText="1"/>
    </xf>
    <xf numFmtId="165" fontId="9" fillId="0" borderId="0" xfId="31" applyNumberFormat="1" applyFont="1" applyFill="1"/>
    <xf numFmtId="0" fontId="23" fillId="0" borderId="0" xfId="0" applyFont="1" applyFill="1" applyAlignment="1">
      <alignment vertical="center"/>
    </xf>
    <xf numFmtId="0" fontId="0" fillId="0" borderId="0" xfId="0" applyFill="1"/>
    <xf numFmtId="165" fontId="9" fillId="0" borderId="1" xfId="31" applyNumberFormat="1" applyFont="1" applyBorder="1" applyAlignment="1">
      <alignment horizontal="center" vertical="center"/>
    </xf>
    <xf numFmtId="165" fontId="9" fillId="0" borderId="1" xfId="31" applyNumberFormat="1" applyFont="1" applyBorder="1" applyAlignment="1">
      <alignment horizontal="center"/>
    </xf>
    <xf numFmtId="0" fontId="0" fillId="0" borderId="1" xfId="0" applyFont="1" applyFill="1" applyBorder="1" applyAlignment="1">
      <alignment horizontal="center"/>
    </xf>
    <xf numFmtId="0" fontId="0" fillId="0" borderId="1" xfId="0" applyFont="1" applyFill="1" applyBorder="1"/>
    <xf numFmtId="165" fontId="0" fillId="0" borderId="1" xfId="0" applyNumberFormat="1" applyFont="1" applyFill="1" applyBorder="1"/>
    <xf numFmtId="0" fontId="0" fillId="0" borderId="0" xfId="0" applyFill="1" applyAlignment="1">
      <alignment vertical="top" wrapText="1"/>
    </xf>
    <xf numFmtId="165" fontId="0" fillId="0" borderId="0" xfId="0" applyNumberFormat="1"/>
    <xf numFmtId="0" fontId="0" fillId="0" borderId="0" xfId="0" applyBorder="1" applyAlignment="1">
      <alignment horizontal="center" wrapText="1"/>
    </xf>
    <xf numFmtId="0" fontId="0" fillId="0" borderId="0" xfId="0" applyBorder="1" applyAlignment="1">
      <alignment wrapText="1"/>
    </xf>
    <xf numFmtId="10" fontId="23" fillId="0" borderId="1" xfId="0" applyNumberFormat="1" applyFont="1" applyFill="1" applyBorder="1"/>
    <xf numFmtId="166" fontId="9" fillId="38" borderId="1" xfId="31" applyNumberFormat="1" applyFont="1" applyFill="1" applyBorder="1"/>
    <xf numFmtId="43" fontId="23" fillId="39" borderId="1" xfId="31" applyNumberFormat="1" applyFont="1" applyFill="1" applyBorder="1" applyAlignment="1">
      <alignment horizontal="center" vertical="top" wrapText="1"/>
    </xf>
    <xf numFmtId="0" fontId="33" fillId="0" borderId="0" xfId="0" applyFont="1"/>
    <xf numFmtId="0" fontId="31" fillId="0" borderId="16" xfId="0" applyFont="1" applyBorder="1" applyAlignment="1">
      <alignment horizontal="left" wrapText="1"/>
    </xf>
    <xf numFmtId="0" fontId="33" fillId="0" borderId="0" xfId="0" applyFont="1" applyAlignment="1">
      <alignment wrapText="1"/>
    </xf>
    <xf numFmtId="0" fontId="36" fillId="0" borderId="16" xfId="0" applyFont="1" applyBorder="1" applyAlignment="1">
      <alignment horizontal="left" wrapText="1"/>
    </xf>
    <xf numFmtId="0" fontId="37" fillId="0" borderId="0" xfId="0" applyFont="1" applyAlignment="1">
      <alignment horizontal="left" wrapText="1"/>
    </xf>
    <xf numFmtId="0" fontId="31" fillId="0" borderId="0" xfId="0" applyFont="1" applyAlignment="1">
      <alignment horizontal="left" wrapText="1"/>
    </xf>
    <xf numFmtId="10" fontId="36" fillId="0" borderId="16" xfId="37" applyNumberFormat="1" applyFont="1" applyBorder="1" applyAlignment="1">
      <alignment horizontal="left" wrapText="1"/>
    </xf>
    <xf numFmtId="0" fontId="23" fillId="0" borderId="1" xfId="0" applyFont="1" applyBorder="1"/>
    <xf numFmtId="10" fontId="0" fillId="0" borderId="1" xfId="0" applyNumberFormat="1" applyFill="1" applyBorder="1" applyAlignment="1">
      <alignment horizontal="center"/>
    </xf>
    <xf numFmtId="0" fontId="23" fillId="0" borderId="0" xfId="0" applyFont="1" applyBorder="1"/>
    <xf numFmtId="10" fontId="0" fillId="0" borderId="0" xfId="0" applyNumberFormat="1" applyFill="1" applyBorder="1" applyAlignment="1">
      <alignment horizontal="center"/>
    </xf>
    <xf numFmtId="173" fontId="9" fillId="0" borderId="1" xfId="31" applyNumberFormat="1" applyFont="1" applyBorder="1"/>
    <xf numFmtId="0" fontId="35" fillId="0" borderId="0" xfId="47"/>
    <xf numFmtId="0" fontId="35" fillId="0" borderId="0" xfId="47" applyBorder="1" applyAlignment="1">
      <alignment horizontal="center" vertical="center"/>
    </xf>
    <xf numFmtId="0" fontId="35" fillId="0" borderId="0" xfId="47" applyAlignment="1">
      <alignment horizontal="center"/>
    </xf>
    <xf numFmtId="0" fontId="35" fillId="0" borderId="0" xfId="47" applyFill="1"/>
    <xf numFmtId="0" fontId="35" fillId="0" borderId="0" xfId="47" applyAlignment="1">
      <alignment wrapText="1"/>
    </xf>
    <xf numFmtId="0" fontId="30" fillId="0" borderId="17" xfId="47" applyFont="1" applyBorder="1" applyAlignment="1">
      <alignment vertical="center"/>
    </xf>
    <xf numFmtId="0" fontId="35" fillId="0" borderId="0" xfId="47" applyAlignment="1">
      <alignment horizontal="center" vertical="center"/>
    </xf>
    <xf numFmtId="0" fontId="38" fillId="0" borderId="0" xfId="47" applyFont="1" applyAlignment="1">
      <alignment vertical="center"/>
    </xf>
    <xf numFmtId="0" fontId="28" fillId="40" borderId="1" xfId="47" applyFont="1" applyFill="1" applyBorder="1" applyAlignment="1">
      <alignment horizontal="center" vertical="center"/>
    </xf>
    <xf numFmtId="0" fontId="39" fillId="0" borderId="0" xfId="48" applyFont="1" applyAlignment="1">
      <alignment vertical="center" wrapText="1"/>
    </xf>
    <xf numFmtId="0" fontId="28" fillId="0" borderId="0" xfId="47" applyFont="1" applyFill="1" applyBorder="1" applyAlignment="1">
      <alignment horizontal="center" vertical="center"/>
    </xf>
    <xf numFmtId="0" fontId="40" fillId="0" borderId="0" xfId="48" applyFont="1" applyFill="1" applyAlignment="1">
      <alignment vertical="top" wrapText="1"/>
    </xf>
    <xf numFmtId="0" fontId="26" fillId="0" borderId="0" xfId="48" applyFont="1" applyAlignment="1">
      <alignment vertical="center" wrapText="1"/>
    </xf>
    <xf numFmtId="0" fontId="41" fillId="41" borderId="1" xfId="49" applyFont="1" applyFill="1" applyBorder="1" applyAlignment="1">
      <alignment horizontal="center" vertical="center" wrapText="1"/>
    </xf>
    <xf numFmtId="0" fontId="35" fillId="0" borderId="0" xfId="47" applyAlignment="1"/>
    <xf numFmtId="0" fontId="35" fillId="0" borderId="0" xfId="47" applyFill="1" applyAlignment="1">
      <alignment vertical="center"/>
    </xf>
    <xf numFmtId="0" fontId="44" fillId="45" borderId="0" xfId="47" applyFont="1" applyFill="1" applyAlignment="1">
      <alignment horizontal="right" vertical="center"/>
    </xf>
    <xf numFmtId="0" fontId="35" fillId="45" borderId="0" xfId="47" applyFill="1" applyAlignment="1">
      <alignment horizontal="right" vertical="center"/>
    </xf>
    <xf numFmtId="0" fontId="35" fillId="0" borderId="0" xfId="47" applyAlignment="1">
      <alignment vertical="center"/>
    </xf>
    <xf numFmtId="9" fontId="35" fillId="0" borderId="0" xfId="37" applyFont="1" applyAlignment="1"/>
    <xf numFmtId="0" fontId="0" fillId="38" borderId="0" xfId="0" applyFont="1" applyFill="1"/>
    <xf numFmtId="0" fontId="0" fillId="46" borderId="0" xfId="0" applyFont="1" applyFill="1"/>
    <xf numFmtId="22" fontId="0" fillId="0" borderId="0" xfId="0" applyNumberFormat="1" applyAlignment="1">
      <alignment horizontal="center" vertical="center"/>
    </xf>
    <xf numFmtId="9" fontId="0" fillId="0" borderId="0" xfId="37" applyFont="1"/>
    <xf numFmtId="174" fontId="9" fillId="0" borderId="0" xfId="31" applyNumberFormat="1" applyFont="1"/>
    <xf numFmtId="0" fontId="23" fillId="47" borderId="1" xfId="0" applyFont="1" applyFill="1" applyBorder="1" applyAlignment="1">
      <alignment horizontal="center" vertical="center" wrapText="1"/>
    </xf>
    <xf numFmtId="43" fontId="23" fillId="47" borderId="1" xfId="31" applyNumberFormat="1" applyFont="1" applyFill="1" applyBorder="1" applyAlignment="1">
      <alignment horizontal="center" vertical="top" wrapText="1"/>
    </xf>
    <xf numFmtId="0" fontId="47" fillId="0" borderId="0" xfId="50"/>
    <xf numFmtId="0" fontId="47" fillId="0" borderId="0" xfId="50" applyFill="1"/>
    <xf numFmtId="0" fontId="23" fillId="0" borderId="0" xfId="50" applyFont="1" applyAlignment="1" applyProtection="1">
      <alignment horizontal="center" vertical="center"/>
      <protection hidden="1"/>
    </xf>
    <xf numFmtId="0" fontId="41" fillId="41" borderId="7" xfId="50" applyFont="1" applyFill="1" applyBorder="1" applyAlignment="1">
      <alignment horizontal="center" vertical="center" wrapText="1"/>
    </xf>
    <xf numFmtId="0" fontId="47" fillId="0" borderId="0" xfId="50" applyAlignment="1"/>
    <xf numFmtId="3" fontId="28" fillId="42" borderId="1" xfId="50" applyNumberFormat="1" applyFont="1" applyFill="1" applyBorder="1" applyAlignment="1"/>
    <xf numFmtId="0" fontId="28" fillId="42" borderId="1" xfId="50" applyFont="1" applyFill="1" applyBorder="1" applyAlignment="1">
      <alignment horizontal="center" vertical="center"/>
    </xf>
    <xf numFmtId="0" fontId="30" fillId="43" borderId="1" xfId="50" applyFont="1" applyFill="1" applyBorder="1" applyAlignment="1" applyProtection="1">
      <alignment vertical="center" wrapText="1"/>
      <protection hidden="1"/>
    </xf>
    <xf numFmtId="0" fontId="42" fillId="44" borderId="1" xfId="50" applyFont="1" applyFill="1" applyBorder="1" applyAlignment="1">
      <alignment horizontal="center" vertical="center"/>
    </xf>
    <xf numFmtId="3" fontId="28" fillId="0" borderId="1" xfId="50" applyNumberFormat="1" applyFont="1" applyFill="1" applyBorder="1" applyAlignment="1"/>
    <xf numFmtId="0" fontId="28" fillId="0" borderId="7" xfId="50" applyFont="1" applyFill="1" applyBorder="1" applyAlignment="1">
      <alignment horizontal="center" vertical="center"/>
    </xf>
    <xf numFmtId="0" fontId="30" fillId="45" borderId="1" xfId="50" applyFont="1" applyFill="1" applyBorder="1" applyAlignment="1" applyProtection="1">
      <alignment vertical="center" wrapText="1"/>
      <protection hidden="1"/>
    </xf>
    <xf numFmtId="0" fontId="42" fillId="0" borderId="1" xfId="50" applyFont="1" applyFill="1" applyBorder="1" applyAlignment="1">
      <alignment horizontal="center" vertical="center"/>
    </xf>
    <xf numFmtId="0" fontId="28" fillId="42" borderId="1" xfId="50" applyFont="1" applyFill="1" applyBorder="1" applyAlignment="1">
      <alignment horizontal="left" vertical="center"/>
    </xf>
    <xf numFmtId="0" fontId="28" fillId="0" borderId="7" xfId="50" applyFont="1" applyFill="1" applyBorder="1" applyAlignment="1">
      <alignment horizontal="left" vertical="center"/>
    </xf>
    <xf numFmtId="0" fontId="43" fillId="45" borderId="0" xfId="50" applyFont="1" applyFill="1" applyAlignment="1">
      <alignment horizontal="left" vertical="top"/>
    </xf>
    <xf numFmtId="0" fontId="47" fillId="0" borderId="20" xfId="50" applyFill="1" applyBorder="1"/>
    <xf numFmtId="0" fontId="47" fillId="0" borderId="0" xfId="50" applyFont="1" applyFill="1" applyBorder="1" applyAlignment="1" applyProtection="1">
      <alignment wrapText="1"/>
      <protection hidden="1"/>
    </xf>
    <xf numFmtId="0" fontId="47" fillId="0" borderId="0" xfId="50" applyFont="1" applyFill="1" applyBorder="1" applyProtection="1">
      <protection locked="0" hidden="1"/>
    </xf>
    <xf numFmtId="0" fontId="43" fillId="45" borderId="0" xfId="50" applyFont="1" applyFill="1" applyAlignment="1">
      <alignment horizontal="left" vertical="center"/>
    </xf>
    <xf numFmtId="0" fontId="47" fillId="0" borderId="0" xfId="50" applyFill="1" applyBorder="1" applyAlignment="1">
      <alignment vertical="center"/>
    </xf>
    <xf numFmtId="0" fontId="47" fillId="0" borderId="0" xfId="50" applyFont="1" applyFill="1" applyBorder="1" applyAlignment="1" applyProtection="1">
      <alignment vertical="center" wrapText="1"/>
      <protection hidden="1"/>
    </xf>
    <xf numFmtId="0" fontId="47" fillId="0" borderId="0" xfId="50" applyFont="1" applyFill="1" applyBorder="1" applyAlignment="1" applyProtection="1">
      <alignment vertical="center"/>
      <protection locked="0" hidden="1"/>
    </xf>
    <xf numFmtId="0" fontId="29" fillId="45" borderId="0" xfId="50" applyFont="1" applyFill="1" applyAlignment="1">
      <alignment vertical="center"/>
    </xf>
    <xf numFmtId="0" fontId="47" fillId="0" borderId="0" xfId="50" applyBorder="1" applyAlignment="1">
      <alignment horizontal="center" vertical="center"/>
    </xf>
    <xf numFmtId="0" fontId="32" fillId="36" borderId="16" xfId="0" applyFont="1" applyFill="1" applyBorder="1" applyAlignment="1">
      <alignment horizontal="center" wrapText="1"/>
    </xf>
    <xf numFmtId="0" fontId="0" fillId="0" borderId="0" xfId="0"/>
    <xf numFmtId="164" fontId="0" fillId="0" borderId="0" xfId="51" applyFont="1"/>
    <xf numFmtId="0" fontId="0" fillId="37" borderId="1" xfId="0" applyFont="1" applyFill="1" applyBorder="1" applyAlignment="1">
      <alignment horizontal="center" vertical="center" wrapText="1"/>
    </xf>
    <xf numFmtId="0" fontId="0" fillId="0" borderId="0" xfId="0" applyAlignment="1">
      <alignment horizontal="center"/>
    </xf>
    <xf numFmtId="10" fontId="0" fillId="0" borderId="0" xfId="45" applyNumberFormat="1" applyFont="1"/>
    <xf numFmtId="0" fontId="0" fillId="0" borderId="0" xfId="0" applyAlignment="1"/>
    <xf numFmtId="10" fontId="0" fillId="0" borderId="0" xfId="45" applyNumberFormat="1" applyFont="1" applyAlignment="1">
      <alignment horizontal="center"/>
    </xf>
    <xf numFmtId="0" fontId="32" fillId="36" borderId="16" xfId="0" applyFont="1" applyFill="1" applyBorder="1" applyAlignment="1">
      <alignment horizontal="center" wrapText="1"/>
    </xf>
    <xf numFmtId="3" fontId="23" fillId="37" borderId="0" xfId="37" applyNumberFormat="1" applyFont="1" applyFill="1" applyBorder="1" applyAlignment="1">
      <alignment horizontal="center"/>
    </xf>
    <xf numFmtId="165" fontId="23" fillId="37" borderId="1" xfId="0" applyNumberFormat="1" applyFont="1" applyFill="1" applyBorder="1" applyAlignment="1">
      <alignment vertical="top"/>
    </xf>
    <xf numFmtId="43" fontId="23" fillId="48" borderId="1" xfId="31" applyNumberFormat="1" applyFont="1" applyFill="1" applyBorder="1" applyAlignment="1">
      <alignment horizontal="center" vertical="top" wrapText="1"/>
    </xf>
    <xf numFmtId="166" fontId="26" fillId="48" borderId="1" xfId="31" applyNumberFormat="1" applyFont="1" applyFill="1" applyBorder="1" applyAlignment="1">
      <alignment horizontal="center" vertical="center" wrapText="1"/>
    </xf>
    <xf numFmtId="0" fontId="26" fillId="48" borderId="1" xfId="0" applyFont="1" applyFill="1" applyBorder="1" applyAlignment="1">
      <alignment horizontal="center" vertical="center" wrapText="1"/>
    </xf>
    <xf numFmtId="0" fontId="0" fillId="48" borderId="1" xfId="0" applyFont="1" applyFill="1" applyBorder="1" applyAlignment="1">
      <alignment horizontal="center" vertical="center" wrapText="1"/>
    </xf>
    <xf numFmtId="3" fontId="0" fillId="0" borderId="1" xfId="0" applyNumberFormat="1" applyFont="1" applyFill="1" applyBorder="1"/>
    <xf numFmtId="4" fontId="0" fillId="0" borderId="0" xfId="0" applyNumberFormat="1" applyFont="1" applyFill="1" applyBorder="1"/>
    <xf numFmtId="4" fontId="0" fillId="0" borderId="0" xfId="0" applyNumberFormat="1"/>
    <xf numFmtId="165" fontId="23" fillId="0" borderId="0" xfId="0" applyNumberFormat="1" applyFont="1"/>
    <xf numFmtId="0" fontId="0" fillId="35" borderId="1" xfId="0" applyFont="1" applyFill="1" applyBorder="1" applyAlignment="1">
      <alignment horizontal="left"/>
    </xf>
    <xf numFmtId="0" fontId="32" fillId="36" borderId="0" xfId="0" applyFont="1" applyFill="1" applyAlignment="1">
      <alignment horizontal="left" wrapText="1"/>
    </xf>
    <xf numFmtId="0" fontId="0" fillId="0" borderId="0" xfId="0" applyFill="1" applyBorder="1" applyAlignment="1">
      <alignment vertical="top" wrapText="1"/>
    </xf>
    <xf numFmtId="0" fontId="0" fillId="0" borderId="0" xfId="0" applyFill="1" applyAlignment="1">
      <alignment vertical="top" wrapText="1"/>
    </xf>
    <xf numFmtId="0" fontId="29" fillId="45" borderId="0" xfId="50" applyFont="1" applyFill="1" applyAlignment="1">
      <alignment horizontal="justify" vertical="center" wrapText="1"/>
    </xf>
    <xf numFmtId="0" fontId="45" fillId="45" borderId="0" xfId="50" applyFont="1" applyFill="1" applyAlignment="1">
      <alignment horizontal="justify" vertical="center" wrapText="1"/>
    </xf>
    <xf numFmtId="0" fontId="38" fillId="0" borderId="0" xfId="47" applyFont="1" applyAlignment="1">
      <alignment horizontal="center" vertical="center"/>
    </xf>
    <xf numFmtId="0" fontId="29" fillId="40" borderId="3" xfId="47" applyFont="1" applyFill="1" applyBorder="1" applyAlignment="1">
      <alignment horizontal="left" vertical="center" wrapText="1"/>
    </xf>
    <xf numFmtId="0" fontId="29" fillId="40" borderId="18" xfId="47" applyFont="1" applyFill="1" applyBorder="1" applyAlignment="1">
      <alignment horizontal="left" vertical="center" wrapText="1"/>
    </xf>
    <xf numFmtId="0" fontId="29" fillId="40" borderId="19" xfId="47" applyFont="1" applyFill="1" applyBorder="1" applyAlignment="1">
      <alignment horizontal="left" vertical="center" wrapText="1"/>
    </xf>
    <xf numFmtId="0" fontId="29" fillId="40" borderId="1" xfId="47" applyFont="1" applyFill="1" applyBorder="1" applyAlignment="1">
      <alignment horizontal="left" vertical="center" wrapText="1"/>
    </xf>
    <xf numFmtId="0" fontId="39" fillId="0" borderId="0" xfId="48" applyFont="1" applyAlignment="1">
      <alignment horizontal="center" vertical="center" wrapText="1"/>
    </xf>
    <xf numFmtId="169" fontId="5" fillId="0" borderId="0" xfId="31" applyNumberFormat="1" applyFont="1" applyFill="1" applyAlignment="1">
      <alignment horizontal="center" vertical="center" wrapText="1"/>
    </xf>
  </cellXfs>
  <cellStyles count="5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31" builtinId="3"/>
    <cellStyle name="Millares [0]" xfId="51" builtinId="6"/>
    <cellStyle name="Millares 2" xfId="32"/>
    <cellStyle name="Millares 3 2" xfId="33"/>
    <cellStyle name="Neutral" xfId="34" builtinId="28" customBuiltin="1"/>
    <cellStyle name="Normal" xfId="0" builtinId="0"/>
    <cellStyle name="Normal 2" xfId="35"/>
    <cellStyle name="Normal 2 2" xfId="49"/>
    <cellStyle name="Normal 3" xfId="46"/>
    <cellStyle name="Normal 3 2" xfId="48"/>
    <cellStyle name="Normal 4" xfId="47"/>
    <cellStyle name="Normal 5" xfId="50"/>
    <cellStyle name="Notas 2" xfId="36"/>
    <cellStyle name="Porcentaje" xfId="37" builtinId="5"/>
    <cellStyle name="Porcentaje 2" xfId="45"/>
    <cellStyle name="Porcentaje 3" xfId="52"/>
    <cellStyle name="Salida" xfId="38" builtinId="21" customBuiltin="1"/>
    <cellStyle name="Texto de advertencia" xfId="39" builtinId="11" customBuiltin="1"/>
    <cellStyle name="Texto explicativo" xfId="40" builtinId="53" customBuiltin="1"/>
    <cellStyle name="Título 2" xfId="41" builtinId="17" customBuiltin="1"/>
    <cellStyle name="Título 3" xfId="42" builtinId="18" customBuiltin="1"/>
    <cellStyle name="Título 4" xfId="43"/>
    <cellStyle name="Total" xfId="44"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10.xml><?xml version="1.0" encoding="utf-8"?>
<ax:ocx xmlns:ax="http://schemas.microsoft.com/office/2006/activeX" xmlns:r="http://schemas.openxmlformats.org/officeDocument/2006/relationships" ax:classid="{5512D11C-5CC6-11CF-8D67-00AA00BDCE1D}" ax:persistence="persistStream" r:id="rId1"/>
</file>

<file path=xl/activeX/activeX11.xml><?xml version="1.0" encoding="utf-8"?>
<ax:ocx xmlns:ax="http://schemas.microsoft.com/office/2006/activeX" xmlns:r="http://schemas.openxmlformats.org/officeDocument/2006/relationships" ax:classid="{5512D11C-5CC6-11CF-8D67-00AA00BDCE1D}" ax:persistence="persistStream" r:id="rId1"/>
</file>

<file path=xl/activeX/activeX12.xml><?xml version="1.0" encoding="utf-8"?>
<ax:ocx xmlns:ax="http://schemas.microsoft.com/office/2006/activeX" xmlns:r="http://schemas.openxmlformats.org/officeDocument/2006/relationships" ax:classid="{5512D11C-5CC6-11CF-8D67-00AA00BDCE1D}" ax:persistence="persistStream" r:id="rId1"/>
</file>

<file path=xl/activeX/activeX13.xml><?xml version="1.0" encoding="utf-8"?>
<ax:ocx xmlns:ax="http://schemas.microsoft.com/office/2006/activeX" xmlns:r="http://schemas.openxmlformats.org/officeDocument/2006/relationships" ax:classid="{5512D11C-5CC6-11CF-8D67-00AA00BDCE1D}" ax:persistence="persistStream" r:id="rId1"/>
</file>

<file path=xl/activeX/activeX14.xml><?xml version="1.0" encoding="utf-8"?>
<ax:ocx xmlns:ax="http://schemas.microsoft.com/office/2006/activeX" xmlns:r="http://schemas.openxmlformats.org/officeDocument/2006/relationships" ax:classid="{5512D11C-5CC6-11CF-8D67-00AA00BDCE1D}" ax:persistence="persistStream" r:id="rId1"/>
</file>

<file path=xl/activeX/activeX15.xml><?xml version="1.0" encoding="utf-8"?>
<ax:ocx xmlns:ax="http://schemas.microsoft.com/office/2006/activeX" xmlns:r="http://schemas.openxmlformats.org/officeDocument/2006/relationships" ax:classid="{5512D11C-5CC6-11CF-8D67-00AA00BDCE1D}" ax:persistence="persistStream" r:id="rId1"/>
</file>

<file path=xl/activeX/activeX16.xml><?xml version="1.0" encoding="utf-8"?>
<ax:ocx xmlns:ax="http://schemas.microsoft.com/office/2006/activeX" xmlns:r="http://schemas.openxmlformats.org/officeDocument/2006/relationships" ax:classid="{5512D11C-5CC6-11CF-8D67-00AA00BDCE1D}" ax:persistence="persistStream" r:id="rId1"/>
</file>

<file path=xl/activeX/activeX17.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drawing2.xml.rels><?xml version="1.0" encoding="UTF-8" standalone="yes"?>
<Relationships xmlns="http://schemas.openxmlformats.org/package/2006/relationships"><Relationship Id="rId1" Type="http://schemas.openxmlformats.org/officeDocument/2006/relationships/image" Target="../media/image11.jpeg"/></Relationships>
</file>

<file path=xl/drawings/_rels/vmlDrawing2.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285750</xdr:colOff>
          <xdr:row>1</xdr:row>
          <xdr:rowOff>47625</xdr:rowOff>
        </xdr:to>
        <xdr:sp macro="" textlink="">
          <xdr:nvSpPr>
            <xdr:cNvPr id="1410049" name="Control 1" hidden="1">
              <a:extLst>
                <a:ext uri="{63B3BB69-23CF-44E3-9099-C40C66FF867C}">
                  <a14:compatExt spid="_x0000_s141004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47625</xdr:rowOff>
        </xdr:to>
        <xdr:sp macro="" textlink="">
          <xdr:nvSpPr>
            <xdr:cNvPr id="1410050" name="Control 2" hidden="1">
              <a:extLst>
                <a:ext uri="{63B3BB69-23CF-44E3-9099-C40C66FF867C}">
                  <a14:compatExt spid="_x0000_s141005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47625</xdr:rowOff>
        </xdr:to>
        <xdr:sp macro="" textlink="">
          <xdr:nvSpPr>
            <xdr:cNvPr id="1410051" name="Control 3" hidden="1">
              <a:extLst>
                <a:ext uri="{63B3BB69-23CF-44E3-9099-C40C66FF867C}">
                  <a14:compatExt spid="_x0000_s141005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47625</xdr:rowOff>
        </xdr:to>
        <xdr:sp macro="" textlink="">
          <xdr:nvSpPr>
            <xdr:cNvPr id="1410052" name="Control 4" hidden="1">
              <a:extLst>
                <a:ext uri="{63B3BB69-23CF-44E3-9099-C40C66FF867C}">
                  <a14:compatExt spid="_x0000_s141005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47625</xdr:rowOff>
        </xdr:to>
        <xdr:sp macro="" textlink="">
          <xdr:nvSpPr>
            <xdr:cNvPr id="1410053" name="Control 5" hidden="1">
              <a:extLst>
                <a:ext uri="{63B3BB69-23CF-44E3-9099-C40C66FF867C}">
                  <a14:compatExt spid="_x0000_s141005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47625</xdr:rowOff>
        </xdr:to>
        <xdr:sp macro="" textlink="">
          <xdr:nvSpPr>
            <xdr:cNvPr id="1410054" name="Control 6" hidden="1">
              <a:extLst>
                <a:ext uri="{63B3BB69-23CF-44E3-9099-C40C66FF867C}">
                  <a14:compatExt spid="_x0000_s141005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47625</xdr:rowOff>
        </xdr:to>
        <xdr:sp macro="" textlink="">
          <xdr:nvSpPr>
            <xdr:cNvPr id="1410055" name="Control 7" hidden="1">
              <a:extLst>
                <a:ext uri="{63B3BB69-23CF-44E3-9099-C40C66FF867C}">
                  <a14:compatExt spid="_x0000_s141005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47625</xdr:rowOff>
        </xdr:to>
        <xdr:sp macro="" textlink="">
          <xdr:nvSpPr>
            <xdr:cNvPr id="1410056" name="Control 8" hidden="1">
              <a:extLst>
                <a:ext uri="{63B3BB69-23CF-44E3-9099-C40C66FF867C}">
                  <a14:compatExt spid="_x0000_s1410056"/>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47625</xdr:rowOff>
        </xdr:to>
        <xdr:sp macro="" textlink="">
          <xdr:nvSpPr>
            <xdr:cNvPr id="1410057" name="Control 9" hidden="1">
              <a:extLst>
                <a:ext uri="{63B3BB69-23CF-44E3-9099-C40C66FF867C}">
                  <a14:compatExt spid="_x0000_s1410057"/>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47625</xdr:rowOff>
        </xdr:to>
        <xdr:sp macro="" textlink="">
          <xdr:nvSpPr>
            <xdr:cNvPr id="1410058" name="Control 10" hidden="1">
              <a:extLst>
                <a:ext uri="{63B3BB69-23CF-44E3-9099-C40C66FF867C}">
                  <a14:compatExt spid="_x0000_s1410058"/>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47625</xdr:rowOff>
        </xdr:to>
        <xdr:sp macro="" textlink="">
          <xdr:nvSpPr>
            <xdr:cNvPr id="1410059" name="Control 11" hidden="1">
              <a:extLst>
                <a:ext uri="{63B3BB69-23CF-44E3-9099-C40C66FF867C}">
                  <a14:compatExt spid="_x0000_s141005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47625</xdr:rowOff>
        </xdr:to>
        <xdr:sp macro="" textlink="">
          <xdr:nvSpPr>
            <xdr:cNvPr id="1410060" name="Control 12" hidden="1">
              <a:extLst>
                <a:ext uri="{63B3BB69-23CF-44E3-9099-C40C66FF867C}">
                  <a14:compatExt spid="_x0000_s141006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47625</xdr:rowOff>
        </xdr:to>
        <xdr:sp macro="" textlink="">
          <xdr:nvSpPr>
            <xdr:cNvPr id="1410061" name="Control 13" hidden="1">
              <a:extLst>
                <a:ext uri="{63B3BB69-23CF-44E3-9099-C40C66FF867C}">
                  <a14:compatExt spid="_x0000_s141006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47625</xdr:rowOff>
        </xdr:to>
        <xdr:sp macro="" textlink="">
          <xdr:nvSpPr>
            <xdr:cNvPr id="1410062" name="Control 14" hidden="1">
              <a:extLst>
                <a:ext uri="{63B3BB69-23CF-44E3-9099-C40C66FF867C}">
                  <a14:compatExt spid="_x0000_s141006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47625</xdr:rowOff>
        </xdr:to>
        <xdr:sp macro="" textlink="">
          <xdr:nvSpPr>
            <xdr:cNvPr id="1410063" name="Control 15" hidden="1">
              <a:extLst>
                <a:ext uri="{63B3BB69-23CF-44E3-9099-C40C66FF867C}">
                  <a14:compatExt spid="_x0000_s141006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47625</xdr:rowOff>
        </xdr:to>
        <xdr:sp macro="" textlink="">
          <xdr:nvSpPr>
            <xdr:cNvPr id="1410064" name="Control 16" hidden="1">
              <a:extLst>
                <a:ext uri="{63B3BB69-23CF-44E3-9099-C40C66FF867C}">
                  <a14:compatExt spid="_x0000_s141006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47625</xdr:rowOff>
        </xdr:to>
        <xdr:sp macro="" textlink="">
          <xdr:nvSpPr>
            <xdr:cNvPr id="1410065" name="Control 17" hidden="1">
              <a:extLst>
                <a:ext uri="{63B3BB69-23CF-44E3-9099-C40C66FF867C}">
                  <a14:compatExt spid="_x0000_s1410065"/>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31750</xdr:colOff>
      <xdr:row>0</xdr:row>
      <xdr:rowOff>105833</xdr:rowOff>
    </xdr:from>
    <xdr:ext cx="984250" cy="981982"/>
    <xdr:pic>
      <xdr:nvPicPr>
        <xdr:cNvPr id="2" name="2 Imagen" descr="logo.jpg"/>
        <xdr:cNvPicPr>
          <a:picLocks noChangeAspect="1"/>
        </xdr:cNvPicPr>
      </xdr:nvPicPr>
      <xdr:blipFill>
        <a:blip xmlns:r="http://schemas.openxmlformats.org/officeDocument/2006/relationships" r:embed="rId1" cstate="print"/>
        <a:stretch>
          <a:fillRect/>
        </a:stretch>
      </xdr:blipFill>
      <xdr:spPr>
        <a:xfrm>
          <a:off x="165100" y="105833"/>
          <a:ext cx="984250" cy="98198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6</xdr:col>
      <xdr:colOff>2857</xdr:colOff>
      <xdr:row>2</xdr:row>
      <xdr:rowOff>40322</xdr:rowOff>
    </xdr:from>
    <xdr:ext cx="784289" cy="216853"/>
    <mc:AlternateContent xmlns:mc="http://schemas.openxmlformats.org/markup-compatibility/2006" xmlns:a14="http://schemas.microsoft.com/office/drawing/2010/main">
      <mc:Choice Requires="a14">
        <xdr:sp macro="" textlink="">
          <xdr:nvSpPr>
            <xdr:cNvPr id="4" name="CuadroTexto 3"/>
            <xdr:cNvSpPr txBox="1"/>
          </xdr:nvSpPr>
          <xdr:spPr>
            <a:xfrm>
              <a:off x="5089207" y="802322"/>
              <a:ext cx="776890" cy="216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s-CL" sz="1200" i="1">
                            <a:latin typeface="Cambria Math" panose="02040503050406030204" pitchFamily="18" charset="0"/>
                            <a:ea typeface="Cambria Math" panose="02040503050406030204" pitchFamily="18" charset="0"/>
                          </a:rPr>
                        </m:ctrlPr>
                      </m:sSubPr>
                      <m:e>
                        <m:r>
                          <a:rPr lang="es-CL" sz="1200" b="0" i="1">
                            <a:latin typeface="Cambria Math" panose="02040503050406030204" pitchFamily="18" charset="0"/>
                            <a:ea typeface="Cambria Math" panose="02040503050406030204" pitchFamily="18" charset="0"/>
                          </a:rPr>
                          <m:t>𝑄𝑣</m:t>
                        </m:r>
                      </m:e>
                      <m:sub>
                        <m:r>
                          <a:rPr lang="es-CL" sz="1200" b="0" i="1">
                            <a:latin typeface="Cambria Math" panose="02040503050406030204" pitchFamily="18" charset="0"/>
                            <a:ea typeface="Cambria Math" panose="02040503050406030204" pitchFamily="18" charset="0"/>
                          </a:rPr>
                          <m:t>𝑖</m:t>
                        </m:r>
                      </m:sub>
                    </m:sSub>
                  </m:oMath>
                </m:oMathPara>
              </a14:m>
              <a:endParaRPr lang="es-CL" sz="1200"/>
            </a:p>
            <a:p>
              <a:endParaRPr lang="es-CL" sz="1200"/>
            </a:p>
          </xdr:txBody>
        </xdr:sp>
      </mc:Choice>
      <mc:Fallback xmlns="">
        <xdr:sp macro="" textlink="">
          <xdr:nvSpPr>
            <xdr:cNvPr id="4" name="CuadroTexto 3"/>
            <xdr:cNvSpPr txBox="1"/>
          </xdr:nvSpPr>
          <xdr:spPr>
            <a:xfrm xmlns:a="http://schemas.openxmlformats.org/drawingml/2006/main">
              <a:off x="5089207" y="802322"/>
              <a:ext cx="776890" cy="216853"/>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square" lIns="0" tIns="0" rIns="0" bIns="0" rtlCol="0" anchor="t">
              <a:noAutofit/>
            </a:bodyPr>
            <a:lstStyle xmlns:a="http://schemas.openxmlformats.org/drawingml/2006/main"/>
            <a:p xmlns:a="http://schemas.openxmlformats.org/drawingml/2006/main">
              <a:pPr/>
              <a:r>
                <a:rPr lang="es-CL" sz="1200" i="0">
                  <a:latin typeface="Cambria Math" panose="02040503050406030204" pitchFamily="18" charset="0"/>
                  <a:ea typeface="Cambria Math" panose="02040503050406030204" pitchFamily="18" charset="0"/>
                </a:rPr>
                <a:t>〖</a:t>
              </a:r>
              <a:r>
                <a:rPr lang="es-CL" sz="1200" b="0" i="0">
                  <a:latin typeface="Cambria Math" panose="02040503050406030204" pitchFamily="18" charset="0"/>
                  <a:ea typeface="Cambria Math" panose="02040503050406030204" pitchFamily="18" charset="0"/>
                </a:rPr>
                <a:t>𝑄𝑣〗_𝑖</a:t>
              </a:r>
              <a:endParaRPr lang="es-CL" sz="1200"/>
            </a:p>
            <a:p xmlns:a="http://schemas.openxmlformats.org/drawingml/2006/main">
              <a:endParaRPr lang="es-CL" sz="1200"/>
            </a:p>
          </xdr:txBody>
        </xdr:sp>
      </mc:Fallback>
    </mc:AlternateContent>
    <xdr:clientData/>
  </xdr:oneCellAnchor>
  <xdr:oneCellAnchor>
    <xdr:from>
      <xdr:col>7</xdr:col>
      <xdr:colOff>112712</xdr:colOff>
      <xdr:row>2</xdr:row>
      <xdr:rowOff>32656</xdr:rowOff>
    </xdr:from>
    <xdr:ext cx="1229913" cy="355322"/>
    <mc:AlternateContent xmlns:mc="http://schemas.openxmlformats.org/markup-compatibility/2006" xmlns:a14="http://schemas.microsoft.com/office/drawing/2010/main">
      <mc:Choice Requires="a14">
        <xdr:sp macro="" textlink="">
          <xdr:nvSpPr>
            <xdr:cNvPr id="5" name="CuadroTexto 4"/>
            <xdr:cNvSpPr txBox="1"/>
          </xdr:nvSpPr>
          <xdr:spPr>
            <a:xfrm>
              <a:off x="5961606" y="985156"/>
              <a:ext cx="1228408" cy="3646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es-CL" sz="1100" i="0">
                  <a:latin typeface="+mn-lt"/>
                </a:rPr>
                <a:t>IREIi = </a:t>
              </a:r>
              <a14:m>
                <m:oMath xmlns:m="http://schemas.openxmlformats.org/officeDocument/2006/math">
                  <m:nary>
                    <m:naryPr>
                      <m:chr m:val="∑"/>
                      <m:ctrlPr>
                        <a:rPr lang="es-CL" sz="1100" i="1">
                          <a:latin typeface="Cambria Math" panose="02040503050406030204" pitchFamily="18" charset="0"/>
                        </a:rPr>
                      </m:ctrlPr>
                    </m:naryPr>
                    <m:sub>
                      <m:sSub>
                        <m:sSubPr>
                          <m:ctrlPr>
                            <a:rPr lang="es-CL" sz="1100" i="1">
                              <a:solidFill>
                                <a:schemeClr val="tx1"/>
                              </a:solidFill>
                              <a:effectLst/>
                              <a:latin typeface="Cambria Math" panose="02040503050406030204" pitchFamily="18" charset="0"/>
                              <a:ea typeface="+mn-ea"/>
                              <a:cs typeface="+mn-cs"/>
                            </a:rPr>
                          </m:ctrlPr>
                        </m:sSubPr>
                        <m:e>
                          <m:r>
                            <a:rPr lang="es-CL" sz="1100" b="0" i="1">
                              <a:solidFill>
                                <a:schemeClr val="tx1"/>
                              </a:solidFill>
                              <a:effectLst/>
                              <a:latin typeface="Cambria Math"/>
                              <a:ea typeface="+mn-ea"/>
                              <a:cs typeface="+mn-cs"/>
                            </a:rPr>
                            <m:t>𝑄𝑣</m:t>
                          </m:r>
                        </m:e>
                        <m:sub>
                          <m:r>
                            <a:rPr lang="es-CL" sz="1100" b="0" i="1">
                              <a:solidFill>
                                <a:schemeClr val="tx1"/>
                              </a:solidFill>
                              <a:effectLst/>
                              <a:latin typeface="Cambria Math"/>
                              <a:ea typeface="+mn-ea"/>
                              <a:cs typeface="+mn-cs"/>
                            </a:rPr>
                            <m:t>𝑖</m:t>
                          </m:r>
                        </m:sub>
                      </m:sSub>
                      <m:r>
                        <a:rPr lang="es-CL" sz="1100" i="1">
                          <a:latin typeface="Cambria Math" panose="02040503050406030204" pitchFamily="18" charset="0"/>
                        </a:rPr>
                        <m:t>=1</m:t>
                      </m:r>
                    </m:sub>
                    <m:sup>
                      <m:sSub>
                        <m:sSubPr>
                          <m:ctrlPr>
                            <a:rPr lang="es-CL" sz="1100" i="1">
                              <a:latin typeface="Cambria Math" panose="02040503050406030204" pitchFamily="18" charset="0"/>
                            </a:rPr>
                          </m:ctrlPr>
                        </m:sSubPr>
                        <m:e>
                          <m:r>
                            <a:rPr lang="es-CL" sz="1100" b="0" i="1">
                              <a:latin typeface="Cambria Math" panose="02040503050406030204" pitchFamily="18" charset="0"/>
                            </a:rPr>
                            <m:t>𝑄𝑣</m:t>
                          </m:r>
                        </m:e>
                        <m:sub>
                          <m:r>
                            <a:rPr lang="es-CL" sz="1100" b="0" i="1">
                              <a:latin typeface="Cambria Math" panose="02040503050406030204" pitchFamily="18" charset="0"/>
                            </a:rPr>
                            <m:t>𝑖</m:t>
                          </m:r>
                        </m:sub>
                      </m:sSub>
                    </m:sup>
                    <m:e>
                      <m:d>
                        <m:dPr>
                          <m:ctrlPr>
                            <a:rPr lang="es-CL" sz="1100" i="1">
                              <a:latin typeface="Cambria Math" panose="02040503050406030204" pitchFamily="18" charset="0"/>
                            </a:rPr>
                          </m:ctrlPr>
                        </m:dPr>
                        <m:e>
                          <m:f>
                            <m:fPr>
                              <m:ctrlPr>
                                <a:rPr lang="es-CL" sz="1100" i="1">
                                  <a:latin typeface="Cambria Math" panose="02040503050406030204" pitchFamily="18" charset="0"/>
                                </a:rPr>
                              </m:ctrlPr>
                            </m:fPr>
                            <m:num>
                              <m:f>
                                <m:fPr>
                                  <m:ctrlPr>
                                    <a:rPr lang="es-CL" sz="1100" i="1">
                                      <a:latin typeface="Cambria Math" panose="02040503050406030204" pitchFamily="18" charset="0"/>
                                    </a:rPr>
                                  </m:ctrlPr>
                                </m:fPr>
                                <m:num>
                                  <m:sSub>
                                    <m:sSubPr>
                                      <m:ctrlPr>
                                        <a:rPr lang="es-CL" sz="1100" i="1">
                                          <a:latin typeface="Cambria Math" panose="02040503050406030204" pitchFamily="18" charset="0"/>
                                        </a:rPr>
                                      </m:ctrlPr>
                                    </m:sSubPr>
                                    <m:e>
                                      <m:r>
                                        <a:rPr lang="es-CL" sz="1100" b="0" i="1">
                                          <a:latin typeface="Cambria Math" panose="02040503050406030204" pitchFamily="18" charset="0"/>
                                        </a:rPr>
                                        <m:t>𝑣</m:t>
                                      </m:r>
                                    </m:e>
                                    <m:sub>
                                      <m:r>
                                        <a:rPr lang="es-CL" sz="1100" b="0" i="1">
                                          <a:latin typeface="Cambria Math" panose="02040503050406030204" pitchFamily="18" charset="0"/>
                                        </a:rPr>
                                        <m:t>𝑖</m:t>
                                      </m:r>
                                    </m:sub>
                                  </m:sSub>
                                </m:num>
                                <m:den>
                                  <m:r>
                                    <a:rPr lang="es-CL" sz="1100" b="0" i="1">
                                      <a:latin typeface="Cambria Math" panose="02040503050406030204" pitchFamily="18" charset="0"/>
                                    </a:rPr>
                                    <m:t>100</m:t>
                                  </m:r>
                                </m:den>
                              </m:f>
                            </m:num>
                            <m:den>
                              <m:sSub>
                                <m:sSubPr>
                                  <m:ctrlPr>
                                    <a:rPr lang="es-CL" sz="1100" i="1">
                                      <a:solidFill>
                                        <a:schemeClr val="tx1"/>
                                      </a:solidFill>
                                      <a:effectLst/>
                                      <a:latin typeface="Cambria Math" panose="02040503050406030204" pitchFamily="18" charset="0"/>
                                      <a:ea typeface="+mn-ea"/>
                                      <a:cs typeface="+mn-cs"/>
                                    </a:rPr>
                                  </m:ctrlPr>
                                </m:sSubPr>
                                <m:e>
                                  <m:r>
                                    <a:rPr lang="es-CL" sz="1100" b="0" i="1">
                                      <a:solidFill>
                                        <a:schemeClr val="tx1"/>
                                      </a:solidFill>
                                      <a:effectLst/>
                                      <a:latin typeface="Cambria Math"/>
                                      <a:ea typeface="+mn-ea"/>
                                      <a:cs typeface="+mn-cs"/>
                                    </a:rPr>
                                    <m:t>𝑄𝑣</m:t>
                                  </m:r>
                                </m:e>
                                <m:sub>
                                  <m:r>
                                    <a:rPr lang="es-CL" sz="1100" b="0" i="1">
                                      <a:solidFill>
                                        <a:schemeClr val="tx1"/>
                                      </a:solidFill>
                                      <a:effectLst/>
                                      <a:latin typeface="Cambria Math"/>
                                      <a:ea typeface="+mn-ea"/>
                                      <a:cs typeface="+mn-cs"/>
                                    </a:rPr>
                                    <m:t>𝑖</m:t>
                                  </m:r>
                                </m:sub>
                              </m:sSub>
                            </m:den>
                          </m:f>
                        </m:e>
                      </m:d>
                    </m:e>
                  </m:nary>
                </m:oMath>
              </a14:m>
              <a:endParaRPr lang="es-CL" sz="1100"/>
            </a:p>
          </xdr:txBody>
        </xdr:sp>
      </mc:Choice>
      <mc:Fallback xmlns="">
        <xdr:sp macro="" textlink="">
          <xdr:nvSpPr>
            <xdr:cNvPr id="5" name="CuadroTexto 4"/>
            <xdr:cNvSpPr txBox="1"/>
          </xdr:nvSpPr>
          <xdr:spPr>
            <a:xfrm xmlns:a="http://schemas.openxmlformats.org/drawingml/2006/main">
              <a:off x="5961606" y="985156"/>
              <a:ext cx="1228408" cy="364673"/>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none" lIns="0" tIns="0" rIns="0" bIns="0" rtlCol="0" anchor="t">
              <a:noAutofit/>
            </a:bodyPr>
            <a:lstStyle xmlns:a="http://schemas.openxmlformats.org/drawingml/2006/main"/>
            <a:p xmlns:a="http://schemas.openxmlformats.org/drawingml/2006/main">
              <a:r>
                <a:rPr lang="es-CL" sz="1100" i="0">
                  <a:latin typeface="+mn-lt"/>
                </a:rPr>
                <a:t>IREIi = </a:t>
              </a:r>
              <a:r>
                <a:rPr lang="es-CL" sz="1100" i="0">
                  <a:latin typeface="Cambria Math" panose="02040503050406030204" pitchFamily="18" charset="0"/>
                </a:rPr>
                <a:t>∑_(</a:t>
              </a:r>
              <a:r>
                <a:rPr lang="es-CL" sz="1100" i="0">
                  <a:solidFill>
                    <a:schemeClr val="tx1"/>
                  </a:solidFill>
                  <a:effectLst/>
                  <a:latin typeface="Cambria Math" panose="02040503050406030204" pitchFamily="18" charset="0"/>
                  <a:ea typeface="+mn-ea"/>
                  <a:cs typeface="+mn-cs"/>
                </a:rPr>
                <a:t>〖</a:t>
              </a:r>
              <a:r>
                <a:rPr lang="es-CL" sz="1100" b="0" i="0">
                  <a:solidFill>
                    <a:schemeClr val="tx1"/>
                  </a:solidFill>
                  <a:effectLst/>
                  <a:latin typeface="Cambria Math"/>
                  <a:ea typeface="+mn-ea"/>
                  <a:cs typeface="+mn-cs"/>
                </a:rPr>
                <a:t>𝑄𝑣</a:t>
              </a:r>
              <a:r>
                <a:rPr lang="es-CL" sz="1100" b="0" i="0">
                  <a:solidFill>
                    <a:schemeClr val="tx1"/>
                  </a:solidFill>
                  <a:effectLst/>
                  <a:latin typeface="Cambria Math" panose="02040503050406030204" pitchFamily="18" charset="0"/>
                  <a:ea typeface="+mn-ea"/>
                  <a:cs typeface="+mn-cs"/>
                </a:rPr>
                <a:t>〗_</a:t>
              </a:r>
              <a:r>
                <a:rPr lang="es-CL" sz="1100" b="0" i="0">
                  <a:solidFill>
                    <a:schemeClr val="tx1"/>
                  </a:solidFill>
                  <a:effectLst/>
                  <a:latin typeface="Cambria Math"/>
                  <a:ea typeface="+mn-ea"/>
                  <a:cs typeface="+mn-cs"/>
                </a:rPr>
                <a:t>𝑖</a:t>
              </a:r>
              <a:r>
                <a:rPr lang="es-CL" sz="1100" i="0">
                  <a:latin typeface="Cambria Math" panose="02040503050406030204" pitchFamily="18" charset="0"/>
                </a:rPr>
                <a:t>=1)</a:t>
              </a:r>
              <a:r>
                <a:rPr lang="es-CL" sz="1100" b="0" i="0">
                  <a:latin typeface="Cambria Math" panose="02040503050406030204" pitchFamily="18" charset="0"/>
                </a:rPr>
                <a:t>^(〖𝑄𝑣〗_𝑖)</a:t>
              </a:r>
              <a:r>
                <a:rPr lang="es-CL" sz="1100" b="0" i="0">
                  <a:solidFill>
                    <a:schemeClr val="tx1"/>
                  </a:solidFill>
                  <a:effectLst/>
                  <a:latin typeface="Cambria Math" panose="02040503050406030204" pitchFamily="18" charset="0"/>
                  <a:ea typeface="+mn-ea"/>
                  <a:cs typeface="+mn-cs"/>
                </a:rPr>
                <a:t>▒((</a:t>
              </a:r>
              <a:r>
                <a:rPr lang="es-CL" sz="1100" b="0" i="0">
                  <a:latin typeface="Cambria Math" panose="02040503050406030204" pitchFamily="18" charset="0"/>
                </a:rPr>
                <a:t>𝑣_𝑖/100)/</a:t>
              </a:r>
              <a:r>
                <a:rPr lang="es-CL" sz="1100" b="0" i="0">
                  <a:solidFill>
                    <a:schemeClr val="tx1"/>
                  </a:solidFill>
                  <a:effectLst/>
                  <a:latin typeface="Cambria Math" panose="02040503050406030204" pitchFamily="18" charset="0"/>
                  <a:ea typeface="+mn-ea"/>
                  <a:cs typeface="+mn-cs"/>
                </a:rPr>
                <a:t>〖</a:t>
              </a:r>
              <a:r>
                <a:rPr lang="es-CL" sz="1100" b="0" i="0">
                  <a:solidFill>
                    <a:schemeClr val="tx1"/>
                  </a:solidFill>
                  <a:effectLst/>
                  <a:latin typeface="Cambria Math"/>
                  <a:ea typeface="+mn-ea"/>
                  <a:cs typeface="+mn-cs"/>
                </a:rPr>
                <a:t>𝑄𝑣</a:t>
              </a:r>
              <a:r>
                <a:rPr lang="es-CL" sz="1100" b="0" i="0">
                  <a:solidFill>
                    <a:schemeClr val="tx1"/>
                  </a:solidFill>
                  <a:effectLst/>
                  <a:latin typeface="Cambria Math" panose="02040503050406030204" pitchFamily="18" charset="0"/>
                  <a:ea typeface="+mn-ea"/>
                  <a:cs typeface="+mn-cs"/>
                </a:rPr>
                <a:t>〗_</a:t>
              </a:r>
              <a:r>
                <a:rPr lang="es-CL" sz="1100" b="0" i="0">
                  <a:solidFill>
                    <a:schemeClr val="tx1"/>
                  </a:solidFill>
                  <a:effectLst/>
                  <a:latin typeface="Cambria Math"/>
                  <a:ea typeface="+mn-ea"/>
                  <a:cs typeface="+mn-cs"/>
                </a:rPr>
                <a:t>𝑖</a:t>
              </a:r>
              <a:r>
                <a:rPr lang="es-CL" sz="1100" b="0" i="0">
                  <a:solidFill>
                    <a:schemeClr val="tx1"/>
                  </a:solidFill>
                  <a:effectLst/>
                  <a:latin typeface="Cambria Math" panose="02040503050406030204" pitchFamily="18" charset="0"/>
                  <a:ea typeface="+mn-ea"/>
                  <a:cs typeface="+mn-cs"/>
                </a:rPr>
                <a:t> ) </a:t>
              </a:r>
              <a:endParaRPr lang="es-CL"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control" Target="../activeX/activeX6.xml"/><Relationship Id="rId18" Type="http://schemas.openxmlformats.org/officeDocument/2006/relationships/image" Target="../media/image8.emf"/><Relationship Id="rId26" Type="http://schemas.openxmlformats.org/officeDocument/2006/relationships/control" Target="../activeX/activeX16.xml"/><Relationship Id="rId3" Type="http://schemas.openxmlformats.org/officeDocument/2006/relationships/control" Target="../activeX/activeX1.xml"/><Relationship Id="rId21" Type="http://schemas.openxmlformats.org/officeDocument/2006/relationships/control" Target="../activeX/activeX11.xml"/><Relationship Id="rId7" Type="http://schemas.openxmlformats.org/officeDocument/2006/relationships/control" Target="../activeX/activeX3.xml"/><Relationship Id="rId12" Type="http://schemas.openxmlformats.org/officeDocument/2006/relationships/image" Target="../media/image5.emf"/><Relationship Id="rId17" Type="http://schemas.openxmlformats.org/officeDocument/2006/relationships/control" Target="../activeX/activeX8.xml"/><Relationship Id="rId25" Type="http://schemas.openxmlformats.org/officeDocument/2006/relationships/control" Target="../activeX/activeX15.xml"/><Relationship Id="rId2" Type="http://schemas.openxmlformats.org/officeDocument/2006/relationships/vmlDrawing" Target="../drawings/vmlDrawing2.vml"/><Relationship Id="rId16" Type="http://schemas.openxmlformats.org/officeDocument/2006/relationships/image" Target="../media/image7.emf"/><Relationship Id="rId20" Type="http://schemas.openxmlformats.org/officeDocument/2006/relationships/control" Target="../activeX/activeX10.xml"/><Relationship Id="rId29" Type="http://schemas.openxmlformats.org/officeDocument/2006/relationships/image" Target="../media/image10.emf"/><Relationship Id="rId1" Type="http://schemas.openxmlformats.org/officeDocument/2006/relationships/drawing" Target="../drawings/drawing1.xml"/><Relationship Id="rId6" Type="http://schemas.openxmlformats.org/officeDocument/2006/relationships/image" Target="../media/image2.emf"/><Relationship Id="rId11" Type="http://schemas.openxmlformats.org/officeDocument/2006/relationships/control" Target="../activeX/activeX5.xml"/><Relationship Id="rId24" Type="http://schemas.openxmlformats.org/officeDocument/2006/relationships/control" Target="../activeX/activeX14.xml"/><Relationship Id="rId5" Type="http://schemas.openxmlformats.org/officeDocument/2006/relationships/control" Target="../activeX/activeX2.xml"/><Relationship Id="rId15" Type="http://schemas.openxmlformats.org/officeDocument/2006/relationships/control" Target="../activeX/activeX7.xml"/><Relationship Id="rId23" Type="http://schemas.openxmlformats.org/officeDocument/2006/relationships/control" Target="../activeX/activeX13.xml"/><Relationship Id="rId28" Type="http://schemas.openxmlformats.org/officeDocument/2006/relationships/control" Target="../activeX/activeX17.xml"/><Relationship Id="rId10" Type="http://schemas.openxmlformats.org/officeDocument/2006/relationships/image" Target="../media/image4.emf"/><Relationship Id="rId19" Type="http://schemas.openxmlformats.org/officeDocument/2006/relationships/control" Target="../activeX/activeX9.xml"/><Relationship Id="rId4" Type="http://schemas.openxmlformats.org/officeDocument/2006/relationships/image" Target="../media/image1.emf"/><Relationship Id="rId9" Type="http://schemas.openxmlformats.org/officeDocument/2006/relationships/control" Target="../activeX/activeX4.xml"/><Relationship Id="rId14" Type="http://schemas.openxmlformats.org/officeDocument/2006/relationships/image" Target="../media/image6.emf"/><Relationship Id="rId22" Type="http://schemas.openxmlformats.org/officeDocument/2006/relationships/control" Target="../activeX/activeX12.xml"/><Relationship Id="rId27" Type="http://schemas.openxmlformats.org/officeDocument/2006/relationships/image" Target="../media/image9.emf"/></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rgb="FF00B050"/>
  </sheetPr>
  <dimension ref="A1:S370"/>
  <sheetViews>
    <sheetView tabSelected="1" topLeftCell="A12" workbookViewId="0">
      <selection activeCell="K25" sqref="K25"/>
    </sheetView>
  </sheetViews>
  <sheetFormatPr baseColWidth="10" defaultRowHeight="15" x14ac:dyDescent="0.25"/>
  <cols>
    <col min="1" max="1" width="9" style="28" customWidth="1"/>
    <col min="2" max="2" width="11" style="45" bestFit="1" customWidth="1"/>
    <col min="3" max="3" width="20.28515625" style="28" customWidth="1"/>
    <col min="4" max="4" width="24.7109375" style="45" customWidth="1"/>
    <col min="5" max="5" width="16.5703125" style="46" customWidth="1"/>
    <col min="6" max="6" width="16.5703125" style="47" customWidth="1"/>
    <col min="7" max="7" width="25.85546875" style="47" bestFit="1" customWidth="1"/>
    <col min="8" max="8" width="24.28515625" style="47" bestFit="1" customWidth="1"/>
    <col min="9" max="9" width="21.42578125" style="28" bestFit="1" customWidth="1"/>
    <col min="10" max="10" width="20.7109375" style="28" bestFit="1" customWidth="1"/>
    <col min="11" max="11" width="13.7109375" style="28" customWidth="1"/>
    <col min="12" max="12" width="19" style="90" customWidth="1"/>
    <col min="13" max="13" width="11" style="94" customWidth="1"/>
    <col min="14" max="14" width="32.140625" style="92" bestFit="1" customWidth="1"/>
    <col min="15" max="15" width="20.140625" style="80" customWidth="1"/>
    <col min="16" max="16" width="19.85546875" style="110" customWidth="1"/>
    <col min="17" max="17" width="20.140625" style="28" customWidth="1"/>
    <col min="18" max="18" width="16.5703125" style="28" customWidth="1"/>
    <col min="19" max="19" width="15" style="28" customWidth="1"/>
    <col min="20" max="16384" width="11.42578125" style="28"/>
  </cols>
  <sheetData>
    <row r="1" spans="2:19" x14ac:dyDescent="0.25">
      <c r="H1" s="48"/>
      <c r="I1" s="12"/>
      <c r="J1" s="49"/>
      <c r="K1" s="49"/>
      <c r="L1" s="50"/>
      <c r="M1" s="51"/>
      <c r="N1" s="52"/>
      <c r="O1" s="53"/>
      <c r="P1" s="53"/>
      <c r="Q1" s="49"/>
      <c r="R1" s="49"/>
    </row>
    <row r="2" spans="2:19" x14ac:dyDescent="0.25">
      <c r="C2" s="156" t="s">
        <v>373</v>
      </c>
      <c r="D2" s="157"/>
      <c r="E2" s="158">
        <v>0.5</v>
      </c>
      <c r="H2" s="48"/>
      <c r="I2" s="54"/>
      <c r="J2" s="54"/>
      <c r="K2" s="54"/>
      <c r="L2" s="54"/>
      <c r="M2" s="54"/>
      <c r="N2" s="54"/>
      <c r="O2" s="54"/>
      <c r="P2" s="54"/>
      <c r="Q2" s="49"/>
      <c r="R2" s="49"/>
    </row>
    <row r="3" spans="2:19" ht="30" x14ac:dyDescent="0.25">
      <c r="C3" s="159" t="s">
        <v>371</v>
      </c>
      <c r="D3" s="160" t="s">
        <v>379</v>
      </c>
      <c r="E3" s="161" t="s">
        <v>374</v>
      </c>
      <c r="F3" s="27"/>
      <c r="H3" s="13"/>
      <c r="I3" s="13"/>
      <c r="J3" s="13"/>
      <c r="K3" s="13"/>
      <c r="L3" s="13"/>
      <c r="M3" s="14"/>
      <c r="N3" s="13"/>
      <c r="O3" s="39"/>
      <c r="P3" s="39"/>
      <c r="Q3" s="14"/>
      <c r="R3" s="49"/>
    </row>
    <row r="4" spans="2:19" s="68" customFormat="1" x14ac:dyDescent="0.25">
      <c r="B4" s="55"/>
      <c r="C4" s="154">
        <v>1</v>
      </c>
      <c r="D4" s="57">
        <f>COUNTIF($B$24:$B$369,C4)</f>
        <v>47</v>
      </c>
      <c r="E4" s="58">
        <f>ROUNDUP(D4*$E$2,0)</f>
        <v>24</v>
      </c>
      <c r="F4" s="59"/>
      <c r="G4" s="60"/>
      <c r="H4" s="61"/>
      <c r="I4" s="62"/>
      <c r="J4" s="62"/>
      <c r="K4" s="62"/>
      <c r="L4" s="63"/>
      <c r="M4" s="64"/>
      <c r="N4" s="65"/>
      <c r="O4" s="66"/>
      <c r="P4" s="66"/>
      <c r="Q4" s="64"/>
      <c r="R4" s="67"/>
    </row>
    <row r="5" spans="2:19" s="68" customFormat="1" x14ac:dyDescent="0.25">
      <c r="B5" s="55"/>
      <c r="C5" s="154">
        <v>2</v>
      </c>
      <c r="D5" s="57">
        <f>COUNTIF($B$24:$B$369,C5)</f>
        <v>37</v>
      </c>
      <c r="E5" s="58">
        <f>ROUNDUP(D5*$E$2,0)</f>
        <v>19</v>
      </c>
      <c r="F5" s="59"/>
      <c r="G5" s="60"/>
      <c r="H5" s="61"/>
      <c r="I5" s="62"/>
      <c r="J5" s="62"/>
      <c r="K5" s="62"/>
      <c r="L5" s="63"/>
      <c r="M5" s="64"/>
      <c r="N5" s="65"/>
      <c r="O5" s="66"/>
      <c r="P5" s="66"/>
      <c r="Q5" s="64"/>
      <c r="R5" s="67"/>
    </row>
    <row r="6" spans="2:19" s="68" customFormat="1" x14ac:dyDescent="0.25">
      <c r="B6" s="55"/>
      <c r="C6" s="154">
        <v>3</v>
      </c>
      <c r="D6" s="57">
        <f>COUNTIF($B$24:$B$369,C6)</f>
        <v>56</v>
      </c>
      <c r="E6" s="58">
        <f>ROUNDUP(D6*$E$2,0)</f>
        <v>28</v>
      </c>
      <c r="F6" s="59"/>
      <c r="G6" s="60"/>
      <c r="H6" s="61"/>
      <c r="I6" s="62"/>
      <c r="J6" s="62"/>
      <c r="K6" s="62"/>
      <c r="L6" s="63"/>
      <c r="M6" s="64"/>
      <c r="N6" s="65"/>
      <c r="O6" s="66"/>
      <c r="P6" s="66"/>
      <c r="Q6" s="64"/>
      <c r="R6" s="67"/>
    </row>
    <row r="7" spans="2:19" s="68" customFormat="1" x14ac:dyDescent="0.25">
      <c r="B7" s="55"/>
      <c r="C7" s="154">
        <v>4</v>
      </c>
      <c r="D7" s="57">
        <f>COUNTIF($B$24:$B$369,C7)</f>
        <v>96</v>
      </c>
      <c r="E7" s="58">
        <f>ROUNDUP(D7*$E$2,0)</f>
        <v>48</v>
      </c>
      <c r="F7" s="59"/>
      <c r="G7" s="60"/>
      <c r="H7" s="61"/>
      <c r="I7" s="62"/>
      <c r="J7" s="62"/>
      <c r="K7" s="62"/>
      <c r="L7" s="63"/>
      <c r="M7" s="64"/>
      <c r="N7" s="65"/>
      <c r="O7" s="66"/>
      <c r="P7" s="66"/>
      <c r="Q7" s="64"/>
      <c r="R7" s="67"/>
    </row>
    <row r="8" spans="2:19" s="68" customFormat="1" x14ac:dyDescent="0.25">
      <c r="B8" s="55"/>
      <c r="C8" s="154">
        <v>5</v>
      </c>
      <c r="D8" s="57">
        <f>COUNTIF($B$24:$B$369,C8)</f>
        <v>109</v>
      </c>
      <c r="E8" s="58">
        <f>ROUNDUP(D8*$E$2,0)</f>
        <v>55</v>
      </c>
      <c r="F8" s="59"/>
      <c r="G8" s="60"/>
      <c r="H8" s="61"/>
      <c r="I8" s="62"/>
      <c r="J8" s="62"/>
      <c r="K8" s="62"/>
      <c r="L8" s="63"/>
      <c r="M8" s="64"/>
      <c r="N8" s="65"/>
      <c r="O8" s="66"/>
      <c r="P8" s="66"/>
      <c r="Q8" s="64"/>
      <c r="R8" s="67"/>
    </row>
    <row r="9" spans="2:19" s="68" customFormat="1" x14ac:dyDescent="0.25">
      <c r="B9" s="55"/>
      <c r="C9" s="61"/>
      <c r="D9" s="55"/>
      <c r="E9" s="58">
        <f>SUM(E4:E8)</f>
        <v>174</v>
      </c>
      <c r="F9" s="69"/>
      <c r="G9" s="60"/>
      <c r="H9" s="15"/>
      <c r="I9" s="63"/>
      <c r="J9" s="63"/>
      <c r="K9" s="63"/>
      <c r="L9" s="63"/>
      <c r="M9" s="64"/>
      <c r="N9" s="65"/>
      <c r="O9" s="66"/>
      <c r="P9" s="66"/>
      <c r="Q9" s="64"/>
      <c r="R9" s="62"/>
    </row>
    <row r="10" spans="2:19" s="68" customFormat="1" x14ac:dyDescent="0.25">
      <c r="B10" s="55"/>
      <c r="C10" s="61"/>
      <c r="D10" s="55"/>
      <c r="E10" s="69"/>
      <c r="F10" s="69"/>
      <c r="G10" s="60"/>
      <c r="H10" s="61"/>
      <c r="I10" s="97"/>
      <c r="J10" s="64"/>
      <c r="K10" s="64"/>
      <c r="L10" s="97"/>
      <c r="M10" s="64"/>
      <c r="N10" s="97"/>
      <c r="O10" s="66"/>
      <c r="P10" s="66"/>
      <c r="Q10" s="64"/>
      <c r="R10" s="62"/>
    </row>
    <row r="11" spans="2:19" ht="45.6" customHeight="1" x14ac:dyDescent="0.25">
      <c r="C11" s="45"/>
      <c r="E11" s="162" t="str">
        <f t="shared" ref="E11:J11" si="0">+E24</f>
        <v>INDICADOR DE PATENTES</v>
      </c>
      <c r="F11" s="162" t="str">
        <f t="shared" si="0"/>
        <v>INDICADOR I G</v>
      </c>
      <c r="G11" s="162" t="str">
        <f t="shared" si="0"/>
        <v>INDICADOR CGR</v>
      </c>
      <c r="H11" s="162" t="str">
        <f t="shared" si="0"/>
        <v>INDICADOR 
TM</v>
      </c>
      <c r="I11" s="162" t="str">
        <f t="shared" si="0"/>
        <v>INDICADOR IRPI</v>
      </c>
      <c r="J11" s="162" t="str">
        <f t="shared" si="0"/>
        <v>INDICADOR REI</v>
      </c>
      <c r="L11" s="17"/>
      <c r="M11" s="30"/>
      <c r="N11" s="16"/>
      <c r="O11" s="40"/>
      <c r="P11" s="40"/>
      <c r="Q11" s="9"/>
      <c r="R11" s="70"/>
    </row>
    <row r="12" spans="2:19" x14ac:dyDescent="0.25">
      <c r="C12" s="275" t="s">
        <v>380</v>
      </c>
      <c r="D12" s="275"/>
      <c r="E12" s="98">
        <v>0.35</v>
      </c>
      <c r="F12" s="98">
        <v>0.25</v>
      </c>
      <c r="G12" s="98">
        <v>0.15</v>
      </c>
      <c r="H12" s="98">
        <v>0.15</v>
      </c>
      <c r="I12" s="98">
        <v>0.05</v>
      </c>
      <c r="J12" s="98">
        <v>0.05</v>
      </c>
      <c r="K12" s="71">
        <f>SUM(E12:J12)</f>
        <v>1</v>
      </c>
      <c r="L12" s="61"/>
      <c r="M12" s="31"/>
      <c r="N12" s="33"/>
      <c r="O12" s="41"/>
      <c r="P12" s="41"/>
      <c r="Q12" s="72"/>
    </row>
    <row r="13" spans="2:19" x14ac:dyDescent="0.25">
      <c r="C13" s="275" t="s">
        <v>398</v>
      </c>
      <c r="D13" s="275"/>
      <c r="E13" s="74">
        <v>0</v>
      </c>
      <c r="F13" s="74">
        <v>0</v>
      </c>
      <c r="G13" s="98">
        <v>0.4</v>
      </c>
      <c r="H13" s="98">
        <v>0.4</v>
      </c>
      <c r="I13" s="98">
        <v>0.05</v>
      </c>
      <c r="J13" s="98">
        <v>0.15</v>
      </c>
      <c r="K13" s="71">
        <f>SUM(E13:J13)</f>
        <v>1</v>
      </c>
      <c r="L13" s="61"/>
      <c r="M13" s="31"/>
      <c r="N13" s="33"/>
      <c r="O13" s="41"/>
      <c r="P13" s="41"/>
      <c r="Q13" s="72"/>
    </row>
    <row r="14" spans="2:19" x14ac:dyDescent="0.25">
      <c r="C14" s="75"/>
      <c r="D14" s="76"/>
      <c r="E14" s="76"/>
      <c r="F14" s="77"/>
      <c r="G14" s="77"/>
      <c r="H14" s="77"/>
      <c r="I14" s="77"/>
      <c r="J14" s="71"/>
      <c r="K14" s="61"/>
      <c r="L14" s="31"/>
      <c r="M14" s="33"/>
      <c r="N14" s="10"/>
      <c r="O14" s="41"/>
      <c r="P14" s="41"/>
      <c r="R14" s="11"/>
      <c r="S14" s="11"/>
    </row>
    <row r="15" spans="2:19" x14ac:dyDescent="0.25">
      <c r="C15" s="70"/>
      <c r="D15" s="75"/>
      <c r="E15" s="76"/>
      <c r="F15" s="76"/>
      <c r="G15" s="77"/>
      <c r="H15" s="77"/>
      <c r="I15" s="77"/>
      <c r="J15" s="77"/>
      <c r="K15" s="71"/>
      <c r="L15" s="32"/>
      <c r="M15" s="18"/>
      <c r="N15" s="19"/>
      <c r="O15" s="42"/>
      <c r="P15" s="42"/>
      <c r="Q15" s="20"/>
      <c r="S15" s="70"/>
    </row>
    <row r="16" spans="2:19" ht="118.15" customHeight="1" x14ac:dyDescent="0.25">
      <c r="C16" s="163" t="s">
        <v>371</v>
      </c>
      <c r="D16" s="164" t="s">
        <v>390</v>
      </c>
      <c r="E16" s="161" t="s">
        <v>368</v>
      </c>
      <c r="F16" s="161" t="s">
        <v>376</v>
      </c>
      <c r="G16" s="161" t="s">
        <v>377</v>
      </c>
      <c r="H16" s="161" t="s">
        <v>388</v>
      </c>
      <c r="I16" s="161" t="s">
        <v>368</v>
      </c>
      <c r="K16" s="70"/>
      <c r="L16" s="78"/>
      <c r="M16" s="79"/>
      <c r="N16" s="70"/>
      <c r="Q16" s="96"/>
      <c r="S16" s="112"/>
    </row>
    <row r="17" spans="1:19" x14ac:dyDescent="0.25">
      <c r="B17" s="135"/>
      <c r="C17" s="56">
        <v>1</v>
      </c>
      <c r="D17" s="82">
        <f>SUMIF($B$24:$B$369,C17,$N$24:$N$369)</f>
        <v>18.486928569742904</v>
      </c>
      <c r="E17" s="83">
        <f>+I17</f>
        <v>1570910700</v>
      </c>
      <c r="F17" s="58">
        <f>COUNTIFS($B$24:$B$369,C17,$P$24:$P$369,"&gt;0")</f>
        <v>24</v>
      </c>
      <c r="G17" s="83">
        <f>SUMIFS($P$24:$P$369,$B$24:$B$369,C17)</f>
        <v>1570910700.0000002</v>
      </c>
      <c r="H17" s="84">
        <v>0.1</v>
      </c>
      <c r="I17" s="85">
        <f>+H17*$I$22</f>
        <v>1570910700</v>
      </c>
      <c r="K17" s="70"/>
      <c r="L17" s="86"/>
      <c r="M17" s="87"/>
      <c r="N17" s="70"/>
      <c r="O17" s="95"/>
      <c r="P17" s="111"/>
      <c r="Q17" s="96"/>
    </row>
    <row r="18" spans="1:19" x14ac:dyDescent="0.25">
      <c r="B18" s="135"/>
      <c r="C18" s="56">
        <v>2</v>
      </c>
      <c r="D18" s="82">
        <f>SUMIF($B$24:$B$369,C18,$N$24:$N$369)</f>
        <v>14.049394249686301</v>
      </c>
      <c r="E18" s="83">
        <f>+I18</f>
        <v>2356366050</v>
      </c>
      <c r="F18" s="58">
        <f>COUNTIFS($B$24:$B$369,C18,$P$24:$P$369,"&gt;0")</f>
        <v>19</v>
      </c>
      <c r="G18" s="83">
        <f>SUMIFS($P$24:$P$369,$B$24:$B$369,C18)</f>
        <v>2356366050</v>
      </c>
      <c r="H18" s="84">
        <v>0.15</v>
      </c>
      <c r="I18" s="85">
        <f>+H18*$I$22</f>
        <v>2356366050</v>
      </c>
      <c r="K18" s="88"/>
      <c r="L18" s="78" t="s">
        <v>400</v>
      </c>
      <c r="M18" s="87"/>
      <c r="N18" s="89"/>
      <c r="Q18" s="96"/>
    </row>
    <row r="19" spans="1:19" x14ac:dyDescent="0.25">
      <c r="B19" s="135"/>
      <c r="C19" s="56">
        <v>3</v>
      </c>
      <c r="D19" s="82">
        <f>SUMIF($B$24:$B$369,C19,$N$24:$N$369)</f>
        <v>20.470179041588199</v>
      </c>
      <c r="E19" s="83">
        <f>+I19</f>
        <v>3141821400</v>
      </c>
      <c r="F19" s="58">
        <f>COUNTIFS($B$24:$B$369,C19,$P$24:$P$369,"&gt;0")</f>
        <v>28</v>
      </c>
      <c r="G19" s="83">
        <f>SUMIFS($P$24:$P$369,$B$24:$B$369,C19)</f>
        <v>3141821399.999999</v>
      </c>
      <c r="H19" s="84">
        <v>0.2</v>
      </c>
      <c r="I19" s="85">
        <f>+H19*$I$22</f>
        <v>3141821400</v>
      </c>
      <c r="K19" s="70"/>
      <c r="L19" s="86"/>
      <c r="M19" s="87"/>
      <c r="N19" s="70"/>
      <c r="Q19" s="96"/>
    </row>
    <row r="20" spans="1:19" x14ac:dyDescent="0.25">
      <c r="B20" s="135"/>
      <c r="C20" s="56">
        <v>4</v>
      </c>
      <c r="D20" s="82">
        <f>SUMIF($B$24:$B$369,C20,$N$24:$N$369)</f>
        <v>35.098461838789241</v>
      </c>
      <c r="E20" s="83">
        <f>+I20</f>
        <v>3927276750</v>
      </c>
      <c r="F20" s="58">
        <f>COUNTIFS($B$24:$B$369,C20,$P$24:$P$369,"&gt;0")</f>
        <v>48</v>
      </c>
      <c r="G20" s="83">
        <f>SUMIFS($P$24:$P$369,$B$24:$B$369,C20)</f>
        <v>3927276750.0000014</v>
      </c>
      <c r="H20" s="84">
        <v>0.25</v>
      </c>
      <c r="I20" s="85">
        <f>+H20*$I$22</f>
        <v>3927276750</v>
      </c>
      <c r="K20" s="70"/>
      <c r="L20" s="86"/>
      <c r="M20" s="87"/>
      <c r="N20" s="70"/>
      <c r="Q20" s="96"/>
    </row>
    <row r="21" spans="1:19" x14ac:dyDescent="0.25">
      <c r="B21" s="135"/>
      <c r="C21" s="56">
        <v>5</v>
      </c>
      <c r="D21" s="82">
        <f>SUMIF($B$24:$B$369,C21,$N$24:$N$369)</f>
        <v>39.529577252814036</v>
      </c>
      <c r="E21" s="83">
        <f>+I21</f>
        <v>4712732100</v>
      </c>
      <c r="F21" s="58">
        <f>COUNTIFS($B$24:$B$369,C21,$P$24:$P$369,"&gt;0")</f>
        <v>55</v>
      </c>
      <c r="G21" s="83">
        <f>SUMIFS($P$24:$P$369,$B$24:$B$369,C21)</f>
        <v>4712732099.999999</v>
      </c>
      <c r="H21" s="84">
        <v>0.3</v>
      </c>
      <c r="I21" s="85">
        <f>+H21*$I$22</f>
        <v>4712732100</v>
      </c>
      <c r="K21" s="88"/>
      <c r="L21" s="86"/>
      <c r="M21" s="87"/>
      <c r="N21" s="73"/>
      <c r="Q21" s="96"/>
    </row>
    <row r="22" spans="1:19" x14ac:dyDescent="0.25">
      <c r="C22" s="70"/>
      <c r="D22" s="75"/>
      <c r="E22" s="76"/>
      <c r="F22" s="76"/>
      <c r="G22" s="131">
        <f>SUM(G17:G21)</f>
        <v>15709107000</v>
      </c>
      <c r="H22" s="266" t="s">
        <v>1189</v>
      </c>
      <c r="I22" s="265">
        <v>15709107000</v>
      </c>
      <c r="J22" s="130"/>
      <c r="K22" s="71"/>
      <c r="M22" s="91"/>
    </row>
    <row r="23" spans="1:19" ht="16.5" customHeight="1" x14ac:dyDescent="0.25">
      <c r="C23" s="70"/>
      <c r="D23" s="75"/>
      <c r="E23" s="76"/>
      <c r="F23" s="76"/>
      <c r="G23" s="77"/>
      <c r="H23" s="93"/>
      <c r="I23" s="93"/>
      <c r="J23" s="77"/>
      <c r="K23" s="71"/>
      <c r="M23" s="91"/>
    </row>
    <row r="24" spans="1:19" ht="90" x14ac:dyDescent="0.25">
      <c r="A24" s="155" t="s">
        <v>0</v>
      </c>
      <c r="B24" s="155" t="s">
        <v>1</v>
      </c>
      <c r="C24" s="155" t="s">
        <v>2</v>
      </c>
      <c r="D24" s="230" t="s">
        <v>405</v>
      </c>
      <c r="E24" s="267" t="s">
        <v>406</v>
      </c>
      <c r="F24" s="267" t="s">
        <v>384</v>
      </c>
      <c r="G24" s="230" t="s">
        <v>769</v>
      </c>
      <c r="H24" s="191" t="s">
        <v>397</v>
      </c>
      <c r="I24" s="267" t="s">
        <v>383</v>
      </c>
      <c r="J24" s="267" t="s">
        <v>386</v>
      </c>
      <c r="K24" s="155" t="s">
        <v>372</v>
      </c>
      <c r="L24" s="155" t="s">
        <v>389</v>
      </c>
      <c r="M24" s="155" t="s">
        <v>374</v>
      </c>
      <c r="N24" s="155" t="s">
        <v>387</v>
      </c>
      <c r="O24" s="155" t="s">
        <v>375</v>
      </c>
      <c r="P24" s="155" t="s">
        <v>1206</v>
      </c>
      <c r="Q24" s="155" t="s">
        <v>1205</v>
      </c>
      <c r="R24" s="155" t="s">
        <v>396</v>
      </c>
    </row>
    <row r="25" spans="1:19" x14ac:dyDescent="0.25">
      <c r="A25" s="117">
        <v>13125</v>
      </c>
      <c r="B25" s="58">
        <v>1</v>
      </c>
      <c r="C25" s="117" t="s">
        <v>12</v>
      </c>
      <c r="D25" s="58">
        <f>VLOOKUP(A25,Previsional!$A$4:$G$348,Previsional!$G$2,FALSE)</f>
        <v>1</v>
      </c>
      <c r="E25" s="82">
        <f>VLOOKUP(A25,'PATENTES SINIM'!$A$6:$C$350,3,FALSE)</f>
        <v>0.99102710958381057</v>
      </c>
      <c r="F25" s="82">
        <f>VLOOKUP(A25,'I G 2019'!$A$6:$I$350,8,FALSE)</f>
        <v>0.58512999594354598</v>
      </c>
      <c r="G25" s="82">
        <f>VLOOKUP(A25,CGR!$S$11:$T$355,2,FALSE)</f>
        <v>1</v>
      </c>
      <c r="H25" s="203">
        <f>VLOOKUP(A25,TM!$C$2:$E$346,3,FALSE)</f>
        <v>0.91120000000000001</v>
      </c>
      <c r="I25" s="82">
        <f>VLOOKUP(A25,'IRPi 2019'!$A$6:$F$350,6,FALSE)</f>
        <v>1</v>
      </c>
      <c r="J25" s="82">
        <f>VLOOKUP(A25,'R E I 2019'!$A$4:$I$348,9,FALSE)</f>
        <v>1</v>
      </c>
      <c r="K25" s="170">
        <f t="shared" ref="K25:K88" si="1">SUMPRODUCT($E$12:$J$12,E25:J25)*D25</f>
        <v>0.87982198734022032</v>
      </c>
      <c r="L25" s="180">
        <f t="shared" ref="L25:L71" si="2">_xlfn.RANK.EQ(K25,$K$25:$K$71,0)</f>
        <v>1</v>
      </c>
      <c r="M25" s="181">
        <f t="shared" ref="M25:M71" si="3">$E$4</f>
        <v>24</v>
      </c>
      <c r="N25" s="170">
        <f t="shared" ref="N25:N88" si="4">IF(L25&lt;=M25,K25,0)</f>
        <v>0.87982198734022032</v>
      </c>
      <c r="O25" s="127">
        <f t="shared" ref="O25:O88" si="5">N25/VLOOKUP(B25,$C$17:$D$21,2,FALSE)</f>
        <v>4.7591571743302079E-2</v>
      </c>
      <c r="P25" s="123">
        <f t="shared" ref="P25:P88" si="6">VLOOKUP(B25,$C$17:$E$21,3,FALSE)*O25</f>
        <v>74762109.281370893</v>
      </c>
      <c r="Q25" s="274">
        <f>VLOOKUP(A25,'MONTO A DISTRIB'!$A$5:$D$351,4,FALSE)</f>
        <v>74762109</v>
      </c>
      <c r="R25" s="99"/>
      <c r="S25" s="134"/>
    </row>
    <row r="26" spans="1:19" x14ac:dyDescent="0.25">
      <c r="A26" s="117">
        <v>13114</v>
      </c>
      <c r="B26" s="58">
        <v>1</v>
      </c>
      <c r="C26" s="117" t="s">
        <v>3</v>
      </c>
      <c r="D26" s="58">
        <f>VLOOKUP(A26,Previsional!$A$4:$G$348,Previsional!$G$2,FALSE)</f>
        <v>1</v>
      </c>
      <c r="E26" s="170">
        <f>VLOOKUP(A26,'PATENTES SINIM'!$A$6:$C$350,3,FALSE)</f>
        <v>0.84328113470525534</v>
      </c>
      <c r="F26" s="170">
        <f>VLOOKUP(A26,'I G 2019'!$A$6:$I$350,8,FALSE)</f>
        <v>1</v>
      </c>
      <c r="G26" s="170">
        <f>VLOOKUP(A26,CGR!$S$11:$T$355,2,FALSE)</f>
        <v>1</v>
      </c>
      <c r="H26" s="203">
        <f>VLOOKUP(A26,TM!$C$2:$E$346,3,FALSE)</f>
        <v>0.60370000000000001</v>
      </c>
      <c r="I26" s="170">
        <f>VLOOKUP(A26,'IRPi 2019'!$A$6:$F$350,6,FALSE)</f>
        <v>0.85522852969935437</v>
      </c>
      <c r="J26" s="170">
        <f>VLOOKUP(A26,'R E I 2019'!$A$4:$I$348,9,FALSE)</f>
        <v>1</v>
      </c>
      <c r="K26" s="170">
        <f t="shared" si="1"/>
        <v>0.87846482363180722</v>
      </c>
      <c r="L26" s="180">
        <f t="shared" si="2"/>
        <v>2</v>
      </c>
      <c r="M26" s="181">
        <f t="shared" si="3"/>
        <v>24</v>
      </c>
      <c r="N26" s="170">
        <f t="shared" si="4"/>
        <v>0.87846482363180722</v>
      </c>
      <c r="O26" s="127">
        <f t="shared" si="5"/>
        <v>4.7518159672535802E-2</v>
      </c>
      <c r="P26" s="123">
        <f t="shared" si="6"/>
        <v>74646785.473894984</v>
      </c>
      <c r="Q26" s="274">
        <f>VLOOKUP(A26,'MONTO A DISTRIB'!$A$5:$D$351,4,FALSE)</f>
        <v>74646785</v>
      </c>
      <c r="R26" s="99"/>
      <c r="S26" s="134"/>
    </row>
    <row r="27" spans="1:19" x14ac:dyDescent="0.25">
      <c r="A27" s="117">
        <v>13132</v>
      </c>
      <c r="B27" s="58">
        <v>1</v>
      </c>
      <c r="C27" s="117" t="s">
        <v>5</v>
      </c>
      <c r="D27" s="58">
        <f>VLOOKUP(A27,Previsional!$A$4:$G$348,Previsional!$G$2,FALSE)</f>
        <v>1</v>
      </c>
      <c r="E27" s="170">
        <f>VLOOKUP(A27,'PATENTES SINIM'!$A$6:$C$350,3,FALSE)</f>
        <v>0.89158633220612726</v>
      </c>
      <c r="F27" s="170">
        <f>VLOOKUP(A27,'I G 2019'!$A$6:$I$350,8,FALSE)</f>
        <v>0.6260537102808017</v>
      </c>
      <c r="G27" s="170">
        <f>VLOOKUP(A27,CGR!$S$11:$T$355,2,FALSE)</f>
        <v>1</v>
      </c>
      <c r="H27" s="203">
        <f>VLOOKUP(A27,TM!$C$2:$E$346,3,FALSE)</f>
        <v>0.91559999999999997</v>
      </c>
      <c r="I27" s="170">
        <f>VLOOKUP(A27,'IRPi 2019'!$A$6:$F$350,6,FALSE)</f>
        <v>1</v>
      </c>
      <c r="J27" s="170">
        <f>VLOOKUP(A27,'R E I 2019'!$A$4:$I$348,9,FALSE)</f>
        <v>1</v>
      </c>
      <c r="K27" s="170">
        <f t="shared" si="1"/>
        <v>0.855908643842345</v>
      </c>
      <c r="L27" s="180">
        <f t="shared" si="2"/>
        <v>3</v>
      </c>
      <c r="M27" s="181">
        <f t="shared" si="3"/>
        <v>24</v>
      </c>
      <c r="N27" s="170">
        <f t="shared" si="4"/>
        <v>0.855908643842345</v>
      </c>
      <c r="O27" s="127">
        <f t="shared" si="5"/>
        <v>4.6298044621819405E-2</v>
      </c>
      <c r="P27" s="123">
        <f t="shared" si="6"/>
        <v>72730093.685493559</v>
      </c>
      <c r="Q27" s="274">
        <f>VLOOKUP(A27,'MONTO A DISTRIB'!$A$5:$D$351,4,FALSE)</f>
        <v>72730094</v>
      </c>
      <c r="R27" s="99"/>
      <c r="S27" s="134"/>
    </row>
    <row r="28" spans="1:19" x14ac:dyDescent="0.25">
      <c r="A28" s="117">
        <v>13123</v>
      </c>
      <c r="B28" s="58">
        <v>1</v>
      </c>
      <c r="C28" s="117" t="s">
        <v>4</v>
      </c>
      <c r="D28" s="58">
        <f>VLOOKUP(A28,Previsional!$A$4:$G$348,Previsional!$G$2,FALSE)</f>
        <v>1</v>
      </c>
      <c r="E28" s="170">
        <f>VLOOKUP(A28,'PATENTES SINIM'!$A$6:$C$350,3,FALSE)</f>
        <v>0.88431399986007131</v>
      </c>
      <c r="F28" s="170">
        <f>VLOOKUP(A28,'I G 2019'!$A$6:$I$350,8,FALSE)</f>
        <v>0.55025787809367244</v>
      </c>
      <c r="G28" s="170">
        <f>VLOOKUP(A28,CGR!$S$11:$T$355,2,FALSE)</f>
        <v>1</v>
      </c>
      <c r="H28" s="203">
        <f>VLOOKUP(A28,TM!$C$2:$E$346,3,FALSE)</f>
        <v>0.99580000000000002</v>
      </c>
      <c r="I28" s="170">
        <f>VLOOKUP(A28,'IRPi 2019'!$A$6:$F$350,6,FALSE)</f>
        <v>0.97660078759046764</v>
      </c>
      <c r="J28" s="170">
        <f>VLOOKUP(A28,'R E I 2019'!$A$4:$I$348,9,FALSE)</f>
        <v>1</v>
      </c>
      <c r="K28" s="170">
        <f t="shared" si="1"/>
        <v>0.84527440885396643</v>
      </c>
      <c r="L28" s="180">
        <f t="shared" si="2"/>
        <v>4</v>
      </c>
      <c r="M28" s="181">
        <f t="shared" si="3"/>
        <v>24</v>
      </c>
      <c r="N28" s="170">
        <f t="shared" si="4"/>
        <v>0.84527440885396643</v>
      </c>
      <c r="O28" s="127">
        <f t="shared" si="5"/>
        <v>4.5722814672276388E-2</v>
      </c>
      <c r="P28" s="123">
        <f t="shared" si="6"/>
        <v>71826458.802795976</v>
      </c>
      <c r="Q28" s="274">
        <f>VLOOKUP(A28,'MONTO A DISTRIB'!$A$5:$D$351,4,FALSE)</f>
        <v>71826459</v>
      </c>
      <c r="R28" s="99"/>
      <c r="S28" s="134"/>
    </row>
    <row r="29" spans="1:19" x14ac:dyDescent="0.25">
      <c r="A29" s="117">
        <v>13122</v>
      </c>
      <c r="B29" s="58">
        <v>1</v>
      </c>
      <c r="C29" s="117" t="s">
        <v>14</v>
      </c>
      <c r="D29" s="58">
        <f>VLOOKUP(A29,Previsional!$A$4:$G$348,Previsional!$G$2,FALSE)</f>
        <v>1</v>
      </c>
      <c r="E29" s="170">
        <f>VLOOKUP(A29,'PATENTES SINIM'!$A$6:$C$350,3,FALSE)</f>
        <v>0.89746357258499732</v>
      </c>
      <c r="F29" s="170">
        <f>VLOOKUP(A29,'I G 2019'!$A$6:$I$350,8,FALSE)</f>
        <v>0.45193121311922413</v>
      </c>
      <c r="G29" s="170">
        <f>VLOOKUP(A29,CGR!$S$11:$T$355,2,FALSE)</f>
        <v>1</v>
      </c>
      <c r="H29" s="203">
        <f>VLOOKUP(A29,TM!$C$2:$E$346,3,FALSE)</f>
        <v>0.88070000000000004</v>
      </c>
      <c r="I29" s="170">
        <f>VLOOKUP(A29,'IRPi 2019'!$A$6:$F$350,6,FALSE)</f>
        <v>0.96902895392021271</v>
      </c>
      <c r="J29" s="170">
        <f>VLOOKUP(A29,'R E I 2019'!$A$4:$I$348,9,FALSE)</f>
        <v>1</v>
      </c>
      <c r="K29" s="170">
        <f t="shared" si="1"/>
        <v>0.80765150138056574</v>
      </c>
      <c r="L29" s="180">
        <f t="shared" si="2"/>
        <v>5</v>
      </c>
      <c r="M29" s="181">
        <f t="shared" si="3"/>
        <v>24</v>
      </c>
      <c r="N29" s="170">
        <f t="shared" si="4"/>
        <v>0.80765150138056574</v>
      </c>
      <c r="O29" s="127">
        <f t="shared" si="5"/>
        <v>4.3687706063971536E-2</v>
      </c>
      <c r="P29" s="123">
        <f t="shared" si="6"/>
        <v>68629484.914347768</v>
      </c>
      <c r="Q29" s="274">
        <f>VLOOKUP(A29,'MONTO A DISTRIB'!$A$5:$D$351,4,FALSE)</f>
        <v>68629485</v>
      </c>
      <c r="R29" s="99"/>
      <c r="S29" s="134"/>
    </row>
    <row r="30" spans="1:19" x14ac:dyDescent="0.25">
      <c r="A30" s="117">
        <v>9101</v>
      </c>
      <c r="B30" s="58">
        <v>1</v>
      </c>
      <c r="C30" s="117" t="s">
        <v>29</v>
      </c>
      <c r="D30" s="58">
        <f>VLOOKUP(A30,Previsional!$A$4:$G$348,Previsional!$G$2,FALSE)</f>
        <v>1</v>
      </c>
      <c r="E30" s="170">
        <f>VLOOKUP(A30,'PATENTES SINIM'!$A$6:$C$350,3,FALSE)</f>
        <v>0.9108471322294216</v>
      </c>
      <c r="F30" s="170">
        <f>VLOOKUP(A30,'I G 2019'!$A$6:$I$350,8,FALSE)</f>
        <v>0.31225732652817445</v>
      </c>
      <c r="G30" s="170">
        <f>VLOOKUP(A30,CGR!$S$11:$T$355,2,FALSE)</f>
        <v>1</v>
      </c>
      <c r="H30" s="203">
        <f>VLOOKUP(A30,TM!$C$2:$E$346,3,FALSE)</f>
        <v>0.9425</v>
      </c>
      <c r="I30" s="170">
        <f>VLOOKUP(A30,'IRPi 2019'!$A$6:$F$350,6,FALSE)</f>
        <v>1</v>
      </c>
      <c r="J30" s="170">
        <f>VLOOKUP(A30,'R E I 2019'!$A$4:$I$348,9,FALSE)</f>
        <v>1</v>
      </c>
      <c r="K30" s="170">
        <f t="shared" si="1"/>
        <v>0.78823582791234126</v>
      </c>
      <c r="L30" s="180">
        <f t="shared" si="2"/>
        <v>6</v>
      </c>
      <c r="M30" s="181">
        <f t="shared" si="3"/>
        <v>24</v>
      </c>
      <c r="N30" s="170">
        <f t="shared" si="4"/>
        <v>0.78823582791234126</v>
      </c>
      <c r="O30" s="127">
        <f t="shared" si="5"/>
        <v>4.2637468140728753E-2</v>
      </c>
      <c r="P30" s="123">
        <f t="shared" si="6"/>
        <v>66979654.923179902</v>
      </c>
      <c r="Q30" s="274">
        <f>VLOOKUP(A30,'MONTO A DISTRIB'!$A$5:$D$351,4,FALSE)</f>
        <v>66979655</v>
      </c>
      <c r="R30" s="99"/>
      <c r="S30" s="134"/>
    </row>
    <row r="31" spans="1:19" x14ac:dyDescent="0.25">
      <c r="A31" s="117">
        <v>13129</v>
      </c>
      <c r="B31" s="58">
        <v>1</v>
      </c>
      <c r="C31" s="117" t="s">
        <v>22</v>
      </c>
      <c r="D31" s="58">
        <f>VLOOKUP(A31,Previsional!$A$4:$G$348,Previsional!$G$2,FALSE)</f>
        <v>1</v>
      </c>
      <c r="E31" s="170">
        <f>VLOOKUP(A31,'PATENTES SINIM'!$A$6:$C$350,3,FALSE)</f>
        <v>0.77521138379047227</v>
      </c>
      <c r="F31" s="170">
        <f>VLOOKUP(A31,'I G 2019'!$A$6:$I$350,8,FALSE)</f>
        <v>0.4186022295316682</v>
      </c>
      <c r="G31" s="170">
        <f>VLOOKUP(A31,CGR!$S$11:$T$355,2,FALSE)</f>
        <v>1</v>
      </c>
      <c r="H31" s="203">
        <f>VLOOKUP(A31,TM!$C$2:$E$346,3,FALSE)</f>
        <v>0.99629999999999996</v>
      </c>
      <c r="I31" s="170">
        <f>VLOOKUP(A31,'IRPi 2019'!$A$6:$F$350,6,FALSE)</f>
        <v>1</v>
      </c>
      <c r="J31" s="170">
        <f>VLOOKUP(A31,'R E I 2019'!$A$4:$I$348,9,FALSE)</f>
        <v>1</v>
      </c>
      <c r="K31" s="170">
        <f t="shared" si="1"/>
        <v>0.77541954170958238</v>
      </c>
      <c r="L31" s="180">
        <f t="shared" si="2"/>
        <v>7</v>
      </c>
      <c r="M31" s="181">
        <f t="shared" si="3"/>
        <v>24</v>
      </c>
      <c r="N31" s="170">
        <f t="shared" si="4"/>
        <v>0.77541954170958238</v>
      </c>
      <c r="O31" s="127">
        <f t="shared" si="5"/>
        <v>4.1944206079677956E-2</v>
      </c>
      <c r="P31" s="123">
        <f t="shared" si="6"/>
        <v>65890602.133571155</v>
      </c>
      <c r="Q31" s="274">
        <f>VLOOKUP(A31,'MONTO A DISTRIB'!$A$5:$D$351,4,FALSE)</f>
        <v>65890602</v>
      </c>
      <c r="R31" s="99"/>
      <c r="S31" s="134"/>
    </row>
    <row r="32" spans="1:19" x14ac:dyDescent="0.25">
      <c r="A32" s="117">
        <v>8101</v>
      </c>
      <c r="B32" s="58">
        <v>1</v>
      </c>
      <c r="C32" s="117" t="s">
        <v>32</v>
      </c>
      <c r="D32" s="58">
        <f>VLOOKUP(A32,Previsional!$A$4:$G$348,Previsional!$G$2,FALSE)</f>
        <v>1</v>
      </c>
      <c r="E32" s="170">
        <f>VLOOKUP(A32,'PATENTES SINIM'!$A$6:$C$350,3,FALSE)</f>
        <v>0.88552188552188549</v>
      </c>
      <c r="F32" s="170">
        <f>VLOOKUP(A32,'I G 2019'!$A$6:$I$350,8,FALSE)</f>
        <v>0.33868695623046163</v>
      </c>
      <c r="G32" s="170">
        <f>VLOOKUP(A32,CGR!$S$11:$T$355,2,FALSE)</f>
        <v>1</v>
      </c>
      <c r="H32" s="203">
        <f>VLOOKUP(A32,TM!$C$2:$E$346,3,FALSE)</f>
        <v>0.86370000000000002</v>
      </c>
      <c r="I32" s="170">
        <f>VLOOKUP(A32,'IRPi 2019'!$A$6:$F$350,6,FALSE)</f>
        <v>1</v>
      </c>
      <c r="J32" s="170">
        <f>VLOOKUP(A32,'R E I 2019'!$A$4:$I$348,9,FALSE)</f>
        <v>1</v>
      </c>
      <c r="K32" s="170">
        <f t="shared" si="1"/>
        <v>0.77415939899027542</v>
      </c>
      <c r="L32" s="180">
        <f t="shared" si="2"/>
        <v>8</v>
      </c>
      <c r="M32" s="181">
        <f t="shared" si="3"/>
        <v>24</v>
      </c>
      <c r="N32" s="170">
        <f t="shared" si="4"/>
        <v>0.77415939899027542</v>
      </c>
      <c r="O32" s="127">
        <f t="shared" si="5"/>
        <v>4.1876042094808698E-2</v>
      </c>
      <c r="P32" s="123">
        <f t="shared" si="6"/>
        <v>65783522.600385398</v>
      </c>
      <c r="Q32" s="274">
        <f>VLOOKUP(A32,'MONTO A DISTRIB'!$A$5:$D$351,4,FALSE)</f>
        <v>65783523</v>
      </c>
      <c r="R32" s="99"/>
      <c r="S32" s="134"/>
    </row>
    <row r="33" spans="1:19" x14ac:dyDescent="0.25">
      <c r="A33" s="117">
        <v>8110</v>
      </c>
      <c r="B33" s="58">
        <v>1</v>
      </c>
      <c r="C33" s="117" t="s">
        <v>19</v>
      </c>
      <c r="D33" s="58">
        <f>VLOOKUP(A33,Previsional!$A$4:$G$348,Previsional!$G$2,FALSE)</f>
        <v>1</v>
      </c>
      <c r="E33" s="170">
        <f>VLOOKUP(A33,'PATENTES SINIM'!$A$6:$C$350,3,FALSE)</f>
        <v>0.95831240582621802</v>
      </c>
      <c r="F33" s="170">
        <f>VLOOKUP(A33,'I G 2019'!$A$6:$I$350,8,FALSE)</f>
        <v>0.26059473511218711</v>
      </c>
      <c r="G33" s="170">
        <f>VLOOKUP(A33,CGR!$S$11:$T$355,2,FALSE)</f>
        <v>1</v>
      </c>
      <c r="H33" s="203">
        <f>VLOOKUP(A33,TM!$C$2:$E$346,3,FALSE)</f>
        <v>0.80410000000000004</v>
      </c>
      <c r="I33" s="170">
        <f>VLOOKUP(A33,'IRPi 2019'!$A$6:$F$350,6,FALSE)</f>
        <v>0.99787428155510061</v>
      </c>
      <c r="J33" s="170">
        <f>VLOOKUP(A33,'R E I 2019'!$A$4:$I$348,9,FALSE)</f>
        <v>1</v>
      </c>
      <c r="K33" s="170">
        <f t="shared" si="1"/>
        <v>0.77106673989497809</v>
      </c>
      <c r="L33" s="180">
        <f t="shared" si="2"/>
        <v>9</v>
      </c>
      <c r="M33" s="181">
        <f t="shared" si="3"/>
        <v>24</v>
      </c>
      <c r="N33" s="170">
        <f t="shared" si="4"/>
        <v>0.77106673989497809</v>
      </c>
      <c r="O33" s="127">
        <f t="shared" si="5"/>
        <v>4.1708753132576271E-2</v>
      </c>
      <c r="P33" s="123">
        <f t="shared" si="6"/>
        <v>65520726.579622582</v>
      </c>
      <c r="Q33" s="274">
        <f>VLOOKUP(A33,'MONTO A DISTRIB'!$A$5:$D$351,4,FALSE)</f>
        <v>65520727</v>
      </c>
      <c r="R33" s="99"/>
      <c r="S33" s="134"/>
    </row>
    <row r="34" spans="1:19" x14ac:dyDescent="0.25">
      <c r="A34" s="117">
        <v>13115</v>
      </c>
      <c r="B34" s="58">
        <v>1</v>
      </c>
      <c r="C34" s="117" t="s">
        <v>9</v>
      </c>
      <c r="D34" s="58">
        <f>VLOOKUP(A34,Previsional!$A$4:$G$348,Previsional!$G$2,FALSE)</f>
        <v>1</v>
      </c>
      <c r="E34" s="170">
        <f>VLOOKUP(A34,'PATENTES SINIM'!$A$6:$C$350,3,FALSE)</f>
        <v>0.60924725119819567</v>
      </c>
      <c r="F34" s="170">
        <f>VLOOKUP(A34,'I G 2019'!$A$6:$I$350,8,FALSE)</f>
        <v>0.6472677897730017</v>
      </c>
      <c r="G34" s="170">
        <f>VLOOKUP(A34,CGR!$S$11:$T$355,2,FALSE)</f>
        <v>1</v>
      </c>
      <c r="H34" s="203">
        <f>VLOOKUP(A34,TM!$C$2:$E$346,3,FALSE)</f>
        <v>0.95530000000000004</v>
      </c>
      <c r="I34" s="170">
        <f>VLOOKUP(A34,'IRPi 2019'!$A$6:$F$350,6,FALSE)</f>
        <v>1</v>
      </c>
      <c r="J34" s="170">
        <f>VLOOKUP(A34,'R E I 2019'!$A$4:$I$348,9,FALSE)</f>
        <v>1</v>
      </c>
      <c r="K34" s="170">
        <f t="shared" si="1"/>
        <v>0.76834848536261902</v>
      </c>
      <c r="L34" s="180">
        <f t="shared" si="2"/>
        <v>10</v>
      </c>
      <c r="M34" s="181">
        <f t="shared" si="3"/>
        <v>24</v>
      </c>
      <c r="N34" s="170">
        <f t="shared" si="4"/>
        <v>0.76834848536261902</v>
      </c>
      <c r="O34" s="127">
        <f t="shared" si="5"/>
        <v>4.1561716564435469E-2</v>
      </c>
      <c r="P34" s="123">
        <f t="shared" si="6"/>
        <v>65289745.261438921</v>
      </c>
      <c r="Q34" s="274">
        <f>VLOOKUP(A34,'MONTO A DISTRIB'!$A$5:$D$351,4,FALSE)</f>
        <v>65289745</v>
      </c>
      <c r="R34" s="99"/>
      <c r="S34" s="134"/>
    </row>
    <row r="35" spans="1:19" x14ac:dyDescent="0.25">
      <c r="A35" s="117">
        <v>8112</v>
      </c>
      <c r="B35" s="58">
        <v>1</v>
      </c>
      <c r="C35" s="117" t="s">
        <v>24</v>
      </c>
      <c r="D35" s="58">
        <f>VLOOKUP(A35,Previsional!$A$4:$G$348,Previsional!$G$2,FALSE)</f>
        <v>1</v>
      </c>
      <c r="E35" s="170">
        <f>VLOOKUP(A35,'PATENTES SINIM'!$A$6:$C$350,3,FALSE)</f>
        <v>0.91028708133971292</v>
      </c>
      <c r="F35" s="170">
        <f>VLOOKUP(A35,'I G 2019'!$A$6:$I$350,8,FALSE)</f>
        <v>0.33694154237902452</v>
      </c>
      <c r="G35" s="170">
        <f>VLOOKUP(A35,CGR!$S$11:$T$355,2,FALSE)</f>
        <v>1</v>
      </c>
      <c r="H35" s="203">
        <f>VLOOKUP(A35,TM!$C$2:$E$346,3,FALSE)</f>
        <v>0.75029999999999997</v>
      </c>
      <c r="I35" s="170">
        <f>VLOOKUP(A35,'IRPi 2019'!$A$6:$F$350,6,FALSE)</f>
        <v>1</v>
      </c>
      <c r="J35" s="170">
        <f>VLOOKUP(A35,'R E I 2019'!$A$4:$I$348,9,FALSE)</f>
        <v>1</v>
      </c>
      <c r="K35" s="170">
        <f t="shared" si="1"/>
        <v>0.76538086406365569</v>
      </c>
      <c r="L35" s="180">
        <f t="shared" si="2"/>
        <v>11</v>
      </c>
      <c r="M35" s="181">
        <f t="shared" si="3"/>
        <v>24</v>
      </c>
      <c r="N35" s="170">
        <f t="shared" si="4"/>
        <v>0.76538086406365569</v>
      </c>
      <c r="O35" s="127">
        <f t="shared" si="5"/>
        <v>4.1401191180904733E-2</v>
      </c>
      <c r="P35" s="123">
        <f t="shared" si="6"/>
        <v>65037574.218828879</v>
      </c>
      <c r="Q35" s="274">
        <f>VLOOKUP(A35,'MONTO A DISTRIB'!$A$5:$D$351,4,FALSE)</f>
        <v>65037574</v>
      </c>
      <c r="R35" s="99"/>
      <c r="S35" s="134"/>
    </row>
    <row r="36" spans="1:19" x14ac:dyDescent="0.25">
      <c r="A36" s="117">
        <v>13118</v>
      </c>
      <c r="B36" s="58">
        <v>1</v>
      </c>
      <c r="C36" s="117" t="s">
        <v>16</v>
      </c>
      <c r="D36" s="58">
        <f>VLOOKUP(A36,Previsional!$A$4:$G$348,Previsional!$G$2,FALSE)</f>
        <v>1</v>
      </c>
      <c r="E36" s="170">
        <f>VLOOKUP(A36,'PATENTES SINIM'!$A$6:$C$350,3,FALSE)</f>
        <v>0.90937178166838306</v>
      </c>
      <c r="F36" s="170">
        <f>VLOOKUP(A36,'I G 2019'!$A$6:$I$350,8,FALSE)</f>
        <v>0.36593420220976253</v>
      </c>
      <c r="G36" s="170">
        <f>VLOOKUP(A36,CGR!$S$11:$T$355,2,FALSE)</f>
        <v>1</v>
      </c>
      <c r="H36" s="203">
        <f>VLOOKUP(A36,TM!$C$2:$E$346,3,FALSE)</f>
        <v>0.66390000000000005</v>
      </c>
      <c r="I36" s="170">
        <f>VLOOKUP(A36,'IRPi 2019'!$A$6:$F$350,6,FALSE)</f>
        <v>1</v>
      </c>
      <c r="J36" s="170">
        <f>VLOOKUP(A36,'R E I 2019'!$A$4:$I$348,9,FALSE)</f>
        <v>1</v>
      </c>
      <c r="K36" s="170">
        <f t="shared" si="1"/>
        <v>0.75934867413637475</v>
      </c>
      <c r="L36" s="180">
        <f t="shared" si="2"/>
        <v>12</v>
      </c>
      <c r="M36" s="181">
        <f t="shared" si="3"/>
        <v>24</v>
      </c>
      <c r="N36" s="170">
        <f t="shared" si="4"/>
        <v>0.75934867413637475</v>
      </c>
      <c r="O36" s="127">
        <f t="shared" si="5"/>
        <v>4.1074896312369692E-2</v>
      </c>
      <c r="P36" s="123">
        <f t="shared" si="6"/>
        <v>64524994.118492089</v>
      </c>
      <c r="Q36" s="274">
        <f>VLOOKUP(A36,'MONTO A DISTRIB'!$A$5:$D$351,4,FALSE)</f>
        <v>64524994</v>
      </c>
      <c r="R36" s="99"/>
      <c r="S36" s="134"/>
    </row>
    <row r="37" spans="1:19" x14ac:dyDescent="0.25">
      <c r="A37" s="117">
        <v>13109</v>
      </c>
      <c r="B37" s="58">
        <v>1</v>
      </c>
      <c r="C37" s="117" t="s">
        <v>20</v>
      </c>
      <c r="D37" s="58">
        <f>VLOOKUP(A37,Previsional!$A$4:$G$348,Previsional!$G$2,FALSE)</f>
        <v>1</v>
      </c>
      <c r="E37" s="170">
        <f>VLOOKUP(A37,'PATENTES SINIM'!$A$6:$C$350,3,FALSE)</f>
        <v>0.80991996630160068</v>
      </c>
      <c r="F37" s="170">
        <f>VLOOKUP(A37,'I G 2019'!$A$6:$I$350,8,FALSE)</f>
        <v>0.31967132146827759</v>
      </c>
      <c r="G37" s="170">
        <f>VLOOKUP(A37,CGR!$S$11:$T$355,2,FALSE)</f>
        <v>1</v>
      </c>
      <c r="H37" s="203">
        <f>VLOOKUP(A37,TM!$C$2:$E$346,3,FALSE)</f>
        <v>0.94240000000000002</v>
      </c>
      <c r="I37" s="170">
        <f>VLOOKUP(A37,'IRPi 2019'!$A$6:$F$350,6,FALSE)</f>
        <v>1</v>
      </c>
      <c r="J37" s="170">
        <f>VLOOKUP(A37,'R E I 2019'!$A$4:$I$348,9,FALSE)</f>
        <v>1</v>
      </c>
      <c r="K37" s="170">
        <f t="shared" si="1"/>
        <v>0.75474981857262979</v>
      </c>
      <c r="L37" s="180">
        <f t="shared" si="2"/>
        <v>13</v>
      </c>
      <c r="M37" s="181">
        <f t="shared" si="3"/>
        <v>24</v>
      </c>
      <c r="N37" s="170">
        <f t="shared" si="4"/>
        <v>0.75474981857262979</v>
      </c>
      <c r="O37" s="127">
        <f t="shared" si="5"/>
        <v>4.0826133758525472E-2</v>
      </c>
      <c r="P37" s="123">
        <f t="shared" si="6"/>
        <v>64134210.360898882</v>
      </c>
      <c r="Q37" s="274">
        <f>VLOOKUP(A37,'MONTO A DISTRIB'!$A$5:$D$351,4,FALSE)</f>
        <v>64134210</v>
      </c>
      <c r="R37" s="99"/>
      <c r="S37" s="134"/>
    </row>
    <row r="38" spans="1:19" x14ac:dyDescent="0.25">
      <c r="A38" s="117">
        <v>8103</v>
      </c>
      <c r="B38" s="58">
        <v>1</v>
      </c>
      <c r="C38" s="117" t="s">
        <v>39</v>
      </c>
      <c r="D38" s="58">
        <f>VLOOKUP(A38,Previsional!$A$4:$G$348,Previsional!$G$2,FALSE)</f>
        <v>1</v>
      </c>
      <c r="E38" s="170">
        <f>VLOOKUP(A38,'PATENTES SINIM'!$A$6:$C$350,3,FALSE)</f>
        <v>0.89343451006268559</v>
      </c>
      <c r="F38" s="170">
        <f>VLOOKUP(A38,'I G 2019'!$A$6:$I$350,8,FALSE)</f>
        <v>0.2354616270710051</v>
      </c>
      <c r="G38" s="170">
        <f>VLOOKUP(A38,CGR!$S$11:$T$355,2,FALSE)</f>
        <v>1</v>
      </c>
      <c r="H38" s="203">
        <f>VLOOKUP(A38,TM!$C$2:$E$346,3,FALSE)</f>
        <v>0.88680000000000003</v>
      </c>
      <c r="I38" s="170">
        <f>VLOOKUP(A38,'IRPi 2019'!$A$6:$F$350,6,FALSE)</f>
        <v>1</v>
      </c>
      <c r="J38" s="170">
        <f>VLOOKUP(A38,'R E I 2019'!$A$4:$I$348,9,FALSE)</f>
        <v>1</v>
      </c>
      <c r="K38" s="170">
        <f t="shared" si="1"/>
        <v>0.75458748528969133</v>
      </c>
      <c r="L38" s="180">
        <f t="shared" si="2"/>
        <v>14</v>
      </c>
      <c r="M38" s="181">
        <f t="shared" si="3"/>
        <v>24</v>
      </c>
      <c r="N38" s="170">
        <f t="shared" si="4"/>
        <v>0.75458748528969133</v>
      </c>
      <c r="O38" s="127">
        <f t="shared" si="5"/>
        <v>4.0817352782154731E-2</v>
      </c>
      <c r="P38" s="123">
        <f t="shared" si="6"/>
        <v>64120416.231161639</v>
      </c>
      <c r="Q38" s="274">
        <f>VLOOKUP(A38,'MONTO A DISTRIB'!$A$5:$D$351,4,FALSE)</f>
        <v>64120416</v>
      </c>
      <c r="R38" s="99"/>
      <c r="S38" s="134"/>
    </row>
    <row r="39" spans="1:19" x14ac:dyDescent="0.25">
      <c r="A39" s="117">
        <v>13107</v>
      </c>
      <c r="B39" s="58">
        <v>1</v>
      </c>
      <c r="C39" s="117" t="s">
        <v>11</v>
      </c>
      <c r="D39" s="58">
        <f>VLOOKUP(A39,Previsional!$A$4:$G$348,Previsional!$G$2,FALSE)</f>
        <v>1</v>
      </c>
      <c r="E39" s="170">
        <f>VLOOKUP(A39,'PATENTES SINIM'!$A$6:$C$350,3,FALSE)</f>
        <v>0.68430845565433118</v>
      </c>
      <c r="F39" s="170">
        <f>VLOOKUP(A39,'I G 2019'!$A$6:$I$350,8,FALSE)</f>
        <v>0.47394903464724147</v>
      </c>
      <c r="G39" s="170">
        <f>VLOOKUP(A39,CGR!$S$11:$T$355,2,FALSE)</f>
        <v>1</v>
      </c>
      <c r="H39" s="203">
        <f>VLOOKUP(A39,TM!$C$2:$E$346,3,FALSE)</f>
        <v>0.95750000000000002</v>
      </c>
      <c r="I39" s="170">
        <f>VLOOKUP(A39,'IRPi 2019'!$A$6:$F$350,6,FALSE)</f>
        <v>1</v>
      </c>
      <c r="J39" s="170">
        <f>VLOOKUP(A39,'R E I 2019'!$A$4:$I$348,9,FALSE)</f>
        <v>1</v>
      </c>
      <c r="K39" s="170">
        <f t="shared" si="1"/>
        <v>0.75162021814082636</v>
      </c>
      <c r="L39" s="180">
        <f t="shared" si="2"/>
        <v>15</v>
      </c>
      <c r="M39" s="181">
        <f t="shared" si="3"/>
        <v>24</v>
      </c>
      <c r="N39" s="170">
        <f t="shared" si="4"/>
        <v>0.75162021814082636</v>
      </c>
      <c r="O39" s="127">
        <f t="shared" si="5"/>
        <v>4.0656846555408042E-2</v>
      </c>
      <c r="P39" s="123">
        <f t="shared" si="6"/>
        <v>63868275.282148637</v>
      </c>
      <c r="Q39" s="274">
        <f>VLOOKUP(A39,'MONTO A DISTRIB'!$A$5:$D$351,4,FALSE)</f>
        <v>63868275</v>
      </c>
      <c r="R39" s="99"/>
      <c r="S39" s="134"/>
    </row>
    <row r="40" spans="1:19" x14ac:dyDescent="0.25">
      <c r="A40" s="117">
        <v>13104</v>
      </c>
      <c r="B40" s="58">
        <v>1</v>
      </c>
      <c r="C40" s="117" t="s">
        <v>43</v>
      </c>
      <c r="D40" s="58">
        <f>VLOOKUP(A40,Previsional!$A$4:$G$348,Previsional!$G$2,FALSE)</f>
        <v>1</v>
      </c>
      <c r="E40" s="170">
        <f>VLOOKUP(A40,'PATENTES SINIM'!$A$6:$C$350,3,FALSE)</f>
        <v>0.90404647435897434</v>
      </c>
      <c r="F40" s="170">
        <f>VLOOKUP(A40,'I G 2019'!$A$6:$I$350,8,FALSE)</f>
        <v>0.22112875474207</v>
      </c>
      <c r="G40" s="170">
        <f>VLOOKUP(A40,CGR!$S$11:$T$355,2,FALSE)</f>
        <v>1</v>
      </c>
      <c r="H40" s="203">
        <f>VLOOKUP(A40,TM!$C$2:$E$346,3,FALSE)</f>
        <v>0.86439999999999995</v>
      </c>
      <c r="I40" s="170">
        <f>VLOOKUP(A40,'IRPi 2019'!$A$6:$F$350,6,FALSE)</f>
        <v>0.99630932585261234</v>
      </c>
      <c r="J40" s="170">
        <f>VLOOKUP(A40,'R E I 2019'!$A$4:$I$348,9,FALSE)</f>
        <v>1</v>
      </c>
      <c r="K40" s="170">
        <f t="shared" si="1"/>
        <v>0.7511739210037891</v>
      </c>
      <c r="L40" s="180">
        <f t="shared" si="2"/>
        <v>16</v>
      </c>
      <c r="M40" s="181">
        <f t="shared" si="3"/>
        <v>24</v>
      </c>
      <c r="N40" s="170">
        <f t="shared" si="4"/>
        <v>0.7511739210037891</v>
      </c>
      <c r="O40" s="127">
        <f t="shared" si="5"/>
        <v>4.0632705328521514E-2</v>
      </c>
      <c r="P40" s="123">
        <f t="shared" si="6"/>
        <v>63830351.570521459</v>
      </c>
      <c r="Q40" s="274">
        <f>VLOOKUP(A40,'MONTO A DISTRIB'!$A$5:$D$351,4,FALSE)</f>
        <v>63830352</v>
      </c>
      <c r="R40" s="99"/>
      <c r="S40" s="134"/>
    </row>
    <row r="41" spans="1:19" x14ac:dyDescent="0.25">
      <c r="A41" s="117">
        <v>13201</v>
      </c>
      <c r="B41" s="58">
        <v>1</v>
      </c>
      <c r="C41" s="117" t="s">
        <v>13</v>
      </c>
      <c r="D41" s="58">
        <f>VLOOKUP(A41,Previsional!$A$4:$G$348,Previsional!$G$2,FALSE)</f>
        <v>1</v>
      </c>
      <c r="E41" s="170">
        <f>VLOOKUP(A41,'PATENTES SINIM'!$A$6:$C$350,3,FALSE)</f>
        <v>0.94488636363636369</v>
      </c>
      <c r="F41" s="170">
        <f>VLOOKUP(A41,'I G 2019'!$A$6:$I$350,8,FALSE)</f>
        <v>0.21244891729128432</v>
      </c>
      <c r="G41" s="170">
        <f>VLOOKUP(A41,CGR!$S$11:$T$355,2,FALSE)</f>
        <v>1</v>
      </c>
      <c r="H41" s="203">
        <f>VLOOKUP(A41,TM!$C$2:$E$346,3,FALSE)</f>
        <v>0.72789999999999999</v>
      </c>
      <c r="I41" s="170">
        <f>VLOOKUP(A41,'IRPi 2019'!$A$6:$F$350,6,FALSE)</f>
        <v>1</v>
      </c>
      <c r="J41" s="170">
        <f>VLOOKUP(A41,'R E I 2019'!$A$4:$I$348,9,FALSE)</f>
        <v>1</v>
      </c>
      <c r="K41" s="170">
        <f t="shared" si="1"/>
        <v>0.74300745659554834</v>
      </c>
      <c r="L41" s="180">
        <f t="shared" si="2"/>
        <v>17</v>
      </c>
      <c r="M41" s="181">
        <f t="shared" si="3"/>
        <v>24</v>
      </c>
      <c r="N41" s="170">
        <f t="shared" si="4"/>
        <v>0.74300745659554834</v>
      </c>
      <c r="O41" s="127">
        <f t="shared" si="5"/>
        <v>4.0190962700619191E-2</v>
      </c>
      <c r="P41" s="123">
        <f t="shared" si="6"/>
        <v>63136413.349703588</v>
      </c>
      <c r="Q41" s="274">
        <f>VLOOKUP(A41,'MONTO A DISTRIB'!$A$5:$D$351,4,FALSE)</f>
        <v>63136413</v>
      </c>
      <c r="R41" s="99"/>
      <c r="S41" s="134"/>
    </row>
    <row r="42" spans="1:19" x14ac:dyDescent="0.25">
      <c r="A42" s="117">
        <v>7101</v>
      </c>
      <c r="B42" s="58">
        <v>1</v>
      </c>
      <c r="C42" s="117" t="s">
        <v>34</v>
      </c>
      <c r="D42" s="58">
        <f>VLOOKUP(A42,Previsional!$A$4:$G$348,Previsional!$G$2,FALSE)</f>
        <v>1</v>
      </c>
      <c r="E42" s="170">
        <f>VLOOKUP(A42,'PATENTES SINIM'!$A$6:$C$350,3,FALSE)</f>
        <v>0.78518456093038935</v>
      </c>
      <c r="F42" s="170">
        <f>VLOOKUP(A42,'I G 2019'!$A$6:$I$350,8,FALSE)</f>
        <v>0.37633589144256779</v>
      </c>
      <c r="G42" s="170">
        <f>VLOOKUP(A42,CGR!$S$11:$T$355,2,FALSE)</f>
        <v>1</v>
      </c>
      <c r="H42" s="203">
        <f>VLOOKUP(A42,TM!$C$2:$E$346,3,FALSE)</f>
        <v>0.80130000000000001</v>
      </c>
      <c r="I42" s="170">
        <f>VLOOKUP(A42,'IRPi 2019'!$A$6:$F$350,6,FALSE)</f>
        <v>0.96265269110418139</v>
      </c>
      <c r="J42" s="170">
        <f>VLOOKUP(A42,'R E I 2019'!$A$4:$I$348,9,FALSE)</f>
        <v>1</v>
      </c>
      <c r="K42" s="170">
        <f t="shared" si="1"/>
        <v>0.7372262037414874</v>
      </c>
      <c r="L42" s="180">
        <f t="shared" si="2"/>
        <v>18</v>
      </c>
      <c r="M42" s="181">
        <f t="shared" si="3"/>
        <v>24</v>
      </c>
      <c r="N42" s="170">
        <f t="shared" si="4"/>
        <v>0.7372262037414874</v>
      </c>
      <c r="O42" s="127">
        <f t="shared" si="5"/>
        <v>3.9878241588929338E-2</v>
      </c>
      <c r="P42" s="123">
        <f t="shared" si="6"/>
        <v>62645156.409234099</v>
      </c>
      <c r="Q42" s="274">
        <f>VLOOKUP(A42,'MONTO A DISTRIB'!$A$5:$D$351,4,FALSE)</f>
        <v>62645156</v>
      </c>
      <c r="R42" s="99"/>
      <c r="S42" s="134"/>
    </row>
    <row r="43" spans="1:19" x14ac:dyDescent="0.25">
      <c r="A43" s="117">
        <v>13119</v>
      </c>
      <c r="B43" s="58">
        <v>1</v>
      </c>
      <c r="C43" s="117" t="s">
        <v>8</v>
      </c>
      <c r="D43" s="58">
        <f>VLOOKUP(A43,Previsional!$A$4:$G$348,Previsional!$G$2,FALSE)</f>
        <v>1</v>
      </c>
      <c r="E43" s="170">
        <f>VLOOKUP(A43,'PATENTES SINIM'!$A$6:$C$350,3,FALSE)</f>
        <v>0.74507322364852646</v>
      </c>
      <c r="F43" s="170">
        <f>VLOOKUP(A43,'I G 2019'!$A$6:$I$350,8,FALSE)</f>
        <v>0.384857281104246</v>
      </c>
      <c r="G43" s="170">
        <f>VLOOKUP(A43,CGR!$S$11:$T$355,2,FALSE)</f>
        <v>1</v>
      </c>
      <c r="H43" s="203">
        <f>VLOOKUP(A43,TM!$C$2:$E$346,3,FALSE)</f>
        <v>0.84409999999999996</v>
      </c>
      <c r="I43" s="170">
        <f>VLOOKUP(A43,'IRPi 2019'!$A$6:$F$350,6,FALSE)</f>
        <v>1</v>
      </c>
      <c r="J43" s="170">
        <f>VLOOKUP(A43,'R E I 2019'!$A$4:$I$348,9,FALSE)</f>
        <v>1</v>
      </c>
      <c r="K43" s="170">
        <f t="shared" si="1"/>
        <v>0.73360494855304581</v>
      </c>
      <c r="L43" s="180">
        <f t="shared" si="2"/>
        <v>19</v>
      </c>
      <c r="M43" s="181">
        <f t="shared" si="3"/>
        <v>24</v>
      </c>
      <c r="N43" s="170">
        <f t="shared" si="4"/>
        <v>0.73360494855304581</v>
      </c>
      <c r="O43" s="127">
        <f t="shared" si="5"/>
        <v>3.9682359662151709E-2</v>
      </c>
      <c r="P43" s="123">
        <f t="shared" si="6"/>
        <v>62337443.394522503</v>
      </c>
      <c r="Q43" s="274">
        <f>VLOOKUP(A43,'MONTO A DISTRIB'!$A$5:$D$351,4,FALSE)</f>
        <v>62337443</v>
      </c>
      <c r="R43" s="99"/>
      <c r="S43" s="134"/>
    </row>
    <row r="44" spans="1:19" x14ac:dyDescent="0.25">
      <c r="A44" s="117">
        <v>13124</v>
      </c>
      <c r="B44" s="58">
        <v>1</v>
      </c>
      <c r="C44" s="117" t="s">
        <v>15</v>
      </c>
      <c r="D44" s="58">
        <f>VLOOKUP(A44,Previsional!$A$4:$G$348,Previsional!$G$2,FALSE)</f>
        <v>1</v>
      </c>
      <c r="E44" s="170">
        <f>VLOOKUP(A44,'PATENTES SINIM'!$A$6:$C$350,3,FALSE)</f>
        <v>0.72944801957763072</v>
      </c>
      <c r="F44" s="170">
        <f>VLOOKUP(A44,'I G 2019'!$A$6:$I$350,8,FALSE)</f>
        <v>0.43231785248601351</v>
      </c>
      <c r="G44" s="170">
        <f>VLOOKUP(A44,CGR!$S$11:$T$355,2,FALSE)</f>
        <v>1</v>
      </c>
      <c r="H44" s="203">
        <f>VLOOKUP(A44,TM!$C$2:$E$346,3,FALSE)</f>
        <v>0.89580000000000004</v>
      </c>
      <c r="I44" s="170">
        <f>VLOOKUP(A44,'IRPi 2019'!$A$6:$F$350,6,FALSE)</f>
        <v>0.97285383424714189</v>
      </c>
      <c r="J44" s="170">
        <f>VLOOKUP(A44,'R E I 2019'!$A$4:$I$348,9,FALSE)</f>
        <v>0.72322500000000001</v>
      </c>
      <c r="K44" s="170">
        <f t="shared" si="1"/>
        <v>0.73256021168603125</v>
      </c>
      <c r="L44" s="180">
        <f t="shared" si="2"/>
        <v>20</v>
      </c>
      <c r="M44" s="181">
        <f t="shared" si="3"/>
        <v>24</v>
      </c>
      <c r="N44" s="170">
        <f t="shared" si="4"/>
        <v>0.73256021168603125</v>
      </c>
      <c r="O44" s="127">
        <f t="shared" si="5"/>
        <v>3.9625847469600455E-2</v>
      </c>
      <c r="P44" s="123">
        <f t="shared" si="6"/>
        <v>62248667.786563277</v>
      </c>
      <c r="Q44" s="274">
        <f>VLOOKUP(A44,'MONTO A DISTRIB'!$A$5:$D$351,4,FALSE)</f>
        <v>62248668</v>
      </c>
      <c r="R44" s="99"/>
      <c r="S44" s="134"/>
    </row>
    <row r="45" spans="1:19" x14ac:dyDescent="0.25">
      <c r="A45" s="117">
        <v>13113</v>
      </c>
      <c r="B45" s="58">
        <v>1</v>
      </c>
      <c r="C45" s="117" t="s">
        <v>18</v>
      </c>
      <c r="D45" s="58">
        <f>VLOOKUP(A45,Previsional!$A$4:$G$348,Previsional!$G$2,FALSE)</f>
        <v>1</v>
      </c>
      <c r="E45" s="170">
        <f>VLOOKUP(A45,'PATENTES SINIM'!$A$6:$C$350,3,FALSE)</f>
        <v>0.71933133304757824</v>
      </c>
      <c r="F45" s="170">
        <f>VLOOKUP(A45,'I G 2019'!$A$6:$I$350,8,FALSE)</f>
        <v>0.41805320836415655</v>
      </c>
      <c r="G45" s="170">
        <f>VLOOKUP(A45,CGR!$S$11:$T$355,2,FALSE)</f>
        <v>1</v>
      </c>
      <c r="H45" s="203">
        <f>VLOOKUP(A45,TM!$C$2:$E$346,3,FALSE)</f>
        <v>0.80500000000000005</v>
      </c>
      <c r="I45" s="170">
        <f>VLOOKUP(A45,'IRPi 2019'!$A$6:$F$350,6,FALSE)</f>
        <v>1</v>
      </c>
      <c r="J45" s="170">
        <f>VLOOKUP(A45,'R E I 2019'!$A$4:$I$348,9,FALSE)</f>
        <v>1</v>
      </c>
      <c r="K45" s="170">
        <f t="shared" si="1"/>
        <v>0.72702926865769157</v>
      </c>
      <c r="L45" s="180">
        <f t="shared" si="2"/>
        <v>21</v>
      </c>
      <c r="M45" s="181">
        <f t="shared" si="3"/>
        <v>24</v>
      </c>
      <c r="N45" s="170">
        <f t="shared" si="4"/>
        <v>0.72702926865769157</v>
      </c>
      <c r="O45" s="127">
        <f t="shared" si="5"/>
        <v>3.9326666185512407E-2</v>
      </c>
      <c r="P45" s="123">
        <f t="shared" si="6"/>
        <v>61778680.706149623</v>
      </c>
      <c r="Q45" s="274">
        <f>VLOOKUP(A45,'MONTO A DISTRIB'!$A$5:$D$351,4,FALSE)</f>
        <v>61778681</v>
      </c>
      <c r="R45" s="99"/>
      <c r="S45" s="134"/>
    </row>
    <row r="46" spans="1:19" x14ac:dyDescent="0.25">
      <c r="A46" s="117">
        <v>8108</v>
      </c>
      <c r="B46" s="58">
        <v>1</v>
      </c>
      <c r="C46" s="117" t="s">
        <v>37</v>
      </c>
      <c r="D46" s="58">
        <f>VLOOKUP(A46,Previsional!$A$4:$G$348,Previsional!$G$2,FALSE)</f>
        <v>1</v>
      </c>
      <c r="E46" s="170">
        <f>VLOOKUP(A46,'PATENTES SINIM'!$A$6:$C$350,3,FALSE)</f>
        <v>0.80693430656934306</v>
      </c>
      <c r="F46" s="170">
        <f>VLOOKUP(A46,'I G 2019'!$A$6:$I$350,8,FALSE)</f>
        <v>0.26208049033569708</v>
      </c>
      <c r="G46" s="170">
        <f>VLOOKUP(A46,CGR!$S$11:$T$355,2,FALSE)</f>
        <v>1</v>
      </c>
      <c r="H46" s="203">
        <f>VLOOKUP(A46,TM!$C$2:$E$346,3,FALSE)</f>
        <v>0.79690000000000005</v>
      </c>
      <c r="I46" s="170">
        <f>VLOOKUP(A46,'IRPi 2019'!$A$6:$F$350,6,FALSE)</f>
        <v>1</v>
      </c>
      <c r="J46" s="170">
        <f>VLOOKUP(A46,'R E I 2019'!$A$4:$I$348,9,FALSE)</f>
        <v>1</v>
      </c>
      <c r="K46" s="170">
        <f t="shared" si="1"/>
        <v>0.71748212988319437</v>
      </c>
      <c r="L46" s="180">
        <f t="shared" si="2"/>
        <v>22</v>
      </c>
      <c r="M46" s="181">
        <f t="shared" si="3"/>
        <v>24</v>
      </c>
      <c r="N46" s="170">
        <f t="shared" si="4"/>
        <v>0.71748212988319437</v>
      </c>
      <c r="O46" s="127">
        <f t="shared" si="5"/>
        <v>3.8810239741904964E-2</v>
      </c>
      <c r="P46" s="123">
        <f t="shared" si="6"/>
        <v>60967420.880123749</v>
      </c>
      <c r="Q46" s="274">
        <f>VLOOKUP(A46,'MONTO A DISTRIB'!$A$5:$D$351,4,FALSE)</f>
        <v>60967421</v>
      </c>
      <c r="R46" s="99"/>
      <c r="S46" s="134"/>
    </row>
    <row r="47" spans="1:19" x14ac:dyDescent="0.25">
      <c r="A47" s="117">
        <v>13111</v>
      </c>
      <c r="B47" s="58">
        <v>1</v>
      </c>
      <c r="C47" s="117" t="s">
        <v>36</v>
      </c>
      <c r="D47" s="58">
        <f>VLOOKUP(A47,Previsional!$A$4:$G$348,Previsional!$G$2,FALSE)</f>
        <v>1</v>
      </c>
      <c r="E47" s="170">
        <f>VLOOKUP(A47,'PATENTES SINIM'!$A$6:$C$350,3,FALSE)</f>
        <v>0.89112772180695488</v>
      </c>
      <c r="F47" s="170">
        <f>VLOOKUP(A47,'I G 2019'!$A$6:$I$350,8,FALSE)</f>
        <v>0.12706551044441614</v>
      </c>
      <c r="G47" s="170">
        <f>VLOOKUP(A47,CGR!$S$11:$T$355,2,FALSE)</f>
        <v>1</v>
      </c>
      <c r="H47" s="203">
        <f>VLOOKUP(A47,TM!$C$2:$E$346,3,FALSE)</f>
        <v>0.79649999999999999</v>
      </c>
      <c r="I47" s="170">
        <f>VLOOKUP(A47,'IRPi 2019'!$A$6:$F$350,6,FALSE)</f>
        <v>1</v>
      </c>
      <c r="J47" s="170">
        <f>VLOOKUP(A47,'R E I 2019'!$A$4:$I$348,9,FALSE)</f>
        <v>1</v>
      </c>
      <c r="K47" s="170">
        <f t="shared" si="1"/>
        <v>0.71313608024353825</v>
      </c>
      <c r="L47" s="180">
        <f t="shared" si="2"/>
        <v>23</v>
      </c>
      <c r="M47" s="181">
        <f t="shared" si="3"/>
        <v>24</v>
      </c>
      <c r="N47" s="170">
        <f t="shared" si="4"/>
        <v>0.71313608024353825</v>
      </c>
      <c r="O47" s="127">
        <f t="shared" si="5"/>
        <v>3.857515203529862E-2</v>
      </c>
      <c r="P47" s="123">
        <f t="shared" si="6"/>
        <v>60598119.086377382</v>
      </c>
      <c r="Q47" s="274">
        <f>VLOOKUP(A47,'MONTO A DISTRIB'!$A$5:$D$351,4,FALSE)</f>
        <v>60598119</v>
      </c>
      <c r="R47" s="99"/>
      <c r="S47" s="134"/>
    </row>
    <row r="48" spans="1:19" x14ac:dyDescent="0.25">
      <c r="A48" s="117">
        <v>13102</v>
      </c>
      <c r="B48" s="58">
        <v>1</v>
      </c>
      <c r="C48" s="117" t="s">
        <v>21</v>
      </c>
      <c r="D48" s="58">
        <f>VLOOKUP(A48,Previsional!$A$4:$G$348,Previsional!$G$2,FALSE)</f>
        <v>1</v>
      </c>
      <c r="E48" s="170">
        <f>VLOOKUP(A48,'PATENTES SINIM'!$A$6:$C$350,3,FALSE)</f>
        <v>0.76418488790478822</v>
      </c>
      <c r="F48" s="170">
        <f>VLOOKUP(A48,'I G 2019'!$A$6:$I$350,8,FALSE)</f>
        <v>0.33721685485912856</v>
      </c>
      <c r="G48" s="170">
        <f>VLOOKUP(A48,CGR!$S$11:$T$355,2,FALSE)</f>
        <v>1</v>
      </c>
      <c r="H48" s="203">
        <f>VLOOKUP(A48,TM!$C$2:$E$346,3,FALSE)</f>
        <v>0.74960000000000004</v>
      </c>
      <c r="I48" s="170">
        <f>VLOOKUP(A48,'IRPi 2019'!$A$6:$F$350,6,FALSE)</f>
        <v>0.99922011550488232</v>
      </c>
      <c r="J48" s="170">
        <f>VLOOKUP(A48,'R E I 2019'!$A$4:$I$348,9,FALSE)</f>
        <v>0.75</v>
      </c>
      <c r="K48" s="170">
        <f t="shared" si="1"/>
        <v>0.7016699302567021</v>
      </c>
      <c r="L48" s="180">
        <f t="shared" si="2"/>
        <v>24</v>
      </c>
      <c r="M48" s="181">
        <f t="shared" si="3"/>
        <v>24</v>
      </c>
      <c r="N48" s="170">
        <f t="shared" si="4"/>
        <v>0.7016699302567021</v>
      </c>
      <c r="O48" s="127">
        <f t="shared" si="5"/>
        <v>3.7954921911966914E-2</v>
      </c>
      <c r="P48" s="123">
        <f t="shared" si="6"/>
        <v>59623792.949173287</v>
      </c>
      <c r="Q48" s="274">
        <f>VLOOKUP(A48,'MONTO A DISTRIB'!$A$5:$D$351,4,FALSE)</f>
        <v>59623793</v>
      </c>
      <c r="R48" s="99"/>
      <c r="S48" s="134"/>
    </row>
    <row r="49" spans="1:19" x14ac:dyDescent="0.25">
      <c r="A49" s="117">
        <v>13127</v>
      </c>
      <c r="B49" s="58">
        <v>1</v>
      </c>
      <c r="C49" s="117" t="s">
        <v>6</v>
      </c>
      <c r="D49" s="58">
        <f>VLOOKUP(A49,Previsional!$A$4:$G$348,Previsional!$G$2,FALSE)</f>
        <v>1</v>
      </c>
      <c r="E49" s="170">
        <f>VLOOKUP(A49,'PATENTES SINIM'!$A$6:$C$350,3,FALSE)</f>
        <v>0.59142620357115949</v>
      </c>
      <c r="F49" s="170">
        <f>VLOOKUP(A49,'I G 2019'!$A$6:$I$350,8,FALSE)</f>
        <v>0.40157683897772589</v>
      </c>
      <c r="G49" s="170">
        <f>VLOOKUP(A49,CGR!$S$11:$T$355,2,FALSE)</f>
        <v>1</v>
      </c>
      <c r="H49" s="203">
        <f>VLOOKUP(A49,TM!$C$2:$E$346,3,FALSE)</f>
        <v>0.94220000000000004</v>
      </c>
      <c r="I49" s="170">
        <f>VLOOKUP(A49,'IRPi 2019'!$A$6:$F$350,6,FALSE)</f>
        <v>0.97260808849420255</v>
      </c>
      <c r="J49" s="170">
        <f>VLOOKUP(A49,'R E I 2019'!$A$4:$I$348,9,FALSE)</f>
        <v>1</v>
      </c>
      <c r="K49" s="170">
        <f t="shared" si="1"/>
        <v>0.69735378541904747</v>
      </c>
      <c r="L49" s="180">
        <f t="shared" si="2"/>
        <v>25</v>
      </c>
      <c r="M49" s="181">
        <f t="shared" si="3"/>
        <v>24</v>
      </c>
      <c r="N49" s="170">
        <f t="shared" si="4"/>
        <v>0</v>
      </c>
      <c r="O49" s="127">
        <f t="shared" si="5"/>
        <v>0</v>
      </c>
      <c r="P49" s="123">
        <f t="shared" si="6"/>
        <v>0</v>
      </c>
      <c r="Q49" s="274">
        <f>VLOOKUP(A49,'MONTO A DISTRIB'!$A$5:$D$351,4,FALSE)</f>
        <v>0</v>
      </c>
      <c r="R49" s="99"/>
      <c r="S49" s="134"/>
    </row>
    <row r="50" spans="1:19" x14ac:dyDescent="0.25">
      <c r="A50" s="117">
        <v>13120</v>
      </c>
      <c r="B50" s="58">
        <v>1</v>
      </c>
      <c r="C50" s="117" t="s">
        <v>31</v>
      </c>
      <c r="D50" s="58">
        <f>VLOOKUP(A50,Previsional!$A$4:$G$348,Previsional!$G$2,FALSE)</f>
        <v>1</v>
      </c>
      <c r="E50" s="170">
        <f>VLOOKUP(A50,'PATENTES SINIM'!$A$6:$C$350,3,FALSE)</f>
        <v>0.69610929944900479</v>
      </c>
      <c r="F50" s="170">
        <f>VLOOKUP(A50,'I G 2019'!$A$6:$I$350,8,FALSE)</f>
        <v>0.44618970531595575</v>
      </c>
      <c r="G50" s="170">
        <f>VLOOKUP(A50,CGR!$S$11:$T$355,2,FALSE)</f>
        <v>1</v>
      </c>
      <c r="H50" s="203">
        <f>VLOOKUP(A50,TM!$C$2:$E$346,3,FALSE)</f>
        <v>0.62219999999999998</v>
      </c>
      <c r="I50" s="170">
        <f>VLOOKUP(A50,'IRPi 2019'!$A$6:$F$350,6,FALSE)</f>
        <v>0.9574243841134944</v>
      </c>
      <c r="J50" s="170">
        <f>VLOOKUP(A50,'R E I 2019'!$A$4:$I$348,9,FALSE)</f>
        <v>1</v>
      </c>
      <c r="K50" s="170">
        <f t="shared" si="1"/>
        <v>0.69638690034181538</v>
      </c>
      <c r="L50" s="180">
        <f t="shared" si="2"/>
        <v>26</v>
      </c>
      <c r="M50" s="181">
        <f t="shared" si="3"/>
        <v>24</v>
      </c>
      <c r="N50" s="170">
        <f t="shared" si="4"/>
        <v>0</v>
      </c>
      <c r="O50" s="127">
        <f t="shared" si="5"/>
        <v>0</v>
      </c>
      <c r="P50" s="123">
        <f t="shared" si="6"/>
        <v>0</v>
      </c>
      <c r="Q50" s="274">
        <f>VLOOKUP(A50,'MONTO A DISTRIB'!$A$5:$D$351,4,FALSE)</f>
        <v>0</v>
      </c>
      <c r="R50" s="99"/>
      <c r="S50" s="134"/>
    </row>
    <row r="51" spans="1:19" x14ac:dyDescent="0.25">
      <c r="A51" s="117">
        <v>2101</v>
      </c>
      <c r="B51" s="58">
        <v>1</v>
      </c>
      <c r="C51" s="117" t="s">
        <v>28</v>
      </c>
      <c r="D51" s="58">
        <f>VLOOKUP(A51,Previsional!$A$4:$G$348,Previsional!$G$2,FALSE)</f>
        <v>1</v>
      </c>
      <c r="E51" s="170">
        <f>VLOOKUP(A51,'PATENTES SINIM'!$A$6:$C$350,3,FALSE)</f>
        <v>0.6844086356000747</v>
      </c>
      <c r="F51" s="170">
        <f>VLOOKUP(A51,'I G 2019'!$A$6:$I$350,8,FALSE)</f>
        <v>0.37254349114484198</v>
      </c>
      <c r="G51" s="170">
        <f>VLOOKUP(A51,CGR!$S$11:$T$355,2,FALSE)</f>
        <v>1</v>
      </c>
      <c r="H51" s="203">
        <f>VLOOKUP(A51,TM!$C$2:$E$346,3,FALSE)</f>
        <v>0.72170000000000001</v>
      </c>
      <c r="I51" s="170">
        <f>VLOOKUP(A51,'IRPi 2019'!$A$6:$F$350,6,FALSE)</f>
        <v>1</v>
      </c>
      <c r="J51" s="170">
        <f>VLOOKUP(A51,'R E I 2019'!$A$4:$I$348,9,FALSE)</f>
        <v>0.99744999999999995</v>
      </c>
      <c r="K51" s="170">
        <f t="shared" si="1"/>
        <v>0.69080639524623666</v>
      </c>
      <c r="L51" s="180">
        <f t="shared" si="2"/>
        <v>27</v>
      </c>
      <c r="M51" s="181">
        <f t="shared" si="3"/>
        <v>24</v>
      </c>
      <c r="N51" s="170">
        <f t="shared" si="4"/>
        <v>0</v>
      </c>
      <c r="O51" s="127">
        <f t="shared" si="5"/>
        <v>0</v>
      </c>
      <c r="P51" s="123">
        <f t="shared" si="6"/>
        <v>0</v>
      </c>
      <c r="Q51" s="274">
        <f>VLOOKUP(A51,'MONTO A DISTRIB'!$A$5:$D$351,4,FALSE)</f>
        <v>0</v>
      </c>
      <c r="R51" s="99"/>
      <c r="S51" s="134"/>
    </row>
    <row r="52" spans="1:19" x14ac:dyDescent="0.25">
      <c r="A52" s="117">
        <v>5804</v>
      </c>
      <c r="B52" s="58">
        <v>1</v>
      </c>
      <c r="C52" s="117" t="s">
        <v>30</v>
      </c>
      <c r="D52" s="58">
        <f>VLOOKUP(A52,Previsional!$A$4:$G$348,Previsional!$G$2,FALSE)</f>
        <v>1</v>
      </c>
      <c r="E52" s="170">
        <f>VLOOKUP(A52,'PATENTES SINIM'!$A$6:$C$350,3,FALSE)</f>
        <v>0.71913861085835606</v>
      </c>
      <c r="F52" s="170">
        <f>VLOOKUP(A52,'I G 2019'!$A$6:$I$350,8,FALSE)</f>
        <v>0.16524344369767716</v>
      </c>
      <c r="G52" s="170">
        <f>VLOOKUP(A52,CGR!$S$11:$T$355,2,FALSE)</f>
        <v>1</v>
      </c>
      <c r="H52" s="203">
        <f>VLOOKUP(A52,TM!$C$2:$E$346,3,FALSE)</f>
        <v>0.97070000000000001</v>
      </c>
      <c r="I52" s="170">
        <f>VLOOKUP(A52,'IRPi 2019'!$A$6:$F$350,6,FALSE)</f>
        <v>1</v>
      </c>
      <c r="J52" s="170">
        <f>VLOOKUP(A52,'R E I 2019'!$A$4:$I$348,9,FALSE)</f>
        <v>0.89070000000000005</v>
      </c>
      <c r="K52" s="170">
        <f t="shared" si="1"/>
        <v>0.68314937472484394</v>
      </c>
      <c r="L52" s="180">
        <f t="shared" si="2"/>
        <v>28</v>
      </c>
      <c r="M52" s="181">
        <f t="shared" si="3"/>
        <v>24</v>
      </c>
      <c r="N52" s="170">
        <f t="shared" si="4"/>
        <v>0</v>
      </c>
      <c r="O52" s="127">
        <f t="shared" si="5"/>
        <v>0</v>
      </c>
      <c r="P52" s="123">
        <f t="shared" si="6"/>
        <v>0</v>
      </c>
      <c r="Q52" s="274">
        <f>VLOOKUP(A52,'MONTO A DISTRIB'!$A$5:$D$351,4,FALSE)</f>
        <v>0</v>
      </c>
      <c r="R52" s="99"/>
      <c r="S52" s="134"/>
    </row>
    <row r="53" spans="1:19" x14ac:dyDescent="0.25">
      <c r="A53" s="117">
        <v>13116</v>
      </c>
      <c r="B53" s="58">
        <v>1</v>
      </c>
      <c r="C53" s="117" t="s">
        <v>33</v>
      </c>
      <c r="D53" s="58">
        <f>VLOOKUP(A53,Previsional!$A$4:$G$348,Previsional!$G$2,FALSE)</f>
        <v>1</v>
      </c>
      <c r="E53" s="170">
        <f>VLOOKUP(A53,'PATENTES SINIM'!$A$6:$C$350,3,FALSE)</f>
        <v>0.73746023978468311</v>
      </c>
      <c r="F53" s="170">
        <f>VLOOKUP(A53,'I G 2019'!$A$6:$I$350,8,FALSE)</f>
        <v>0.11570847570759549</v>
      </c>
      <c r="G53" s="170">
        <f>VLOOKUP(A53,CGR!$S$11:$T$355,2,FALSE)</f>
        <v>1</v>
      </c>
      <c r="H53" s="203">
        <f>VLOOKUP(A53,TM!$C$2:$E$346,3,FALSE)</f>
        <v>0.87980000000000003</v>
      </c>
      <c r="I53" s="170">
        <f>VLOOKUP(A53,'IRPi 2019'!$A$6:$F$350,6,FALSE)</f>
        <v>1</v>
      </c>
      <c r="J53" s="170">
        <f>VLOOKUP(A53,'R E I 2019'!$A$4:$I$348,9,FALSE)</f>
        <v>1</v>
      </c>
      <c r="K53" s="170">
        <f t="shared" si="1"/>
        <v>0.66900820285153806</v>
      </c>
      <c r="L53" s="180">
        <f t="shared" si="2"/>
        <v>29</v>
      </c>
      <c r="M53" s="181">
        <f t="shared" si="3"/>
        <v>24</v>
      </c>
      <c r="N53" s="170">
        <f t="shared" si="4"/>
        <v>0</v>
      </c>
      <c r="O53" s="127">
        <f t="shared" si="5"/>
        <v>0</v>
      </c>
      <c r="P53" s="123">
        <f t="shared" si="6"/>
        <v>0</v>
      </c>
      <c r="Q53" s="274">
        <f>VLOOKUP(A53,'MONTO A DISTRIB'!$A$5:$D$351,4,FALSE)</f>
        <v>0</v>
      </c>
      <c r="R53" s="99"/>
      <c r="S53" s="134"/>
    </row>
    <row r="54" spans="1:19" x14ac:dyDescent="0.25">
      <c r="A54" s="117">
        <v>13128</v>
      </c>
      <c r="B54" s="58">
        <v>1</v>
      </c>
      <c r="C54" s="117" t="s">
        <v>10</v>
      </c>
      <c r="D54" s="58">
        <f>VLOOKUP(A54,Previsional!$A$4:$G$348,Previsional!$G$2,FALSE)</f>
        <v>1</v>
      </c>
      <c r="E54" s="170">
        <f>VLOOKUP(A54,'PATENTES SINIM'!$A$6:$C$350,3,FALSE)</f>
        <v>0.58100902378999175</v>
      </c>
      <c r="F54" s="170">
        <f>VLOOKUP(A54,'I G 2019'!$A$6:$I$350,8,FALSE)</f>
        <v>0.32440883747365273</v>
      </c>
      <c r="G54" s="170">
        <f>VLOOKUP(A54,CGR!$S$11:$T$355,2,FALSE)</f>
        <v>1</v>
      </c>
      <c r="H54" s="203">
        <f>VLOOKUP(A54,TM!$C$2:$E$346,3,FALSE)</f>
        <v>0.81540000000000001</v>
      </c>
      <c r="I54" s="170">
        <f>VLOOKUP(A54,'IRPi 2019'!$A$6:$F$350,6,FALSE)</f>
        <v>1</v>
      </c>
      <c r="J54" s="170">
        <f>VLOOKUP(A54,'R E I 2019'!$A$4:$I$348,9,FALSE)</f>
        <v>1</v>
      </c>
      <c r="K54" s="170">
        <f t="shared" si="1"/>
        <v>0.65676536769491045</v>
      </c>
      <c r="L54" s="180">
        <f t="shared" si="2"/>
        <v>30</v>
      </c>
      <c r="M54" s="181">
        <f t="shared" si="3"/>
        <v>24</v>
      </c>
      <c r="N54" s="170">
        <f t="shared" si="4"/>
        <v>0</v>
      </c>
      <c r="O54" s="127">
        <f t="shared" si="5"/>
        <v>0</v>
      </c>
      <c r="P54" s="123">
        <f t="shared" si="6"/>
        <v>0</v>
      </c>
      <c r="Q54" s="274">
        <f>VLOOKUP(A54,'MONTO A DISTRIB'!$A$5:$D$351,4,FALSE)</f>
        <v>0</v>
      </c>
      <c r="R54" s="99"/>
      <c r="S54" s="134"/>
    </row>
    <row r="55" spans="1:19" x14ac:dyDescent="0.25">
      <c r="A55" s="117">
        <v>13110</v>
      </c>
      <c r="B55" s="58">
        <v>1</v>
      </c>
      <c r="C55" s="117" t="s">
        <v>35</v>
      </c>
      <c r="D55" s="58">
        <f>VLOOKUP(A55,Previsional!$A$4:$G$348,Previsional!$G$2,FALSE)</f>
        <v>1</v>
      </c>
      <c r="E55" s="170">
        <f>VLOOKUP(A55,'PATENTES SINIM'!$A$6:$C$350,3,FALSE)</f>
        <v>0.53566545123062903</v>
      </c>
      <c r="F55" s="170">
        <f>VLOOKUP(A55,'I G 2019'!$A$6:$I$350,8,FALSE)</f>
        <v>0.3427167674420537</v>
      </c>
      <c r="G55" s="170">
        <f>VLOOKUP(A55,CGR!$S$11:$T$355,2,FALSE)</f>
        <v>1</v>
      </c>
      <c r="H55" s="203">
        <f>VLOOKUP(A55,TM!$C$2:$E$346,3,FALSE)</f>
        <v>0.83930000000000005</v>
      </c>
      <c r="I55" s="170">
        <f>VLOOKUP(A55,'IRPi 2019'!$A$6:$F$350,6,FALSE)</f>
        <v>1</v>
      </c>
      <c r="J55" s="170">
        <f>VLOOKUP(A55,'R E I 2019'!$A$4:$I$348,9,FALSE)</f>
        <v>1</v>
      </c>
      <c r="K55" s="170">
        <f t="shared" si="1"/>
        <v>0.6490570997912336</v>
      </c>
      <c r="L55" s="180">
        <f t="shared" si="2"/>
        <v>31</v>
      </c>
      <c r="M55" s="181">
        <f t="shared" si="3"/>
        <v>24</v>
      </c>
      <c r="N55" s="170">
        <f t="shared" si="4"/>
        <v>0</v>
      </c>
      <c r="O55" s="127">
        <f t="shared" si="5"/>
        <v>0</v>
      </c>
      <c r="P55" s="123">
        <f t="shared" si="6"/>
        <v>0</v>
      </c>
      <c r="Q55" s="274">
        <f>VLOOKUP(A55,'MONTO A DISTRIB'!$A$5:$D$351,4,FALSE)</f>
        <v>0</v>
      </c>
      <c r="R55" s="99"/>
      <c r="S55" s="134"/>
    </row>
    <row r="56" spans="1:19" x14ac:dyDescent="0.25">
      <c r="A56" s="117">
        <v>13108</v>
      </c>
      <c r="B56" s="58">
        <v>1</v>
      </c>
      <c r="C56" s="117" t="s">
        <v>26</v>
      </c>
      <c r="D56" s="58">
        <f>VLOOKUP(A56,Previsional!$A$4:$G$348,Previsional!$G$2,FALSE)</f>
        <v>1</v>
      </c>
      <c r="E56" s="170">
        <f>VLOOKUP(A56,'PATENTES SINIM'!$A$6:$C$350,3,FALSE)</f>
        <v>0.82592523712107124</v>
      </c>
      <c r="F56" s="170">
        <f>VLOOKUP(A56,'I G 2019'!$A$6:$I$350,8,FALSE)</f>
        <v>0.27994741038112447</v>
      </c>
      <c r="G56" s="170">
        <f>VLOOKUP(A56,CGR!$S$11:$T$355,2,FALSE)</f>
        <v>1</v>
      </c>
      <c r="H56" s="203">
        <f>VLOOKUP(A56,TM!$C$2:$E$346,3,FALSE)</f>
        <v>0.34620000000000001</v>
      </c>
      <c r="I56" s="170">
        <f>VLOOKUP(A56,'IRPi 2019'!$A$6:$F$350,6,FALSE)</f>
        <v>0.97626163049705295</v>
      </c>
      <c r="J56" s="170">
        <f>VLOOKUP(A56,'R E I 2019'!$A$4:$I$348,9,FALSE)</f>
        <v>0.75</v>
      </c>
      <c r="K56" s="170">
        <f t="shared" si="1"/>
        <v>0.6473037671125087</v>
      </c>
      <c r="L56" s="180">
        <f t="shared" si="2"/>
        <v>32</v>
      </c>
      <c r="M56" s="181">
        <f t="shared" si="3"/>
        <v>24</v>
      </c>
      <c r="N56" s="170">
        <f t="shared" si="4"/>
        <v>0</v>
      </c>
      <c r="O56" s="127">
        <f t="shared" si="5"/>
        <v>0</v>
      </c>
      <c r="P56" s="123">
        <f t="shared" si="6"/>
        <v>0</v>
      </c>
      <c r="Q56" s="274">
        <f>VLOOKUP(A56,'MONTO A DISTRIB'!$A$5:$D$351,4,FALSE)</f>
        <v>0</v>
      </c>
      <c r="R56" s="99"/>
      <c r="S56" s="134"/>
    </row>
    <row r="57" spans="1:19" x14ac:dyDescent="0.25">
      <c r="A57" s="117">
        <v>13112</v>
      </c>
      <c r="B57" s="58">
        <v>1</v>
      </c>
      <c r="C57" s="117" t="s">
        <v>27</v>
      </c>
      <c r="D57" s="58">
        <f>VLOOKUP(A57,Previsional!$A$4:$G$348,Previsional!$G$2,FALSE)</f>
        <v>1</v>
      </c>
      <c r="E57" s="170">
        <f>VLOOKUP(A57,'PATENTES SINIM'!$A$6:$C$350,3,FALSE)</f>
        <v>0.76589086641893211</v>
      </c>
      <c r="F57" s="170">
        <f>VLOOKUP(A57,'I G 2019'!$A$6:$I$350,8,FALSE)</f>
        <v>9.3381546341812074E-2</v>
      </c>
      <c r="G57" s="170">
        <f>VLOOKUP(A57,CGR!$S$11:$T$355,2,FALSE)</f>
        <v>1</v>
      </c>
      <c r="H57" s="203">
        <f>VLOOKUP(A57,TM!$C$2:$E$346,3,FALSE)</f>
        <v>0.68920000000000003</v>
      </c>
      <c r="I57" s="170">
        <f>VLOOKUP(A57,'IRPi 2019'!$A$6:$F$350,6,FALSE)</f>
        <v>1</v>
      </c>
      <c r="J57" s="170">
        <f>VLOOKUP(A57,'R E I 2019'!$A$4:$I$348,9,FALSE)</f>
        <v>1</v>
      </c>
      <c r="K57" s="170">
        <f t="shared" si="1"/>
        <v>0.64478718983207939</v>
      </c>
      <c r="L57" s="180">
        <f t="shared" si="2"/>
        <v>33</v>
      </c>
      <c r="M57" s="181">
        <f t="shared" si="3"/>
        <v>24</v>
      </c>
      <c r="N57" s="170">
        <f t="shared" si="4"/>
        <v>0</v>
      </c>
      <c r="O57" s="127">
        <f t="shared" si="5"/>
        <v>0</v>
      </c>
      <c r="P57" s="123">
        <f t="shared" si="6"/>
        <v>0</v>
      </c>
      <c r="Q57" s="274">
        <f>VLOOKUP(A57,'MONTO A DISTRIB'!$A$5:$D$351,4,FALSE)</f>
        <v>0</v>
      </c>
      <c r="R57" s="99"/>
      <c r="S57" s="134"/>
    </row>
    <row r="58" spans="1:19" x14ac:dyDescent="0.25">
      <c r="A58" s="117">
        <v>13131</v>
      </c>
      <c r="B58" s="58">
        <v>1</v>
      </c>
      <c r="C58" s="117" t="s">
        <v>38</v>
      </c>
      <c r="D58" s="58">
        <f>VLOOKUP(A58,Previsional!$A$4:$G$348,Previsional!$G$2,FALSE)</f>
        <v>1</v>
      </c>
      <c r="E58" s="170">
        <f>VLOOKUP(A58,'PATENTES SINIM'!$A$6:$C$350,3,FALSE)</f>
        <v>0.70970191760015189</v>
      </c>
      <c r="F58" s="170">
        <f>VLOOKUP(A58,'I G 2019'!$A$6:$I$350,8,FALSE)</f>
        <v>0.13638647406064019</v>
      </c>
      <c r="G58" s="170">
        <f>VLOOKUP(A58,CGR!$S$11:$T$355,2,FALSE)</f>
        <v>1</v>
      </c>
      <c r="H58" s="203">
        <f>VLOOKUP(A58,TM!$C$2:$E$346,3,FALSE)</f>
        <v>0.58230000000000004</v>
      </c>
      <c r="I58" s="170">
        <f>VLOOKUP(A58,'IRPi 2019'!$A$6:$F$350,6,FALSE)</f>
        <v>0.99048006751954232</v>
      </c>
      <c r="J58" s="170">
        <f>VLOOKUP(A58,'R E I 2019'!$A$4:$I$348,9,FALSE)</f>
        <v>0.72924999999999995</v>
      </c>
      <c r="K58" s="170">
        <f t="shared" si="1"/>
        <v>0.60582379305119038</v>
      </c>
      <c r="L58" s="180">
        <f t="shared" si="2"/>
        <v>34</v>
      </c>
      <c r="M58" s="181">
        <f t="shared" si="3"/>
        <v>24</v>
      </c>
      <c r="N58" s="170">
        <f t="shared" si="4"/>
        <v>0</v>
      </c>
      <c r="O58" s="127">
        <f t="shared" si="5"/>
        <v>0</v>
      </c>
      <c r="P58" s="123">
        <f t="shared" si="6"/>
        <v>0</v>
      </c>
      <c r="Q58" s="274">
        <f>VLOOKUP(A58,'MONTO A DISTRIB'!$A$5:$D$351,4,FALSE)</f>
        <v>0</v>
      </c>
      <c r="R58" s="99"/>
      <c r="S58" s="134"/>
    </row>
    <row r="59" spans="1:19" x14ac:dyDescent="0.25">
      <c r="A59" s="117">
        <v>13105</v>
      </c>
      <c r="B59" s="58">
        <v>1</v>
      </c>
      <c r="C59" s="117" t="s">
        <v>49</v>
      </c>
      <c r="D59" s="58">
        <f>VLOOKUP(A59,Previsional!$A$4:$G$348,Previsional!$G$2,FALSE)</f>
        <v>1</v>
      </c>
      <c r="E59" s="170">
        <f>VLOOKUP(A59,'PATENTES SINIM'!$A$6:$C$350,3,FALSE)</f>
        <v>0.50273149412728768</v>
      </c>
      <c r="F59" s="170">
        <f>VLOOKUP(A59,'I G 2019'!$A$6:$I$350,8,FALSE)</f>
        <v>0.12453098060291191</v>
      </c>
      <c r="G59" s="170">
        <f>VLOOKUP(A59,CGR!$S$11:$T$355,2,FALSE)</f>
        <v>1</v>
      </c>
      <c r="H59" s="203">
        <f>VLOOKUP(A59,TM!$C$2:$E$346,3,FALSE)</f>
        <v>0.75580000000000003</v>
      </c>
      <c r="I59" s="170">
        <f>VLOOKUP(A59,'IRPi 2019'!$A$6:$F$350,6,FALSE)</f>
        <v>0.99954130434513533</v>
      </c>
      <c r="J59" s="170">
        <f>VLOOKUP(A59,'R E I 2019'!$A$4:$I$348,9,FALSE)</f>
        <v>0.75</v>
      </c>
      <c r="K59" s="170">
        <f t="shared" si="1"/>
        <v>0.55793583331253538</v>
      </c>
      <c r="L59" s="180">
        <f t="shared" si="2"/>
        <v>35</v>
      </c>
      <c r="M59" s="181">
        <f t="shared" si="3"/>
        <v>24</v>
      </c>
      <c r="N59" s="170">
        <f t="shared" si="4"/>
        <v>0</v>
      </c>
      <c r="O59" s="127">
        <f t="shared" si="5"/>
        <v>0</v>
      </c>
      <c r="P59" s="123">
        <f t="shared" si="6"/>
        <v>0</v>
      </c>
      <c r="Q59" s="274">
        <f>VLOOKUP(A59,'MONTO A DISTRIB'!$A$5:$D$351,4,FALSE)</f>
        <v>0</v>
      </c>
      <c r="R59" s="99"/>
      <c r="S59" s="134"/>
    </row>
    <row r="60" spans="1:19" x14ac:dyDescent="0.25">
      <c r="A60" s="117">
        <v>6101</v>
      </c>
      <c r="B60" s="58">
        <v>1</v>
      </c>
      <c r="C60" s="117" t="s">
        <v>25</v>
      </c>
      <c r="D60" s="58">
        <f>VLOOKUP(A60,Previsional!$A$4:$G$348,Previsional!$G$2,FALSE)</f>
        <v>1</v>
      </c>
      <c r="E60" s="170">
        <f>VLOOKUP(A60,'PATENTES SINIM'!$A$6:$C$350,3,FALSE)</f>
        <v>0</v>
      </c>
      <c r="F60" s="170">
        <f>VLOOKUP(A60,'I G 2019'!$A$6:$I$350,8,FALSE)</f>
        <v>0.45922774691382695</v>
      </c>
      <c r="G60" s="170">
        <f>VLOOKUP(A60,CGR!$S$11:$T$355,2,FALSE)</f>
        <v>1</v>
      </c>
      <c r="H60" s="203">
        <f>VLOOKUP(A60,TM!$C$2:$E$346,3,FALSE)</f>
        <v>0.84899999999999998</v>
      </c>
      <c r="I60" s="170">
        <f>VLOOKUP(A60,'IRPi 2019'!$A$6:$F$350,6,FALSE)</f>
        <v>1</v>
      </c>
      <c r="J60" s="170">
        <f>VLOOKUP(A60,'R E I 2019'!$A$4:$I$348,9,FALSE)</f>
        <v>0.98482500000000006</v>
      </c>
      <c r="K60" s="170">
        <f t="shared" si="1"/>
        <v>0.49139818672845675</v>
      </c>
      <c r="L60" s="180">
        <f t="shared" si="2"/>
        <v>36</v>
      </c>
      <c r="M60" s="181">
        <f t="shared" si="3"/>
        <v>24</v>
      </c>
      <c r="N60" s="170">
        <f t="shared" si="4"/>
        <v>0</v>
      </c>
      <c r="O60" s="127">
        <f t="shared" si="5"/>
        <v>0</v>
      </c>
      <c r="P60" s="123">
        <f t="shared" si="6"/>
        <v>0</v>
      </c>
      <c r="Q60" s="274">
        <f>VLOOKUP(A60,'MONTO A DISTRIB'!$A$5:$D$351,4,FALSE)</f>
        <v>0</v>
      </c>
      <c r="R60" s="99"/>
      <c r="S60" s="134"/>
    </row>
    <row r="61" spans="1:19" x14ac:dyDescent="0.25">
      <c r="A61" s="117">
        <v>5101</v>
      </c>
      <c r="B61" s="58">
        <v>1</v>
      </c>
      <c r="C61" s="117" t="s">
        <v>47</v>
      </c>
      <c r="D61" s="58">
        <f>VLOOKUP(A61,Previsional!$A$4:$G$348,Previsional!$G$2,FALSE)</f>
        <v>0</v>
      </c>
      <c r="E61" s="170">
        <f>VLOOKUP(A61,'PATENTES SINIM'!$A$6:$C$350,3,FALSE)</f>
        <v>0.95762798809890226</v>
      </c>
      <c r="F61" s="170">
        <f>VLOOKUP(A61,'I G 2019'!$A$6:$I$350,8,FALSE)</f>
        <v>0.26261830449342466</v>
      </c>
      <c r="G61" s="170">
        <f>VLOOKUP(A61,CGR!$S$11:$T$355,2,FALSE)</f>
        <v>1</v>
      </c>
      <c r="H61" s="203">
        <f>VLOOKUP(A61,TM!$C$2:$E$346,3,FALSE)</f>
        <v>0.88370000000000004</v>
      </c>
      <c r="I61" s="170">
        <f>VLOOKUP(A61,'IRPi 2019'!$A$6:$F$350,6,FALSE)</f>
        <v>1</v>
      </c>
      <c r="J61" s="170">
        <f>VLOOKUP(A61,'R E I 2019'!$A$4:$I$348,9,FALSE)</f>
        <v>1</v>
      </c>
      <c r="K61" s="170">
        <f t="shared" si="1"/>
        <v>0</v>
      </c>
      <c r="L61" s="180">
        <f t="shared" si="2"/>
        <v>37</v>
      </c>
      <c r="M61" s="181">
        <f t="shared" si="3"/>
        <v>24</v>
      </c>
      <c r="N61" s="170">
        <f t="shared" si="4"/>
        <v>0</v>
      </c>
      <c r="O61" s="127">
        <f t="shared" si="5"/>
        <v>0</v>
      </c>
      <c r="P61" s="123">
        <f t="shared" si="6"/>
        <v>0</v>
      </c>
      <c r="Q61" s="274">
        <f>VLOOKUP(A61,'MONTO A DISTRIB'!$A$5:$D$351,4,FALSE)</f>
        <v>0</v>
      </c>
      <c r="R61" s="99"/>
      <c r="S61" s="134"/>
    </row>
    <row r="62" spans="1:19" x14ac:dyDescent="0.25">
      <c r="A62" s="117">
        <v>5109</v>
      </c>
      <c r="B62" s="58">
        <v>1</v>
      </c>
      <c r="C62" s="117" t="s">
        <v>17</v>
      </c>
      <c r="D62" s="58">
        <f>VLOOKUP(A62,Previsional!$A$4:$G$348,Previsional!$G$2,FALSE)</f>
        <v>0</v>
      </c>
      <c r="E62" s="170">
        <f>VLOOKUP(A62,'PATENTES SINIM'!$A$6:$C$350,3,FALSE)</f>
        <v>0.7118375955707883</v>
      </c>
      <c r="F62" s="170">
        <f>VLOOKUP(A62,'I G 2019'!$A$6:$I$350,8,FALSE)</f>
        <v>0.4063462234511741</v>
      </c>
      <c r="G62" s="170">
        <f>VLOOKUP(A62,CGR!$S$11:$T$355,2,FALSE)</f>
        <v>1</v>
      </c>
      <c r="H62" s="203">
        <f>VLOOKUP(A62,TM!$C$2:$E$346,3,FALSE)</f>
        <v>0.64239999999999997</v>
      </c>
      <c r="I62" s="170">
        <f>VLOOKUP(A62,'IRPi 2019'!$A$6:$F$350,6,FALSE)</f>
        <v>0.95004365047780104</v>
      </c>
      <c r="J62" s="170">
        <f>VLOOKUP(A62,'R E I 2019'!$A$4:$I$348,9,FALSE)</f>
        <v>0.967225</v>
      </c>
      <c r="K62" s="170">
        <f t="shared" si="1"/>
        <v>0</v>
      </c>
      <c r="L62" s="180">
        <f t="shared" si="2"/>
        <v>37</v>
      </c>
      <c r="M62" s="181">
        <f t="shared" si="3"/>
        <v>24</v>
      </c>
      <c r="N62" s="170">
        <f t="shared" si="4"/>
        <v>0</v>
      </c>
      <c r="O62" s="127">
        <f t="shared" si="5"/>
        <v>0</v>
      </c>
      <c r="P62" s="123">
        <f t="shared" si="6"/>
        <v>0</v>
      </c>
      <c r="Q62" s="274">
        <f>VLOOKUP(A62,'MONTO A DISTRIB'!$A$5:$D$351,4,FALSE)</f>
        <v>0</v>
      </c>
      <c r="R62" s="99"/>
      <c r="S62" s="134"/>
    </row>
    <row r="63" spans="1:19" x14ac:dyDescent="0.25">
      <c r="A63" s="117">
        <v>5801</v>
      </c>
      <c r="B63" s="58">
        <v>1</v>
      </c>
      <c r="C63" s="117" t="s">
        <v>48</v>
      </c>
      <c r="D63" s="58">
        <f>VLOOKUP(A63,Previsional!$A$4:$G$348,Previsional!$G$2,FALSE)</f>
        <v>0</v>
      </c>
      <c r="E63" s="170">
        <f>VLOOKUP(A63,'PATENTES SINIM'!$A$6:$C$350,3,FALSE)</f>
        <v>0.55924955166229828</v>
      </c>
      <c r="F63" s="170">
        <f>VLOOKUP(A63,'I G 2019'!$A$6:$I$350,8,FALSE)</f>
        <v>0.21152310641496525</v>
      </c>
      <c r="G63" s="170">
        <f>VLOOKUP(A63,CGR!$S$11:$T$355,2,FALSE)</f>
        <v>1</v>
      </c>
      <c r="H63" s="203">
        <f>VLOOKUP(A63,TM!$C$2:$E$346,3,FALSE)</f>
        <v>0.70879999999999999</v>
      </c>
      <c r="I63" s="170">
        <f>VLOOKUP(A63,'IRPi 2019'!$A$6:$F$350,6,FALSE)</f>
        <v>1</v>
      </c>
      <c r="J63" s="170">
        <f>VLOOKUP(A63,'R E I 2019'!$A$4:$I$348,9,FALSE)</f>
        <v>1</v>
      </c>
      <c r="K63" s="170">
        <f t="shared" si="1"/>
        <v>0</v>
      </c>
      <c r="L63" s="180">
        <f t="shared" si="2"/>
        <v>37</v>
      </c>
      <c r="M63" s="181">
        <f t="shared" si="3"/>
        <v>24</v>
      </c>
      <c r="N63" s="170">
        <f t="shared" si="4"/>
        <v>0</v>
      </c>
      <c r="O63" s="127">
        <f t="shared" si="5"/>
        <v>0</v>
      </c>
      <c r="P63" s="123">
        <f t="shared" si="6"/>
        <v>0</v>
      </c>
      <c r="Q63" s="274">
        <f>VLOOKUP(A63,'MONTO A DISTRIB'!$A$5:$D$351,4,FALSE)</f>
        <v>0</v>
      </c>
      <c r="R63" s="99"/>
      <c r="S63" s="134"/>
    </row>
    <row r="64" spans="1:19" x14ac:dyDescent="0.25">
      <c r="A64" s="117">
        <v>13101</v>
      </c>
      <c r="B64" s="58">
        <v>1</v>
      </c>
      <c r="C64" s="117" t="s">
        <v>7</v>
      </c>
      <c r="D64" s="58">
        <f>VLOOKUP(A64,Previsional!$A$4:$G$348,Previsional!$G$2,FALSE)</f>
        <v>0</v>
      </c>
      <c r="E64" s="170">
        <f>VLOOKUP(A64,'PATENTES SINIM'!$A$6:$C$350,3,FALSE)</f>
        <v>0.71793883320483165</v>
      </c>
      <c r="F64" s="170">
        <f>VLOOKUP(A64,'I G 2019'!$A$6:$I$350,8,FALSE)</f>
        <v>0.47558520463299309</v>
      </c>
      <c r="G64" s="170">
        <f>VLOOKUP(A64,CGR!$S$11:$T$355,2,FALSE)</f>
        <v>1</v>
      </c>
      <c r="H64" s="203">
        <f>VLOOKUP(A64,TM!$C$2:$E$346,3,FALSE)</f>
        <v>0.89090000000000003</v>
      </c>
      <c r="I64" s="170">
        <f>VLOOKUP(A64,'IRPi 2019'!$A$6:$F$350,6,FALSE)</f>
        <v>0.99058050954951615</v>
      </c>
      <c r="J64" s="170">
        <f>VLOOKUP(A64,'R E I 2019'!$A$4:$I$348,9,FALSE)</f>
        <v>1</v>
      </c>
      <c r="K64" s="170">
        <f t="shared" si="1"/>
        <v>0</v>
      </c>
      <c r="L64" s="180">
        <f t="shared" si="2"/>
        <v>37</v>
      </c>
      <c r="M64" s="181">
        <f t="shared" si="3"/>
        <v>24</v>
      </c>
      <c r="N64" s="170">
        <f t="shared" si="4"/>
        <v>0</v>
      </c>
      <c r="O64" s="127">
        <f t="shared" si="5"/>
        <v>0</v>
      </c>
      <c r="P64" s="123">
        <f t="shared" si="6"/>
        <v>0</v>
      </c>
      <c r="Q64" s="274">
        <f>VLOOKUP(A64,'MONTO A DISTRIB'!$A$5:$D$351,4,FALSE)</f>
        <v>0</v>
      </c>
      <c r="R64" s="99"/>
      <c r="S64" s="134"/>
    </row>
    <row r="65" spans="1:19" x14ac:dyDescent="0.25">
      <c r="A65" s="117">
        <v>13103</v>
      </c>
      <c r="B65" s="58">
        <v>1</v>
      </c>
      <c r="C65" s="117" t="s">
        <v>46</v>
      </c>
      <c r="D65" s="58">
        <f>VLOOKUP(A65,Previsional!$A$4:$G$348,Previsional!$G$2,FALSE)</f>
        <v>0</v>
      </c>
      <c r="E65" s="170">
        <f>VLOOKUP(A65,'PATENTES SINIM'!$A$6:$C$350,3,FALSE)</f>
        <v>0.76953215026503807</v>
      </c>
      <c r="F65" s="170">
        <f>VLOOKUP(A65,'I G 2019'!$A$6:$I$350,8,FALSE)</f>
        <v>0.11271943142277498</v>
      </c>
      <c r="G65" s="170">
        <f>VLOOKUP(A65,CGR!$S$11:$T$355,2,FALSE)</f>
        <v>1</v>
      </c>
      <c r="H65" s="203">
        <f>VLOOKUP(A65,TM!$C$2:$E$346,3,FALSE)</f>
        <v>0.91900000000000004</v>
      </c>
      <c r="I65" s="170">
        <f>VLOOKUP(A65,'IRPi 2019'!$A$6:$F$350,6,FALSE)</f>
        <v>1</v>
      </c>
      <c r="J65" s="170">
        <f>VLOOKUP(A65,'R E I 2019'!$A$4:$I$348,9,FALSE)</f>
        <v>1</v>
      </c>
      <c r="K65" s="170">
        <f t="shared" si="1"/>
        <v>0</v>
      </c>
      <c r="L65" s="180">
        <f t="shared" si="2"/>
        <v>37</v>
      </c>
      <c r="M65" s="181">
        <f t="shared" si="3"/>
        <v>24</v>
      </c>
      <c r="N65" s="170">
        <f t="shared" si="4"/>
        <v>0</v>
      </c>
      <c r="O65" s="127">
        <f t="shared" si="5"/>
        <v>0</v>
      </c>
      <c r="P65" s="123">
        <f t="shared" si="6"/>
        <v>0</v>
      </c>
      <c r="Q65" s="274">
        <f>VLOOKUP(A65,'MONTO A DISTRIB'!$A$5:$D$351,4,FALSE)</f>
        <v>0</v>
      </c>
      <c r="R65" s="99"/>
      <c r="S65" s="134"/>
    </row>
    <row r="66" spans="1:19" x14ac:dyDescent="0.25">
      <c r="A66" s="117">
        <v>13106</v>
      </c>
      <c r="B66" s="58">
        <v>1</v>
      </c>
      <c r="C66" s="117" t="s">
        <v>23</v>
      </c>
      <c r="D66" s="58">
        <f>VLOOKUP(A66,Previsional!$A$4:$G$348,Previsional!$G$2,FALSE)</f>
        <v>0</v>
      </c>
      <c r="E66" s="170">
        <f>VLOOKUP(A66,'PATENTES SINIM'!$A$6:$C$350,3,FALSE)</f>
        <v>0.75604965981623062</v>
      </c>
      <c r="F66" s="170">
        <f>VLOOKUP(A66,'I G 2019'!$A$6:$I$350,8,FALSE)</f>
        <v>0.34736070600395152</v>
      </c>
      <c r="G66" s="170">
        <f>VLOOKUP(A66,CGR!$S$11:$T$355,2,FALSE)</f>
        <v>1</v>
      </c>
      <c r="H66" s="203">
        <f>VLOOKUP(A66,TM!$C$2:$E$346,3,FALSE)</f>
        <v>0.54990000000000006</v>
      </c>
      <c r="I66" s="170">
        <f>VLOOKUP(A66,'IRPi 2019'!$A$6:$F$350,6,FALSE)</f>
        <v>0.97278447881073538</v>
      </c>
      <c r="J66" s="170">
        <f>VLOOKUP(A66,'R E I 2019'!$A$4:$I$348,9,FALSE)</f>
        <v>0.75</v>
      </c>
      <c r="K66" s="170">
        <f t="shared" si="1"/>
        <v>0</v>
      </c>
      <c r="L66" s="180">
        <f t="shared" si="2"/>
        <v>37</v>
      </c>
      <c r="M66" s="181">
        <f t="shared" si="3"/>
        <v>24</v>
      </c>
      <c r="N66" s="170">
        <f t="shared" si="4"/>
        <v>0</v>
      </c>
      <c r="O66" s="127">
        <f t="shared" si="5"/>
        <v>0</v>
      </c>
      <c r="P66" s="123">
        <f t="shared" si="6"/>
        <v>0</v>
      </c>
      <c r="Q66" s="274">
        <f>VLOOKUP(A66,'MONTO A DISTRIB'!$A$5:$D$351,4,FALSE)</f>
        <v>0</v>
      </c>
      <c r="R66" s="99"/>
      <c r="S66" s="134"/>
    </row>
    <row r="67" spans="1:19" x14ac:dyDescent="0.25">
      <c r="A67" s="117">
        <v>13117</v>
      </c>
      <c r="B67" s="58">
        <v>1</v>
      </c>
      <c r="C67" s="117" t="s">
        <v>44</v>
      </c>
      <c r="D67" s="58">
        <f>VLOOKUP(A67,Previsional!$A$4:$G$348,Previsional!$G$2,FALSE)</f>
        <v>0</v>
      </c>
      <c r="E67" s="170">
        <f>VLOOKUP(A67,'PATENTES SINIM'!$A$6:$C$350,3,FALSE)</f>
        <v>0.74951245937161426</v>
      </c>
      <c r="F67" s="170">
        <f>VLOOKUP(A67,'I G 2019'!$A$6:$I$350,8,FALSE)</f>
        <v>0.11010575748807964</v>
      </c>
      <c r="G67" s="170">
        <f>VLOOKUP(A67,CGR!$S$11:$T$355,2,FALSE)</f>
        <v>1</v>
      </c>
      <c r="H67" s="203">
        <f>VLOOKUP(A67,TM!$C$2:$E$346,3,FALSE)</f>
        <v>0.87080000000000002</v>
      </c>
      <c r="I67" s="170">
        <f>VLOOKUP(A67,'IRPi 2019'!$A$6:$F$350,6,FALSE)</f>
        <v>0.99478459243004569</v>
      </c>
      <c r="J67" s="170">
        <f>VLOOKUP(A67,'R E I 2019'!$A$4:$I$348,9,FALSE)</f>
        <v>1</v>
      </c>
      <c r="K67" s="170">
        <f t="shared" si="1"/>
        <v>0</v>
      </c>
      <c r="L67" s="180">
        <f t="shared" si="2"/>
        <v>37</v>
      </c>
      <c r="M67" s="181">
        <f t="shared" si="3"/>
        <v>24</v>
      </c>
      <c r="N67" s="170">
        <f t="shared" si="4"/>
        <v>0</v>
      </c>
      <c r="O67" s="127">
        <f t="shared" si="5"/>
        <v>0</v>
      </c>
      <c r="P67" s="123">
        <f t="shared" si="6"/>
        <v>0</v>
      </c>
      <c r="Q67" s="274">
        <f>VLOOKUP(A67,'MONTO A DISTRIB'!$A$5:$D$351,4,FALSE)</f>
        <v>0</v>
      </c>
      <c r="R67" s="99"/>
      <c r="S67" s="134"/>
    </row>
    <row r="68" spans="1:19" x14ac:dyDescent="0.25">
      <c r="A68" s="117">
        <v>13121</v>
      </c>
      <c r="B68" s="58">
        <v>1</v>
      </c>
      <c r="C68" s="117" t="s">
        <v>45</v>
      </c>
      <c r="D68" s="58">
        <f>VLOOKUP(A68,Previsional!$A$4:$G$348,Previsional!$G$2,FALSE)</f>
        <v>0</v>
      </c>
      <c r="E68" s="170">
        <f>VLOOKUP(A68,'PATENTES SINIM'!$A$6:$C$350,3,FALSE)</f>
        <v>0.85329852394818761</v>
      </c>
      <c r="F68" s="170">
        <f>VLOOKUP(A68,'I G 2019'!$A$6:$I$350,8,FALSE)</f>
        <v>0.16476958640245407</v>
      </c>
      <c r="G68" s="170">
        <f>VLOOKUP(A68,CGR!$S$11:$T$355,2,FALSE)</f>
        <v>1</v>
      </c>
      <c r="H68" s="203">
        <f>VLOOKUP(A68,TM!$C$2:$E$346,3,FALSE)</f>
        <v>0.89749999999999996</v>
      </c>
      <c r="I68" s="170">
        <f>VLOOKUP(A68,'IRPi 2019'!$A$6:$F$350,6,FALSE)</f>
        <v>0.99849922144165293</v>
      </c>
      <c r="J68" s="170">
        <f>VLOOKUP(A68,'R E I 2019'!$A$4:$I$348,9,FALSE)</f>
        <v>1</v>
      </c>
      <c r="K68" s="170">
        <f t="shared" si="1"/>
        <v>0</v>
      </c>
      <c r="L68" s="180">
        <f t="shared" si="2"/>
        <v>37</v>
      </c>
      <c r="M68" s="181">
        <f t="shared" si="3"/>
        <v>24</v>
      </c>
      <c r="N68" s="170">
        <f t="shared" si="4"/>
        <v>0</v>
      </c>
      <c r="O68" s="127">
        <f t="shared" si="5"/>
        <v>0</v>
      </c>
      <c r="P68" s="123">
        <f t="shared" si="6"/>
        <v>0</v>
      </c>
      <c r="Q68" s="274">
        <f>VLOOKUP(A68,'MONTO A DISTRIB'!$A$5:$D$351,4,FALSE)</f>
        <v>0</v>
      </c>
      <c r="R68" s="99"/>
      <c r="S68" s="134"/>
    </row>
    <row r="69" spans="1:19" x14ac:dyDescent="0.25">
      <c r="A69" s="117">
        <v>13126</v>
      </c>
      <c r="B69" s="58">
        <v>1</v>
      </c>
      <c r="C69" s="117" t="s">
        <v>40</v>
      </c>
      <c r="D69" s="58">
        <f>VLOOKUP(A69,Previsional!$A$4:$G$348,Previsional!$G$2,FALSE)</f>
        <v>0</v>
      </c>
      <c r="E69" s="170">
        <f>VLOOKUP(A69,'PATENTES SINIM'!$A$6:$C$350,3,FALSE)</f>
        <v>0.88758607854085236</v>
      </c>
      <c r="F69" s="170">
        <f>VLOOKUP(A69,'I G 2019'!$A$6:$I$350,8,FALSE)</f>
        <v>0.31159674197976905</v>
      </c>
      <c r="G69" s="170">
        <f>VLOOKUP(A69,CGR!$S$11:$T$355,2,FALSE)</f>
        <v>1</v>
      </c>
      <c r="H69" s="203">
        <f>VLOOKUP(A69,TM!$C$2:$E$346,3,FALSE)</f>
        <v>0.91890000000000005</v>
      </c>
      <c r="I69" s="170">
        <f>VLOOKUP(A69,'IRPi 2019'!$A$6:$F$350,6,FALSE)</f>
        <v>0.97913872335965446</v>
      </c>
      <c r="J69" s="170">
        <f>VLOOKUP(A69,'R E I 2019'!$A$4:$I$348,9,FALSE)</f>
        <v>1</v>
      </c>
      <c r="K69" s="170">
        <f t="shared" si="1"/>
        <v>0</v>
      </c>
      <c r="L69" s="180">
        <f t="shared" si="2"/>
        <v>37</v>
      </c>
      <c r="M69" s="181">
        <f t="shared" si="3"/>
        <v>24</v>
      </c>
      <c r="N69" s="170">
        <f t="shared" si="4"/>
        <v>0</v>
      </c>
      <c r="O69" s="127">
        <f t="shared" si="5"/>
        <v>0</v>
      </c>
      <c r="P69" s="123">
        <f t="shared" si="6"/>
        <v>0</v>
      </c>
      <c r="Q69" s="274">
        <f>VLOOKUP(A69,'MONTO A DISTRIB'!$A$5:$D$351,4,FALSE)</f>
        <v>0</v>
      </c>
      <c r="R69" s="99"/>
      <c r="S69" s="134"/>
    </row>
    <row r="70" spans="1:19" x14ac:dyDescent="0.25">
      <c r="A70" s="117">
        <v>13130</v>
      </c>
      <c r="B70" s="58">
        <v>1</v>
      </c>
      <c r="C70" s="117" t="s">
        <v>41</v>
      </c>
      <c r="D70" s="58">
        <f>VLOOKUP(A70,Previsional!$A$4:$G$348,Previsional!$G$2,FALSE)</f>
        <v>0</v>
      </c>
      <c r="E70" s="170">
        <f>VLOOKUP(A70,'PATENTES SINIM'!$A$6:$C$350,3,FALSE)</f>
        <v>0.82459594716547702</v>
      </c>
      <c r="F70" s="170">
        <f>VLOOKUP(A70,'I G 2019'!$A$6:$I$350,8,FALSE)</f>
        <v>0.28894423638421074</v>
      </c>
      <c r="G70" s="170">
        <f>VLOOKUP(A70,CGR!$S$11:$T$355,2,FALSE)</f>
        <v>1</v>
      </c>
      <c r="H70" s="203">
        <f>VLOOKUP(A70,TM!$C$2:$E$346,3,FALSE)</f>
        <v>0.84050000000000002</v>
      </c>
      <c r="I70" s="170">
        <f>VLOOKUP(A70,'IRPi 2019'!$A$6:$F$350,6,FALSE)</f>
        <v>0.99008845390447997</v>
      </c>
      <c r="J70" s="170">
        <f>VLOOKUP(A70,'R E I 2019'!$A$4:$I$348,9,FALSE)</f>
        <v>1</v>
      </c>
      <c r="K70" s="170">
        <f t="shared" si="1"/>
        <v>0</v>
      </c>
      <c r="L70" s="180">
        <f t="shared" si="2"/>
        <v>37</v>
      </c>
      <c r="M70" s="181">
        <f t="shared" si="3"/>
        <v>24</v>
      </c>
      <c r="N70" s="170">
        <f t="shared" si="4"/>
        <v>0</v>
      </c>
      <c r="O70" s="127">
        <f t="shared" si="5"/>
        <v>0</v>
      </c>
      <c r="P70" s="123">
        <f t="shared" si="6"/>
        <v>0</v>
      </c>
      <c r="Q70" s="274">
        <f>VLOOKUP(A70,'MONTO A DISTRIB'!$A$5:$D$351,4,FALSE)</f>
        <v>0</v>
      </c>
      <c r="R70" s="99"/>
      <c r="S70" s="134"/>
    </row>
    <row r="71" spans="1:19" ht="15.75" thickBot="1" x14ac:dyDescent="0.3">
      <c r="A71" s="117">
        <v>13401</v>
      </c>
      <c r="B71" s="168">
        <v>1</v>
      </c>
      <c r="C71" s="167" t="s">
        <v>42</v>
      </c>
      <c r="D71" s="58">
        <f>VLOOKUP(A71,Previsional!$A$4:$G$348,Previsional!$G$2,FALSE)</f>
        <v>0</v>
      </c>
      <c r="E71" s="170">
        <f>VLOOKUP(A71,'PATENTES SINIM'!$A$6:$C$350,3,FALSE)</f>
        <v>0.70835086243163647</v>
      </c>
      <c r="F71" s="170">
        <f>VLOOKUP(A71,'I G 2019'!$A$6:$I$350,8,FALSE)</f>
        <v>0.32739621986040518</v>
      </c>
      <c r="G71" s="170">
        <f>VLOOKUP(A71,CGR!$S$11:$T$355,2,FALSE)</f>
        <v>1</v>
      </c>
      <c r="H71" s="203">
        <f>VLOOKUP(A71,TM!$C$2:$E$346,3,FALSE)</f>
        <v>0.92500000000000004</v>
      </c>
      <c r="I71" s="170">
        <f>VLOOKUP(A71,'IRPi 2019'!$A$6:$F$350,6,FALSE)</f>
        <v>1</v>
      </c>
      <c r="J71" s="170">
        <f>VLOOKUP(A71,'R E I 2019'!$A$4:$I$348,9,FALSE)</f>
        <v>1</v>
      </c>
      <c r="K71" s="170">
        <f t="shared" si="1"/>
        <v>0</v>
      </c>
      <c r="L71" s="180">
        <f t="shared" si="2"/>
        <v>37</v>
      </c>
      <c r="M71" s="181">
        <f t="shared" si="3"/>
        <v>24</v>
      </c>
      <c r="N71" s="170">
        <f t="shared" si="4"/>
        <v>0</v>
      </c>
      <c r="O71" s="127">
        <f t="shared" si="5"/>
        <v>0</v>
      </c>
      <c r="P71" s="123">
        <f t="shared" si="6"/>
        <v>0</v>
      </c>
      <c r="Q71" s="274">
        <f>VLOOKUP(A71,'MONTO A DISTRIB'!$A$5:$D$351,4,FALSE)</f>
        <v>0</v>
      </c>
      <c r="R71" s="99"/>
      <c r="S71" s="134"/>
    </row>
    <row r="72" spans="1:19" ht="15.75" thickTop="1" x14ac:dyDescent="0.25">
      <c r="A72" s="117">
        <v>10109</v>
      </c>
      <c r="B72" s="166">
        <v>2</v>
      </c>
      <c r="C72" s="165" t="s">
        <v>56</v>
      </c>
      <c r="D72" s="58">
        <f>VLOOKUP(A72,Previsional!$A$4:$G$348,Previsional!$G$2,FALSE)</f>
        <v>1</v>
      </c>
      <c r="E72" s="170">
        <f>VLOOKUP(A72,'PATENTES SINIM'!$A$6:$C$350,3,FALSE)</f>
        <v>0.9459726568934278</v>
      </c>
      <c r="F72" s="170">
        <f>VLOOKUP(A72,'I G 2019'!$A$6:$I$350,8,FALSE)</f>
        <v>0.36663744835710144</v>
      </c>
      <c r="G72" s="170">
        <f>VLOOKUP(A72,CGR!$S$11:$T$355,2,FALSE)</f>
        <v>1</v>
      </c>
      <c r="H72" s="203">
        <f>VLOOKUP(A72,TM!$C$2:$E$346,3,FALSE)</f>
        <v>0.81630000000000003</v>
      </c>
      <c r="I72" s="170">
        <f>VLOOKUP(A72,'IRPi 2019'!$A$6:$F$350,6,FALSE)</f>
        <v>1</v>
      </c>
      <c r="J72" s="170">
        <f>VLOOKUP(A72,'R E I 2019'!$A$4:$I$348,9,FALSE)</f>
        <v>1</v>
      </c>
      <c r="K72" s="170">
        <f t="shared" si="1"/>
        <v>0.79519479200197518</v>
      </c>
      <c r="L72" s="180">
        <f t="shared" ref="L72:L108" si="7">_xlfn.RANK.EQ(K72,$K$72:$K$108,0)</f>
        <v>1</v>
      </c>
      <c r="M72" s="181">
        <f t="shared" ref="M72:M108" si="8">$E$5</f>
        <v>19</v>
      </c>
      <c r="N72" s="170">
        <f t="shared" si="4"/>
        <v>0.79519479200197518</v>
      </c>
      <c r="O72" s="127">
        <f t="shared" si="5"/>
        <v>5.6599934336651593E-2</v>
      </c>
      <c r="P72" s="123">
        <f t="shared" si="6"/>
        <v>133370163.70311509</v>
      </c>
      <c r="Q72" s="274">
        <f>VLOOKUP(A72,'MONTO A DISTRIB'!$A$5:$D$351,4,FALSE)</f>
        <v>133370164</v>
      </c>
      <c r="R72" s="99"/>
      <c r="S72" s="134"/>
    </row>
    <row r="73" spans="1:19" x14ac:dyDescent="0.25">
      <c r="A73" s="117">
        <v>6108</v>
      </c>
      <c r="B73" s="58">
        <v>2</v>
      </c>
      <c r="C73" s="117" t="s">
        <v>69</v>
      </c>
      <c r="D73" s="58">
        <f>VLOOKUP(A73,Previsional!$A$4:$G$348,Previsional!$G$2,FALSE)</f>
        <v>1</v>
      </c>
      <c r="E73" s="170">
        <f>VLOOKUP(A73,'PATENTES SINIM'!$A$6:$C$350,3,FALSE)</f>
        <v>0.8850847457627119</v>
      </c>
      <c r="F73" s="170">
        <f>VLOOKUP(A73,'I G 2019'!$A$6:$I$350,8,FALSE)</f>
        <v>0.33683430612778176</v>
      </c>
      <c r="G73" s="170">
        <f>VLOOKUP(A73,CGR!$S$11:$T$355,2,FALSE)</f>
        <v>1</v>
      </c>
      <c r="H73" s="203">
        <f>VLOOKUP(A73,TM!$C$2:$E$346,3,FALSE)</f>
        <v>0.92079999999999995</v>
      </c>
      <c r="I73" s="170">
        <f>VLOOKUP(A73,'IRPi 2019'!$A$6:$F$350,6,FALSE)</f>
        <v>0.99931925243680542</v>
      </c>
      <c r="J73" s="170">
        <f>VLOOKUP(A73,'R E I 2019'!$A$4:$I$348,9,FALSE)</f>
        <v>1</v>
      </c>
      <c r="K73" s="170">
        <f t="shared" si="1"/>
        <v>0.78207420017073492</v>
      </c>
      <c r="L73" s="180">
        <f t="shared" si="7"/>
        <v>2</v>
      </c>
      <c r="M73" s="181">
        <f t="shared" si="8"/>
        <v>19</v>
      </c>
      <c r="N73" s="170">
        <f t="shared" si="4"/>
        <v>0.78207420017073492</v>
      </c>
      <c r="O73" s="127">
        <f t="shared" si="5"/>
        <v>5.5666044120599528E-2</v>
      </c>
      <c r="P73" s="123">
        <f t="shared" si="6"/>
        <v>131169576.50358284</v>
      </c>
      <c r="Q73" s="274">
        <f>VLOOKUP(A73,'MONTO A DISTRIB'!$A$5:$D$351,4,FALSE)</f>
        <v>131169576</v>
      </c>
      <c r="R73" s="99"/>
      <c r="S73" s="134"/>
    </row>
    <row r="74" spans="1:19" x14ac:dyDescent="0.25">
      <c r="A74" s="117">
        <v>5606</v>
      </c>
      <c r="B74" s="58">
        <v>2</v>
      </c>
      <c r="C74" s="117" t="s">
        <v>50</v>
      </c>
      <c r="D74" s="58">
        <f>VLOOKUP(A74,Previsional!$A$4:$G$348,Previsional!$G$2,FALSE)</f>
        <v>1</v>
      </c>
      <c r="E74" s="170">
        <f>VLOOKUP(A74,'PATENTES SINIM'!$A$6:$C$350,3,FALSE)</f>
        <v>0.88738461538461544</v>
      </c>
      <c r="F74" s="170">
        <f>VLOOKUP(A74,'I G 2019'!$A$6:$I$350,8,FALSE)</f>
        <v>0.5907381853659508</v>
      </c>
      <c r="G74" s="170">
        <f>VLOOKUP(A74,CGR!$S$11:$T$355,2,FALSE)</f>
        <v>1</v>
      </c>
      <c r="H74" s="203">
        <f>VLOOKUP(A74,TM!$C$2:$E$346,3,FALSE)</f>
        <v>0.49049999999999999</v>
      </c>
      <c r="I74" s="170">
        <f>VLOOKUP(A74,'IRPi 2019'!$A$6:$F$350,6,FALSE)</f>
        <v>1</v>
      </c>
      <c r="J74" s="170">
        <f>VLOOKUP(A74,'R E I 2019'!$A$4:$I$348,9,FALSE)</f>
        <v>1</v>
      </c>
      <c r="K74" s="170">
        <f t="shared" si="1"/>
        <v>0.78184416172610316</v>
      </c>
      <c r="L74" s="180">
        <f t="shared" si="7"/>
        <v>3</v>
      </c>
      <c r="M74" s="181">
        <f t="shared" si="8"/>
        <v>19</v>
      </c>
      <c r="N74" s="170">
        <f t="shared" si="4"/>
        <v>0.78184416172610316</v>
      </c>
      <c r="O74" s="127">
        <f t="shared" si="5"/>
        <v>5.5649670571637659E-2</v>
      </c>
      <c r="P74" s="123">
        <f t="shared" si="6"/>
        <v>131130994.42869107</v>
      </c>
      <c r="Q74" s="274">
        <f>VLOOKUP(A74,'MONTO A DISTRIB'!$A$5:$D$351,4,FALSE)</f>
        <v>131130994</v>
      </c>
      <c r="R74" s="99"/>
      <c r="S74" s="134"/>
    </row>
    <row r="75" spans="1:19" x14ac:dyDescent="0.25">
      <c r="A75" s="117">
        <v>10301</v>
      </c>
      <c r="B75" s="58">
        <v>2</v>
      </c>
      <c r="C75" s="117" t="s">
        <v>68</v>
      </c>
      <c r="D75" s="58">
        <f>VLOOKUP(A75,Previsional!$A$4:$G$348,Previsional!$G$2,FALSE)</f>
        <v>1</v>
      </c>
      <c r="E75" s="170">
        <f>VLOOKUP(A75,'PATENTES SINIM'!$A$6:$C$350,3,FALSE)</f>
        <v>0.95864215831603916</v>
      </c>
      <c r="F75" s="170">
        <f>VLOOKUP(A75,'I G 2019'!$A$6:$I$350,8,FALSE)</f>
        <v>0.23962378527239789</v>
      </c>
      <c r="G75" s="170">
        <f>VLOOKUP(A75,CGR!$S$11:$T$355,2,FALSE)</f>
        <v>1</v>
      </c>
      <c r="H75" s="203">
        <f>VLOOKUP(A75,TM!$C$2:$E$346,3,FALSE)</f>
        <v>0.85409999999999997</v>
      </c>
      <c r="I75" s="170">
        <f>VLOOKUP(A75,'IRPi 2019'!$A$6:$F$350,6,FALSE)</f>
        <v>0.99530958706588213</v>
      </c>
      <c r="J75" s="170">
        <f>VLOOKUP(A75,'R E I 2019'!$A$4:$I$348,9,FALSE)</f>
        <v>1</v>
      </c>
      <c r="K75" s="170">
        <f t="shared" si="1"/>
        <v>0.77331118108200725</v>
      </c>
      <c r="L75" s="180">
        <f t="shared" si="7"/>
        <v>4</v>
      </c>
      <c r="M75" s="181">
        <f t="shared" si="8"/>
        <v>19</v>
      </c>
      <c r="N75" s="170">
        <f t="shared" si="4"/>
        <v>0.77331118108200725</v>
      </c>
      <c r="O75" s="127">
        <f t="shared" si="5"/>
        <v>5.5042314802951305E-2</v>
      </c>
      <c r="P75" s="123">
        <f t="shared" si="6"/>
        <v>129699841.9150869</v>
      </c>
      <c r="Q75" s="274">
        <f>VLOOKUP(A75,'MONTO A DISTRIB'!$A$5:$D$351,4,FALSE)</f>
        <v>129699842</v>
      </c>
      <c r="R75" s="99"/>
      <c r="S75" s="134"/>
    </row>
    <row r="76" spans="1:19" x14ac:dyDescent="0.25">
      <c r="A76" s="117">
        <v>13601</v>
      </c>
      <c r="B76" s="58">
        <v>2</v>
      </c>
      <c r="C76" s="117" t="s">
        <v>64</v>
      </c>
      <c r="D76" s="58">
        <f>VLOOKUP(A76,Previsional!$A$4:$G$348,Previsional!$G$2,FALSE)</f>
        <v>1</v>
      </c>
      <c r="E76" s="170">
        <f>VLOOKUP(A76,'PATENTES SINIM'!$A$6:$C$350,3,FALSE)</f>
        <v>0.9298289738430584</v>
      </c>
      <c r="F76" s="170">
        <f>VLOOKUP(A76,'I G 2019'!$A$6:$I$350,8,FALSE)</f>
        <v>0.19264472909321703</v>
      </c>
      <c r="G76" s="170">
        <f>VLOOKUP(A76,CGR!$S$11:$T$355,2,FALSE)</f>
        <v>1</v>
      </c>
      <c r="H76" s="203">
        <f>VLOOKUP(A76,TM!$C$2:$E$346,3,FALSE)</f>
        <v>0.99150000000000005</v>
      </c>
      <c r="I76" s="170">
        <f>VLOOKUP(A76,'IRPi 2019'!$A$6:$F$350,6,FALSE)</f>
        <v>0.98287354350110301</v>
      </c>
      <c r="J76" s="170">
        <f>VLOOKUP(A76,'R E I 2019'!$A$4:$I$348,9,FALSE)</f>
        <v>1</v>
      </c>
      <c r="K76" s="170">
        <f t="shared" si="1"/>
        <v>0.77147000029342994</v>
      </c>
      <c r="L76" s="180">
        <f t="shared" si="7"/>
        <v>5</v>
      </c>
      <c r="M76" s="181">
        <f t="shared" si="8"/>
        <v>19</v>
      </c>
      <c r="N76" s="170">
        <f t="shared" si="4"/>
        <v>0.77147000029342994</v>
      </c>
      <c r="O76" s="127">
        <f t="shared" si="5"/>
        <v>5.4911264256866842E-2</v>
      </c>
      <c r="P76" s="123">
        <f t="shared" si="6"/>
        <v>129391038.8574595</v>
      </c>
      <c r="Q76" s="274">
        <f>VLOOKUP(A76,'MONTO A DISTRIB'!$A$5:$D$351,4,FALSE)</f>
        <v>129391039</v>
      </c>
      <c r="R76" s="99"/>
      <c r="S76" s="134"/>
    </row>
    <row r="77" spans="1:19" x14ac:dyDescent="0.25">
      <c r="A77" s="117">
        <v>4102</v>
      </c>
      <c r="B77" s="58">
        <v>2</v>
      </c>
      <c r="C77" s="117" t="s">
        <v>77</v>
      </c>
      <c r="D77" s="58">
        <f>VLOOKUP(A77,Previsional!$A$4:$G$348,Previsional!$G$2,FALSE)</f>
        <v>1</v>
      </c>
      <c r="E77" s="170">
        <f>VLOOKUP(A77,'PATENTES SINIM'!$A$6:$C$350,3,FALSE)</f>
        <v>0.83040524713047548</v>
      </c>
      <c r="F77" s="170">
        <f>VLOOKUP(A77,'I G 2019'!$A$6:$I$350,8,FALSE)</f>
        <v>0.33962502311983889</v>
      </c>
      <c r="G77" s="170">
        <f>VLOOKUP(A77,CGR!$S$11:$T$355,2,FALSE)</f>
        <v>1</v>
      </c>
      <c r="H77" s="203">
        <f>VLOOKUP(A77,TM!$C$2:$E$346,3,FALSE)</f>
        <v>0.99</v>
      </c>
      <c r="I77" s="170">
        <f>VLOOKUP(A77,'IRPi 2019'!$A$6:$F$350,6,FALSE)</f>
        <v>0.91301699154304039</v>
      </c>
      <c r="J77" s="170">
        <f>VLOOKUP(A77,'R E I 2019'!$A$4:$I$348,9,FALSE)</f>
        <v>1</v>
      </c>
      <c r="K77" s="170">
        <f t="shared" si="1"/>
        <v>0.76969894185277821</v>
      </c>
      <c r="L77" s="180">
        <f t="shared" si="7"/>
        <v>6</v>
      </c>
      <c r="M77" s="181">
        <f t="shared" si="8"/>
        <v>19</v>
      </c>
      <c r="N77" s="170">
        <f t="shared" si="4"/>
        <v>0.76969894185277821</v>
      </c>
      <c r="O77" s="127">
        <f t="shared" si="5"/>
        <v>5.4785204840412549E-2</v>
      </c>
      <c r="P77" s="123">
        <f t="shared" si="6"/>
        <v>129093996.7282438</v>
      </c>
      <c r="Q77" s="274">
        <f>VLOOKUP(A77,'MONTO A DISTRIB'!$A$5:$D$351,4,FALSE)</f>
        <v>129093997</v>
      </c>
      <c r="R77" s="99"/>
      <c r="S77" s="134"/>
    </row>
    <row r="78" spans="1:19" x14ac:dyDescent="0.25">
      <c r="A78" s="117">
        <v>15101</v>
      </c>
      <c r="B78" s="58">
        <v>2</v>
      </c>
      <c r="C78" s="117" t="s">
        <v>59</v>
      </c>
      <c r="D78" s="58">
        <f>VLOOKUP(A78,Previsional!$A$4:$G$348,Previsional!$G$2,FALSE)</f>
        <v>1</v>
      </c>
      <c r="E78" s="170">
        <f>VLOOKUP(A78,'PATENTES SINIM'!$A$6:$C$350,3,FALSE)</f>
        <v>0.92866999256979088</v>
      </c>
      <c r="F78" s="170">
        <f>VLOOKUP(A78,'I G 2019'!$A$6:$I$350,8,FALSE)</f>
        <v>0.15843962559618494</v>
      </c>
      <c r="G78" s="170">
        <f>VLOOKUP(A78,CGR!$S$11:$T$355,2,FALSE)</f>
        <v>1</v>
      </c>
      <c r="H78" s="203">
        <f>VLOOKUP(A78,TM!$C$2:$E$346,3,FALSE)</f>
        <v>0.92479999999999996</v>
      </c>
      <c r="I78" s="170">
        <f>VLOOKUP(A78,'IRPi 2019'!$A$6:$F$350,6,FALSE)</f>
        <v>1</v>
      </c>
      <c r="J78" s="170">
        <f>VLOOKUP(A78,'R E I 2019'!$A$4:$I$348,9,FALSE)</f>
        <v>1</v>
      </c>
      <c r="K78" s="170">
        <f t="shared" si="1"/>
        <v>0.75336440379847303</v>
      </c>
      <c r="L78" s="180">
        <f t="shared" si="7"/>
        <v>7</v>
      </c>
      <c r="M78" s="181">
        <f t="shared" si="8"/>
        <v>19</v>
      </c>
      <c r="N78" s="170">
        <f t="shared" si="4"/>
        <v>0.75336440379847303</v>
      </c>
      <c r="O78" s="127">
        <f t="shared" si="5"/>
        <v>5.3622554140744849E-2</v>
      </c>
      <c r="P78" s="123">
        <f t="shared" si="6"/>
        <v>126354366.09153809</v>
      </c>
      <c r="Q78" s="274">
        <f>VLOOKUP(A78,'MONTO A DISTRIB'!$A$5:$D$351,4,FALSE)</f>
        <v>126354366</v>
      </c>
      <c r="R78" s="99"/>
      <c r="S78" s="134"/>
    </row>
    <row r="79" spans="1:19" x14ac:dyDescent="0.25">
      <c r="A79" s="117">
        <v>13301</v>
      </c>
      <c r="B79" s="58">
        <v>2</v>
      </c>
      <c r="C79" s="117" t="s">
        <v>57</v>
      </c>
      <c r="D79" s="58">
        <f>VLOOKUP(A79,Previsional!$A$4:$G$348,Previsional!$G$2,FALSE)</f>
        <v>1</v>
      </c>
      <c r="E79" s="170">
        <f>VLOOKUP(A79,'PATENTES SINIM'!$A$6:$C$350,3,FALSE)</f>
        <v>0.63549677022454631</v>
      </c>
      <c r="F79" s="170">
        <f>VLOOKUP(A79,'I G 2019'!$A$6:$I$350,8,FALSE)</f>
        <v>0.53908083027719478</v>
      </c>
      <c r="G79" s="170">
        <f>VLOOKUP(A79,CGR!$S$11:$T$355,2,FALSE)</f>
        <v>1</v>
      </c>
      <c r="H79" s="203">
        <f>VLOOKUP(A79,TM!$C$2:$E$346,3,FALSE)</f>
        <v>0.95920000000000005</v>
      </c>
      <c r="I79" s="170">
        <f>VLOOKUP(A79,'IRPi 2019'!$A$6:$F$350,6,FALSE)</f>
        <v>0.9950157042448432</v>
      </c>
      <c r="J79" s="170">
        <f>VLOOKUP(A79,'R E I 2019'!$A$4:$I$348,9,FALSE)</f>
        <v>0.8125</v>
      </c>
      <c r="K79" s="170">
        <f t="shared" si="1"/>
        <v>0.74144986236013211</v>
      </c>
      <c r="L79" s="180">
        <f t="shared" si="7"/>
        <v>8</v>
      </c>
      <c r="M79" s="181">
        <f t="shared" si="8"/>
        <v>19</v>
      </c>
      <c r="N79" s="170">
        <f t="shared" si="4"/>
        <v>0.74144986236013211</v>
      </c>
      <c r="O79" s="127">
        <f t="shared" si="5"/>
        <v>5.2774507511360313E-2</v>
      </c>
      <c r="P79" s="123">
        <f t="shared" si="6"/>
        <v>124356057.80523944</v>
      </c>
      <c r="Q79" s="274">
        <f>VLOOKUP(A79,'MONTO A DISTRIB'!$A$5:$D$351,4,FALSE)</f>
        <v>124356058</v>
      </c>
      <c r="R79" s="99"/>
      <c r="S79" s="134"/>
    </row>
    <row r="80" spans="1:19" x14ac:dyDescent="0.25">
      <c r="A80" s="117">
        <v>16101</v>
      </c>
      <c r="B80" s="58">
        <v>2</v>
      </c>
      <c r="C80" s="117" t="s">
        <v>71</v>
      </c>
      <c r="D80" s="58">
        <f>VLOOKUP(A80,Previsional!$A$4:$G$348,Previsional!$G$2,FALSE)</f>
        <v>1</v>
      </c>
      <c r="E80" s="170">
        <f>VLOOKUP(A80,'PATENTES SINIM'!$A$6:$C$350,3,FALSE)</f>
        <v>0.92640827517447655</v>
      </c>
      <c r="F80" s="170">
        <f>VLOOKUP(A80,'I G 2019'!$A$6:$I$350,8,FALSE)</f>
        <v>0.28678450019323365</v>
      </c>
      <c r="G80" s="170">
        <f>VLOOKUP(A80,CGR!$S$11:$T$355,2,FALSE)</f>
        <v>1</v>
      </c>
      <c r="H80" s="203">
        <f>VLOOKUP(A80,TM!$C$2:$E$346,3,FALSE)</f>
        <v>0.63119999999999998</v>
      </c>
      <c r="I80" s="170">
        <f>VLOOKUP(A80,'IRPi 2019'!$A$6:$F$350,6,FALSE)</f>
        <v>1</v>
      </c>
      <c r="J80" s="170">
        <f>VLOOKUP(A80,'R E I 2019'!$A$4:$I$348,9,FALSE)</f>
        <v>1</v>
      </c>
      <c r="K80" s="170">
        <f t="shared" si="1"/>
        <v>0.7406190213593753</v>
      </c>
      <c r="L80" s="180">
        <f t="shared" si="7"/>
        <v>9</v>
      </c>
      <c r="M80" s="181">
        <f t="shared" si="8"/>
        <v>19</v>
      </c>
      <c r="N80" s="170">
        <f t="shared" si="4"/>
        <v>0.7406190213593753</v>
      </c>
      <c r="O80" s="127">
        <f t="shared" si="5"/>
        <v>5.271537037092628E-2</v>
      </c>
      <c r="P80" s="123">
        <f t="shared" si="6"/>
        <v>124216709.05522659</v>
      </c>
      <c r="Q80" s="274">
        <f>VLOOKUP(A80,'MONTO A DISTRIB'!$A$5:$D$351,4,FALSE)</f>
        <v>124216709</v>
      </c>
      <c r="R80" s="99"/>
      <c r="S80" s="134"/>
    </row>
    <row r="81" spans="1:19" x14ac:dyDescent="0.25">
      <c r="A81" s="117">
        <v>5603</v>
      </c>
      <c r="B81" s="58">
        <v>2</v>
      </c>
      <c r="C81" s="117" t="s">
        <v>82</v>
      </c>
      <c r="D81" s="58">
        <f>VLOOKUP(A81,Previsional!$A$4:$G$348,Previsional!$G$2,FALSE)</f>
        <v>1</v>
      </c>
      <c r="E81" s="170">
        <f>VLOOKUP(A81,'PATENTES SINIM'!$A$6:$C$350,3,FALSE)</f>
        <v>0.91843971631205679</v>
      </c>
      <c r="F81" s="170">
        <f>VLOOKUP(A81,'I G 2019'!$A$6:$I$350,8,FALSE)</f>
        <v>0.11428012357667498</v>
      </c>
      <c r="G81" s="170">
        <f>VLOOKUP(A81,CGR!$S$11:$T$355,2,FALSE)</f>
        <v>1</v>
      </c>
      <c r="H81" s="203">
        <f>VLOOKUP(A81,TM!$C$2:$E$346,3,FALSE)</f>
        <v>0.8921</v>
      </c>
      <c r="I81" s="170">
        <f>VLOOKUP(A81,'IRPi 2019'!$A$6:$F$350,6,FALSE)</f>
        <v>1</v>
      </c>
      <c r="J81" s="170">
        <f>VLOOKUP(A81,'R E I 2019'!$A$4:$I$348,9,FALSE)</f>
        <v>1</v>
      </c>
      <c r="K81" s="170">
        <f t="shared" si="1"/>
        <v>0.73383893160338876</v>
      </c>
      <c r="L81" s="180">
        <f t="shared" si="7"/>
        <v>10</v>
      </c>
      <c r="M81" s="181">
        <f t="shared" si="8"/>
        <v>19</v>
      </c>
      <c r="N81" s="170">
        <f t="shared" si="4"/>
        <v>0.73383893160338876</v>
      </c>
      <c r="O81" s="127">
        <f t="shared" si="5"/>
        <v>5.2232780898704874E-2</v>
      </c>
      <c r="P81" s="123">
        <f t="shared" si="6"/>
        <v>123079551.60679665</v>
      </c>
      <c r="Q81" s="274">
        <f>VLOOKUP(A81,'MONTO A DISTRIB'!$A$5:$D$351,4,FALSE)</f>
        <v>123079552</v>
      </c>
      <c r="R81" s="99"/>
      <c r="S81" s="134"/>
    </row>
    <row r="82" spans="1:19" x14ac:dyDescent="0.25">
      <c r="A82" s="117">
        <v>5601</v>
      </c>
      <c r="B82" s="58">
        <v>2</v>
      </c>
      <c r="C82" s="117" t="s">
        <v>54</v>
      </c>
      <c r="D82" s="58">
        <f>VLOOKUP(A82,Previsional!$A$4:$G$348,Previsional!$G$2,FALSE)</f>
        <v>1</v>
      </c>
      <c r="E82" s="170">
        <f>VLOOKUP(A82,'PATENTES SINIM'!$A$6:$C$350,3,FALSE)</f>
        <v>0.8465695488721805</v>
      </c>
      <c r="F82" s="170">
        <f>VLOOKUP(A82,'I G 2019'!$A$6:$I$350,8,FALSE)</f>
        <v>0.22086758289120478</v>
      </c>
      <c r="G82" s="170">
        <f>VLOOKUP(A82,CGR!$S$11:$T$355,2,FALSE)</f>
        <v>1</v>
      </c>
      <c r="H82" s="203">
        <f>VLOOKUP(A82,TM!$C$2:$E$346,3,FALSE)</f>
        <v>0.85529999999999995</v>
      </c>
      <c r="I82" s="170">
        <f>VLOOKUP(A82,'IRPi 2019'!$A$6:$F$350,6,FALSE)</f>
        <v>1</v>
      </c>
      <c r="J82" s="170">
        <f>VLOOKUP(A82,'R E I 2019'!$A$4:$I$348,9,FALSE)</f>
        <v>1</v>
      </c>
      <c r="K82" s="170">
        <f t="shared" si="1"/>
        <v>0.72981123782806434</v>
      </c>
      <c r="L82" s="180">
        <f t="shared" si="7"/>
        <v>11</v>
      </c>
      <c r="M82" s="181">
        <f t="shared" si="8"/>
        <v>19</v>
      </c>
      <c r="N82" s="170">
        <f t="shared" si="4"/>
        <v>0.72981123782806434</v>
      </c>
      <c r="O82" s="127">
        <f t="shared" si="5"/>
        <v>5.1946099942661923E-2</v>
      </c>
      <c r="P82" s="123">
        <f t="shared" si="6"/>
        <v>122404026.3347955</v>
      </c>
      <c r="Q82" s="274">
        <f>VLOOKUP(A82,'MONTO A DISTRIB'!$A$5:$D$351,4,FALSE)</f>
        <v>122404026</v>
      </c>
      <c r="R82" s="99"/>
      <c r="S82" s="134"/>
    </row>
    <row r="83" spans="1:19" x14ac:dyDescent="0.25">
      <c r="A83" s="117">
        <v>2201</v>
      </c>
      <c r="B83" s="58">
        <v>2</v>
      </c>
      <c r="C83" s="117" t="s">
        <v>74</v>
      </c>
      <c r="D83" s="58">
        <f>VLOOKUP(A83,Previsional!$A$4:$G$348,Previsional!$G$2,FALSE)</f>
        <v>1</v>
      </c>
      <c r="E83" s="170">
        <f>VLOOKUP(A83,'PATENTES SINIM'!$A$6:$C$350,3,FALSE)</f>
        <v>0.87981005403635171</v>
      </c>
      <c r="F83" s="170">
        <f>VLOOKUP(A83,'I G 2019'!$A$6:$I$350,8,FALSE)</f>
        <v>0.34700937797069498</v>
      </c>
      <c r="G83" s="170">
        <f>VLOOKUP(A83,CGR!$S$11:$T$355,2,FALSE)</f>
        <v>0.7142857142857143</v>
      </c>
      <c r="H83" s="203">
        <f>VLOOKUP(A83,TM!$C$2:$E$346,3,FALSE)</f>
        <v>0.88819999999999999</v>
      </c>
      <c r="I83" s="170">
        <f>VLOOKUP(A83,'IRPi 2019'!$A$6:$F$350,6,FALSE)</f>
        <v>1</v>
      </c>
      <c r="J83" s="170">
        <f>VLOOKUP(A83,'R E I 2019'!$A$4:$I$348,9,FALSE)</f>
        <v>0.86292499999999994</v>
      </c>
      <c r="K83" s="170">
        <f t="shared" si="1"/>
        <v>0.72820497054825384</v>
      </c>
      <c r="L83" s="180">
        <f t="shared" si="7"/>
        <v>12</v>
      </c>
      <c r="M83" s="181">
        <f t="shared" si="8"/>
        <v>19</v>
      </c>
      <c r="N83" s="170">
        <f t="shared" si="4"/>
        <v>0.72820497054825384</v>
      </c>
      <c r="O83" s="127">
        <f t="shared" si="5"/>
        <v>5.1831769940153358E-2</v>
      </c>
      <c r="P83" s="123">
        <f t="shared" si="6"/>
        <v>122134622.9983879</v>
      </c>
      <c r="Q83" s="274">
        <f>VLOOKUP(A83,'MONTO A DISTRIB'!$A$5:$D$351,4,FALSE)</f>
        <v>122134623</v>
      </c>
      <c r="R83" s="99"/>
      <c r="S83" s="134"/>
    </row>
    <row r="84" spans="1:19" x14ac:dyDescent="0.25">
      <c r="A84" s="117">
        <v>5502</v>
      </c>
      <c r="B84" s="58">
        <v>2</v>
      </c>
      <c r="C84" s="117" t="s">
        <v>367</v>
      </c>
      <c r="D84" s="58">
        <f>VLOOKUP(A84,Previsional!$A$4:$G$348,Previsional!$G$2,FALSE)</f>
        <v>1</v>
      </c>
      <c r="E84" s="170">
        <f>VLOOKUP(A84,'PATENTES SINIM'!$A$6:$C$350,3,FALSE)</f>
        <v>0.8928571428571429</v>
      </c>
      <c r="F84" s="170">
        <f>VLOOKUP(A84,'I G 2019'!$A$6:$I$350,8,FALSE)</f>
        <v>0.19071765273631269</v>
      </c>
      <c r="G84" s="170">
        <f>VLOOKUP(A84,CGR!$S$11:$T$355,2,FALSE)</f>
        <v>1</v>
      </c>
      <c r="H84" s="203">
        <f>VLOOKUP(A84,TM!$C$2:$E$346,3,FALSE)</f>
        <v>0.74060000000000004</v>
      </c>
      <c r="I84" s="170">
        <f>VLOOKUP(A84,'IRPi 2019'!$A$6:$F$350,6,FALSE)</f>
        <v>1</v>
      </c>
      <c r="J84" s="170">
        <f>VLOOKUP(A84,'R E I 2019'!$A$4:$I$348,9,FALSE)</f>
        <v>1</v>
      </c>
      <c r="K84" s="170">
        <f t="shared" si="1"/>
        <v>0.72126941318407833</v>
      </c>
      <c r="L84" s="180">
        <f t="shared" si="7"/>
        <v>13</v>
      </c>
      <c r="M84" s="181">
        <f t="shared" si="8"/>
        <v>19</v>
      </c>
      <c r="N84" s="170">
        <f t="shared" si="4"/>
        <v>0.72126941318407833</v>
      </c>
      <c r="O84" s="127">
        <f t="shared" si="5"/>
        <v>5.1338114680651303E-2</v>
      </c>
      <c r="P84" s="123">
        <f t="shared" si="6"/>
        <v>120971390.50449333</v>
      </c>
      <c r="Q84" s="274">
        <f>VLOOKUP(A84,'MONTO A DISTRIB'!$A$5:$D$351,4,FALSE)</f>
        <v>120971390</v>
      </c>
      <c r="R84" s="99"/>
      <c r="S84" s="134"/>
    </row>
    <row r="85" spans="1:19" x14ac:dyDescent="0.25">
      <c r="A85" s="117">
        <v>5103</v>
      </c>
      <c r="B85" s="58">
        <v>2</v>
      </c>
      <c r="C85" s="117" t="s">
        <v>58</v>
      </c>
      <c r="D85" s="58">
        <f>VLOOKUP(A85,Previsional!$A$4:$G$348,Previsional!$G$2,FALSE)</f>
        <v>1</v>
      </c>
      <c r="E85" s="170">
        <f>VLOOKUP(A85,'PATENTES SINIM'!$A$6:$C$350,3,FALSE)</f>
        <v>0.70612244897959187</v>
      </c>
      <c r="F85" s="170">
        <f>VLOOKUP(A85,'I G 2019'!$A$6:$I$350,8,FALSE)</f>
        <v>0.42926137519334612</v>
      </c>
      <c r="G85" s="170">
        <f>VLOOKUP(A85,CGR!$S$11:$T$355,2,FALSE)</f>
        <v>1</v>
      </c>
      <c r="H85" s="203">
        <f>VLOOKUP(A85,TM!$C$2:$E$346,3,FALSE)</f>
        <v>0.85540000000000005</v>
      </c>
      <c r="I85" s="170">
        <f>VLOOKUP(A85,'IRPi 2019'!$A$6:$F$350,6,FALSE)</f>
        <v>1</v>
      </c>
      <c r="J85" s="170">
        <f>VLOOKUP(A85,'R E I 2019'!$A$4:$I$348,9,FALSE)</f>
        <v>0.75</v>
      </c>
      <c r="K85" s="170">
        <f t="shared" si="1"/>
        <v>0.7202682009411937</v>
      </c>
      <c r="L85" s="180">
        <f t="shared" si="7"/>
        <v>14</v>
      </c>
      <c r="M85" s="181">
        <f t="shared" si="8"/>
        <v>19</v>
      </c>
      <c r="N85" s="170">
        <f t="shared" si="4"/>
        <v>0.7202682009411937</v>
      </c>
      <c r="O85" s="127">
        <f t="shared" si="5"/>
        <v>5.1266850950337312E-2</v>
      </c>
      <c r="P85" s="123">
        <f t="shared" si="6"/>
        <v>120803467.06978507</v>
      </c>
      <c r="Q85" s="274">
        <f>VLOOKUP(A85,'MONTO A DISTRIB'!$A$5:$D$351,4,FALSE)</f>
        <v>120803467</v>
      </c>
      <c r="R85" s="99"/>
      <c r="S85" s="134"/>
    </row>
    <row r="86" spans="1:19" x14ac:dyDescent="0.25">
      <c r="A86" s="117">
        <v>5501</v>
      </c>
      <c r="B86" s="133">
        <v>2</v>
      </c>
      <c r="C86" s="132" t="s">
        <v>67</v>
      </c>
      <c r="D86" s="58">
        <f>VLOOKUP(A86,Previsional!$A$4:$G$348,Previsional!$G$2,FALSE)</f>
        <v>1</v>
      </c>
      <c r="E86" s="170">
        <f>VLOOKUP(A86,'PATENTES SINIM'!$A$6:$C$350,3,FALSE)</f>
        <v>0.78911000552791599</v>
      </c>
      <c r="F86" s="170">
        <f>VLOOKUP(A86,'I G 2019'!$A$6:$I$350,8,FALSE)</f>
        <v>0.28171649625886519</v>
      </c>
      <c r="G86" s="170">
        <f>VLOOKUP(A86,CGR!$S$11:$T$355,2,FALSE)</f>
        <v>1</v>
      </c>
      <c r="H86" s="203">
        <f>VLOOKUP(A86,TM!$C$2:$E$346,3,FALSE)</f>
        <v>0.80110000000000003</v>
      </c>
      <c r="I86" s="170">
        <f>VLOOKUP(A86,'IRPi 2019'!$A$6:$F$350,6,FALSE)</f>
        <v>0.98355641290112827</v>
      </c>
      <c r="J86" s="170">
        <f>VLOOKUP(A86,'R E I 2019'!$A$4:$I$348,9,FALSE)</f>
        <v>1</v>
      </c>
      <c r="K86" s="170">
        <f t="shared" si="1"/>
        <v>0.71596044664454328</v>
      </c>
      <c r="L86" s="180">
        <f t="shared" si="7"/>
        <v>15</v>
      </c>
      <c r="M86" s="181">
        <f t="shared" si="8"/>
        <v>19</v>
      </c>
      <c r="N86" s="170">
        <f t="shared" si="4"/>
        <v>0.71596044664454328</v>
      </c>
      <c r="O86" s="127">
        <f t="shared" si="5"/>
        <v>5.0960236001671703E-2</v>
      </c>
      <c r="P86" s="123">
        <f t="shared" si="6"/>
        <v>120080970.01432694</v>
      </c>
      <c r="Q86" s="274">
        <f>VLOOKUP(A86,'MONTO A DISTRIB'!$A$5:$D$351,4,FALSE)</f>
        <v>120080970</v>
      </c>
      <c r="R86" s="99"/>
      <c r="S86" s="134"/>
    </row>
    <row r="87" spans="1:19" x14ac:dyDescent="0.25">
      <c r="A87" s="117">
        <v>13604</v>
      </c>
      <c r="B87" s="58">
        <v>2</v>
      </c>
      <c r="C87" s="117" t="s">
        <v>55</v>
      </c>
      <c r="D87" s="58">
        <f>VLOOKUP(A87,Previsional!$A$4:$G$348,Previsional!$G$2,FALSE)</f>
        <v>1</v>
      </c>
      <c r="E87" s="170">
        <f>VLOOKUP(A87,'PATENTES SINIM'!$A$6:$C$350,3,FALSE)</f>
        <v>0.76150392817059487</v>
      </c>
      <c r="F87" s="170">
        <f>VLOOKUP(A87,'I G 2019'!$A$6:$I$350,8,FALSE)</f>
        <v>0.30467654146573192</v>
      </c>
      <c r="G87" s="170">
        <f>VLOOKUP(A87,CGR!$S$11:$T$355,2,FALSE)</f>
        <v>1</v>
      </c>
      <c r="H87" s="203">
        <f>VLOOKUP(A87,TM!$C$2:$E$346,3,FALSE)</f>
        <v>0.73560000000000003</v>
      </c>
      <c r="I87" s="170">
        <f>VLOOKUP(A87,'IRPi 2019'!$A$6:$F$350,6,FALSE)</f>
        <v>1</v>
      </c>
      <c r="J87" s="170">
        <f>VLOOKUP(A87,'R E I 2019'!$A$4:$I$348,9,FALSE)</f>
        <v>1</v>
      </c>
      <c r="K87" s="170">
        <f t="shared" si="1"/>
        <v>0.7030355102261413</v>
      </c>
      <c r="L87" s="180">
        <f t="shared" si="7"/>
        <v>16</v>
      </c>
      <c r="M87" s="181">
        <f t="shared" si="8"/>
        <v>19</v>
      </c>
      <c r="N87" s="170">
        <f t="shared" si="4"/>
        <v>0.7030355102261413</v>
      </c>
      <c r="O87" s="127">
        <f t="shared" si="5"/>
        <v>5.0040272038194021E-2</v>
      </c>
      <c r="P87" s="123">
        <f t="shared" si="6"/>
        <v>117913198.1635647</v>
      </c>
      <c r="Q87" s="274">
        <f>VLOOKUP(A87,'MONTO A DISTRIB'!$A$5:$D$351,4,FALSE)</f>
        <v>117913198</v>
      </c>
      <c r="R87" s="99"/>
      <c r="S87" s="134"/>
    </row>
    <row r="88" spans="1:19" x14ac:dyDescent="0.25">
      <c r="A88" s="117">
        <v>16103</v>
      </c>
      <c r="B88" s="58">
        <v>2</v>
      </c>
      <c r="C88" s="117" t="s">
        <v>73</v>
      </c>
      <c r="D88" s="58">
        <f>VLOOKUP(A88,Previsional!$A$4:$G$348,Previsional!$G$2,FALSE)</f>
        <v>1</v>
      </c>
      <c r="E88" s="170">
        <f>VLOOKUP(A88,'PATENTES SINIM'!$A$6:$C$350,3,FALSE)</f>
        <v>0.97962154294032022</v>
      </c>
      <c r="F88" s="170">
        <f>VLOOKUP(A88,'I G 2019'!$A$6:$I$350,8,FALSE)</f>
        <v>0.19748208041296694</v>
      </c>
      <c r="G88" s="170">
        <f>VLOOKUP(A88,CGR!$S$11:$T$355,2,FALSE)</f>
        <v>0.7142857142857143</v>
      </c>
      <c r="H88" s="203">
        <f>VLOOKUP(A88,TM!$C$2:$E$346,3,FALSE)</f>
        <v>0.70240000000000002</v>
      </c>
      <c r="I88" s="170">
        <f>VLOOKUP(A88,'IRPi 2019'!$A$6:$F$350,6,FALSE)</f>
        <v>1</v>
      </c>
      <c r="J88" s="170">
        <f>VLOOKUP(A88,'R E I 2019'!$A$4:$I$348,9,FALSE)</f>
        <v>0.94900000000000007</v>
      </c>
      <c r="K88" s="170">
        <f t="shared" si="1"/>
        <v>0.70219091727521099</v>
      </c>
      <c r="L88" s="180">
        <f t="shared" si="7"/>
        <v>17</v>
      </c>
      <c r="M88" s="181">
        <f t="shared" si="8"/>
        <v>19</v>
      </c>
      <c r="N88" s="170">
        <f t="shared" si="4"/>
        <v>0.70219091727521099</v>
      </c>
      <c r="O88" s="127">
        <f t="shared" si="5"/>
        <v>4.9980156069069644E-2</v>
      </c>
      <c r="P88" s="123">
        <f t="shared" si="6"/>
        <v>117771542.93485716</v>
      </c>
      <c r="Q88" s="274">
        <f>VLOOKUP(A88,'MONTO A DISTRIB'!$A$5:$D$351,4,FALSE)</f>
        <v>117771543</v>
      </c>
      <c r="R88" s="99"/>
      <c r="S88" s="134"/>
    </row>
    <row r="89" spans="1:19" x14ac:dyDescent="0.25">
      <c r="A89" s="117">
        <v>14101</v>
      </c>
      <c r="B89" s="58">
        <v>2</v>
      </c>
      <c r="C89" s="117" t="s">
        <v>63</v>
      </c>
      <c r="D89" s="58">
        <f>VLOOKUP(A89,Previsional!$A$4:$G$348,Previsional!$G$2,FALSE)</f>
        <v>1</v>
      </c>
      <c r="E89" s="170">
        <f>VLOOKUP(A89,'PATENTES SINIM'!$A$6:$C$350,3,FALSE)</f>
        <v>0.84804520464263899</v>
      </c>
      <c r="F89" s="170">
        <f>VLOOKUP(A89,'I G 2019'!$A$6:$I$350,8,FALSE)</f>
        <v>0.19078665569323999</v>
      </c>
      <c r="G89" s="170">
        <f>VLOOKUP(A89,CGR!$S$11:$T$355,2,FALSE)</f>
        <v>1</v>
      </c>
      <c r="H89" s="203">
        <f>VLOOKUP(A89,TM!$C$2:$E$346,3,FALSE)</f>
        <v>0.66159999999999997</v>
      </c>
      <c r="I89" s="170">
        <f>VLOOKUP(A89,'IRPi 2019'!$A$6:$F$350,6,FALSE)</f>
        <v>1</v>
      </c>
      <c r="J89" s="170">
        <f>VLOOKUP(A89,'R E I 2019'!$A$4:$I$348,9,FALSE)</f>
        <v>1</v>
      </c>
      <c r="K89" s="170">
        <f t="shared" ref="K89:K152" si="9">SUMPRODUCT($E$12:$J$12,E89:J89)*D89</f>
        <v>0.69375248554823377</v>
      </c>
      <c r="L89" s="180">
        <f t="shared" si="7"/>
        <v>18</v>
      </c>
      <c r="M89" s="181">
        <f t="shared" si="8"/>
        <v>19</v>
      </c>
      <c r="N89" s="170">
        <f t="shared" ref="N89:N152" si="10">IF(L89&lt;=M89,K89,0)</f>
        <v>0.69375248554823377</v>
      </c>
      <c r="O89" s="127">
        <f t="shared" ref="O89:O152" si="11">N89/VLOOKUP(B89,$C$17:$D$21,2,FALSE)</f>
        <v>4.9379530050822233E-2</v>
      </c>
      <c r="P89" s="123">
        <f t="shared" ref="P89:P152" si="12">VLOOKUP(B89,$C$17:$E$21,3,FALSE)*O89</f>
        <v>116356248.17671229</v>
      </c>
      <c r="Q89" s="274">
        <f>VLOOKUP(A89,'MONTO A DISTRIB'!$A$5:$D$351,4,FALSE)</f>
        <v>116356248</v>
      </c>
      <c r="R89" s="99"/>
      <c r="S89" s="134"/>
    </row>
    <row r="90" spans="1:19" x14ac:dyDescent="0.25">
      <c r="A90" s="117">
        <v>10101</v>
      </c>
      <c r="B90" s="58">
        <v>2</v>
      </c>
      <c r="C90" s="117" t="s">
        <v>61</v>
      </c>
      <c r="D90" s="58">
        <f>VLOOKUP(A90,Previsional!$A$4:$G$348,Previsional!$G$2,FALSE)</f>
        <v>1</v>
      </c>
      <c r="E90" s="170">
        <f>VLOOKUP(A90,'PATENTES SINIM'!$A$6:$C$350,3,FALSE)</f>
        <v>0.77087746180539907</v>
      </c>
      <c r="F90" s="170">
        <f>VLOOKUP(A90,'I G 2019'!$A$6:$I$350,8,FALSE)</f>
        <v>0.28817383844117972</v>
      </c>
      <c r="G90" s="170">
        <f>VLOOKUP(A90,CGR!$S$11:$T$355,2,FALSE)</f>
        <v>1</v>
      </c>
      <c r="H90" s="203">
        <f>VLOOKUP(A90,TM!$C$2:$E$346,3,FALSE)</f>
        <v>0.66790000000000005</v>
      </c>
      <c r="I90" s="170">
        <f>VLOOKUP(A90,'IRPi 2019'!$A$6:$F$350,6,FALSE)</f>
        <v>1</v>
      </c>
      <c r="J90" s="170">
        <f>VLOOKUP(A90,'R E I 2019'!$A$4:$I$348,9,FALSE)</f>
        <v>1</v>
      </c>
      <c r="K90" s="170">
        <f t="shared" si="9"/>
        <v>0.69203557124218462</v>
      </c>
      <c r="L90" s="180">
        <f t="shared" si="7"/>
        <v>19</v>
      </c>
      <c r="M90" s="181">
        <f t="shared" si="8"/>
        <v>19</v>
      </c>
      <c r="N90" s="170">
        <f t="shared" si="10"/>
        <v>0.69203557124218462</v>
      </c>
      <c r="O90" s="127">
        <f t="shared" si="11"/>
        <v>4.9257324475582752E-2</v>
      </c>
      <c r="P90" s="123">
        <f t="shared" si="12"/>
        <v>116068287.10809726</v>
      </c>
      <c r="Q90" s="274">
        <f>VLOOKUP(A90,'MONTO A DISTRIB'!$A$5:$D$351,4,FALSE)</f>
        <v>116068287</v>
      </c>
      <c r="R90" s="99"/>
      <c r="S90" s="134"/>
    </row>
    <row r="91" spans="1:19" x14ac:dyDescent="0.25">
      <c r="A91" s="117">
        <v>5504</v>
      </c>
      <c r="B91" s="58">
        <v>2</v>
      </c>
      <c r="C91" s="117" t="s">
        <v>76</v>
      </c>
      <c r="D91" s="58">
        <f>VLOOKUP(A91,Previsional!$A$4:$G$348,Previsional!$G$2,FALSE)</f>
        <v>1</v>
      </c>
      <c r="E91" s="170">
        <f>VLOOKUP(A91,'PATENTES SINIM'!$A$6:$C$350,3,FALSE)</f>
        <v>0.88755980861244022</v>
      </c>
      <c r="F91" s="170">
        <f>VLOOKUP(A91,'I G 2019'!$A$6:$I$350,8,FALSE)</f>
        <v>0.27164104883846185</v>
      </c>
      <c r="G91" s="170">
        <f>VLOOKUP(A91,CGR!$S$11:$T$355,2,FALSE)</f>
        <v>1</v>
      </c>
      <c r="H91" s="203">
        <f>VLOOKUP(A91,TM!$C$2:$E$346,3,FALSE)</f>
        <v>0.41589999999999999</v>
      </c>
      <c r="I91" s="170">
        <f>VLOOKUP(A91,'IRPi 2019'!$A$6:$F$350,6,FALSE)</f>
        <v>0.99151563335275905</v>
      </c>
      <c r="J91" s="170">
        <f>VLOOKUP(A91,'R E I 2019'!$A$4:$I$348,9,FALSE)</f>
        <v>1</v>
      </c>
      <c r="K91" s="170">
        <f t="shared" si="9"/>
        <v>0.69051697689160763</v>
      </c>
      <c r="L91" s="180">
        <f t="shared" si="7"/>
        <v>20</v>
      </c>
      <c r="M91" s="181">
        <f t="shared" si="8"/>
        <v>19</v>
      </c>
      <c r="N91" s="170">
        <f t="shared" si="10"/>
        <v>0</v>
      </c>
      <c r="O91" s="127">
        <f t="shared" si="11"/>
        <v>0</v>
      </c>
      <c r="P91" s="123">
        <f t="shared" si="12"/>
        <v>0</v>
      </c>
      <c r="Q91" s="274">
        <f>VLOOKUP(A91,'MONTO A DISTRIB'!$A$5:$D$351,4,FALSE)</f>
        <v>0</v>
      </c>
      <c r="R91" s="99"/>
      <c r="S91" s="134"/>
    </row>
    <row r="92" spans="1:19" x14ac:dyDescent="0.25">
      <c r="A92" s="117">
        <v>8102</v>
      </c>
      <c r="B92" s="58">
        <v>2</v>
      </c>
      <c r="C92" s="117" t="s">
        <v>75</v>
      </c>
      <c r="D92" s="58">
        <f>VLOOKUP(A92,Previsional!$A$4:$G$348,Previsional!$G$2,FALSE)</f>
        <v>1</v>
      </c>
      <c r="E92" s="170">
        <f>VLOOKUP(A92,'PATENTES SINIM'!$A$6:$C$350,3,FALSE)</f>
        <v>0.66034555415086393</v>
      </c>
      <c r="F92" s="170">
        <f>VLOOKUP(A92,'I G 2019'!$A$6:$I$350,8,FALSE)</f>
        <v>0.21730148737119273</v>
      </c>
      <c r="G92" s="170">
        <f>VLOOKUP(A92,CGR!$S$11:$T$355,2,FALSE)</f>
        <v>1</v>
      </c>
      <c r="H92" s="203">
        <f>VLOOKUP(A92,TM!$C$2:$E$346,3,FALSE)</f>
        <v>0.92949999999999999</v>
      </c>
      <c r="I92" s="170">
        <f>VLOOKUP(A92,'IRPi 2019'!$A$6:$F$350,6,FALSE)</f>
        <v>0.98811999556468744</v>
      </c>
      <c r="J92" s="170">
        <f>VLOOKUP(A92,'R E I 2019'!$A$4:$I$348,9,FALSE)</f>
        <v>1</v>
      </c>
      <c r="K92" s="170">
        <f t="shared" si="9"/>
        <v>0.67427731557383497</v>
      </c>
      <c r="L92" s="180">
        <f t="shared" si="7"/>
        <v>21</v>
      </c>
      <c r="M92" s="181">
        <f t="shared" si="8"/>
        <v>19</v>
      </c>
      <c r="N92" s="170">
        <f t="shared" si="10"/>
        <v>0</v>
      </c>
      <c r="O92" s="127">
        <f t="shared" si="11"/>
        <v>0</v>
      </c>
      <c r="P92" s="123">
        <f t="shared" si="12"/>
        <v>0</v>
      </c>
      <c r="Q92" s="274">
        <f>VLOOKUP(A92,'MONTO A DISTRIB'!$A$5:$D$351,4,FALSE)</f>
        <v>0</v>
      </c>
      <c r="R92" s="99"/>
      <c r="S92" s="134"/>
    </row>
    <row r="93" spans="1:19" x14ac:dyDescent="0.25">
      <c r="A93" s="117">
        <v>1107</v>
      </c>
      <c r="B93" s="58">
        <v>2</v>
      </c>
      <c r="C93" s="117" t="s">
        <v>70</v>
      </c>
      <c r="D93" s="58">
        <f>VLOOKUP(A93,Previsional!$A$4:$G$348,Previsional!$G$2,FALSE)</f>
        <v>1</v>
      </c>
      <c r="E93" s="170">
        <f>VLOOKUP(A93,'PATENTES SINIM'!$A$6:$C$350,3,FALSE)</f>
        <v>0.79886685552407932</v>
      </c>
      <c r="F93" s="170">
        <f>VLOOKUP(A93,'I G 2019'!$A$6:$I$350,8,FALSE)</f>
        <v>0.17209761578190017</v>
      </c>
      <c r="G93" s="170">
        <f>VLOOKUP(A93,CGR!$S$11:$T$355,2,FALSE)</f>
        <v>1</v>
      </c>
      <c r="H93" s="203">
        <f>VLOOKUP(A93,TM!$C$2:$E$346,3,FALSE)</f>
        <v>0.62190000000000001</v>
      </c>
      <c r="I93" s="170">
        <f>VLOOKUP(A93,'IRPi 2019'!$A$6:$F$350,6,FALSE)</f>
        <v>1</v>
      </c>
      <c r="J93" s="170">
        <f>VLOOKUP(A93,'R E I 2019'!$A$4:$I$348,9,FALSE)</f>
        <v>1</v>
      </c>
      <c r="K93" s="170">
        <f t="shared" si="9"/>
        <v>0.6659128033789028</v>
      </c>
      <c r="L93" s="180">
        <f t="shared" si="7"/>
        <v>22</v>
      </c>
      <c r="M93" s="181">
        <f t="shared" si="8"/>
        <v>19</v>
      </c>
      <c r="N93" s="170">
        <f t="shared" si="10"/>
        <v>0</v>
      </c>
      <c r="O93" s="127">
        <f t="shared" si="11"/>
        <v>0</v>
      </c>
      <c r="P93" s="123">
        <f t="shared" si="12"/>
        <v>0</v>
      </c>
      <c r="Q93" s="274">
        <f>VLOOKUP(A93,'MONTO A DISTRIB'!$A$5:$D$351,4,FALSE)</f>
        <v>0</v>
      </c>
      <c r="R93" s="99"/>
      <c r="S93" s="134"/>
    </row>
    <row r="94" spans="1:19" x14ac:dyDescent="0.25">
      <c r="A94" s="117">
        <v>8301</v>
      </c>
      <c r="B94" s="58">
        <v>2</v>
      </c>
      <c r="C94" s="117" t="s">
        <v>65</v>
      </c>
      <c r="D94" s="58">
        <f>VLOOKUP(A94,Previsional!$A$4:$G$348,Previsional!$G$2,FALSE)</f>
        <v>1</v>
      </c>
      <c r="E94" s="170">
        <f>VLOOKUP(A94,'PATENTES SINIM'!$A$6:$C$350,3,FALSE)</f>
        <v>0.70272118145767815</v>
      </c>
      <c r="F94" s="170">
        <f>VLOOKUP(A94,'I G 2019'!$A$6:$I$350,8,FALSE)</f>
        <v>0.24188081348142895</v>
      </c>
      <c r="G94" s="170">
        <f>VLOOKUP(A94,CGR!$S$11:$T$355,2,FALSE)</f>
        <v>1</v>
      </c>
      <c r="H94" s="203">
        <f>VLOOKUP(A94,TM!$C$2:$E$346,3,FALSE)</f>
        <v>0.69650000000000001</v>
      </c>
      <c r="I94" s="170">
        <f>VLOOKUP(A94,'IRPi 2019'!$A$6:$F$350,6,FALSE)</f>
        <v>1</v>
      </c>
      <c r="J94" s="170">
        <f>VLOOKUP(A94,'R E I 2019'!$A$4:$I$348,9,FALSE)</f>
        <v>1</v>
      </c>
      <c r="K94" s="170">
        <f t="shared" si="9"/>
        <v>0.6608976168805446</v>
      </c>
      <c r="L94" s="180">
        <f t="shared" si="7"/>
        <v>23</v>
      </c>
      <c r="M94" s="181">
        <f t="shared" si="8"/>
        <v>19</v>
      </c>
      <c r="N94" s="170">
        <f t="shared" si="10"/>
        <v>0</v>
      </c>
      <c r="O94" s="127">
        <f t="shared" si="11"/>
        <v>0</v>
      </c>
      <c r="P94" s="123">
        <f t="shared" si="12"/>
        <v>0</v>
      </c>
      <c r="Q94" s="274">
        <f>VLOOKUP(A94,'MONTO A DISTRIB'!$A$5:$D$351,4,FALSE)</f>
        <v>0</v>
      </c>
      <c r="R94" s="99"/>
      <c r="S94" s="134"/>
    </row>
    <row r="95" spans="1:19" x14ac:dyDescent="0.25">
      <c r="A95" s="117">
        <v>1101</v>
      </c>
      <c r="B95" s="58">
        <v>2</v>
      </c>
      <c r="C95" s="117" t="s">
        <v>60</v>
      </c>
      <c r="D95" s="58">
        <f>VLOOKUP(A95,Previsional!$A$4:$G$348,Previsional!$G$2,FALSE)</f>
        <v>1</v>
      </c>
      <c r="E95" s="170">
        <f>VLOOKUP(A95,'PATENTES SINIM'!$A$6:$C$350,3,FALSE)</f>
        <v>0.63781897352159578</v>
      </c>
      <c r="F95" s="170">
        <f>VLOOKUP(A95,'I G 2019'!$A$6:$I$350,8,FALSE)</f>
        <v>0.40075549323977583</v>
      </c>
      <c r="G95" s="170">
        <f>VLOOKUP(A95,CGR!$S$11:$T$355,2,FALSE)</f>
        <v>1</v>
      </c>
      <c r="H95" s="203">
        <f>VLOOKUP(A95,TM!$C$2:$E$346,3,FALSE)</f>
        <v>0.50839999999999996</v>
      </c>
      <c r="I95" s="170">
        <f>VLOOKUP(A95,'IRPi 2019'!$A$6:$F$350,6,FALSE)</f>
        <v>1</v>
      </c>
      <c r="J95" s="170">
        <f>VLOOKUP(A95,'R E I 2019'!$A$4:$I$348,9,FALSE)</f>
        <v>1</v>
      </c>
      <c r="K95" s="170">
        <f t="shared" si="9"/>
        <v>0.64968551404250252</v>
      </c>
      <c r="L95" s="180">
        <f t="shared" si="7"/>
        <v>24</v>
      </c>
      <c r="M95" s="181">
        <f t="shared" si="8"/>
        <v>19</v>
      </c>
      <c r="N95" s="170">
        <f t="shared" si="10"/>
        <v>0</v>
      </c>
      <c r="O95" s="127">
        <f t="shared" si="11"/>
        <v>0</v>
      </c>
      <c r="P95" s="123">
        <f t="shared" si="12"/>
        <v>0</v>
      </c>
      <c r="Q95" s="274">
        <f>VLOOKUP(A95,'MONTO A DISTRIB'!$A$5:$D$351,4,FALSE)</f>
        <v>0</v>
      </c>
      <c r="R95" s="99"/>
      <c r="S95" s="134"/>
    </row>
    <row r="96" spans="1:19" x14ac:dyDescent="0.25">
      <c r="A96" s="117">
        <v>7301</v>
      </c>
      <c r="B96" s="58">
        <v>2</v>
      </c>
      <c r="C96" s="117" t="s">
        <v>62</v>
      </c>
      <c r="D96" s="58">
        <f>VLOOKUP(A96,Previsional!$A$4:$G$348,Previsional!$G$2,FALSE)</f>
        <v>1</v>
      </c>
      <c r="E96" s="170">
        <f>VLOOKUP(A96,'PATENTES SINIM'!$A$6:$C$350,3,FALSE)</f>
        <v>0.83847050100624931</v>
      </c>
      <c r="F96" s="170">
        <f>VLOOKUP(A96,'I G 2019'!$A$6:$I$350,8,FALSE)</f>
        <v>0.20428574016739195</v>
      </c>
      <c r="G96" s="170">
        <f>VLOOKUP(A96,CGR!$S$11:$T$355,2,FALSE)</f>
        <v>1</v>
      </c>
      <c r="H96" s="203">
        <f>VLOOKUP(A96,TM!$C$2:$E$346,3,FALSE)</f>
        <v>0.36170000000000002</v>
      </c>
      <c r="I96" s="170">
        <f>VLOOKUP(A96,'IRPi 2019'!$A$6:$F$350,6,FALSE)</f>
        <v>1</v>
      </c>
      <c r="J96" s="170">
        <f>VLOOKUP(A96,'R E I 2019'!$A$4:$I$348,9,FALSE)</f>
        <v>1</v>
      </c>
      <c r="K96" s="170">
        <f t="shared" si="9"/>
        <v>0.64879111039403536</v>
      </c>
      <c r="L96" s="180">
        <f t="shared" si="7"/>
        <v>25</v>
      </c>
      <c r="M96" s="181">
        <f t="shared" si="8"/>
        <v>19</v>
      </c>
      <c r="N96" s="170">
        <f t="shared" si="10"/>
        <v>0</v>
      </c>
      <c r="O96" s="127">
        <f t="shared" si="11"/>
        <v>0</v>
      </c>
      <c r="P96" s="123">
        <f t="shared" si="12"/>
        <v>0</v>
      </c>
      <c r="Q96" s="274">
        <f>VLOOKUP(A96,'MONTO A DISTRIB'!$A$5:$D$351,4,FALSE)</f>
        <v>0</v>
      </c>
      <c r="R96" s="99"/>
      <c r="S96" s="134"/>
    </row>
    <row r="97" spans="1:19" x14ac:dyDescent="0.25">
      <c r="A97" s="117">
        <v>8107</v>
      </c>
      <c r="B97" s="58">
        <v>2</v>
      </c>
      <c r="C97" s="117" t="s">
        <v>72</v>
      </c>
      <c r="D97" s="58">
        <f>VLOOKUP(A97,Previsional!$A$4:$G$348,Previsional!$G$2,FALSE)</f>
        <v>1</v>
      </c>
      <c r="E97" s="170">
        <f>VLOOKUP(A97,'PATENTES SINIM'!$A$6:$C$350,3,FALSE)</f>
        <v>0.61698113207547167</v>
      </c>
      <c r="F97" s="170">
        <f>VLOOKUP(A97,'I G 2019'!$A$6:$I$350,8,FALSE)</f>
        <v>0.190353914161427</v>
      </c>
      <c r="G97" s="170">
        <f>VLOOKUP(A97,CGR!$S$11:$T$355,2,FALSE)</f>
        <v>1</v>
      </c>
      <c r="H97" s="203">
        <f>VLOOKUP(A97,TM!$C$2:$E$346,3,FALSE)</f>
        <v>0.54649999999999999</v>
      </c>
      <c r="I97" s="170">
        <f>VLOOKUP(A97,'IRPi 2019'!$A$6:$F$350,6,FALSE)</f>
        <v>1</v>
      </c>
      <c r="J97" s="170">
        <f>VLOOKUP(A97,'R E I 2019'!$A$4:$I$348,9,FALSE)</f>
        <v>1</v>
      </c>
      <c r="K97" s="170">
        <f t="shared" si="9"/>
        <v>0.59550687476677189</v>
      </c>
      <c r="L97" s="180">
        <f t="shared" si="7"/>
        <v>26</v>
      </c>
      <c r="M97" s="181">
        <f t="shared" si="8"/>
        <v>19</v>
      </c>
      <c r="N97" s="170">
        <f t="shared" si="10"/>
        <v>0</v>
      </c>
      <c r="O97" s="127">
        <f t="shared" si="11"/>
        <v>0</v>
      </c>
      <c r="P97" s="123">
        <f t="shared" si="12"/>
        <v>0</v>
      </c>
      <c r="Q97" s="274">
        <f>VLOOKUP(A97,'MONTO A DISTRIB'!$A$5:$D$351,4,FALSE)</f>
        <v>0</v>
      </c>
      <c r="R97" s="99"/>
      <c r="S97" s="134"/>
    </row>
    <row r="98" spans="1:19" x14ac:dyDescent="0.25">
      <c r="A98" s="117">
        <v>8106</v>
      </c>
      <c r="B98" s="58">
        <v>2</v>
      </c>
      <c r="C98" s="117" t="s">
        <v>85</v>
      </c>
      <c r="D98" s="58">
        <f>VLOOKUP(A98,Previsional!$A$4:$G$348,Previsional!$G$2,FALSE)</f>
        <v>0</v>
      </c>
      <c r="E98" s="170">
        <f>VLOOKUP(A98,'PATENTES SINIM'!$A$6:$C$350,3,FALSE)</f>
        <v>0.84398976982097185</v>
      </c>
      <c r="F98" s="170">
        <f>VLOOKUP(A98,'I G 2019'!$A$6:$I$350,8,FALSE)</f>
        <v>9.627577933259647E-2</v>
      </c>
      <c r="G98" s="170">
        <f>VLOOKUP(A98,CGR!$S$11:$T$355,2,FALSE)</f>
        <v>1</v>
      </c>
      <c r="H98" s="203">
        <f>VLOOKUP(A98,TM!$C$2:$E$346,3,FALSE)</f>
        <v>0.74580000000000002</v>
      </c>
      <c r="I98" s="170">
        <f>VLOOKUP(A98,'IRPi 2019'!$A$6:$F$350,6,FALSE)</f>
        <v>1</v>
      </c>
      <c r="J98" s="170">
        <f>VLOOKUP(A98,'R E I 2019'!$A$4:$I$348,9,FALSE)</f>
        <v>1</v>
      </c>
      <c r="K98" s="170">
        <f t="shared" si="9"/>
        <v>0</v>
      </c>
      <c r="L98" s="180">
        <f t="shared" si="7"/>
        <v>27</v>
      </c>
      <c r="M98" s="181">
        <f t="shared" si="8"/>
        <v>19</v>
      </c>
      <c r="N98" s="170">
        <f t="shared" si="10"/>
        <v>0</v>
      </c>
      <c r="O98" s="127">
        <f t="shared" si="11"/>
        <v>0</v>
      </c>
      <c r="P98" s="123">
        <f t="shared" si="12"/>
        <v>0</v>
      </c>
      <c r="Q98" s="274">
        <f>VLOOKUP(A98,'MONTO A DISTRIB'!$A$5:$D$351,4,FALSE)</f>
        <v>0</v>
      </c>
      <c r="R98" s="99"/>
      <c r="S98" s="134"/>
    </row>
    <row r="99" spans="1:19" x14ac:dyDescent="0.25">
      <c r="A99" s="117">
        <v>11101</v>
      </c>
      <c r="B99" s="58">
        <v>2</v>
      </c>
      <c r="C99" s="117" t="s">
        <v>350</v>
      </c>
      <c r="D99" s="58">
        <f>VLOOKUP(A99,Previsional!$A$4:$G$348,Previsional!$G$2,FALSE)</f>
        <v>0</v>
      </c>
      <c r="E99" s="170">
        <f>VLOOKUP(A99,'PATENTES SINIM'!$A$6:$C$350,3,FALSE)</f>
        <v>0.88599794590893532</v>
      </c>
      <c r="F99" s="170">
        <f>VLOOKUP(A99,'I G 2019'!$A$6:$I$350,8,FALSE)</f>
        <v>0.22106981009152424</v>
      </c>
      <c r="G99" s="170">
        <f>VLOOKUP(A99,CGR!$S$11:$T$355,2,FALSE)</f>
        <v>1</v>
      </c>
      <c r="H99" s="203">
        <f>VLOOKUP(A99,TM!$C$2:$E$346,3,FALSE)</f>
        <v>0.73229999999999995</v>
      </c>
      <c r="I99" s="170">
        <f>VLOOKUP(A99,'IRPi 2019'!$A$6:$F$350,6,FALSE)</f>
        <v>1</v>
      </c>
      <c r="J99" s="170">
        <f>VLOOKUP(A99,'R E I 2019'!$A$4:$I$348,9,FALSE)</f>
        <v>1</v>
      </c>
      <c r="K99" s="170">
        <f t="shared" si="9"/>
        <v>0</v>
      </c>
      <c r="L99" s="180">
        <f t="shared" si="7"/>
        <v>27</v>
      </c>
      <c r="M99" s="181">
        <f t="shared" si="8"/>
        <v>19</v>
      </c>
      <c r="N99" s="170">
        <f t="shared" si="10"/>
        <v>0</v>
      </c>
      <c r="O99" s="127">
        <f t="shared" si="11"/>
        <v>0</v>
      </c>
      <c r="P99" s="123">
        <f t="shared" si="12"/>
        <v>0</v>
      </c>
      <c r="Q99" s="274">
        <f>VLOOKUP(A99,'MONTO A DISTRIB'!$A$5:$D$351,4,FALSE)</f>
        <v>0</v>
      </c>
      <c r="R99" s="99"/>
      <c r="S99" s="134"/>
    </row>
    <row r="100" spans="1:19" x14ac:dyDescent="0.25">
      <c r="A100" s="117">
        <v>3101</v>
      </c>
      <c r="B100" s="58">
        <v>2</v>
      </c>
      <c r="C100" s="117" t="s">
        <v>52</v>
      </c>
      <c r="D100" s="58">
        <f>VLOOKUP(A100,Previsional!$A$4:$G$348,Previsional!$G$2,FALSE)</f>
        <v>0</v>
      </c>
      <c r="E100" s="170">
        <f>VLOOKUP(A100,'PATENTES SINIM'!$A$6:$C$350,3,FALSE)</f>
        <v>0.75901974132062633</v>
      </c>
      <c r="F100" s="170">
        <f>VLOOKUP(A100,'I G 2019'!$A$6:$I$350,8,FALSE)</f>
        <v>0.31387960593188757</v>
      </c>
      <c r="G100" s="170">
        <f>VLOOKUP(A100,CGR!$S$11:$T$355,2,FALSE)</f>
        <v>1</v>
      </c>
      <c r="H100" s="203">
        <f>VLOOKUP(A100,TM!$C$2:$E$346,3,FALSE)</f>
        <v>0.81779999999999997</v>
      </c>
      <c r="I100" s="170">
        <f>VLOOKUP(A100,'IRPi 2019'!$A$6:$F$350,6,FALSE)</f>
        <v>0.99296930208147227</v>
      </c>
      <c r="J100" s="170">
        <f>VLOOKUP(A100,'R E I 2019'!$A$4:$I$348,9,FALSE)</f>
        <v>1</v>
      </c>
      <c r="K100" s="170">
        <f t="shared" si="9"/>
        <v>0</v>
      </c>
      <c r="L100" s="180">
        <f t="shared" si="7"/>
        <v>27</v>
      </c>
      <c r="M100" s="181">
        <f t="shared" si="8"/>
        <v>19</v>
      </c>
      <c r="N100" s="170">
        <f t="shared" si="10"/>
        <v>0</v>
      </c>
      <c r="O100" s="127">
        <f t="shared" si="11"/>
        <v>0</v>
      </c>
      <c r="P100" s="123">
        <f t="shared" si="12"/>
        <v>0</v>
      </c>
      <c r="Q100" s="274">
        <f>VLOOKUP(A100,'MONTO A DISTRIB'!$A$5:$D$351,4,FALSE)</f>
        <v>0</v>
      </c>
      <c r="R100" s="99"/>
      <c r="S100" s="134"/>
    </row>
    <row r="101" spans="1:19" x14ac:dyDescent="0.25">
      <c r="A101" s="117">
        <v>4101</v>
      </c>
      <c r="B101" s="58">
        <v>2</v>
      </c>
      <c r="C101" s="117" t="s">
        <v>84</v>
      </c>
      <c r="D101" s="58">
        <f>VLOOKUP(A101,Previsional!$A$4:$G$348,Previsional!$G$2,FALSE)</f>
        <v>0</v>
      </c>
      <c r="E101" s="170">
        <f>VLOOKUP(A101,'PATENTES SINIM'!$A$6:$C$350,3,FALSE)</f>
        <v>0.66680291016103976</v>
      </c>
      <c r="F101" s="170">
        <f>VLOOKUP(A101,'I G 2019'!$A$6:$I$350,8,FALSE)</f>
        <v>0.40327022755984643</v>
      </c>
      <c r="G101" s="170">
        <f>VLOOKUP(A101,CGR!$S$11:$T$355,2,FALSE)</f>
        <v>1</v>
      </c>
      <c r="H101" s="203">
        <f>VLOOKUP(A101,TM!$C$2:$E$346,3,FALSE)</f>
        <v>0.9052</v>
      </c>
      <c r="I101" s="170">
        <f>VLOOKUP(A101,'IRPi 2019'!$A$6:$F$350,6,FALSE)</f>
        <v>0.98039075022955202</v>
      </c>
      <c r="J101" s="170">
        <f>VLOOKUP(A101,'R E I 2019'!$A$4:$I$348,9,FALSE)</f>
        <v>1</v>
      </c>
      <c r="K101" s="170">
        <f t="shared" si="9"/>
        <v>0</v>
      </c>
      <c r="L101" s="180">
        <f t="shared" si="7"/>
        <v>27</v>
      </c>
      <c r="M101" s="181">
        <f t="shared" si="8"/>
        <v>19</v>
      </c>
      <c r="N101" s="170">
        <f t="shared" si="10"/>
        <v>0</v>
      </c>
      <c r="O101" s="127">
        <f t="shared" si="11"/>
        <v>0</v>
      </c>
      <c r="P101" s="123">
        <f t="shared" si="12"/>
        <v>0</v>
      </c>
      <c r="Q101" s="274">
        <f>VLOOKUP(A101,'MONTO A DISTRIB'!$A$5:$D$351,4,FALSE)</f>
        <v>0</v>
      </c>
      <c r="R101" s="99"/>
      <c r="S101" s="134"/>
    </row>
    <row r="102" spans="1:19" x14ac:dyDescent="0.25">
      <c r="A102" s="117">
        <v>5605</v>
      </c>
      <c r="B102" s="58">
        <v>2</v>
      </c>
      <c r="C102" s="117" t="s">
        <v>83</v>
      </c>
      <c r="D102" s="58">
        <f>VLOOKUP(A102,Previsional!$A$4:$G$348,Previsional!$G$2,FALSE)</f>
        <v>0</v>
      </c>
      <c r="E102" s="170">
        <f>VLOOKUP(A102,'PATENTES SINIM'!$A$6:$C$350,3,FALSE)</f>
        <v>0.77710843373493976</v>
      </c>
      <c r="F102" s="170">
        <f>VLOOKUP(A102,'I G 2019'!$A$6:$I$350,8,FALSE)</f>
        <v>8.4221330085050547E-2</v>
      </c>
      <c r="G102" s="170">
        <f>VLOOKUP(A102,CGR!$S$11:$T$355,2,FALSE)</f>
        <v>1</v>
      </c>
      <c r="H102" s="203">
        <f>VLOOKUP(A102,TM!$C$2:$E$346,3,FALSE)</f>
        <v>0.82240000000000002</v>
      </c>
      <c r="I102" s="170">
        <f>VLOOKUP(A102,'IRPi 2019'!$A$6:$F$350,6,FALSE)</f>
        <v>1</v>
      </c>
      <c r="J102" s="170">
        <f>VLOOKUP(A102,'R E I 2019'!$A$4:$I$348,9,FALSE)</f>
        <v>0.91915000000000002</v>
      </c>
      <c r="K102" s="170">
        <f t="shared" si="9"/>
        <v>0</v>
      </c>
      <c r="L102" s="180">
        <f t="shared" si="7"/>
        <v>27</v>
      </c>
      <c r="M102" s="181">
        <f t="shared" si="8"/>
        <v>19</v>
      </c>
      <c r="N102" s="170">
        <f t="shared" si="10"/>
        <v>0</v>
      </c>
      <c r="O102" s="127">
        <f t="shared" si="11"/>
        <v>0</v>
      </c>
      <c r="P102" s="123">
        <f t="shared" si="12"/>
        <v>0</v>
      </c>
      <c r="Q102" s="274">
        <f>VLOOKUP(A102,'MONTO A DISTRIB'!$A$5:$D$351,4,FALSE)</f>
        <v>0</v>
      </c>
      <c r="R102" s="99"/>
      <c r="S102" s="134"/>
    </row>
    <row r="103" spans="1:19" x14ac:dyDescent="0.25">
      <c r="A103" s="117">
        <v>8111</v>
      </c>
      <c r="B103" s="58">
        <v>2</v>
      </c>
      <c r="C103" s="117" t="s">
        <v>86</v>
      </c>
      <c r="D103" s="58">
        <f>VLOOKUP(A103,Previsional!$A$4:$G$348,Previsional!$G$2,FALSE)</f>
        <v>0</v>
      </c>
      <c r="E103" s="170">
        <f>VLOOKUP(A103,'PATENTES SINIM'!$A$6:$C$350,3,FALSE)</f>
        <v>0.9415041782729805</v>
      </c>
      <c r="F103" s="170">
        <f>VLOOKUP(A103,'I G 2019'!$A$6:$I$350,8,FALSE)</f>
        <v>0.12002598610058052</v>
      </c>
      <c r="G103" s="170">
        <f>VLOOKUP(A103,CGR!$S$11:$T$355,2,FALSE)</f>
        <v>1</v>
      </c>
      <c r="H103" s="203">
        <f>VLOOKUP(A103,TM!$C$2:$E$346,3,FALSE)</f>
        <v>0.86060000000000003</v>
      </c>
      <c r="I103" s="170">
        <f>VLOOKUP(A103,'IRPi 2019'!$A$6:$F$350,6,FALSE)</f>
        <v>1</v>
      </c>
      <c r="J103" s="170">
        <f>VLOOKUP(A103,'R E I 2019'!$A$4:$I$348,9,FALSE)</f>
        <v>1</v>
      </c>
      <c r="K103" s="170">
        <f t="shared" si="9"/>
        <v>0</v>
      </c>
      <c r="L103" s="180">
        <f t="shared" si="7"/>
        <v>27</v>
      </c>
      <c r="M103" s="181">
        <f t="shared" si="8"/>
        <v>19</v>
      </c>
      <c r="N103" s="170">
        <f t="shared" si="10"/>
        <v>0</v>
      </c>
      <c r="O103" s="127">
        <f t="shared" si="11"/>
        <v>0</v>
      </c>
      <c r="P103" s="123">
        <f t="shared" si="12"/>
        <v>0</v>
      </c>
      <c r="Q103" s="274">
        <f>VLOOKUP(A103,'MONTO A DISTRIB'!$A$5:$D$351,4,FALSE)</f>
        <v>0</v>
      </c>
      <c r="R103" s="99"/>
      <c r="S103" s="134"/>
    </row>
    <row r="104" spans="1:19" x14ac:dyDescent="0.25">
      <c r="A104" s="117">
        <v>12101</v>
      </c>
      <c r="B104" s="58">
        <v>2</v>
      </c>
      <c r="C104" s="117" t="s">
        <v>51</v>
      </c>
      <c r="D104" s="58">
        <f>VLOOKUP(A104,Previsional!$A$4:$G$348,Previsional!$G$2,FALSE)</f>
        <v>0</v>
      </c>
      <c r="E104" s="170">
        <f>VLOOKUP(A104,'PATENTES SINIM'!$A$6:$C$350,3,FALSE)</f>
        <v>0.82703703703703701</v>
      </c>
      <c r="F104" s="170">
        <f>VLOOKUP(A104,'I G 2019'!$A$6:$I$350,8,FALSE)</f>
        <v>0.23075434189984817</v>
      </c>
      <c r="G104" s="170">
        <f>VLOOKUP(A104,CGR!$S$11:$T$355,2,FALSE)</f>
        <v>1</v>
      </c>
      <c r="H104" s="203">
        <f>VLOOKUP(A104,TM!$C$2:$E$346,3,FALSE)</f>
        <v>0.95950000000000002</v>
      </c>
      <c r="I104" s="170">
        <f>VLOOKUP(A104,'IRPi 2019'!$A$6:$F$350,6,FALSE)</f>
        <v>1</v>
      </c>
      <c r="J104" s="170">
        <f>VLOOKUP(A104,'R E I 2019'!$A$4:$I$348,9,FALSE)</f>
        <v>1</v>
      </c>
      <c r="K104" s="170">
        <f t="shared" si="9"/>
        <v>0</v>
      </c>
      <c r="L104" s="180">
        <f t="shared" si="7"/>
        <v>27</v>
      </c>
      <c r="M104" s="181">
        <f t="shared" si="8"/>
        <v>19</v>
      </c>
      <c r="N104" s="170">
        <f t="shared" si="10"/>
        <v>0</v>
      </c>
      <c r="O104" s="127">
        <f t="shared" si="11"/>
        <v>0</v>
      </c>
      <c r="P104" s="123">
        <f t="shared" si="12"/>
        <v>0</v>
      </c>
      <c r="Q104" s="274">
        <f>VLOOKUP(A104,'MONTO A DISTRIB'!$A$5:$D$351,4,FALSE)</f>
        <v>0</v>
      </c>
      <c r="R104" s="99"/>
      <c r="S104" s="134"/>
    </row>
    <row r="105" spans="1:19" x14ac:dyDescent="0.25">
      <c r="A105" s="117">
        <v>13202</v>
      </c>
      <c r="B105" s="58">
        <v>2</v>
      </c>
      <c r="C105" s="117" t="s">
        <v>78</v>
      </c>
      <c r="D105" s="58">
        <f>VLOOKUP(A105,Previsional!$A$4:$G$348,Previsional!$G$2,FALSE)</f>
        <v>0</v>
      </c>
      <c r="E105" s="170">
        <f>VLOOKUP(A105,'PATENTES SINIM'!$A$6:$C$350,3,FALSE)</f>
        <v>0.72013651877133111</v>
      </c>
      <c r="F105" s="170">
        <f>VLOOKUP(A105,'I G 2019'!$A$6:$I$350,8,FALSE)</f>
        <v>0.42514202996500466</v>
      </c>
      <c r="G105" s="170">
        <f>VLOOKUP(A105,CGR!$S$11:$T$355,2,FALSE)</f>
        <v>1</v>
      </c>
      <c r="H105" s="203">
        <f>VLOOKUP(A105,TM!$C$2:$E$346,3,FALSE)</f>
        <v>0.71750000000000003</v>
      </c>
      <c r="I105" s="170">
        <f>VLOOKUP(A105,'IRPi 2019'!$A$6:$F$350,6,FALSE)</f>
        <v>0.99337841243040048</v>
      </c>
      <c r="J105" s="170">
        <f>VLOOKUP(A105,'R E I 2019'!$A$4:$I$348,9,FALSE)</f>
        <v>1</v>
      </c>
      <c r="K105" s="170">
        <f t="shared" si="9"/>
        <v>0</v>
      </c>
      <c r="L105" s="180">
        <f t="shared" si="7"/>
        <v>27</v>
      </c>
      <c r="M105" s="181">
        <f t="shared" si="8"/>
        <v>19</v>
      </c>
      <c r="N105" s="170">
        <f t="shared" si="10"/>
        <v>0</v>
      </c>
      <c r="O105" s="127">
        <f t="shared" si="11"/>
        <v>0</v>
      </c>
      <c r="P105" s="123">
        <f t="shared" si="12"/>
        <v>0</v>
      </c>
      <c r="Q105" s="274">
        <f>VLOOKUP(A105,'MONTO A DISTRIB'!$A$5:$D$351,4,FALSE)</f>
        <v>0</v>
      </c>
      <c r="R105" s="99"/>
      <c r="S105" s="134"/>
    </row>
    <row r="106" spans="1:19" x14ac:dyDescent="0.25">
      <c r="A106" s="117">
        <v>13302</v>
      </c>
      <c r="B106" s="58">
        <v>2</v>
      </c>
      <c r="C106" s="117" t="s">
        <v>79</v>
      </c>
      <c r="D106" s="58">
        <f>VLOOKUP(A106,Previsional!$A$4:$G$348,Previsional!$G$2,FALSE)</f>
        <v>0</v>
      </c>
      <c r="E106" s="170">
        <f>VLOOKUP(A106,'PATENTES SINIM'!$A$6:$C$350,3,FALSE)</f>
        <v>0.53751872531662803</v>
      </c>
      <c r="F106" s="170">
        <f>VLOOKUP(A106,'I G 2019'!$A$6:$I$350,8,FALSE)</f>
        <v>0.73666170037914092</v>
      </c>
      <c r="G106" s="170">
        <f>VLOOKUP(A106,CGR!$S$11:$T$355,2,FALSE)</f>
        <v>0.39285714285714285</v>
      </c>
      <c r="H106" s="203">
        <f>VLOOKUP(A106,TM!$C$2:$E$346,3,FALSE)</f>
        <v>0.72689999999999999</v>
      </c>
      <c r="I106" s="170">
        <f>VLOOKUP(A106,'IRPi 2019'!$A$6:$F$350,6,FALSE)</f>
        <v>0.92322700935274526</v>
      </c>
      <c r="J106" s="170">
        <f>VLOOKUP(A106,'R E I 2019'!$A$4:$I$348,9,FALSE)</f>
        <v>1</v>
      </c>
      <c r="K106" s="170">
        <f t="shared" si="9"/>
        <v>0</v>
      </c>
      <c r="L106" s="180">
        <f t="shared" si="7"/>
        <v>27</v>
      </c>
      <c r="M106" s="181">
        <f t="shared" si="8"/>
        <v>19</v>
      </c>
      <c r="N106" s="170">
        <f t="shared" si="10"/>
        <v>0</v>
      </c>
      <c r="O106" s="127">
        <f t="shared" si="11"/>
        <v>0</v>
      </c>
      <c r="P106" s="123">
        <f t="shared" si="12"/>
        <v>0</v>
      </c>
      <c r="Q106" s="274">
        <f>VLOOKUP(A106,'MONTO A DISTRIB'!$A$5:$D$351,4,FALSE)</f>
        <v>0</v>
      </c>
      <c r="R106" s="99"/>
      <c r="S106" s="134"/>
    </row>
    <row r="107" spans="1:19" x14ac:dyDescent="0.25">
      <c r="A107" s="117">
        <v>13402</v>
      </c>
      <c r="B107" s="58">
        <v>2</v>
      </c>
      <c r="C107" s="117" t="s">
        <v>81</v>
      </c>
      <c r="D107" s="58">
        <f>VLOOKUP(A107,Previsional!$A$4:$G$348,Previsional!$G$2,FALSE)</f>
        <v>0</v>
      </c>
      <c r="E107" s="170">
        <f>VLOOKUP(A107,'PATENTES SINIM'!$A$6:$C$350,3,FALSE)</f>
        <v>0.53737311596431869</v>
      </c>
      <c r="F107" s="170">
        <f>VLOOKUP(A107,'I G 2019'!$A$6:$I$350,8,FALSE)</f>
        <v>0.43256638105046752</v>
      </c>
      <c r="G107" s="170">
        <f>VLOOKUP(A107,CGR!$S$11:$T$355,2,FALSE)</f>
        <v>1</v>
      </c>
      <c r="H107" s="203">
        <f>VLOOKUP(A107,TM!$C$2:$E$346,3,FALSE)</f>
        <v>0.61860000000000004</v>
      </c>
      <c r="I107" s="170">
        <f>VLOOKUP(A107,'IRPi 2019'!$A$6:$F$350,6,FALSE)</f>
        <v>0.99965128622085986</v>
      </c>
      <c r="J107" s="170">
        <f>VLOOKUP(A107,'R E I 2019'!$A$4:$I$348,9,FALSE)</f>
        <v>0.68587500000000001</v>
      </c>
      <c r="K107" s="170">
        <f t="shared" si="9"/>
        <v>0</v>
      </c>
      <c r="L107" s="180">
        <f t="shared" si="7"/>
        <v>27</v>
      </c>
      <c r="M107" s="181">
        <f t="shared" si="8"/>
        <v>19</v>
      </c>
      <c r="N107" s="170">
        <f t="shared" si="10"/>
        <v>0</v>
      </c>
      <c r="O107" s="127">
        <f t="shared" si="11"/>
        <v>0</v>
      </c>
      <c r="P107" s="123">
        <f t="shared" si="12"/>
        <v>0</v>
      </c>
      <c r="Q107" s="274">
        <f>VLOOKUP(A107,'MONTO A DISTRIB'!$A$5:$D$351,4,FALSE)</f>
        <v>0</v>
      </c>
      <c r="R107" s="99"/>
      <c r="S107" s="134"/>
    </row>
    <row r="108" spans="1:19" ht="15.75" thickBot="1" x14ac:dyDescent="0.3">
      <c r="A108" s="117">
        <v>13605</v>
      </c>
      <c r="B108" s="168">
        <v>2</v>
      </c>
      <c r="C108" s="167" t="s">
        <v>80</v>
      </c>
      <c r="D108" s="58">
        <f>VLOOKUP(A108,Previsional!$A$4:$G$348,Previsional!$G$2,FALSE)</f>
        <v>0</v>
      </c>
      <c r="E108" s="170">
        <f>VLOOKUP(A108,'PATENTES SINIM'!$A$6:$C$350,3,FALSE)</f>
        <v>0.93836246550137992</v>
      </c>
      <c r="F108" s="170">
        <f>VLOOKUP(A108,'I G 2019'!$A$6:$I$350,8,FALSE)</f>
        <v>0.16398377296614852</v>
      </c>
      <c r="G108" s="170">
        <f>VLOOKUP(A108,CGR!$S$11:$T$355,2,FALSE)</f>
        <v>1</v>
      </c>
      <c r="H108" s="203">
        <f>VLOOKUP(A108,TM!$C$2:$E$346,3,FALSE)</f>
        <v>0.72929999999999995</v>
      </c>
      <c r="I108" s="170">
        <f>VLOOKUP(A108,'IRPi 2019'!$A$6:$F$350,6,FALSE)</f>
        <v>0.99742292812926914</v>
      </c>
      <c r="J108" s="170">
        <f>VLOOKUP(A108,'R E I 2019'!$A$4:$I$348,9,FALSE)</f>
        <v>1</v>
      </c>
      <c r="K108" s="170">
        <f t="shared" si="9"/>
        <v>0</v>
      </c>
      <c r="L108" s="180">
        <f t="shared" si="7"/>
        <v>27</v>
      </c>
      <c r="M108" s="181">
        <f t="shared" si="8"/>
        <v>19</v>
      </c>
      <c r="N108" s="170">
        <f t="shared" si="10"/>
        <v>0</v>
      </c>
      <c r="O108" s="127">
        <f t="shared" si="11"/>
        <v>0</v>
      </c>
      <c r="P108" s="123">
        <f t="shared" si="12"/>
        <v>0</v>
      </c>
      <c r="Q108" s="274">
        <f>VLOOKUP(A108,'MONTO A DISTRIB'!$A$5:$D$351,4,FALSE)</f>
        <v>0</v>
      </c>
      <c r="R108" s="99"/>
      <c r="S108" s="134"/>
    </row>
    <row r="109" spans="1:19" ht="15.75" thickTop="1" x14ac:dyDescent="0.25">
      <c r="A109" s="117">
        <v>9112</v>
      </c>
      <c r="B109" s="166">
        <v>3</v>
      </c>
      <c r="C109" s="165" t="s">
        <v>99</v>
      </c>
      <c r="D109" s="58">
        <f>VLOOKUP(A109,Previsional!$A$4:$G$348,Previsional!$G$2,FALSE)</f>
        <v>1</v>
      </c>
      <c r="E109" s="170">
        <f>VLOOKUP(A109,'PATENTES SINIM'!$A$6:$C$350,3,FALSE)</f>
        <v>0.98259187620889743</v>
      </c>
      <c r="F109" s="170">
        <f>VLOOKUP(A109,'I G 2019'!$A$6:$I$350,8,FALSE)</f>
        <v>0.24199064614246962</v>
      </c>
      <c r="G109" s="170">
        <f>VLOOKUP(A109,CGR!$S$11:$T$355,2,FALSE)</f>
        <v>1</v>
      </c>
      <c r="H109" s="203">
        <f>VLOOKUP(A109,TM!$C$2:$E$346,3,FALSE)</f>
        <v>0.85150000000000003</v>
      </c>
      <c r="I109" s="170">
        <f>VLOOKUP(A109,'IRPi 2019'!$A$6:$F$350,6,FALSE)</f>
        <v>1</v>
      </c>
      <c r="J109" s="170">
        <f>VLOOKUP(A109,'R E I 2019'!$A$4:$I$348,9,FALSE)</f>
        <v>1</v>
      </c>
      <c r="K109" s="170">
        <f t="shared" si="9"/>
        <v>0.78212981820873151</v>
      </c>
      <c r="L109" s="180">
        <f t="shared" ref="L109:L140" si="13">_xlfn.RANK.EQ(K109,$K$109:$K$164,0)</f>
        <v>1</v>
      </c>
      <c r="M109" s="181">
        <f t="shared" ref="M109:M140" si="14">$E$6</f>
        <v>28</v>
      </c>
      <c r="N109" s="170">
        <f t="shared" si="10"/>
        <v>0.78212981820873151</v>
      </c>
      <c r="O109" s="127">
        <f t="shared" si="11"/>
        <v>3.8208254877483923E-2</v>
      </c>
      <c r="P109" s="123">
        <f t="shared" si="12"/>
        <v>120043512.83073337</v>
      </c>
      <c r="Q109" s="274">
        <f>VLOOKUP(A109,'MONTO A DISTRIB'!$A$5:$D$351,4,FALSE)</f>
        <v>120043513</v>
      </c>
      <c r="R109" s="99"/>
      <c r="S109" s="134"/>
    </row>
    <row r="110" spans="1:19" x14ac:dyDescent="0.25">
      <c r="A110" s="117">
        <v>7406</v>
      </c>
      <c r="B110" s="58">
        <v>3</v>
      </c>
      <c r="C110" s="117" t="s">
        <v>92</v>
      </c>
      <c r="D110" s="58">
        <f>VLOOKUP(A110,Previsional!$A$4:$G$348,Previsional!$G$2,FALSE)</f>
        <v>1</v>
      </c>
      <c r="E110" s="170">
        <f>VLOOKUP(A110,'PATENTES SINIM'!$A$6:$C$350,3,FALSE)</f>
        <v>0.99293563579277866</v>
      </c>
      <c r="F110" s="170">
        <f>VLOOKUP(A110,'I G 2019'!$A$6:$I$350,8,FALSE)</f>
        <v>0.20440590905582059</v>
      </c>
      <c r="G110" s="170">
        <f>VLOOKUP(A110,CGR!$S$11:$T$355,2,FALSE)</f>
        <v>1</v>
      </c>
      <c r="H110" s="203">
        <f>VLOOKUP(A110,TM!$C$2:$E$346,3,FALSE)</f>
        <v>0.87660000000000005</v>
      </c>
      <c r="I110" s="170">
        <f>VLOOKUP(A110,'IRPi 2019'!$A$6:$F$350,6,FALSE)</f>
        <v>1</v>
      </c>
      <c r="J110" s="170">
        <f>VLOOKUP(A110,'R E I 2019'!$A$4:$I$348,9,FALSE)</f>
        <v>1</v>
      </c>
      <c r="K110" s="170">
        <f t="shared" si="9"/>
        <v>0.78011894979142771</v>
      </c>
      <c r="L110" s="180">
        <f t="shared" si="13"/>
        <v>2</v>
      </c>
      <c r="M110" s="181">
        <f t="shared" si="14"/>
        <v>28</v>
      </c>
      <c r="N110" s="170">
        <f t="shared" si="10"/>
        <v>0.78011894979142771</v>
      </c>
      <c r="O110" s="127">
        <f t="shared" si="11"/>
        <v>3.8110020835992714E-2</v>
      </c>
      <c r="P110" s="123">
        <f t="shared" si="12"/>
        <v>119734879.0169678</v>
      </c>
      <c r="Q110" s="274">
        <f>VLOOKUP(A110,'MONTO A DISTRIB'!$A$5:$D$351,4,FALSE)</f>
        <v>119734879</v>
      </c>
      <c r="R110" s="99"/>
      <c r="S110" s="134"/>
    </row>
    <row r="111" spans="1:19" x14ac:dyDescent="0.25">
      <c r="A111" s="117">
        <v>9202</v>
      </c>
      <c r="B111" s="58">
        <v>3</v>
      </c>
      <c r="C111" s="117" t="s">
        <v>88</v>
      </c>
      <c r="D111" s="58">
        <f>VLOOKUP(A111,Previsional!$A$4:$G$348,Previsional!$G$2,FALSE)</f>
        <v>1</v>
      </c>
      <c r="E111" s="170">
        <f>VLOOKUP(A111,'PATENTES SINIM'!$A$6:$C$350,3,FALSE)</f>
        <v>0.99606815203145482</v>
      </c>
      <c r="F111" s="170">
        <f>VLOOKUP(A111,'I G 2019'!$A$6:$I$350,8,FALSE)</f>
        <v>0.16158792884032933</v>
      </c>
      <c r="G111" s="170">
        <f>VLOOKUP(A111,CGR!$S$11:$T$355,2,FALSE)</f>
        <v>1</v>
      </c>
      <c r="H111" s="203">
        <f>VLOOKUP(A111,TM!$C$2:$E$346,3,FALSE)</f>
        <v>0.9002</v>
      </c>
      <c r="I111" s="170">
        <f>VLOOKUP(A111,'IRPi 2019'!$A$6:$F$350,6,FALSE)</f>
        <v>1</v>
      </c>
      <c r="J111" s="170">
        <f>VLOOKUP(A111,'R E I 2019'!$A$4:$I$348,9,FALSE)</f>
        <v>1</v>
      </c>
      <c r="K111" s="170">
        <f t="shared" si="9"/>
        <v>0.77405083542109154</v>
      </c>
      <c r="L111" s="180">
        <f t="shared" si="13"/>
        <v>3</v>
      </c>
      <c r="M111" s="181">
        <f t="shared" si="14"/>
        <v>28</v>
      </c>
      <c r="N111" s="170">
        <f t="shared" si="10"/>
        <v>0.77405083542109154</v>
      </c>
      <c r="O111" s="127">
        <f t="shared" si="11"/>
        <v>3.7813584036001477E-2</v>
      </c>
      <c r="P111" s="123">
        <f t="shared" si="12"/>
        <v>118803527.5350078</v>
      </c>
      <c r="Q111" s="274">
        <f>VLOOKUP(A111,'MONTO A DISTRIB'!$A$5:$D$351,4,FALSE)</f>
        <v>118803527</v>
      </c>
      <c r="R111" s="99"/>
      <c r="S111" s="134"/>
    </row>
    <row r="112" spans="1:19" x14ac:dyDescent="0.25">
      <c r="A112" s="117">
        <v>7404</v>
      </c>
      <c r="B112" s="58">
        <v>3</v>
      </c>
      <c r="C112" s="117" t="s">
        <v>135</v>
      </c>
      <c r="D112" s="58">
        <f>VLOOKUP(A112,Previsional!$A$4:$G$348,Previsional!$G$2,FALSE)</f>
        <v>1</v>
      </c>
      <c r="E112" s="170">
        <f>VLOOKUP(A112,'PATENTES SINIM'!$A$6:$C$350,3,FALSE)</f>
        <v>0.99013041945717306</v>
      </c>
      <c r="F112" s="170">
        <f>VLOOKUP(A112,'I G 2019'!$A$6:$I$350,8,FALSE)</f>
        <v>0.17588825672823408</v>
      </c>
      <c r="G112" s="170">
        <f>VLOOKUP(A112,CGR!$S$11:$T$355,2,FALSE)</f>
        <v>1</v>
      </c>
      <c r="H112" s="203">
        <f>VLOOKUP(A112,TM!$C$2:$E$346,3,FALSE)</f>
        <v>0.85250000000000004</v>
      </c>
      <c r="I112" s="170">
        <f>VLOOKUP(A112,'IRPi 2019'!$A$6:$F$350,6,FALSE)</f>
        <v>0.99968738270694391</v>
      </c>
      <c r="J112" s="170">
        <f>VLOOKUP(A112,'R E I 2019'!$A$4:$I$348,9,FALSE)</f>
        <v>1</v>
      </c>
      <c r="K112" s="170">
        <f t="shared" si="9"/>
        <v>0.76837708012741623</v>
      </c>
      <c r="L112" s="180">
        <f t="shared" si="13"/>
        <v>4</v>
      </c>
      <c r="M112" s="181">
        <f t="shared" si="14"/>
        <v>28</v>
      </c>
      <c r="N112" s="170">
        <f t="shared" si="10"/>
        <v>0.76837708012741623</v>
      </c>
      <c r="O112" s="127">
        <f t="shared" si="11"/>
        <v>3.75364122886441E-2</v>
      </c>
      <c r="P112" s="123">
        <f t="shared" si="12"/>
        <v>117932703.40768501</v>
      </c>
      <c r="Q112" s="274">
        <f>VLOOKUP(A112,'MONTO A DISTRIB'!$A$5:$D$351,4,FALSE)</f>
        <v>117932703</v>
      </c>
      <c r="R112" s="99"/>
      <c r="S112" s="134"/>
    </row>
    <row r="113" spans="1:19" x14ac:dyDescent="0.25">
      <c r="A113" s="117">
        <v>5604</v>
      </c>
      <c r="B113" s="58">
        <v>3</v>
      </c>
      <c r="C113" s="117" t="s">
        <v>105</v>
      </c>
      <c r="D113" s="58">
        <f>VLOOKUP(A113,Previsional!$A$4:$G$348,Previsional!$G$2,FALSE)</f>
        <v>1</v>
      </c>
      <c r="E113" s="170">
        <f>VLOOKUP(A113,'PATENTES SINIM'!$A$6:$C$350,3,FALSE)</f>
        <v>0.9867439933719967</v>
      </c>
      <c r="F113" s="170">
        <f>VLOOKUP(A113,'I G 2019'!$A$6:$I$350,8,FALSE)</f>
        <v>0.10774852658299745</v>
      </c>
      <c r="G113" s="170">
        <f>VLOOKUP(A113,CGR!$S$11:$T$355,2,FALSE)</f>
        <v>1</v>
      </c>
      <c r="H113" s="203">
        <f>VLOOKUP(A113,TM!$C$2:$E$346,3,FALSE)</f>
        <v>0.9657</v>
      </c>
      <c r="I113" s="170">
        <f>VLOOKUP(A113,'IRPi 2019'!$A$6:$F$350,6,FALSE)</f>
        <v>1</v>
      </c>
      <c r="J113" s="170">
        <f>VLOOKUP(A113,'R E I 2019'!$A$4:$I$348,9,FALSE)</f>
        <v>1</v>
      </c>
      <c r="K113" s="170">
        <f t="shared" si="9"/>
        <v>0.76715252932594824</v>
      </c>
      <c r="L113" s="180">
        <f t="shared" si="13"/>
        <v>5</v>
      </c>
      <c r="M113" s="181">
        <f t="shared" si="14"/>
        <v>28</v>
      </c>
      <c r="N113" s="170">
        <f t="shared" si="10"/>
        <v>0.76715252932594824</v>
      </c>
      <c r="O113" s="127">
        <f t="shared" si="11"/>
        <v>3.7476591082440669E-2</v>
      </c>
      <c r="P113" s="123">
        <f t="shared" si="12"/>
        <v>117744755.86186126</v>
      </c>
      <c r="Q113" s="274">
        <f>VLOOKUP(A113,'MONTO A DISTRIB'!$A$5:$D$351,4,FALSE)</f>
        <v>117744756</v>
      </c>
      <c r="R113" s="99"/>
      <c r="S113" s="134"/>
    </row>
    <row r="114" spans="1:19" x14ac:dyDescent="0.25">
      <c r="A114" s="117">
        <v>7304</v>
      </c>
      <c r="B114" s="58">
        <v>3</v>
      </c>
      <c r="C114" s="117" t="s">
        <v>97</v>
      </c>
      <c r="D114" s="58">
        <f>VLOOKUP(A114,Previsional!$A$4:$G$348,Previsional!$G$2,FALSE)</f>
        <v>1</v>
      </c>
      <c r="E114" s="170">
        <f>VLOOKUP(A114,'PATENTES SINIM'!$A$6:$C$350,3,FALSE)</f>
        <v>0.93536121673003803</v>
      </c>
      <c r="F114" s="170">
        <f>VLOOKUP(A114,'I G 2019'!$A$6:$I$350,8,FALSE)</f>
        <v>0.16097519071520339</v>
      </c>
      <c r="G114" s="170">
        <f>VLOOKUP(A114,CGR!$S$11:$T$355,2,FALSE)</f>
        <v>1</v>
      </c>
      <c r="H114" s="203">
        <f>VLOOKUP(A114,TM!$C$2:$E$346,3,FALSE)</f>
        <v>0.98919999999999997</v>
      </c>
      <c r="I114" s="170">
        <f>VLOOKUP(A114,'IRPi 2019'!$A$6:$F$350,6,FALSE)</f>
        <v>0.9988182295051633</v>
      </c>
      <c r="J114" s="170">
        <f>VLOOKUP(A114,'R E I 2019'!$A$4:$I$348,9,FALSE)</f>
        <v>1</v>
      </c>
      <c r="K114" s="170">
        <f t="shared" si="9"/>
        <v>0.76594113500957228</v>
      </c>
      <c r="L114" s="180">
        <f t="shared" si="13"/>
        <v>6</v>
      </c>
      <c r="M114" s="181">
        <f t="shared" si="14"/>
        <v>28</v>
      </c>
      <c r="N114" s="170">
        <f t="shared" si="10"/>
        <v>0.76594113500957228</v>
      </c>
      <c r="O114" s="127">
        <f t="shared" si="11"/>
        <v>3.7417412590942632E-2</v>
      </c>
      <c r="P114" s="123">
        <f t="shared" si="12"/>
        <v>117558827.610853</v>
      </c>
      <c r="Q114" s="274">
        <f>VLOOKUP(A114,'MONTO A DISTRIB'!$A$5:$D$351,4,FALSE)</f>
        <v>117558828</v>
      </c>
      <c r="R114" s="99"/>
      <c r="S114" s="134"/>
    </row>
    <row r="115" spans="1:19" x14ac:dyDescent="0.25">
      <c r="A115" s="117">
        <v>13602</v>
      </c>
      <c r="B115" s="58">
        <v>3</v>
      </c>
      <c r="C115" s="117" t="s">
        <v>136</v>
      </c>
      <c r="D115" s="58">
        <f>VLOOKUP(A115,Previsional!$A$4:$G$348,Previsional!$G$2,FALSE)</f>
        <v>1</v>
      </c>
      <c r="E115" s="170">
        <f>VLOOKUP(A115,'PATENTES SINIM'!$A$6:$C$350,3,FALSE)</f>
        <v>0.97211660329531047</v>
      </c>
      <c r="F115" s="170">
        <f>VLOOKUP(A115,'I G 2019'!$A$6:$I$350,8,FALSE)</f>
        <v>0.20893673794240153</v>
      </c>
      <c r="G115" s="170">
        <f>VLOOKUP(A115,CGR!$S$11:$T$355,2,FALSE)</f>
        <v>1</v>
      </c>
      <c r="H115" s="203">
        <f>VLOOKUP(A115,TM!$C$2:$E$346,3,FALSE)</f>
        <v>0.8054</v>
      </c>
      <c r="I115" s="170">
        <f>VLOOKUP(A115,'IRPi 2019'!$A$6:$F$350,6,FALSE)</f>
        <v>1</v>
      </c>
      <c r="J115" s="170">
        <f>VLOOKUP(A115,'R E I 2019'!$A$4:$I$348,9,FALSE)</f>
        <v>1</v>
      </c>
      <c r="K115" s="170">
        <f t="shared" si="9"/>
        <v>0.76328499563895913</v>
      </c>
      <c r="L115" s="180">
        <f t="shared" si="13"/>
        <v>7</v>
      </c>
      <c r="M115" s="181">
        <f t="shared" si="14"/>
        <v>28</v>
      </c>
      <c r="N115" s="170">
        <f t="shared" si="10"/>
        <v>0.76328499563895913</v>
      </c>
      <c r="O115" s="127">
        <f t="shared" si="11"/>
        <v>3.7287656062422937E-2</v>
      </c>
      <c r="P115" s="123">
        <f t="shared" si="12"/>
        <v>117151155.77276012</v>
      </c>
      <c r="Q115" s="274">
        <f>VLOOKUP(A115,'MONTO A DISTRIB'!$A$5:$D$351,4,FALSE)</f>
        <v>117151156</v>
      </c>
      <c r="R115" s="99"/>
      <c r="S115" s="134"/>
    </row>
    <row r="116" spans="1:19" x14ac:dyDescent="0.25">
      <c r="A116" s="117">
        <v>9203</v>
      </c>
      <c r="B116" s="58">
        <v>3</v>
      </c>
      <c r="C116" s="117" t="s">
        <v>137</v>
      </c>
      <c r="D116" s="58">
        <f>VLOOKUP(A116,Previsional!$A$4:$G$348,Previsional!$G$2,FALSE)</f>
        <v>1</v>
      </c>
      <c r="E116" s="170">
        <f>VLOOKUP(A116,'PATENTES SINIM'!$A$6:$C$350,3,FALSE)</f>
        <v>0.967741935483871</v>
      </c>
      <c r="F116" s="170">
        <f>VLOOKUP(A116,'I G 2019'!$A$6:$I$350,8,FALSE)</f>
        <v>9.8713549640862333E-2</v>
      </c>
      <c r="G116" s="170">
        <f>VLOOKUP(A116,CGR!$S$11:$T$355,2,FALSE)</f>
        <v>1</v>
      </c>
      <c r="H116" s="203">
        <f>VLOOKUP(A116,TM!$C$2:$E$346,3,FALSE)</f>
        <v>0.8821</v>
      </c>
      <c r="I116" s="170">
        <f>VLOOKUP(A116,'IRPi 2019'!$A$6:$F$350,6,FALSE)</f>
        <v>1</v>
      </c>
      <c r="J116" s="170">
        <f>VLOOKUP(A116,'R E I 2019'!$A$4:$I$348,9,FALSE)</f>
        <v>1</v>
      </c>
      <c r="K116" s="170">
        <f t="shared" si="9"/>
        <v>0.74570306482957049</v>
      </c>
      <c r="L116" s="180">
        <f t="shared" si="13"/>
        <v>8</v>
      </c>
      <c r="M116" s="181">
        <f t="shared" si="14"/>
        <v>28</v>
      </c>
      <c r="N116" s="170">
        <f t="shared" si="10"/>
        <v>0.74570306482957049</v>
      </c>
      <c r="O116" s="127">
        <f t="shared" si="11"/>
        <v>3.6428751468883802E-2</v>
      </c>
      <c r="P116" s="123">
        <f t="shared" si="12"/>
        <v>114452630.94022056</v>
      </c>
      <c r="Q116" s="274">
        <f>VLOOKUP(A116,'MONTO A DISTRIB'!$A$5:$D$351,4,FALSE)</f>
        <v>114452631</v>
      </c>
      <c r="R116" s="99"/>
      <c r="S116" s="134"/>
    </row>
    <row r="117" spans="1:19" x14ac:dyDescent="0.25">
      <c r="A117" s="117">
        <v>4301</v>
      </c>
      <c r="B117" s="58">
        <v>3</v>
      </c>
      <c r="C117" s="117" t="s">
        <v>124</v>
      </c>
      <c r="D117" s="58">
        <f>VLOOKUP(A117,Previsional!$A$4:$G$348,Previsional!$G$2,FALSE)</f>
        <v>1</v>
      </c>
      <c r="E117" s="170">
        <f>VLOOKUP(A117,'PATENTES SINIM'!$A$6:$C$350,3,FALSE)</f>
        <v>0.83384061981184288</v>
      </c>
      <c r="F117" s="170">
        <f>VLOOKUP(A117,'I G 2019'!$A$6:$I$350,8,FALSE)</f>
        <v>0.24707573329267202</v>
      </c>
      <c r="G117" s="170">
        <f>VLOOKUP(A117,CGR!$S$11:$T$355,2,FALSE)</f>
        <v>1</v>
      </c>
      <c r="H117" s="203">
        <f>VLOOKUP(A117,TM!$C$2:$E$346,3,FALSE)</f>
        <v>0.93379999999999996</v>
      </c>
      <c r="I117" s="170">
        <f>VLOOKUP(A117,'IRPi 2019'!$A$6:$F$350,6,FALSE)</f>
        <v>1</v>
      </c>
      <c r="J117" s="170">
        <f>VLOOKUP(A117,'R E I 2019'!$A$4:$I$348,9,FALSE)</f>
        <v>0.93007499999999999</v>
      </c>
      <c r="K117" s="170">
        <f t="shared" si="9"/>
        <v>0.74018690025731304</v>
      </c>
      <c r="L117" s="180">
        <f t="shared" si="13"/>
        <v>9</v>
      </c>
      <c r="M117" s="181">
        <f t="shared" si="14"/>
        <v>28</v>
      </c>
      <c r="N117" s="170">
        <f t="shared" si="10"/>
        <v>0.74018690025731304</v>
      </c>
      <c r="O117" s="127">
        <f t="shared" si="11"/>
        <v>3.6159278272726081E-2</v>
      </c>
      <c r="P117" s="123">
        <f t="shared" si="12"/>
        <v>113605994.28580584</v>
      </c>
      <c r="Q117" s="274">
        <f>VLOOKUP(A117,'MONTO A DISTRIB'!$A$5:$D$351,4,FALSE)</f>
        <v>113605994</v>
      </c>
      <c r="R117" s="99"/>
      <c r="S117" s="134"/>
    </row>
    <row r="118" spans="1:19" x14ac:dyDescent="0.25">
      <c r="A118" s="117">
        <v>9211</v>
      </c>
      <c r="B118" s="58">
        <v>3</v>
      </c>
      <c r="C118" s="117" t="s">
        <v>108</v>
      </c>
      <c r="D118" s="58">
        <f>VLOOKUP(A118,Previsional!$A$4:$G$348,Previsional!$G$2,FALSE)</f>
        <v>1</v>
      </c>
      <c r="E118" s="170">
        <f>VLOOKUP(A118,'PATENTES SINIM'!$A$6:$C$350,3,FALSE)</f>
        <v>0.99506903353057197</v>
      </c>
      <c r="F118" s="170">
        <f>VLOOKUP(A118,'I G 2019'!$A$6:$I$350,8,FALSE)</f>
        <v>0.1421751043906635</v>
      </c>
      <c r="G118" s="170">
        <f>VLOOKUP(A118,CGR!$S$11:$T$355,2,FALSE)</f>
        <v>1</v>
      </c>
      <c r="H118" s="203">
        <f>VLOOKUP(A118,TM!$C$2:$E$346,3,FALSE)</f>
        <v>0.70320000000000005</v>
      </c>
      <c r="I118" s="170">
        <f>VLOOKUP(A118,'IRPi 2019'!$A$6:$F$350,6,FALSE)</f>
        <v>1</v>
      </c>
      <c r="J118" s="170">
        <f>VLOOKUP(A118,'R E I 2019'!$A$4:$I$348,9,FALSE)</f>
        <v>1</v>
      </c>
      <c r="K118" s="170">
        <f t="shared" si="9"/>
        <v>0.73929793783336617</v>
      </c>
      <c r="L118" s="180">
        <f t="shared" si="13"/>
        <v>10</v>
      </c>
      <c r="M118" s="181">
        <f t="shared" si="14"/>
        <v>28</v>
      </c>
      <c r="N118" s="170">
        <f t="shared" si="10"/>
        <v>0.73929793783336617</v>
      </c>
      <c r="O118" s="127">
        <f t="shared" si="11"/>
        <v>3.6115851079337069E-2</v>
      </c>
      <c r="P118" s="123">
        <f t="shared" si="12"/>
        <v>113469553.8002743</v>
      </c>
      <c r="Q118" s="274">
        <f>VLOOKUP(A118,'MONTO A DISTRIB'!$A$5:$D$351,4,FALSE)</f>
        <v>113469554</v>
      </c>
      <c r="R118" s="99"/>
      <c r="S118" s="134"/>
    </row>
    <row r="119" spans="1:19" x14ac:dyDescent="0.25">
      <c r="A119" s="117">
        <v>8306</v>
      </c>
      <c r="B119" s="58">
        <v>3</v>
      </c>
      <c r="C119" s="117" t="s">
        <v>116</v>
      </c>
      <c r="D119" s="58">
        <f>VLOOKUP(A119,Previsional!$A$4:$G$348,Previsional!$G$2,FALSE)</f>
        <v>1</v>
      </c>
      <c r="E119" s="170">
        <f>VLOOKUP(A119,'PATENTES SINIM'!$A$6:$C$350,3,FALSE)</f>
        <v>0.93455098934550984</v>
      </c>
      <c r="F119" s="170">
        <f>VLOOKUP(A119,'I G 2019'!$A$6:$I$350,8,FALSE)</f>
        <v>0.1714842167632272</v>
      </c>
      <c r="G119" s="170">
        <f>VLOOKUP(A119,CGR!$S$11:$T$355,2,FALSE)</f>
        <v>1</v>
      </c>
      <c r="H119" s="203">
        <f>VLOOKUP(A119,TM!$C$2:$E$346,3,FALSE)</f>
        <v>0.78879999999999995</v>
      </c>
      <c r="I119" s="170">
        <f>VLOOKUP(A119,'IRPi 2019'!$A$6:$F$350,6,FALSE)</f>
        <v>1</v>
      </c>
      <c r="J119" s="170">
        <f>VLOOKUP(A119,'R E I 2019'!$A$4:$I$348,9,FALSE)</f>
        <v>1</v>
      </c>
      <c r="K119" s="170">
        <f t="shared" si="9"/>
        <v>0.73828390046173531</v>
      </c>
      <c r="L119" s="180">
        <f t="shared" si="13"/>
        <v>11</v>
      </c>
      <c r="M119" s="181">
        <f t="shared" si="14"/>
        <v>28</v>
      </c>
      <c r="N119" s="170">
        <f t="shared" si="10"/>
        <v>0.73828390046173531</v>
      </c>
      <c r="O119" s="127">
        <f t="shared" si="11"/>
        <v>3.6066313780734514E-2</v>
      </c>
      <c r="P119" s="123">
        <f t="shared" si="12"/>
        <v>113313916.4554266</v>
      </c>
      <c r="Q119" s="274">
        <f>VLOOKUP(A119,'MONTO A DISTRIB'!$A$5:$D$351,4,FALSE)</f>
        <v>113313916</v>
      </c>
      <c r="R119" s="99"/>
      <c r="S119" s="134"/>
    </row>
    <row r="120" spans="1:19" x14ac:dyDescent="0.25">
      <c r="A120" s="117">
        <v>5503</v>
      </c>
      <c r="B120" s="58">
        <v>3</v>
      </c>
      <c r="C120" s="117" t="s">
        <v>100</v>
      </c>
      <c r="D120" s="58">
        <f>VLOOKUP(A120,Previsional!$A$4:$G$348,Previsional!$G$2,FALSE)</f>
        <v>1</v>
      </c>
      <c r="E120" s="170">
        <f>VLOOKUP(A120,'PATENTES SINIM'!$A$6:$C$350,3,FALSE)</f>
        <v>0.97668393782383423</v>
      </c>
      <c r="F120" s="170">
        <f>VLOOKUP(A120,'I G 2019'!$A$6:$I$350,8,FALSE)</f>
        <v>0.2135283849476716</v>
      </c>
      <c r="G120" s="170">
        <f>VLOOKUP(A120,CGR!$S$11:$T$355,2,FALSE)</f>
        <v>1</v>
      </c>
      <c r="H120" s="203">
        <f>VLOOKUP(A120,TM!$C$2:$E$346,3,FALSE)</f>
        <v>0.56910000000000005</v>
      </c>
      <c r="I120" s="170">
        <f>VLOOKUP(A120,'IRPi 2019'!$A$6:$F$350,6,FALSE)</f>
        <v>1</v>
      </c>
      <c r="J120" s="170">
        <f>VLOOKUP(A120,'R E I 2019'!$A$4:$I$348,9,FALSE)</f>
        <v>1</v>
      </c>
      <c r="K120" s="170">
        <f t="shared" si="9"/>
        <v>0.73058647447526004</v>
      </c>
      <c r="L120" s="180">
        <f t="shared" si="13"/>
        <v>12</v>
      </c>
      <c r="M120" s="181">
        <f t="shared" si="14"/>
        <v>28</v>
      </c>
      <c r="N120" s="170">
        <f t="shared" si="10"/>
        <v>0.73058647447526004</v>
      </c>
      <c r="O120" s="127">
        <f t="shared" si="11"/>
        <v>3.569028258086876E-2</v>
      </c>
      <c r="P120" s="123">
        <f t="shared" si="12"/>
        <v>112132493.5846207</v>
      </c>
      <c r="Q120" s="274">
        <f>VLOOKUP(A120,'MONTO A DISTRIB'!$A$5:$D$351,4,FALSE)</f>
        <v>112132494</v>
      </c>
      <c r="R120" s="99"/>
      <c r="S120" s="134"/>
    </row>
    <row r="121" spans="1:19" x14ac:dyDescent="0.25">
      <c r="A121" s="117">
        <v>3201</v>
      </c>
      <c r="B121" s="58">
        <v>3</v>
      </c>
      <c r="C121" s="117" t="s">
        <v>133</v>
      </c>
      <c r="D121" s="58">
        <f>VLOOKUP(A121,Previsional!$A$4:$G$348,Previsional!$G$2,FALSE)</f>
        <v>1</v>
      </c>
      <c r="E121" s="170">
        <f>VLOOKUP(A121,'PATENTES SINIM'!$A$6:$C$350,3,FALSE)</f>
        <v>0.96084828711256121</v>
      </c>
      <c r="F121" s="170">
        <f>VLOOKUP(A121,'I G 2019'!$A$6:$I$350,8,FALSE)</f>
        <v>0.15692436229852394</v>
      </c>
      <c r="G121" s="170">
        <f>VLOOKUP(A121,CGR!$S$11:$T$355,2,FALSE)</f>
        <v>1</v>
      </c>
      <c r="H121" s="203">
        <f>VLOOKUP(A121,TM!$C$2:$E$346,3,FALSE)</f>
        <v>0.68410000000000004</v>
      </c>
      <c r="I121" s="170">
        <f>VLOOKUP(A121,'IRPi 2019'!$A$6:$F$350,6,FALSE)</f>
        <v>1</v>
      </c>
      <c r="J121" s="170">
        <f>VLOOKUP(A121,'R E I 2019'!$A$4:$I$348,9,FALSE)</f>
        <v>1</v>
      </c>
      <c r="K121" s="170">
        <f t="shared" si="9"/>
        <v>0.72814299106402747</v>
      </c>
      <c r="L121" s="180">
        <f t="shared" si="13"/>
        <v>13</v>
      </c>
      <c r="M121" s="181">
        <f t="shared" si="14"/>
        <v>28</v>
      </c>
      <c r="N121" s="170">
        <f t="shared" si="10"/>
        <v>0.72814299106402747</v>
      </c>
      <c r="O121" s="127">
        <f t="shared" si="11"/>
        <v>3.5570914625841679E-2</v>
      </c>
      <c r="P121" s="123">
        <f t="shared" si="12"/>
        <v>111757460.78904238</v>
      </c>
      <c r="Q121" s="274">
        <f>VLOOKUP(A121,'MONTO A DISTRIB'!$A$5:$D$351,4,FALSE)</f>
        <v>111757461</v>
      </c>
      <c r="R121" s="99"/>
      <c r="S121" s="134"/>
    </row>
    <row r="122" spans="1:19" x14ac:dyDescent="0.25">
      <c r="A122" s="117">
        <v>8310</v>
      </c>
      <c r="B122" s="58">
        <v>3</v>
      </c>
      <c r="C122" s="117" t="s">
        <v>114</v>
      </c>
      <c r="D122" s="58">
        <f>VLOOKUP(A122,Previsional!$A$4:$G$348,Previsional!$G$2,FALSE)</f>
        <v>1</v>
      </c>
      <c r="E122" s="170">
        <f>VLOOKUP(A122,'PATENTES SINIM'!$A$6:$C$350,3,FALSE)</f>
        <v>0.96666666666666667</v>
      </c>
      <c r="F122" s="170">
        <f>VLOOKUP(A122,'I G 2019'!$A$6:$I$350,8,FALSE)</f>
        <v>5.4492767323887983E-2</v>
      </c>
      <c r="G122" s="170">
        <f>VLOOKUP(A122,CGR!$S$11:$T$355,2,FALSE)</f>
        <v>1</v>
      </c>
      <c r="H122" s="203">
        <f>VLOOKUP(A122,TM!$C$2:$E$346,3,FALSE)</f>
        <v>0.82410000000000005</v>
      </c>
      <c r="I122" s="170">
        <f>VLOOKUP(A122,'IRPi 2019'!$A$6:$F$350,6,FALSE)</f>
        <v>1</v>
      </c>
      <c r="J122" s="170">
        <f>VLOOKUP(A122,'R E I 2019'!$A$4:$I$348,9,FALSE)</f>
        <v>1</v>
      </c>
      <c r="K122" s="170">
        <f t="shared" si="9"/>
        <v>0.72557152516430545</v>
      </c>
      <c r="L122" s="180">
        <f t="shared" si="13"/>
        <v>14</v>
      </c>
      <c r="M122" s="181">
        <f t="shared" si="14"/>
        <v>28</v>
      </c>
      <c r="N122" s="170">
        <f t="shared" si="10"/>
        <v>0.72557152516430545</v>
      </c>
      <c r="O122" s="127">
        <f t="shared" si="11"/>
        <v>3.5445294527722472E-2</v>
      </c>
      <c r="P122" s="123">
        <f t="shared" si="12"/>
        <v>111362784.87650135</v>
      </c>
      <c r="Q122" s="274">
        <f>VLOOKUP(A122,'MONTO A DISTRIB'!$A$5:$D$351,4,FALSE)</f>
        <v>111362785</v>
      </c>
      <c r="R122" s="99"/>
      <c r="S122" s="134"/>
    </row>
    <row r="123" spans="1:19" x14ac:dyDescent="0.25">
      <c r="A123" s="117">
        <v>6105</v>
      </c>
      <c r="B123" s="58">
        <v>3</v>
      </c>
      <c r="C123" s="117" t="s">
        <v>112</v>
      </c>
      <c r="D123" s="58">
        <f>VLOOKUP(A123,Previsional!$A$4:$G$348,Previsional!$G$2,FALSE)</f>
        <v>1</v>
      </c>
      <c r="E123" s="170">
        <f>VLOOKUP(A123,'PATENTES SINIM'!$A$6:$C$350,3,FALSE)</f>
        <v>0.8162055335968379</v>
      </c>
      <c r="F123" s="170">
        <f>VLOOKUP(A123,'I G 2019'!$A$6:$I$350,8,FALSE)</f>
        <v>0.1922782102030034</v>
      </c>
      <c r="G123" s="170">
        <f>VLOOKUP(A123,CGR!$S$11:$T$355,2,FALSE)</f>
        <v>1</v>
      </c>
      <c r="H123" s="203">
        <f>VLOOKUP(A123,TM!$C$2:$E$346,3,FALSE)</f>
        <v>0.93700000000000006</v>
      </c>
      <c r="I123" s="170">
        <f>VLOOKUP(A123,'IRPi 2019'!$A$6:$F$350,6,FALSE)</f>
        <v>0.99543730143512033</v>
      </c>
      <c r="J123" s="170">
        <f>VLOOKUP(A123,'R E I 2019'!$A$4:$I$348,9,FALSE)</f>
        <v>1</v>
      </c>
      <c r="K123" s="170">
        <f t="shared" si="9"/>
        <v>0.72406335438140013</v>
      </c>
      <c r="L123" s="180">
        <f t="shared" si="13"/>
        <v>15</v>
      </c>
      <c r="M123" s="181">
        <f t="shared" si="14"/>
        <v>28</v>
      </c>
      <c r="N123" s="170">
        <f t="shared" si="10"/>
        <v>0.72406335438140013</v>
      </c>
      <c r="O123" s="127">
        <f t="shared" si="11"/>
        <v>3.5371618045467908E-2</v>
      </c>
      <c r="P123" s="123">
        <f t="shared" si="12"/>
        <v>111131306.52787724</v>
      </c>
      <c r="Q123" s="274">
        <f>VLOOKUP(A123,'MONTO A DISTRIB'!$A$5:$D$351,4,FALSE)</f>
        <v>111131306</v>
      </c>
      <c r="R123" s="99"/>
      <c r="S123" s="134"/>
    </row>
    <row r="124" spans="1:19" x14ac:dyDescent="0.25">
      <c r="A124" s="117">
        <v>9210</v>
      </c>
      <c r="B124" s="58">
        <v>3</v>
      </c>
      <c r="C124" s="117" t="s">
        <v>113</v>
      </c>
      <c r="D124" s="58">
        <f>VLOOKUP(A124,Previsional!$A$4:$G$348,Previsional!$G$2,FALSE)</f>
        <v>1</v>
      </c>
      <c r="E124" s="170">
        <f>VLOOKUP(A124,'PATENTES SINIM'!$A$6:$C$350,3,FALSE)</f>
        <v>0.98094449047224519</v>
      </c>
      <c r="F124" s="170">
        <f>VLOOKUP(A124,'I G 2019'!$A$6:$I$350,8,FALSE)</f>
        <v>9.4646149025112994E-2</v>
      </c>
      <c r="G124" s="170">
        <f>VLOOKUP(A124,CGR!$S$11:$T$355,2,FALSE)</f>
        <v>1</v>
      </c>
      <c r="H124" s="203">
        <f>VLOOKUP(A124,TM!$C$2:$E$346,3,FALSE)</f>
        <v>0.70860000000000001</v>
      </c>
      <c r="I124" s="170">
        <f>VLOOKUP(A124,'IRPi 2019'!$A$6:$F$350,6,FALSE)</f>
        <v>1</v>
      </c>
      <c r="J124" s="170">
        <f>VLOOKUP(A124,'R E I 2019'!$A$4:$I$348,9,FALSE)</f>
        <v>1</v>
      </c>
      <c r="K124" s="170">
        <f t="shared" si="9"/>
        <v>0.72328210892156408</v>
      </c>
      <c r="L124" s="180">
        <f t="shared" si="13"/>
        <v>16</v>
      </c>
      <c r="M124" s="181">
        <f t="shared" si="14"/>
        <v>28</v>
      </c>
      <c r="N124" s="170">
        <f t="shared" si="10"/>
        <v>0.72328210892156408</v>
      </c>
      <c r="O124" s="127">
        <f t="shared" si="11"/>
        <v>3.5333452992868768E-2</v>
      </c>
      <c r="P124" s="123">
        <f t="shared" si="12"/>
        <v>111011398.74888915</v>
      </c>
      <c r="Q124" s="274">
        <f>VLOOKUP(A124,'MONTO A DISTRIB'!$A$5:$D$351,4,FALSE)</f>
        <v>111011399</v>
      </c>
      <c r="R124" s="99"/>
      <c r="S124" s="134"/>
    </row>
    <row r="125" spans="1:19" x14ac:dyDescent="0.25">
      <c r="A125" s="117">
        <v>8201</v>
      </c>
      <c r="B125" s="58">
        <v>3</v>
      </c>
      <c r="C125" s="117" t="s">
        <v>127</v>
      </c>
      <c r="D125" s="58">
        <f>VLOOKUP(A125,Previsional!$A$4:$G$348,Previsional!$G$2,FALSE)</f>
        <v>1</v>
      </c>
      <c r="E125" s="170">
        <f>VLOOKUP(A125,'PATENTES SINIM'!$A$6:$C$350,3,FALSE)</f>
        <v>0.95319148936170217</v>
      </c>
      <c r="F125" s="170">
        <f>VLOOKUP(A125,'I G 2019'!$A$6:$I$350,8,FALSE)</f>
        <v>9.7712721934120256E-2</v>
      </c>
      <c r="G125" s="170">
        <f>VLOOKUP(A125,CGR!$S$11:$T$355,2,FALSE)</f>
        <v>1</v>
      </c>
      <c r="H125" s="203">
        <f>VLOOKUP(A125,TM!$C$2:$E$346,3,FALSE)</f>
        <v>0.74990000000000001</v>
      </c>
      <c r="I125" s="170">
        <f>VLOOKUP(A125,'IRPi 2019'!$A$6:$F$350,6,FALSE)</f>
        <v>1</v>
      </c>
      <c r="J125" s="170">
        <f>VLOOKUP(A125,'R E I 2019'!$A$4:$I$348,9,FALSE)</f>
        <v>1</v>
      </c>
      <c r="K125" s="170">
        <f t="shared" si="9"/>
        <v>0.72053020176012583</v>
      </c>
      <c r="L125" s="180">
        <f t="shared" si="13"/>
        <v>17</v>
      </c>
      <c r="M125" s="181">
        <f t="shared" si="14"/>
        <v>28</v>
      </c>
      <c r="N125" s="170">
        <f t="shared" si="10"/>
        <v>0.72053020176012583</v>
      </c>
      <c r="O125" s="127">
        <f t="shared" si="11"/>
        <v>3.5199018059210038E-2</v>
      </c>
      <c r="P125" s="123">
        <f t="shared" si="12"/>
        <v>110589028.19741257</v>
      </c>
      <c r="Q125" s="274">
        <f>VLOOKUP(A125,'MONTO A DISTRIB'!$A$5:$D$351,4,FALSE)</f>
        <v>110589028</v>
      </c>
      <c r="R125" s="99"/>
      <c r="S125" s="134"/>
    </row>
    <row r="126" spans="1:19" x14ac:dyDescent="0.25">
      <c r="A126" s="117">
        <v>6201</v>
      </c>
      <c r="B126" s="58">
        <v>3</v>
      </c>
      <c r="C126" s="117" t="s">
        <v>120</v>
      </c>
      <c r="D126" s="58">
        <f>VLOOKUP(A126,Previsional!$A$4:$G$348,Previsional!$G$2,FALSE)</f>
        <v>1</v>
      </c>
      <c r="E126" s="170">
        <f>VLOOKUP(A126,'PATENTES SINIM'!$A$6:$C$350,3,FALSE)</f>
        <v>0.91821041593848307</v>
      </c>
      <c r="F126" s="170">
        <f>VLOOKUP(A126,'I G 2019'!$A$6:$I$350,8,FALSE)</f>
        <v>0.10544213486992376</v>
      </c>
      <c r="G126" s="170">
        <f>VLOOKUP(A126,CGR!$S$11:$T$355,2,FALSE)</f>
        <v>1</v>
      </c>
      <c r="H126" s="203">
        <f>VLOOKUP(A126,TM!$C$2:$E$346,3,FALSE)</f>
        <v>0.83389999999999997</v>
      </c>
      <c r="I126" s="170">
        <f>VLOOKUP(A126,'IRPi 2019'!$A$6:$F$350,6,FALSE)</f>
        <v>1</v>
      </c>
      <c r="J126" s="170">
        <f>VLOOKUP(A126,'R E I 2019'!$A$4:$I$348,9,FALSE)</f>
        <v>0.93622499999999997</v>
      </c>
      <c r="K126" s="170">
        <f t="shared" si="9"/>
        <v>0.71963042929595</v>
      </c>
      <c r="L126" s="180">
        <f t="shared" si="13"/>
        <v>18</v>
      </c>
      <c r="M126" s="181">
        <f t="shared" si="14"/>
        <v>28</v>
      </c>
      <c r="N126" s="170">
        <f t="shared" si="10"/>
        <v>0.71963042929595</v>
      </c>
      <c r="O126" s="127">
        <f t="shared" si="11"/>
        <v>3.515506277858705E-2</v>
      </c>
      <c r="P126" s="123">
        <f t="shared" si="12"/>
        <v>110450928.55610825</v>
      </c>
      <c r="Q126" s="274">
        <f>VLOOKUP(A126,'MONTO A DISTRIB'!$A$5:$D$351,4,FALSE)</f>
        <v>110450929</v>
      </c>
      <c r="R126" s="99"/>
      <c r="S126" s="134"/>
    </row>
    <row r="127" spans="1:19" x14ac:dyDescent="0.25">
      <c r="A127" s="117">
        <v>12401</v>
      </c>
      <c r="B127" s="58">
        <v>3</v>
      </c>
      <c r="C127" s="117" t="s">
        <v>91</v>
      </c>
      <c r="D127" s="58">
        <f>VLOOKUP(A127,Previsional!$A$4:$G$348,Previsional!$G$2,FALSE)</f>
        <v>1</v>
      </c>
      <c r="E127" s="170">
        <f>VLOOKUP(A127,'PATENTES SINIM'!$A$6:$C$350,3,FALSE)</f>
        <v>0.80877651845393783</v>
      </c>
      <c r="F127" s="170">
        <f>VLOOKUP(A127,'I G 2019'!$A$6:$I$350,8,FALSE)</f>
        <v>0.18180352501658917</v>
      </c>
      <c r="G127" s="170">
        <f>VLOOKUP(A127,CGR!$S$11:$T$355,2,FALSE)</f>
        <v>1</v>
      </c>
      <c r="H127" s="203">
        <f>VLOOKUP(A127,TM!$C$2:$E$346,3,FALSE)</f>
        <v>0.92</v>
      </c>
      <c r="I127" s="170">
        <f>VLOOKUP(A127,'IRPi 2019'!$A$6:$F$350,6,FALSE)</f>
        <v>0.99944266419247019</v>
      </c>
      <c r="J127" s="170">
        <f>VLOOKUP(A127,'R E I 2019'!$A$4:$I$348,9,FALSE)</f>
        <v>1</v>
      </c>
      <c r="K127" s="170">
        <f t="shared" si="9"/>
        <v>0.71649479592264909</v>
      </c>
      <c r="L127" s="180">
        <f t="shared" si="13"/>
        <v>19</v>
      </c>
      <c r="M127" s="181">
        <f t="shared" si="14"/>
        <v>28</v>
      </c>
      <c r="N127" s="170">
        <f t="shared" si="10"/>
        <v>0.71649479592264909</v>
      </c>
      <c r="O127" s="127">
        <f t="shared" si="11"/>
        <v>3.5001882224233789E-2</v>
      </c>
      <c r="P127" s="123">
        <f t="shared" si="12"/>
        <v>109969662.61237732</v>
      </c>
      <c r="Q127" s="274">
        <f>VLOOKUP(A127,'MONTO A DISTRIB'!$A$5:$D$351,4,FALSE)</f>
        <v>109969663</v>
      </c>
      <c r="R127" s="99"/>
      <c r="S127" s="134"/>
    </row>
    <row r="128" spans="1:19" x14ac:dyDescent="0.25">
      <c r="A128" s="117">
        <v>14204</v>
      </c>
      <c r="B128" s="58">
        <v>3</v>
      </c>
      <c r="C128" s="117" t="s">
        <v>101</v>
      </c>
      <c r="D128" s="58">
        <f>VLOOKUP(A128,Previsional!$A$4:$G$348,Previsional!$G$2,FALSE)</f>
        <v>1</v>
      </c>
      <c r="E128" s="170">
        <f>VLOOKUP(A128,'PATENTES SINIM'!$A$6:$C$350,3,FALSE)</f>
        <v>0.87975951903807614</v>
      </c>
      <c r="F128" s="170">
        <f>VLOOKUP(A128,'I G 2019'!$A$6:$I$350,8,FALSE)</f>
        <v>0.16239814478816955</v>
      </c>
      <c r="G128" s="170">
        <f>VLOOKUP(A128,CGR!$S$11:$T$355,2,FALSE)</f>
        <v>1</v>
      </c>
      <c r="H128" s="203">
        <f>VLOOKUP(A128,TM!$C$2:$E$346,3,FALSE)</f>
        <v>0.80049999999999999</v>
      </c>
      <c r="I128" s="170">
        <f>VLOOKUP(A128,'IRPi 2019'!$A$6:$F$350,6,FALSE)</f>
        <v>1</v>
      </c>
      <c r="J128" s="170">
        <f>VLOOKUP(A128,'R E I 2019'!$A$4:$I$348,9,FALSE)</f>
        <v>0.9375</v>
      </c>
      <c r="K128" s="170">
        <f t="shared" si="9"/>
        <v>0.71546536786036907</v>
      </c>
      <c r="L128" s="180">
        <f t="shared" si="13"/>
        <v>20</v>
      </c>
      <c r="M128" s="181">
        <f t="shared" si="14"/>
        <v>28</v>
      </c>
      <c r="N128" s="170">
        <f t="shared" si="10"/>
        <v>0.71546536786036907</v>
      </c>
      <c r="O128" s="127">
        <f t="shared" si="11"/>
        <v>3.4951593066518627E-2</v>
      </c>
      <c r="P128" s="123">
        <f t="shared" si="12"/>
        <v>109811663.06047985</v>
      </c>
      <c r="Q128" s="274">
        <f>VLOOKUP(A128,'MONTO A DISTRIB'!$A$5:$D$351,4,FALSE)</f>
        <v>109811663</v>
      </c>
      <c r="R128" s="99"/>
      <c r="S128" s="134"/>
    </row>
    <row r="129" spans="1:19" x14ac:dyDescent="0.25">
      <c r="A129" s="117">
        <v>3301</v>
      </c>
      <c r="B129" s="58">
        <v>3</v>
      </c>
      <c r="C129" s="117" t="s">
        <v>142</v>
      </c>
      <c r="D129" s="58">
        <f>VLOOKUP(A129,Previsional!$A$4:$G$348,Previsional!$G$2,FALSE)</f>
        <v>1</v>
      </c>
      <c r="E129" s="170">
        <f>VLOOKUP(A129,'PATENTES SINIM'!$A$6:$C$350,3,FALSE)</f>
        <v>0.92720629567172563</v>
      </c>
      <c r="F129" s="170">
        <f>VLOOKUP(A129,'I G 2019'!$A$6:$I$350,8,FALSE)</f>
        <v>0.16922021551051994</v>
      </c>
      <c r="G129" s="170">
        <f>VLOOKUP(A129,CGR!$S$11:$T$355,2,FALSE)</f>
        <v>1</v>
      </c>
      <c r="H129" s="203">
        <f>VLOOKUP(A129,TM!$C$2:$E$346,3,FALSE)</f>
        <v>0.63929999999999998</v>
      </c>
      <c r="I129" s="170">
        <f>VLOOKUP(A129,'IRPi 2019'!$A$6:$F$350,6,FALSE)</f>
        <v>1</v>
      </c>
      <c r="J129" s="170">
        <f>VLOOKUP(A129,'R E I 2019'!$A$4:$I$348,9,FALSE)</f>
        <v>1</v>
      </c>
      <c r="K129" s="170">
        <f t="shared" si="9"/>
        <v>0.71272225736273398</v>
      </c>
      <c r="L129" s="180">
        <f t="shared" si="13"/>
        <v>21</v>
      </c>
      <c r="M129" s="181">
        <f t="shared" si="14"/>
        <v>28</v>
      </c>
      <c r="N129" s="170">
        <f t="shared" si="10"/>
        <v>0.71272225736273398</v>
      </c>
      <c r="O129" s="127">
        <f t="shared" si="11"/>
        <v>3.4817587863532271E-2</v>
      </c>
      <c r="P129" s="123">
        <f t="shared" si="12"/>
        <v>109390642.64602597</v>
      </c>
      <c r="Q129" s="274">
        <f>VLOOKUP(A129,'MONTO A DISTRIB'!$A$5:$D$351,4,FALSE)</f>
        <v>109390643</v>
      </c>
      <c r="R129" s="99"/>
      <c r="S129" s="134"/>
    </row>
    <row r="130" spans="1:19" x14ac:dyDescent="0.25">
      <c r="A130" s="117">
        <v>8305</v>
      </c>
      <c r="B130" s="58">
        <v>3</v>
      </c>
      <c r="C130" s="117" t="s">
        <v>128</v>
      </c>
      <c r="D130" s="58">
        <f>VLOOKUP(A130,Previsional!$A$4:$G$348,Previsional!$G$2,FALSE)</f>
        <v>1</v>
      </c>
      <c r="E130" s="170">
        <f>VLOOKUP(A130,'PATENTES SINIM'!$A$6:$C$350,3,FALSE)</f>
        <v>0.93658536585365859</v>
      </c>
      <c r="F130" s="170">
        <f>VLOOKUP(A130,'I G 2019'!$A$6:$I$350,8,FALSE)</f>
        <v>0.11694526408711842</v>
      </c>
      <c r="G130" s="170">
        <f>VLOOKUP(A130,CGR!$S$11:$T$355,2,FALSE)</f>
        <v>1</v>
      </c>
      <c r="H130" s="203">
        <f>VLOOKUP(A130,TM!$C$2:$E$346,3,FALSE)</f>
        <v>0.70450000000000002</v>
      </c>
      <c r="I130" s="170">
        <f>VLOOKUP(A130,'IRPi 2019'!$A$6:$F$350,6,FALSE)</f>
        <v>1</v>
      </c>
      <c r="J130" s="170">
        <f>VLOOKUP(A130,'R E I 2019'!$A$4:$I$348,9,FALSE)</f>
        <v>1</v>
      </c>
      <c r="K130" s="170">
        <f t="shared" si="9"/>
        <v>0.71271619407056019</v>
      </c>
      <c r="L130" s="180">
        <f t="shared" si="13"/>
        <v>22</v>
      </c>
      <c r="M130" s="181">
        <f t="shared" si="14"/>
        <v>28</v>
      </c>
      <c r="N130" s="170">
        <f t="shared" si="10"/>
        <v>0.71271619407056019</v>
      </c>
      <c r="O130" s="127">
        <f t="shared" si="11"/>
        <v>3.4817291662304066E-2</v>
      </c>
      <c r="P130" s="123">
        <f t="shared" si="12"/>
        <v>109389712.03466849</v>
      </c>
      <c r="Q130" s="274">
        <f>VLOOKUP(A130,'MONTO A DISTRIB'!$A$5:$D$351,4,FALSE)</f>
        <v>109389712</v>
      </c>
      <c r="R130" s="99"/>
      <c r="S130" s="134"/>
    </row>
    <row r="131" spans="1:19" x14ac:dyDescent="0.25">
      <c r="A131" s="117">
        <v>10201</v>
      </c>
      <c r="B131" s="58">
        <v>3</v>
      </c>
      <c r="C131" s="117" t="s">
        <v>122</v>
      </c>
      <c r="D131" s="58">
        <f>VLOOKUP(A131,Previsional!$A$4:$G$348,Previsional!$G$2,FALSE)</f>
        <v>1</v>
      </c>
      <c r="E131" s="170">
        <f>VLOOKUP(A131,'PATENTES SINIM'!$A$6:$C$350,3,FALSE)</f>
        <v>0.84155726573110001</v>
      </c>
      <c r="F131" s="170">
        <f>VLOOKUP(A131,'I G 2019'!$A$6:$I$350,8,FALSE)</f>
        <v>0.16160630146647087</v>
      </c>
      <c r="G131" s="170">
        <f>VLOOKUP(A131,CGR!$S$11:$T$355,2,FALSE)</f>
        <v>1</v>
      </c>
      <c r="H131" s="203">
        <f>VLOOKUP(A131,TM!$C$2:$E$346,3,FALSE)</f>
        <v>0.81299999999999994</v>
      </c>
      <c r="I131" s="170">
        <f>VLOOKUP(A131,'IRPi 2019'!$A$6:$F$350,6,FALSE)</f>
        <v>1</v>
      </c>
      <c r="J131" s="170">
        <f>VLOOKUP(A131,'R E I 2019'!$A$4:$I$348,9,FALSE)</f>
        <v>1</v>
      </c>
      <c r="K131" s="170">
        <f t="shared" si="9"/>
        <v>0.70689661837250273</v>
      </c>
      <c r="L131" s="180">
        <f t="shared" si="13"/>
        <v>23</v>
      </c>
      <c r="M131" s="181">
        <f t="shared" si="14"/>
        <v>28</v>
      </c>
      <c r="N131" s="170">
        <f t="shared" si="10"/>
        <v>0.70689661837250273</v>
      </c>
      <c r="O131" s="127">
        <f t="shared" si="11"/>
        <v>3.4532996361992613E-2</v>
      </c>
      <c r="P131" s="123">
        <f t="shared" si="12"/>
        <v>108496506.97623053</v>
      </c>
      <c r="Q131" s="274">
        <f>VLOOKUP(A131,'MONTO A DISTRIB'!$A$5:$D$351,4,FALSE)</f>
        <v>108496507</v>
      </c>
      <c r="R131" s="99"/>
      <c r="S131" s="134"/>
    </row>
    <row r="132" spans="1:19" x14ac:dyDescent="0.25">
      <c r="A132" s="117">
        <v>5802</v>
      </c>
      <c r="B132" s="58">
        <v>3</v>
      </c>
      <c r="C132" s="117" t="s">
        <v>90</v>
      </c>
      <c r="D132" s="58">
        <f>VLOOKUP(A132,Previsional!$A$4:$G$348,Previsional!$G$2,FALSE)</f>
        <v>1</v>
      </c>
      <c r="E132" s="170">
        <f>VLOOKUP(A132,'PATENTES SINIM'!$A$6:$C$350,3,FALSE)</f>
        <v>0.82592438720398842</v>
      </c>
      <c r="F132" s="170">
        <f>VLOOKUP(A132,'I G 2019'!$A$6:$I$350,8,FALSE)</f>
        <v>0.23601975460711247</v>
      </c>
      <c r="G132" s="170">
        <f>VLOOKUP(A132,CGR!$S$11:$T$355,2,FALSE)</f>
        <v>1</v>
      </c>
      <c r="H132" s="203">
        <f>VLOOKUP(A132,TM!$C$2:$E$346,3,FALSE)</f>
        <v>0.7</v>
      </c>
      <c r="I132" s="170">
        <f>VLOOKUP(A132,'IRPi 2019'!$A$6:$F$350,6,FALSE)</f>
        <v>1</v>
      </c>
      <c r="J132" s="170">
        <f>VLOOKUP(A132,'R E I 2019'!$A$4:$I$348,9,FALSE)</f>
        <v>1</v>
      </c>
      <c r="K132" s="170">
        <f t="shared" si="9"/>
        <v>0.70307847417317415</v>
      </c>
      <c r="L132" s="180">
        <f t="shared" si="13"/>
        <v>24</v>
      </c>
      <c r="M132" s="181">
        <f t="shared" si="14"/>
        <v>28</v>
      </c>
      <c r="N132" s="170">
        <f t="shared" si="10"/>
        <v>0.70307847417317415</v>
      </c>
      <c r="O132" s="127">
        <f t="shared" si="11"/>
        <v>3.4346474095061218E-2</v>
      </c>
      <c r="P132" s="123">
        <f t="shared" si="12"/>
        <v>107910487.32640897</v>
      </c>
      <c r="Q132" s="274">
        <f>VLOOKUP(A132,'MONTO A DISTRIB'!$A$5:$D$351,4,FALSE)</f>
        <v>107910487</v>
      </c>
      <c r="R132" s="99"/>
      <c r="S132" s="134"/>
    </row>
    <row r="133" spans="1:19" x14ac:dyDescent="0.25">
      <c r="A133" s="117">
        <v>8311</v>
      </c>
      <c r="B133" s="133">
        <v>3</v>
      </c>
      <c r="C133" s="132" t="s">
        <v>134</v>
      </c>
      <c r="D133" s="58">
        <f>VLOOKUP(A133,Previsional!$A$4:$G$348,Previsional!$G$2,FALSE)</f>
        <v>1</v>
      </c>
      <c r="E133" s="170">
        <f>VLOOKUP(A133,'PATENTES SINIM'!$A$6:$C$350,3,FALSE)</f>
        <v>0.90598290598290598</v>
      </c>
      <c r="F133" s="170">
        <f>VLOOKUP(A133,'I G 2019'!$A$6:$I$350,8,FALSE)</f>
        <v>0.14191523104603546</v>
      </c>
      <c r="G133" s="170">
        <f>VLOOKUP(A133,CGR!$S$11:$T$355,2,FALSE)</f>
        <v>1</v>
      </c>
      <c r="H133" s="203">
        <f>VLOOKUP(A133,TM!$C$2:$E$346,3,FALSE)</f>
        <v>0.62109999999999999</v>
      </c>
      <c r="I133" s="170">
        <f>VLOOKUP(A133,'IRPi 2019'!$A$6:$F$350,6,FALSE)</f>
        <v>1</v>
      </c>
      <c r="J133" s="170">
        <f>VLOOKUP(A133,'R E I 2019'!$A$4:$I$348,9,FALSE)</f>
        <v>1</v>
      </c>
      <c r="K133" s="170">
        <f t="shared" si="9"/>
        <v>0.69573782485552593</v>
      </c>
      <c r="L133" s="180">
        <f t="shared" si="13"/>
        <v>25</v>
      </c>
      <c r="M133" s="181">
        <f t="shared" si="14"/>
        <v>28</v>
      </c>
      <c r="N133" s="170">
        <f t="shared" si="10"/>
        <v>0.69573782485552593</v>
      </c>
      <c r="O133" s="127">
        <f t="shared" si="11"/>
        <v>3.3987871988907938E-2</v>
      </c>
      <c r="P133" s="123">
        <f t="shared" si="12"/>
        <v>106783823.55521151</v>
      </c>
      <c r="Q133" s="274">
        <f>VLOOKUP(A133,'MONTO A DISTRIB'!$A$5:$D$351,4,FALSE)</f>
        <v>106783824</v>
      </c>
      <c r="R133" s="99"/>
      <c r="S133" s="134"/>
    </row>
    <row r="134" spans="1:19" x14ac:dyDescent="0.25">
      <c r="A134" s="117">
        <v>8303</v>
      </c>
      <c r="B134" s="58">
        <v>3</v>
      </c>
      <c r="C134" s="117" t="s">
        <v>111</v>
      </c>
      <c r="D134" s="58">
        <f>VLOOKUP(A134,Previsional!$A$4:$G$348,Previsional!$G$2,FALSE)</f>
        <v>1</v>
      </c>
      <c r="E134" s="170">
        <f>VLOOKUP(A134,'PATENTES SINIM'!$A$6:$C$350,3,FALSE)</f>
        <v>0.88374291115311909</v>
      </c>
      <c r="F134" s="170">
        <f>VLOOKUP(A134,'I G 2019'!$A$6:$I$350,8,FALSE)</f>
        <v>0.14970953289631844</v>
      </c>
      <c r="G134" s="170">
        <f>VLOOKUP(A134,CGR!$S$11:$T$355,2,FALSE)</f>
        <v>1</v>
      </c>
      <c r="H134" s="203">
        <f>VLOOKUP(A134,TM!$C$2:$E$346,3,FALSE)</f>
        <v>0.6381</v>
      </c>
      <c r="I134" s="170">
        <f>VLOOKUP(A134,'IRPi 2019'!$A$6:$F$350,6,FALSE)</f>
        <v>1</v>
      </c>
      <c r="J134" s="170">
        <f>VLOOKUP(A134,'R E I 2019'!$A$4:$I$348,9,FALSE)</f>
        <v>1</v>
      </c>
      <c r="K134" s="170">
        <f t="shared" si="9"/>
        <v>0.69245240212767134</v>
      </c>
      <c r="L134" s="180">
        <f t="shared" si="13"/>
        <v>26</v>
      </c>
      <c r="M134" s="181">
        <f t="shared" si="14"/>
        <v>28</v>
      </c>
      <c r="N134" s="170">
        <f t="shared" si="10"/>
        <v>0.69245240212767134</v>
      </c>
      <c r="O134" s="127">
        <f t="shared" si="11"/>
        <v>3.3827373992228002E-2</v>
      </c>
      <c r="P134" s="123">
        <f t="shared" si="12"/>
        <v>106279567.51458538</v>
      </c>
      <c r="Q134" s="274">
        <f>VLOOKUP(A134,'MONTO A DISTRIB'!$A$5:$D$351,4,FALSE)</f>
        <v>106279567</v>
      </c>
      <c r="R134" s="99"/>
      <c r="S134" s="134"/>
    </row>
    <row r="135" spans="1:19" x14ac:dyDescent="0.25">
      <c r="A135" s="117">
        <v>16301</v>
      </c>
      <c r="B135" s="58">
        <v>3</v>
      </c>
      <c r="C135" s="117" t="s">
        <v>93</v>
      </c>
      <c r="D135" s="58">
        <f>VLOOKUP(A135,Previsional!$A$4:$G$348,Previsional!$G$2,FALSE)</f>
        <v>1</v>
      </c>
      <c r="E135" s="170">
        <f>VLOOKUP(A135,'PATENTES SINIM'!$A$6:$C$350,3,FALSE)</f>
        <v>0.91725768321513002</v>
      </c>
      <c r="F135" s="170">
        <f>VLOOKUP(A135,'I G 2019'!$A$6:$I$350,8,FALSE)</f>
        <v>0.14822662258724068</v>
      </c>
      <c r="G135" s="170">
        <f>VLOOKUP(A135,CGR!$S$11:$T$355,2,FALSE)</f>
        <v>1</v>
      </c>
      <c r="H135" s="203">
        <f>VLOOKUP(A135,TM!$C$2:$E$346,3,FALSE)</f>
        <v>0.54159999999999997</v>
      </c>
      <c r="I135" s="170">
        <f>VLOOKUP(A135,'IRPi 2019'!$A$6:$F$350,6,FALSE)</f>
        <v>1</v>
      </c>
      <c r="J135" s="170">
        <f>VLOOKUP(A135,'R E I 2019'!$A$4:$I$348,9,FALSE)</f>
        <v>1</v>
      </c>
      <c r="K135" s="170">
        <f t="shared" si="9"/>
        <v>0.68933684477210566</v>
      </c>
      <c r="L135" s="180">
        <f t="shared" si="13"/>
        <v>27</v>
      </c>
      <c r="M135" s="181">
        <f t="shared" si="14"/>
        <v>28</v>
      </c>
      <c r="N135" s="170">
        <f t="shared" si="10"/>
        <v>0.68933684477210566</v>
      </c>
      <c r="O135" s="127">
        <f t="shared" si="11"/>
        <v>3.3675174182483496E-2</v>
      </c>
      <c r="P135" s="123">
        <f t="shared" si="12"/>
        <v>105801382.89525415</v>
      </c>
      <c r="Q135" s="274">
        <f>VLOOKUP(A135,'MONTO A DISTRIB'!$A$5:$D$351,4,FALSE)</f>
        <v>105801383</v>
      </c>
      <c r="R135" s="99"/>
      <c r="S135" s="134"/>
    </row>
    <row r="136" spans="1:19" x14ac:dyDescent="0.25">
      <c r="A136" s="117">
        <v>9120</v>
      </c>
      <c r="B136" s="58">
        <v>3</v>
      </c>
      <c r="C136" s="117" t="s">
        <v>140</v>
      </c>
      <c r="D136" s="58">
        <f>VLOOKUP(A136,Previsional!$A$4:$G$348,Previsional!$G$2,FALSE)</f>
        <v>1</v>
      </c>
      <c r="E136" s="170">
        <f>VLOOKUP(A136,'PATENTES SINIM'!$A$6:$C$350,3,FALSE)</f>
        <v>0.71956194975305987</v>
      </c>
      <c r="F136" s="170">
        <f>VLOOKUP(A136,'I G 2019'!$A$6:$I$350,8,FALSE)</f>
        <v>0.17888439075826265</v>
      </c>
      <c r="G136" s="170">
        <f>VLOOKUP(A136,CGR!$S$11:$T$355,2,FALSE)</f>
        <v>1</v>
      </c>
      <c r="H136" s="203">
        <f>VLOOKUP(A136,TM!$C$2:$E$346,3,FALSE)</f>
        <v>0.9496</v>
      </c>
      <c r="I136" s="170">
        <f>VLOOKUP(A136,'IRPi 2019'!$A$6:$F$350,6,FALSE)</f>
        <v>1</v>
      </c>
      <c r="J136" s="170">
        <f>VLOOKUP(A136,'R E I 2019'!$A$4:$I$348,9,FALSE)</f>
        <v>0.99872499999999997</v>
      </c>
      <c r="K136" s="170">
        <f t="shared" si="9"/>
        <v>0.68894403010313665</v>
      </c>
      <c r="L136" s="180">
        <f t="shared" si="13"/>
        <v>28</v>
      </c>
      <c r="M136" s="181">
        <f t="shared" si="14"/>
        <v>28</v>
      </c>
      <c r="N136" s="170">
        <f t="shared" si="10"/>
        <v>0.68894403010313665</v>
      </c>
      <c r="O136" s="127">
        <f t="shared" si="11"/>
        <v>3.3655984576561097E-2</v>
      </c>
      <c r="P136" s="123">
        <f t="shared" si="12"/>
        <v>105741092.58070959</v>
      </c>
      <c r="Q136" s="274">
        <f>VLOOKUP(A136,'MONTO A DISTRIB'!$A$5:$D$351,4,FALSE)</f>
        <v>105741093</v>
      </c>
      <c r="R136" s="99"/>
      <c r="S136" s="134"/>
    </row>
    <row r="137" spans="1:19" x14ac:dyDescent="0.25">
      <c r="A137" s="117">
        <v>9209</v>
      </c>
      <c r="B137" s="58">
        <v>3</v>
      </c>
      <c r="C137" s="117" t="s">
        <v>106</v>
      </c>
      <c r="D137" s="58">
        <f>VLOOKUP(A137,Previsional!$A$4:$G$348,Previsional!$G$2,FALSE)</f>
        <v>1</v>
      </c>
      <c r="E137" s="170">
        <f>VLOOKUP(A137,'PATENTES SINIM'!$A$6:$C$350,3,FALSE)</f>
        <v>0.93595041322314054</v>
      </c>
      <c r="F137" s="170">
        <f>VLOOKUP(A137,'I G 2019'!$A$6:$I$350,8,FALSE)</f>
        <v>0.16636598165690364</v>
      </c>
      <c r="G137" s="170">
        <f>VLOOKUP(A137,CGR!$S$11:$T$355,2,FALSE)</f>
        <v>1</v>
      </c>
      <c r="H137" s="203">
        <f>VLOOKUP(A137,TM!$C$2:$E$346,3,FALSE)</f>
        <v>0.44700000000000001</v>
      </c>
      <c r="I137" s="170">
        <f>VLOOKUP(A137,'IRPi 2019'!$A$6:$F$350,6,FALSE)</f>
        <v>1</v>
      </c>
      <c r="J137" s="170">
        <f>VLOOKUP(A137,'R E I 2019'!$A$4:$I$348,9,FALSE)</f>
        <v>1</v>
      </c>
      <c r="K137" s="170">
        <f t="shared" si="9"/>
        <v>0.68622414004232524</v>
      </c>
      <c r="L137" s="180">
        <f t="shared" si="13"/>
        <v>29</v>
      </c>
      <c r="M137" s="181">
        <f t="shared" si="14"/>
        <v>28</v>
      </c>
      <c r="N137" s="170">
        <f t="shared" si="10"/>
        <v>0</v>
      </c>
      <c r="O137" s="127">
        <f t="shared" si="11"/>
        <v>0</v>
      </c>
      <c r="P137" s="123">
        <f t="shared" si="12"/>
        <v>0</v>
      </c>
      <c r="Q137" s="274">
        <f>VLOOKUP(A137,'MONTO A DISTRIB'!$A$5:$D$351,4,FALSE)</f>
        <v>0</v>
      </c>
      <c r="R137" s="99"/>
      <c r="S137" s="134"/>
    </row>
    <row r="138" spans="1:19" x14ac:dyDescent="0.25">
      <c r="A138" s="117">
        <v>9108</v>
      </c>
      <c r="B138" s="58">
        <v>3</v>
      </c>
      <c r="C138" s="117" t="s">
        <v>109</v>
      </c>
      <c r="D138" s="58">
        <f>VLOOKUP(A138,Previsional!$A$4:$G$348,Previsional!$G$2,FALSE)</f>
        <v>1</v>
      </c>
      <c r="E138" s="170">
        <f>VLOOKUP(A138,'PATENTES SINIM'!$A$6:$C$350,3,FALSE)</f>
        <v>0.73681954564937846</v>
      </c>
      <c r="F138" s="170">
        <f>VLOOKUP(A138,'I G 2019'!$A$6:$I$350,8,FALSE)</f>
        <v>0.21407180389027072</v>
      </c>
      <c r="G138" s="170">
        <f>VLOOKUP(A138,CGR!$S$11:$T$355,2,FALSE)</f>
        <v>1</v>
      </c>
      <c r="H138" s="203">
        <f>VLOOKUP(A138,TM!$C$2:$E$346,3,FALSE)</f>
        <v>0.81579999999999997</v>
      </c>
      <c r="I138" s="170">
        <f>VLOOKUP(A138,'IRPi 2019'!$A$6:$F$350,6,FALSE)</f>
        <v>1</v>
      </c>
      <c r="J138" s="170">
        <f>VLOOKUP(A138,'R E I 2019'!$A$4:$I$348,9,FALSE)</f>
        <v>1</v>
      </c>
      <c r="K138" s="170">
        <f t="shared" si="9"/>
        <v>0.68377479194985014</v>
      </c>
      <c r="L138" s="180">
        <f t="shared" si="13"/>
        <v>30</v>
      </c>
      <c r="M138" s="181">
        <f t="shared" si="14"/>
        <v>28</v>
      </c>
      <c r="N138" s="170">
        <f t="shared" si="10"/>
        <v>0</v>
      </c>
      <c r="O138" s="127">
        <f t="shared" si="11"/>
        <v>0</v>
      </c>
      <c r="P138" s="123">
        <f t="shared" si="12"/>
        <v>0</v>
      </c>
      <c r="Q138" s="274">
        <f>VLOOKUP(A138,'MONTO A DISTRIB'!$A$5:$D$351,4,FALSE)</f>
        <v>0</v>
      </c>
      <c r="R138" s="99"/>
      <c r="S138" s="134"/>
    </row>
    <row r="139" spans="1:19" x14ac:dyDescent="0.25">
      <c r="A139" s="117">
        <v>6110</v>
      </c>
      <c r="B139" s="58">
        <v>3</v>
      </c>
      <c r="C139" s="117" t="s">
        <v>121</v>
      </c>
      <c r="D139" s="58">
        <f>VLOOKUP(A139,Previsional!$A$4:$G$348,Previsional!$G$2,FALSE)</f>
        <v>1</v>
      </c>
      <c r="E139" s="170">
        <f>VLOOKUP(A139,'PATENTES SINIM'!$A$6:$C$350,3,FALSE)</f>
        <v>0.75485436893203883</v>
      </c>
      <c r="F139" s="170">
        <f>VLOOKUP(A139,'I G 2019'!$A$6:$I$350,8,FALSE)</f>
        <v>0.23459293296941108</v>
      </c>
      <c r="G139" s="170">
        <f>VLOOKUP(A139,CGR!$S$11:$T$355,2,FALSE)</f>
        <v>1</v>
      </c>
      <c r="H139" s="203">
        <f>VLOOKUP(A139,TM!$C$2:$E$346,3,FALSE)</f>
        <v>0.72389999999999999</v>
      </c>
      <c r="I139" s="170">
        <f>VLOOKUP(A139,'IRPi 2019'!$A$6:$F$350,6,FALSE)</f>
        <v>1</v>
      </c>
      <c r="J139" s="170">
        <f>VLOOKUP(A139,'R E I 2019'!$A$4:$I$348,9,FALSE)</f>
        <v>1</v>
      </c>
      <c r="K139" s="170">
        <f t="shared" si="9"/>
        <v>0.68143226236856647</v>
      </c>
      <c r="L139" s="180">
        <f t="shared" si="13"/>
        <v>31</v>
      </c>
      <c r="M139" s="181">
        <f t="shared" si="14"/>
        <v>28</v>
      </c>
      <c r="N139" s="170">
        <f t="shared" si="10"/>
        <v>0</v>
      </c>
      <c r="O139" s="127">
        <f t="shared" si="11"/>
        <v>0</v>
      </c>
      <c r="P139" s="123">
        <f t="shared" si="12"/>
        <v>0</v>
      </c>
      <c r="Q139" s="274">
        <f>VLOOKUP(A139,'MONTO A DISTRIB'!$A$5:$D$351,4,FALSE)</f>
        <v>0</v>
      </c>
      <c r="R139" s="99"/>
      <c r="S139" s="134"/>
    </row>
    <row r="140" spans="1:19" x14ac:dyDescent="0.25">
      <c r="A140" s="117">
        <v>6106</v>
      </c>
      <c r="B140" s="58">
        <v>3</v>
      </c>
      <c r="C140" s="117" t="s">
        <v>107</v>
      </c>
      <c r="D140" s="58">
        <f>VLOOKUP(A140,Previsional!$A$4:$G$348,Previsional!$G$2,FALSE)</f>
        <v>1</v>
      </c>
      <c r="E140" s="170">
        <f>VLOOKUP(A140,'PATENTES SINIM'!$A$6:$C$350,3,FALSE)</f>
        <v>0.89809782608695654</v>
      </c>
      <c r="F140" s="170">
        <f>VLOOKUP(A140,'I G 2019'!$A$6:$I$350,8,FALSE)</f>
        <v>0.15564735291974593</v>
      </c>
      <c r="G140" s="170">
        <f>VLOOKUP(A140,CGR!$S$11:$T$355,2,FALSE)</f>
        <v>1</v>
      </c>
      <c r="H140" s="203">
        <f>VLOOKUP(A140,TM!$C$2:$E$346,3,FALSE)</f>
        <v>0.52880000000000005</v>
      </c>
      <c r="I140" s="170">
        <f>VLOOKUP(A140,'IRPi 2019'!$A$6:$F$350,6,FALSE)</f>
        <v>0.96523878078144265</v>
      </c>
      <c r="J140" s="170">
        <f>VLOOKUP(A140,'R E I 2019'!$A$4:$I$348,9,FALSE)</f>
        <v>0.97797500000000004</v>
      </c>
      <c r="K140" s="170">
        <f t="shared" si="9"/>
        <v>0.67972676639944352</v>
      </c>
      <c r="L140" s="180">
        <f t="shared" si="13"/>
        <v>32</v>
      </c>
      <c r="M140" s="181">
        <f t="shared" si="14"/>
        <v>28</v>
      </c>
      <c r="N140" s="170">
        <f t="shared" si="10"/>
        <v>0</v>
      </c>
      <c r="O140" s="127">
        <f t="shared" si="11"/>
        <v>0</v>
      </c>
      <c r="P140" s="123">
        <f t="shared" si="12"/>
        <v>0</v>
      </c>
      <c r="Q140" s="274">
        <f>VLOOKUP(A140,'MONTO A DISTRIB'!$A$5:$D$351,4,FALSE)</f>
        <v>0</v>
      </c>
      <c r="R140" s="99"/>
      <c r="S140" s="134"/>
    </row>
    <row r="141" spans="1:19" x14ac:dyDescent="0.25">
      <c r="A141" s="117">
        <v>3102</v>
      </c>
      <c r="B141" s="58">
        <v>3</v>
      </c>
      <c r="C141" s="117" t="s">
        <v>87</v>
      </c>
      <c r="D141" s="58">
        <f>VLOOKUP(A141,Previsional!$A$4:$G$348,Previsional!$G$2,FALSE)</f>
        <v>1</v>
      </c>
      <c r="E141" s="170">
        <f>VLOOKUP(A141,'PATENTES SINIM'!$A$6:$C$350,3,FALSE)</f>
        <v>0.87062652563059395</v>
      </c>
      <c r="F141" s="170">
        <f>VLOOKUP(A141,'I G 2019'!$A$6:$I$350,8,FALSE)</f>
        <v>0.15280227086406428</v>
      </c>
      <c r="G141" s="170">
        <f>VLOOKUP(A141,CGR!$S$11:$T$355,2,FALSE)</f>
        <v>1</v>
      </c>
      <c r="H141" s="203">
        <f>VLOOKUP(A141,TM!$C$2:$E$346,3,FALSE)</f>
        <v>0.57350000000000001</v>
      </c>
      <c r="I141" s="170">
        <f>VLOOKUP(A141,'IRPi 2019'!$A$6:$F$350,6,FALSE)</f>
        <v>1</v>
      </c>
      <c r="J141" s="170">
        <f>VLOOKUP(A141,'R E I 2019'!$A$4:$I$348,9,FALSE)</f>
        <v>1</v>
      </c>
      <c r="K141" s="170">
        <f t="shared" si="9"/>
        <v>0.67894485168672403</v>
      </c>
      <c r="L141" s="180">
        <f t="shared" ref="L141:L172" si="15">_xlfn.RANK.EQ(K141,$K$109:$K$164,0)</f>
        <v>33</v>
      </c>
      <c r="M141" s="181">
        <f t="shared" ref="M141:M164" si="16">$E$6</f>
        <v>28</v>
      </c>
      <c r="N141" s="170">
        <f t="shared" si="10"/>
        <v>0</v>
      </c>
      <c r="O141" s="127">
        <f t="shared" si="11"/>
        <v>0</v>
      </c>
      <c r="P141" s="123">
        <f t="shared" si="12"/>
        <v>0</v>
      </c>
      <c r="Q141" s="274">
        <f>VLOOKUP(A141,'MONTO A DISTRIB'!$A$5:$D$351,4,FALSE)</f>
        <v>0</v>
      </c>
      <c r="R141" s="99"/>
      <c r="S141" s="134"/>
    </row>
    <row r="142" spans="1:19" x14ac:dyDescent="0.25">
      <c r="A142" s="117">
        <v>9107</v>
      </c>
      <c r="B142" s="58">
        <v>3</v>
      </c>
      <c r="C142" s="117" t="s">
        <v>126</v>
      </c>
      <c r="D142" s="58">
        <f>VLOOKUP(A142,Previsional!$A$4:$G$348,Previsional!$G$2,FALSE)</f>
        <v>1</v>
      </c>
      <c r="E142" s="170">
        <f>VLOOKUP(A142,'PATENTES SINIM'!$A$6:$C$350,3,FALSE)</f>
        <v>0.74475524475524479</v>
      </c>
      <c r="F142" s="170">
        <f>VLOOKUP(A142,'I G 2019'!$A$6:$I$350,8,FALSE)</f>
        <v>0.11314205430285934</v>
      </c>
      <c r="G142" s="170">
        <f>VLOOKUP(A142,CGR!$S$11:$T$355,2,FALSE)</f>
        <v>1</v>
      </c>
      <c r="H142" s="203">
        <f>VLOOKUP(A142,TM!$C$2:$E$346,3,FALSE)</f>
        <v>0.92779999999999996</v>
      </c>
      <c r="I142" s="170">
        <f>VLOOKUP(A142,'IRPi 2019'!$A$6:$F$350,6,FALSE)</f>
        <v>1</v>
      </c>
      <c r="J142" s="170">
        <f>VLOOKUP(A142,'R E I 2019'!$A$4:$I$348,9,FALSE)</f>
        <v>1</v>
      </c>
      <c r="K142" s="170">
        <f t="shared" si="9"/>
        <v>0.67811984924005064</v>
      </c>
      <c r="L142" s="180">
        <f t="shared" si="15"/>
        <v>34</v>
      </c>
      <c r="M142" s="181">
        <f t="shared" si="16"/>
        <v>28</v>
      </c>
      <c r="N142" s="170">
        <f t="shared" si="10"/>
        <v>0</v>
      </c>
      <c r="O142" s="127">
        <f t="shared" si="11"/>
        <v>0</v>
      </c>
      <c r="P142" s="123">
        <f t="shared" si="12"/>
        <v>0</v>
      </c>
      <c r="Q142" s="274">
        <f>VLOOKUP(A142,'MONTO A DISTRIB'!$A$5:$D$351,4,FALSE)</f>
        <v>0</v>
      </c>
      <c r="R142" s="99"/>
      <c r="S142" s="134"/>
    </row>
    <row r="143" spans="1:19" x14ac:dyDescent="0.25">
      <c r="A143" s="117">
        <v>7401</v>
      </c>
      <c r="B143" s="58">
        <v>3</v>
      </c>
      <c r="C143" s="117" t="s">
        <v>96</v>
      </c>
      <c r="D143" s="58">
        <f>VLOOKUP(A143,Previsional!$A$4:$G$348,Previsional!$G$2,FALSE)</f>
        <v>1</v>
      </c>
      <c r="E143" s="170">
        <f>VLOOKUP(A143,'PATENTES SINIM'!$A$6:$C$350,3,FALSE)</f>
        <v>0.75259259259259259</v>
      </c>
      <c r="F143" s="170">
        <f>VLOOKUP(A143,'I G 2019'!$A$6:$I$350,8,FALSE)</f>
        <v>0.20371878135866606</v>
      </c>
      <c r="G143" s="170">
        <f>VLOOKUP(A143,CGR!$S$11:$T$355,2,FALSE)</f>
        <v>1</v>
      </c>
      <c r="H143" s="203">
        <f>VLOOKUP(A143,TM!$C$2:$E$346,3,FALSE)</f>
        <v>0.75149999999999995</v>
      </c>
      <c r="I143" s="170">
        <f>VLOOKUP(A143,'IRPi 2019'!$A$6:$F$350,6,FALSE)</f>
        <v>1</v>
      </c>
      <c r="J143" s="170">
        <f>VLOOKUP(A143,'R E I 2019'!$A$4:$I$348,9,FALSE)</f>
        <v>1</v>
      </c>
      <c r="K143" s="170">
        <f t="shared" si="9"/>
        <v>0.6770621027470739</v>
      </c>
      <c r="L143" s="180">
        <f t="shared" si="15"/>
        <v>35</v>
      </c>
      <c r="M143" s="181">
        <f t="shared" si="16"/>
        <v>28</v>
      </c>
      <c r="N143" s="170">
        <f t="shared" si="10"/>
        <v>0</v>
      </c>
      <c r="O143" s="127">
        <f t="shared" si="11"/>
        <v>0</v>
      </c>
      <c r="P143" s="123">
        <f t="shared" si="12"/>
        <v>0</v>
      </c>
      <c r="Q143" s="274">
        <f>VLOOKUP(A143,'MONTO A DISTRIB'!$A$5:$D$351,4,FALSE)</f>
        <v>0</v>
      </c>
      <c r="R143" s="99"/>
      <c r="S143" s="134"/>
    </row>
    <row r="144" spans="1:19" x14ac:dyDescent="0.25">
      <c r="A144" s="117">
        <v>9201</v>
      </c>
      <c r="B144" s="58">
        <v>3</v>
      </c>
      <c r="C144" s="117" t="s">
        <v>138</v>
      </c>
      <c r="D144" s="58">
        <f>VLOOKUP(A144,Previsional!$A$4:$G$348,Previsional!$G$2,FALSE)</f>
        <v>1</v>
      </c>
      <c r="E144" s="170">
        <f>VLOOKUP(A144,'PATENTES SINIM'!$A$6:$C$350,3,FALSE)</f>
        <v>0.8196223870532704</v>
      </c>
      <c r="F144" s="170">
        <f>VLOOKUP(A144,'I G 2019'!$A$6:$I$350,8,FALSE)</f>
        <v>0.14683713090324269</v>
      </c>
      <c r="G144" s="170">
        <f>VLOOKUP(A144,CGR!$S$11:$T$355,2,FALSE)</f>
        <v>1</v>
      </c>
      <c r="H144" s="203">
        <f>VLOOKUP(A144,TM!$C$2:$E$346,3,FALSE)</f>
        <v>0.67379999999999995</v>
      </c>
      <c r="I144" s="170">
        <f>VLOOKUP(A144,'IRPi 2019'!$A$6:$F$350,6,FALSE)</f>
        <v>1</v>
      </c>
      <c r="J144" s="170">
        <f>VLOOKUP(A144,'R E I 2019'!$A$4:$I$348,9,FALSE)</f>
        <v>1</v>
      </c>
      <c r="K144" s="170">
        <f t="shared" si="9"/>
        <v>0.67464711819445544</v>
      </c>
      <c r="L144" s="180">
        <f t="shared" si="15"/>
        <v>36</v>
      </c>
      <c r="M144" s="181">
        <f t="shared" si="16"/>
        <v>28</v>
      </c>
      <c r="N144" s="170">
        <f t="shared" si="10"/>
        <v>0</v>
      </c>
      <c r="O144" s="127">
        <f t="shared" si="11"/>
        <v>0</v>
      </c>
      <c r="P144" s="123">
        <f t="shared" si="12"/>
        <v>0</v>
      </c>
      <c r="Q144" s="274">
        <f>VLOOKUP(A144,'MONTO A DISTRIB'!$A$5:$D$351,4,FALSE)</f>
        <v>0</v>
      </c>
      <c r="R144" s="99"/>
      <c r="S144" s="134"/>
    </row>
    <row r="145" spans="1:19" x14ac:dyDescent="0.25">
      <c r="A145" s="117">
        <v>5107</v>
      </c>
      <c r="B145" s="58">
        <v>3</v>
      </c>
      <c r="C145" s="117" t="s">
        <v>94</v>
      </c>
      <c r="D145" s="58">
        <f>VLOOKUP(A145,Previsional!$A$4:$G$348,Previsional!$G$2,FALSE)</f>
        <v>1</v>
      </c>
      <c r="E145" s="170">
        <f>VLOOKUP(A145,'PATENTES SINIM'!$A$6:$C$350,3,FALSE)</f>
        <v>0.89906272530641673</v>
      </c>
      <c r="F145" s="170">
        <f>VLOOKUP(A145,'I G 2019'!$A$6:$I$350,8,FALSE)</f>
        <v>0.15028560097064925</v>
      </c>
      <c r="G145" s="170">
        <f>VLOOKUP(A145,CGR!$S$11:$T$355,2,FALSE)</f>
        <v>1</v>
      </c>
      <c r="H145" s="203">
        <f>VLOOKUP(A145,TM!$C$2:$E$346,3,FALSE)</f>
        <v>0.47360000000000002</v>
      </c>
      <c r="I145" s="170">
        <f>VLOOKUP(A145,'IRPi 2019'!$A$6:$F$350,6,FALSE)</f>
        <v>1</v>
      </c>
      <c r="J145" s="170">
        <f>VLOOKUP(A145,'R E I 2019'!$A$4:$I$348,9,FALSE)</f>
        <v>0.97924999999999995</v>
      </c>
      <c r="K145" s="170">
        <f t="shared" si="9"/>
        <v>0.67224585409990822</v>
      </c>
      <c r="L145" s="180">
        <f t="shared" si="15"/>
        <v>37</v>
      </c>
      <c r="M145" s="181">
        <f t="shared" si="16"/>
        <v>28</v>
      </c>
      <c r="N145" s="170">
        <f t="shared" si="10"/>
        <v>0</v>
      </c>
      <c r="O145" s="127">
        <f t="shared" si="11"/>
        <v>0</v>
      </c>
      <c r="P145" s="123">
        <f t="shared" si="12"/>
        <v>0</v>
      </c>
      <c r="Q145" s="274">
        <f>VLOOKUP(A145,'MONTO A DISTRIB'!$A$5:$D$351,4,FALSE)</f>
        <v>0</v>
      </c>
      <c r="R145" s="99"/>
      <c r="S145" s="134"/>
    </row>
    <row r="146" spans="1:19" x14ac:dyDescent="0.25">
      <c r="A146" s="117">
        <v>5303</v>
      </c>
      <c r="B146" s="58">
        <v>3</v>
      </c>
      <c r="C146" s="117" t="s">
        <v>98</v>
      </c>
      <c r="D146" s="58">
        <f>VLOOKUP(A146,Previsional!$A$4:$G$348,Previsional!$G$2,FALSE)</f>
        <v>1</v>
      </c>
      <c r="E146" s="170">
        <f>VLOOKUP(A146,'PATENTES SINIM'!$A$6:$C$350,3,FALSE)</f>
        <v>0.80930232558139537</v>
      </c>
      <c r="F146" s="170">
        <f>VLOOKUP(A146,'I G 2019'!$A$6:$I$350,8,FALSE)</f>
        <v>7.5818139224761175E-2</v>
      </c>
      <c r="G146" s="170">
        <f>VLOOKUP(A146,CGR!$S$11:$T$355,2,FALSE)</f>
        <v>1</v>
      </c>
      <c r="H146" s="203">
        <f>VLOOKUP(A146,TM!$C$2:$E$346,3,FALSE)</f>
        <v>0.78380000000000005</v>
      </c>
      <c r="I146" s="170">
        <f>VLOOKUP(A146,'IRPi 2019'!$A$6:$F$350,6,FALSE)</f>
        <v>1</v>
      </c>
      <c r="J146" s="170">
        <f>VLOOKUP(A146,'R E I 2019'!$A$4:$I$348,9,FALSE)</f>
        <v>1</v>
      </c>
      <c r="K146" s="170">
        <f t="shared" si="9"/>
        <v>0.66978034875967873</v>
      </c>
      <c r="L146" s="180">
        <f t="shared" si="15"/>
        <v>38</v>
      </c>
      <c r="M146" s="181">
        <f t="shared" si="16"/>
        <v>28</v>
      </c>
      <c r="N146" s="170">
        <f t="shared" si="10"/>
        <v>0</v>
      </c>
      <c r="O146" s="127">
        <f t="shared" si="11"/>
        <v>0</v>
      </c>
      <c r="P146" s="123">
        <f t="shared" si="12"/>
        <v>0</v>
      </c>
      <c r="Q146" s="274">
        <f>VLOOKUP(A146,'MONTO A DISTRIB'!$A$5:$D$351,4,FALSE)</f>
        <v>0</v>
      </c>
      <c r="R146" s="99"/>
      <c r="S146" s="134"/>
    </row>
    <row r="147" spans="1:19" x14ac:dyDescent="0.25">
      <c r="A147" s="117">
        <v>4103</v>
      </c>
      <c r="B147" s="58">
        <v>3</v>
      </c>
      <c r="C147" s="117" t="s">
        <v>89</v>
      </c>
      <c r="D147" s="58">
        <f>VLOOKUP(A147,Previsional!$A$4:$G$348,Previsional!$G$2,FALSE)</f>
        <v>1</v>
      </c>
      <c r="E147" s="170">
        <f>VLOOKUP(A147,'PATENTES SINIM'!$A$6:$C$350,3,FALSE)</f>
        <v>0.81970649895178194</v>
      </c>
      <c r="F147" s="170">
        <f>VLOOKUP(A147,'I G 2019'!$A$6:$I$350,8,FALSE)</f>
        <v>0.1884432623268569</v>
      </c>
      <c r="G147" s="170">
        <f>VLOOKUP(A147,CGR!$S$11:$T$355,2,FALSE)</f>
        <v>1</v>
      </c>
      <c r="H147" s="203">
        <f>VLOOKUP(A147,TM!$C$2:$E$346,3,FALSE)</f>
        <v>0.50700000000000001</v>
      </c>
      <c r="I147" s="170">
        <f>VLOOKUP(A147,'IRPi 2019'!$A$6:$F$350,6,FALSE)</f>
        <v>0.99982024168849781</v>
      </c>
      <c r="J147" s="170">
        <f>VLOOKUP(A147,'R E I 2019'!$A$4:$I$348,9,FALSE)</f>
        <v>1</v>
      </c>
      <c r="K147" s="170">
        <f t="shared" si="9"/>
        <v>0.66004910229926272</v>
      </c>
      <c r="L147" s="180">
        <f t="shared" si="15"/>
        <v>39</v>
      </c>
      <c r="M147" s="181">
        <f t="shared" si="16"/>
        <v>28</v>
      </c>
      <c r="N147" s="170">
        <f t="shared" si="10"/>
        <v>0</v>
      </c>
      <c r="O147" s="127">
        <f t="shared" si="11"/>
        <v>0</v>
      </c>
      <c r="P147" s="123">
        <f t="shared" si="12"/>
        <v>0</v>
      </c>
      <c r="Q147" s="274">
        <f>VLOOKUP(A147,'MONTO A DISTRIB'!$A$5:$D$351,4,FALSE)</f>
        <v>0</v>
      </c>
      <c r="R147" s="99"/>
      <c r="S147" s="134"/>
    </row>
    <row r="148" spans="1:19" x14ac:dyDescent="0.25">
      <c r="A148" s="117">
        <v>9109</v>
      </c>
      <c r="B148" s="58">
        <v>3</v>
      </c>
      <c r="C148" s="117" t="s">
        <v>103</v>
      </c>
      <c r="D148" s="58">
        <f>VLOOKUP(A148,Previsional!$A$4:$G$348,Previsional!$G$2,FALSE)</f>
        <v>1</v>
      </c>
      <c r="E148" s="170">
        <f>VLOOKUP(A148,'PATENTES SINIM'!$A$6:$C$350,3,FALSE)</f>
        <v>0.90790333115610711</v>
      </c>
      <c r="F148" s="170">
        <f>VLOOKUP(A148,'I G 2019'!$A$6:$I$350,8,FALSE)</f>
        <v>0.1003331059290487</v>
      </c>
      <c r="G148" s="170">
        <f>VLOOKUP(A148,CGR!$S$11:$T$355,2,FALSE)</f>
        <v>1</v>
      </c>
      <c r="H148" s="203">
        <f>VLOOKUP(A148,TM!$C$2:$E$346,3,FALSE)</f>
        <v>0.44369999999999998</v>
      </c>
      <c r="I148" s="170">
        <f>VLOOKUP(A148,'IRPi 2019'!$A$6:$F$350,6,FALSE)</f>
        <v>1</v>
      </c>
      <c r="J148" s="170">
        <f>VLOOKUP(A148,'R E I 2019'!$A$4:$I$348,9,FALSE)</f>
        <v>1</v>
      </c>
      <c r="K148" s="170">
        <f t="shared" si="9"/>
        <v>0.65940444238689977</v>
      </c>
      <c r="L148" s="180">
        <f t="shared" si="15"/>
        <v>40</v>
      </c>
      <c r="M148" s="181">
        <f t="shared" si="16"/>
        <v>28</v>
      </c>
      <c r="N148" s="170">
        <f t="shared" si="10"/>
        <v>0</v>
      </c>
      <c r="O148" s="127">
        <f t="shared" si="11"/>
        <v>0</v>
      </c>
      <c r="P148" s="123">
        <f t="shared" si="12"/>
        <v>0</v>
      </c>
      <c r="Q148" s="274">
        <f>VLOOKUP(A148,'MONTO A DISTRIB'!$A$5:$D$351,4,FALSE)</f>
        <v>0</v>
      </c>
      <c r="R148" s="99"/>
      <c r="S148" s="134"/>
    </row>
    <row r="149" spans="1:19" x14ac:dyDescent="0.25">
      <c r="A149" s="117">
        <v>14103</v>
      </c>
      <c r="B149" s="58">
        <v>3</v>
      </c>
      <c r="C149" s="117" t="s">
        <v>110</v>
      </c>
      <c r="D149" s="58">
        <f>VLOOKUP(A149,Previsional!$A$4:$G$348,Previsional!$G$2,FALSE)</f>
        <v>1</v>
      </c>
      <c r="E149" s="170">
        <f>VLOOKUP(A149,'PATENTES SINIM'!$A$6:$C$350,3,FALSE)</f>
        <v>0.69982698961937717</v>
      </c>
      <c r="F149" s="170">
        <f>VLOOKUP(A149,'I G 2019'!$A$6:$I$350,8,FALSE)</f>
        <v>9.2026871210501959E-2</v>
      </c>
      <c r="G149" s="170">
        <f>VLOOKUP(A149,CGR!$S$11:$T$355,2,FALSE)</f>
        <v>1</v>
      </c>
      <c r="H149" s="203">
        <f>VLOOKUP(A149,TM!$C$2:$E$346,3,FALSE)</f>
        <v>0.93700000000000006</v>
      </c>
      <c r="I149" s="170">
        <f>VLOOKUP(A149,'IRPi 2019'!$A$6:$F$350,6,FALSE)</f>
        <v>0.99956555390891477</v>
      </c>
      <c r="J149" s="170">
        <f>VLOOKUP(A149,'R E I 2019'!$A$4:$I$348,9,FALSE)</f>
        <v>0.95825000000000005</v>
      </c>
      <c r="K149" s="170">
        <f t="shared" si="9"/>
        <v>0.65638694186485325</v>
      </c>
      <c r="L149" s="180">
        <f t="shared" si="15"/>
        <v>41</v>
      </c>
      <c r="M149" s="181">
        <f t="shared" si="16"/>
        <v>28</v>
      </c>
      <c r="N149" s="170">
        <f t="shared" si="10"/>
        <v>0</v>
      </c>
      <c r="O149" s="127">
        <f t="shared" si="11"/>
        <v>0</v>
      </c>
      <c r="P149" s="123">
        <f t="shared" si="12"/>
        <v>0</v>
      </c>
      <c r="Q149" s="274">
        <f>VLOOKUP(A149,'MONTO A DISTRIB'!$A$5:$D$351,4,FALSE)</f>
        <v>0</v>
      </c>
      <c r="R149" s="99"/>
      <c r="S149" s="134"/>
    </row>
    <row r="150" spans="1:19" x14ac:dyDescent="0.25">
      <c r="A150" s="117">
        <v>8206</v>
      </c>
      <c r="B150" s="58">
        <v>3</v>
      </c>
      <c r="C150" s="117" t="s">
        <v>131</v>
      </c>
      <c r="D150" s="58">
        <f>VLOOKUP(A150,Previsional!$A$4:$G$348,Previsional!$G$2,FALSE)</f>
        <v>1</v>
      </c>
      <c r="E150" s="170">
        <f>VLOOKUP(A150,'PATENTES SINIM'!$A$6:$C$350,3,FALSE)</f>
        <v>0.93385214007782102</v>
      </c>
      <c r="F150" s="170">
        <f>VLOOKUP(A150,'I G 2019'!$A$6:$I$350,8,FALSE)</f>
        <v>8.2535926039512458E-2</v>
      </c>
      <c r="G150" s="170">
        <f>VLOOKUP(A150,CGR!$S$11:$T$355,2,FALSE)</f>
        <v>1</v>
      </c>
      <c r="H150" s="203">
        <f>VLOOKUP(A150,TM!$C$2:$E$346,3,FALSE)</f>
        <v>0.2621</v>
      </c>
      <c r="I150" s="170">
        <f>VLOOKUP(A150,'IRPi 2019'!$A$6:$F$350,6,FALSE)</f>
        <v>0.99895064222738372</v>
      </c>
      <c r="J150" s="170">
        <f>VLOOKUP(A150,'R E I 2019'!$A$4:$I$348,9,FALSE)</f>
        <v>1</v>
      </c>
      <c r="K150" s="170">
        <f t="shared" si="9"/>
        <v>0.63674476264848467</v>
      </c>
      <c r="L150" s="180">
        <f t="shared" si="15"/>
        <v>42</v>
      </c>
      <c r="M150" s="181">
        <f t="shared" si="16"/>
        <v>28</v>
      </c>
      <c r="N150" s="170">
        <f t="shared" si="10"/>
        <v>0</v>
      </c>
      <c r="O150" s="127">
        <f t="shared" si="11"/>
        <v>0</v>
      </c>
      <c r="P150" s="123">
        <f t="shared" si="12"/>
        <v>0</v>
      </c>
      <c r="Q150" s="274">
        <f>VLOOKUP(A150,'MONTO A DISTRIB'!$A$5:$D$351,4,FALSE)</f>
        <v>0</v>
      </c>
      <c r="R150" s="99"/>
      <c r="S150" s="134"/>
    </row>
    <row r="151" spans="1:19" x14ac:dyDescent="0.25">
      <c r="A151" s="117">
        <v>16109</v>
      </c>
      <c r="B151" s="58">
        <v>3</v>
      </c>
      <c r="C151" s="117" t="s">
        <v>117</v>
      </c>
      <c r="D151" s="58">
        <f>VLOOKUP(A151,Previsional!$A$4:$G$348,Previsional!$G$2,FALSE)</f>
        <v>1</v>
      </c>
      <c r="E151" s="170">
        <f>VLOOKUP(A151,'PATENTES SINIM'!$A$6:$C$350,3,FALSE)</f>
        <v>0.84069400630914826</v>
      </c>
      <c r="F151" s="170">
        <f>VLOOKUP(A151,'I G 2019'!$A$6:$I$350,8,FALSE)</f>
        <v>0.11238786062858958</v>
      </c>
      <c r="G151" s="170">
        <f>VLOOKUP(A151,CGR!$S$11:$T$355,2,FALSE)</f>
        <v>1</v>
      </c>
      <c r="H151" s="203">
        <f>VLOOKUP(A151,TM!$C$2:$E$346,3,FALSE)</f>
        <v>0.3947</v>
      </c>
      <c r="I151" s="170">
        <f>VLOOKUP(A151,'IRPi 2019'!$A$6:$F$350,6,FALSE)</f>
        <v>1</v>
      </c>
      <c r="J151" s="170">
        <f>VLOOKUP(A151,'R E I 2019'!$A$4:$I$348,9,FALSE)</f>
        <v>1</v>
      </c>
      <c r="K151" s="170">
        <f t="shared" si="9"/>
        <v>0.63154486736534932</v>
      </c>
      <c r="L151" s="180">
        <f t="shared" si="15"/>
        <v>43</v>
      </c>
      <c r="M151" s="181">
        <f t="shared" si="16"/>
        <v>28</v>
      </c>
      <c r="N151" s="170">
        <f t="shared" si="10"/>
        <v>0</v>
      </c>
      <c r="O151" s="127">
        <f t="shared" si="11"/>
        <v>0</v>
      </c>
      <c r="P151" s="123">
        <f t="shared" si="12"/>
        <v>0</v>
      </c>
      <c r="Q151" s="274">
        <f>VLOOKUP(A151,'MONTO A DISTRIB'!$A$5:$D$351,4,FALSE)</f>
        <v>0</v>
      </c>
      <c r="R151" s="99"/>
      <c r="S151" s="134"/>
    </row>
    <row r="152" spans="1:19" x14ac:dyDescent="0.25">
      <c r="A152" s="117">
        <v>5803</v>
      </c>
      <c r="B152" s="58">
        <v>3</v>
      </c>
      <c r="C152" s="117" t="s">
        <v>95</v>
      </c>
      <c r="D152" s="58">
        <f>VLOOKUP(A152,Previsional!$A$4:$G$348,Previsional!$G$2,FALSE)</f>
        <v>1</v>
      </c>
      <c r="E152" s="170">
        <f>VLOOKUP(A152,'PATENTES SINIM'!$A$6:$C$350,3,FALSE)</f>
        <v>0.83368421052631581</v>
      </c>
      <c r="F152" s="170">
        <f>VLOOKUP(A152,'I G 2019'!$A$6:$I$350,8,FALSE)</f>
        <v>0.15854496320422665</v>
      </c>
      <c r="G152" s="170">
        <f>VLOOKUP(A152,CGR!$S$11:$T$355,2,FALSE)</f>
        <v>1</v>
      </c>
      <c r="H152" s="203">
        <f>VLOOKUP(A152,TM!$C$2:$E$346,3,FALSE)</f>
        <v>0.33160000000000001</v>
      </c>
      <c r="I152" s="170">
        <f>VLOOKUP(A152,'IRPi 2019'!$A$6:$F$350,6,FALSE)</f>
        <v>1</v>
      </c>
      <c r="J152" s="170">
        <f>VLOOKUP(A152,'R E I 2019'!$A$4:$I$348,9,FALSE)</f>
        <v>1</v>
      </c>
      <c r="K152" s="170">
        <f t="shared" si="9"/>
        <v>0.63116571448526726</v>
      </c>
      <c r="L152" s="180">
        <f t="shared" si="15"/>
        <v>44</v>
      </c>
      <c r="M152" s="181">
        <f t="shared" si="16"/>
        <v>28</v>
      </c>
      <c r="N152" s="170">
        <f t="shared" si="10"/>
        <v>0</v>
      </c>
      <c r="O152" s="127">
        <f t="shared" si="11"/>
        <v>0</v>
      </c>
      <c r="P152" s="123">
        <f t="shared" si="12"/>
        <v>0</v>
      </c>
      <c r="Q152" s="274">
        <f>VLOOKUP(A152,'MONTO A DISTRIB'!$A$5:$D$351,4,FALSE)</f>
        <v>0</v>
      </c>
      <c r="R152" s="99"/>
      <c r="S152" s="134"/>
    </row>
    <row r="153" spans="1:19" x14ac:dyDescent="0.25">
      <c r="A153" s="117">
        <v>8203</v>
      </c>
      <c r="B153" s="58">
        <v>3</v>
      </c>
      <c r="C153" s="117" t="s">
        <v>115</v>
      </c>
      <c r="D153" s="58">
        <f>VLOOKUP(A153,Previsional!$A$4:$G$348,Previsional!$G$2,FALSE)</f>
        <v>1</v>
      </c>
      <c r="E153" s="170">
        <f>VLOOKUP(A153,'PATENTES SINIM'!$A$6:$C$350,3,FALSE)</f>
        <v>0.73574297188755022</v>
      </c>
      <c r="F153" s="170">
        <f>VLOOKUP(A153,'I G 2019'!$A$6:$I$350,8,FALSE)</f>
        <v>0.1200442977063334</v>
      </c>
      <c r="G153" s="170">
        <f>VLOOKUP(A153,CGR!$S$11:$T$355,2,FALSE)</f>
        <v>1</v>
      </c>
      <c r="H153" s="203">
        <f>VLOOKUP(A153,TM!$C$2:$E$346,3,FALSE)</f>
        <v>0.62180000000000002</v>
      </c>
      <c r="I153" s="170">
        <f>VLOOKUP(A153,'IRPi 2019'!$A$6:$F$350,6,FALSE)</f>
        <v>1</v>
      </c>
      <c r="J153" s="170">
        <f>VLOOKUP(A153,'R E I 2019'!$A$4:$I$348,9,FALSE)</f>
        <v>0.99862499999999998</v>
      </c>
      <c r="K153" s="170">
        <f t="shared" ref="K153:K216" si="17">SUMPRODUCT($E$12:$J$12,E153:J153)*D153</f>
        <v>0.63072236458722586</v>
      </c>
      <c r="L153" s="180">
        <f t="shared" si="15"/>
        <v>45</v>
      </c>
      <c r="M153" s="181">
        <f t="shared" si="16"/>
        <v>28</v>
      </c>
      <c r="N153" s="170">
        <f t="shared" ref="N153:N216" si="18">IF(L153&lt;=M153,K153,0)</f>
        <v>0</v>
      </c>
      <c r="O153" s="127">
        <f t="shared" ref="O153:O216" si="19">N153/VLOOKUP(B153,$C$17:$D$21,2,FALSE)</f>
        <v>0</v>
      </c>
      <c r="P153" s="123">
        <f t="shared" ref="P153:P216" si="20">VLOOKUP(B153,$C$17:$E$21,3,FALSE)*O153</f>
        <v>0</v>
      </c>
      <c r="Q153" s="274">
        <f>VLOOKUP(A153,'MONTO A DISTRIB'!$A$5:$D$351,4,FALSE)</f>
        <v>0</v>
      </c>
      <c r="R153" s="99"/>
      <c r="S153" s="134"/>
    </row>
    <row r="154" spans="1:19" x14ac:dyDescent="0.25">
      <c r="A154" s="117">
        <v>7201</v>
      </c>
      <c r="B154" s="58">
        <v>3</v>
      </c>
      <c r="C154" s="117" t="s">
        <v>102</v>
      </c>
      <c r="D154" s="58">
        <f>VLOOKUP(A154,Previsional!$A$4:$G$348,Previsional!$G$2,FALSE)</f>
        <v>1</v>
      </c>
      <c r="E154" s="170">
        <f>VLOOKUP(A154,'PATENTES SINIM'!$A$6:$C$350,3,FALSE)</f>
        <v>0.67447447447447451</v>
      </c>
      <c r="F154" s="170">
        <f>VLOOKUP(A154,'I G 2019'!$A$6:$I$350,8,FALSE)</f>
        <v>0.12165915955789455</v>
      </c>
      <c r="G154" s="170">
        <f>VLOOKUP(A154,CGR!$S$11:$T$355,2,FALSE)</f>
        <v>1</v>
      </c>
      <c r="H154" s="203">
        <f>VLOOKUP(A154,TM!$C$2:$E$346,3,FALSE)</f>
        <v>0.72709999999999997</v>
      </c>
      <c r="I154" s="170">
        <f>VLOOKUP(A154,'IRPi 2019'!$A$6:$F$350,6,FALSE)</f>
        <v>1</v>
      </c>
      <c r="J154" s="170">
        <f>VLOOKUP(A154,'R E I 2019'!$A$4:$I$348,9,FALSE)</f>
        <v>1</v>
      </c>
      <c r="K154" s="170">
        <f t="shared" si="17"/>
        <v>0.6255458559555398</v>
      </c>
      <c r="L154" s="180">
        <f t="shared" si="15"/>
        <v>46</v>
      </c>
      <c r="M154" s="181">
        <f t="shared" si="16"/>
        <v>28</v>
      </c>
      <c r="N154" s="170">
        <f t="shared" si="18"/>
        <v>0</v>
      </c>
      <c r="O154" s="127">
        <f t="shared" si="19"/>
        <v>0</v>
      </c>
      <c r="P154" s="123">
        <f t="shared" si="20"/>
        <v>0</v>
      </c>
      <c r="Q154" s="274">
        <f>VLOOKUP(A154,'MONTO A DISTRIB'!$A$5:$D$351,4,FALSE)</f>
        <v>0</v>
      </c>
      <c r="R154" s="99"/>
      <c r="S154" s="134"/>
    </row>
    <row r="155" spans="1:19" x14ac:dyDescent="0.25">
      <c r="A155" s="117">
        <v>2301</v>
      </c>
      <c r="B155" s="58">
        <v>3</v>
      </c>
      <c r="C155" s="117" t="s">
        <v>125</v>
      </c>
      <c r="D155" s="58">
        <f>VLOOKUP(A155,Previsional!$A$4:$G$348,Previsional!$G$2,FALSE)</f>
        <v>1</v>
      </c>
      <c r="E155" s="170">
        <f>VLOOKUP(A155,'PATENTES SINIM'!$A$6:$C$350,3,FALSE)</f>
        <v>0.61733080328905754</v>
      </c>
      <c r="F155" s="170">
        <f>VLOOKUP(A155,'I G 2019'!$A$6:$I$350,8,FALSE)</f>
        <v>0.12348500646280969</v>
      </c>
      <c r="G155" s="170">
        <f>VLOOKUP(A155,CGR!$S$11:$T$355,2,FALSE)</f>
        <v>1</v>
      </c>
      <c r="H155" s="203">
        <f>VLOOKUP(A155,TM!$C$2:$E$346,3,FALSE)</f>
        <v>0.72560000000000002</v>
      </c>
      <c r="I155" s="170">
        <f>VLOOKUP(A155,'IRPi 2019'!$A$6:$F$350,6,FALSE)</f>
        <v>1</v>
      </c>
      <c r="J155" s="170">
        <f>VLOOKUP(A155,'R E I 2019'!$A$4:$I$348,9,FALSE)</f>
        <v>1</v>
      </c>
      <c r="K155" s="170">
        <f t="shared" si="17"/>
        <v>0.60577703276687267</v>
      </c>
      <c r="L155" s="180">
        <f t="shared" si="15"/>
        <v>47</v>
      </c>
      <c r="M155" s="181">
        <f t="shared" si="16"/>
        <v>28</v>
      </c>
      <c r="N155" s="170">
        <f t="shared" si="18"/>
        <v>0</v>
      </c>
      <c r="O155" s="127">
        <f t="shared" si="19"/>
        <v>0</v>
      </c>
      <c r="P155" s="123">
        <f t="shared" si="20"/>
        <v>0</v>
      </c>
      <c r="Q155" s="274">
        <f>VLOOKUP(A155,'MONTO A DISTRIB'!$A$5:$D$351,4,FALSE)</f>
        <v>0</v>
      </c>
      <c r="R155" s="99"/>
      <c r="S155" s="134"/>
    </row>
    <row r="156" spans="1:19" x14ac:dyDescent="0.25">
      <c r="A156" s="117">
        <v>8205</v>
      </c>
      <c r="B156" s="58">
        <v>3</v>
      </c>
      <c r="C156" s="117" t="s">
        <v>130</v>
      </c>
      <c r="D156" s="58">
        <f>VLOOKUP(A156,Previsional!$A$4:$G$348,Previsional!$G$2,FALSE)</f>
        <v>1</v>
      </c>
      <c r="E156" s="170">
        <f>VLOOKUP(A156,'PATENTES SINIM'!$A$6:$C$350,3,FALSE)</f>
        <v>0.70853080568720384</v>
      </c>
      <c r="F156" s="170">
        <f>VLOOKUP(A156,'I G 2019'!$A$6:$I$350,8,FALSE)</f>
        <v>0.11467548881414608</v>
      </c>
      <c r="G156" s="170">
        <f>VLOOKUP(A156,CGR!$S$11:$T$355,2,FALSE)</f>
        <v>1</v>
      </c>
      <c r="H156" s="203">
        <f>VLOOKUP(A156,TM!$C$2:$E$346,3,FALSE)</f>
        <v>0.48499999999999999</v>
      </c>
      <c r="I156" s="170">
        <f>VLOOKUP(A156,'IRPi 2019'!$A$6:$F$350,6,FALSE)</f>
        <v>1</v>
      </c>
      <c r="J156" s="170">
        <f>VLOOKUP(A156,'R E I 2019'!$A$4:$I$348,9,FALSE)</f>
        <v>1</v>
      </c>
      <c r="K156" s="170">
        <f t="shared" si="17"/>
        <v>0.59940465419405786</v>
      </c>
      <c r="L156" s="180">
        <f t="shared" si="15"/>
        <v>48</v>
      </c>
      <c r="M156" s="181">
        <f t="shared" si="16"/>
        <v>28</v>
      </c>
      <c r="N156" s="170">
        <f t="shared" si="18"/>
        <v>0</v>
      </c>
      <c r="O156" s="127">
        <f t="shared" si="19"/>
        <v>0</v>
      </c>
      <c r="P156" s="123">
        <f t="shared" si="20"/>
        <v>0</v>
      </c>
      <c r="Q156" s="274">
        <f>VLOOKUP(A156,'MONTO A DISTRIB'!$A$5:$D$351,4,FALSE)</f>
        <v>0</v>
      </c>
      <c r="R156" s="99"/>
      <c r="S156" s="134"/>
    </row>
    <row r="157" spans="1:19" x14ac:dyDescent="0.25">
      <c r="A157" s="117">
        <v>2104</v>
      </c>
      <c r="B157" s="58">
        <v>3</v>
      </c>
      <c r="C157" s="117" t="s">
        <v>129</v>
      </c>
      <c r="D157" s="58">
        <f>VLOOKUP(A157,Previsional!$A$4:$G$348,Previsional!$G$2,FALSE)</f>
        <v>1</v>
      </c>
      <c r="E157" s="170">
        <f>VLOOKUP(A157,'PATENTES SINIM'!$A$6:$C$350,3,FALSE)</f>
        <v>0</v>
      </c>
      <c r="F157" s="170">
        <f>VLOOKUP(A157,'I G 2019'!$A$6:$I$350,8,FALSE)</f>
        <v>7.4545288792826014E-2</v>
      </c>
      <c r="G157" s="170">
        <f>VLOOKUP(A157,CGR!$S$11:$T$355,2,FALSE)</f>
        <v>1</v>
      </c>
      <c r="H157" s="203">
        <f>VLOOKUP(A157,TM!$C$2:$E$346,3,FALSE)</f>
        <v>0.71060000000000001</v>
      </c>
      <c r="I157" s="170">
        <f>VLOOKUP(A157,'IRPi 2019'!$A$6:$F$350,6,FALSE)</f>
        <v>0.99356495725176597</v>
      </c>
      <c r="J157" s="170">
        <f>VLOOKUP(A157,'R E I 2019'!$A$4:$I$348,9,FALSE)</f>
        <v>0.5</v>
      </c>
      <c r="K157" s="170">
        <f t="shared" si="17"/>
        <v>0.34990457006079484</v>
      </c>
      <c r="L157" s="180">
        <f t="shared" si="15"/>
        <v>49</v>
      </c>
      <c r="M157" s="181">
        <f t="shared" si="16"/>
        <v>28</v>
      </c>
      <c r="N157" s="170">
        <f t="shared" si="18"/>
        <v>0</v>
      </c>
      <c r="O157" s="127">
        <f t="shared" si="19"/>
        <v>0</v>
      </c>
      <c r="P157" s="123">
        <f t="shared" si="20"/>
        <v>0</v>
      </c>
      <c r="Q157" s="274">
        <f>VLOOKUP(A157,'MONTO A DISTRIB'!$A$5:$D$351,4,FALSE)</f>
        <v>0</v>
      </c>
      <c r="R157" s="99"/>
      <c r="S157" s="134"/>
    </row>
    <row r="158" spans="1:19" x14ac:dyDescent="0.25">
      <c r="A158" s="117">
        <v>4201</v>
      </c>
      <c r="B158" s="58">
        <v>3</v>
      </c>
      <c r="C158" s="117" t="s">
        <v>119</v>
      </c>
      <c r="D158" s="58">
        <f>VLOOKUP(A158,Previsional!$A$4:$G$348,Previsional!$G$2,FALSE)</f>
        <v>0</v>
      </c>
      <c r="E158" s="170">
        <f>VLOOKUP(A158,'PATENTES SINIM'!$A$6:$C$350,3,FALSE)</f>
        <v>0.79354838709677422</v>
      </c>
      <c r="F158" s="170">
        <f>VLOOKUP(A158,'I G 2019'!$A$6:$I$350,8,FALSE)</f>
        <v>0.14860196117555838</v>
      </c>
      <c r="G158" s="170">
        <f>VLOOKUP(A158,CGR!$S$11:$T$355,2,FALSE)</f>
        <v>1</v>
      </c>
      <c r="H158" s="203">
        <f>VLOOKUP(A158,TM!$C$2:$E$346,3,FALSE)</f>
        <v>0.5171</v>
      </c>
      <c r="I158" s="170">
        <f>VLOOKUP(A158,'IRPi 2019'!$A$6:$F$350,6,FALSE)</f>
        <v>1</v>
      </c>
      <c r="J158" s="170">
        <f>VLOOKUP(A158,'R E I 2019'!$A$4:$I$348,9,FALSE)</f>
        <v>0.99452499999999999</v>
      </c>
      <c r="K158" s="170">
        <f t="shared" si="17"/>
        <v>0</v>
      </c>
      <c r="L158" s="180">
        <f t="shared" si="15"/>
        <v>50</v>
      </c>
      <c r="M158" s="181">
        <f t="shared" si="16"/>
        <v>28</v>
      </c>
      <c r="N158" s="170">
        <f t="shared" si="18"/>
        <v>0</v>
      </c>
      <c r="O158" s="127">
        <f t="shared" si="19"/>
        <v>0</v>
      </c>
      <c r="P158" s="123">
        <f t="shared" si="20"/>
        <v>0</v>
      </c>
      <c r="Q158" s="274">
        <f>VLOOKUP(A158,'MONTO A DISTRIB'!$A$5:$D$351,4,FALSE)</f>
        <v>0</v>
      </c>
      <c r="R158" s="99"/>
      <c r="S158" s="134"/>
    </row>
    <row r="159" spans="1:19" x14ac:dyDescent="0.25">
      <c r="A159" s="117">
        <v>5301</v>
      </c>
      <c r="B159" s="58">
        <v>3</v>
      </c>
      <c r="C159" s="117" t="s">
        <v>139</v>
      </c>
      <c r="D159" s="58">
        <f>VLOOKUP(A159,Previsional!$A$4:$G$348,Previsional!$G$2,FALSE)</f>
        <v>0</v>
      </c>
      <c r="E159" s="170">
        <f>VLOOKUP(A159,'PATENTES SINIM'!$A$6:$C$350,3,FALSE)</f>
        <v>0.80297783933518008</v>
      </c>
      <c r="F159" s="170">
        <f>VLOOKUP(A159,'I G 2019'!$A$6:$I$350,8,FALSE)</f>
        <v>0.25351715438630956</v>
      </c>
      <c r="G159" s="170">
        <f>VLOOKUP(A159,CGR!$S$11:$T$355,2,FALSE)</f>
        <v>1</v>
      </c>
      <c r="H159" s="203">
        <f>VLOOKUP(A159,TM!$C$2:$E$346,3,FALSE)</f>
        <v>0.90469999999999995</v>
      </c>
      <c r="I159" s="170">
        <f>VLOOKUP(A159,'IRPi 2019'!$A$6:$F$350,6,FALSE)</f>
        <v>1</v>
      </c>
      <c r="J159" s="170">
        <f>VLOOKUP(A159,'R E I 2019'!$A$4:$I$348,9,FALSE)</f>
        <v>1</v>
      </c>
      <c r="K159" s="170">
        <f t="shared" si="17"/>
        <v>0</v>
      </c>
      <c r="L159" s="180">
        <f t="shared" si="15"/>
        <v>50</v>
      </c>
      <c r="M159" s="181">
        <f t="shared" si="16"/>
        <v>28</v>
      </c>
      <c r="N159" s="170">
        <f t="shared" si="18"/>
        <v>0</v>
      </c>
      <c r="O159" s="127">
        <f t="shared" si="19"/>
        <v>0</v>
      </c>
      <c r="P159" s="123">
        <f t="shared" si="20"/>
        <v>0</v>
      </c>
      <c r="Q159" s="274">
        <f>VLOOKUP(A159,'MONTO A DISTRIB'!$A$5:$D$351,4,FALSE)</f>
        <v>0</v>
      </c>
      <c r="R159" s="99"/>
      <c r="S159" s="134"/>
    </row>
    <row r="160" spans="1:19" x14ac:dyDescent="0.25">
      <c r="A160" s="117">
        <v>5701</v>
      </c>
      <c r="B160" s="58">
        <v>3</v>
      </c>
      <c r="C160" s="117" t="s">
        <v>118</v>
      </c>
      <c r="D160" s="58">
        <f>VLOOKUP(A160,Previsional!$A$4:$G$348,Previsional!$G$2,FALSE)</f>
        <v>0</v>
      </c>
      <c r="E160" s="170">
        <f>VLOOKUP(A160,'PATENTES SINIM'!$A$6:$C$350,3,FALSE)</f>
        <v>0.76044119469574911</v>
      </c>
      <c r="F160" s="170">
        <f>VLOOKUP(A160,'I G 2019'!$A$6:$I$350,8,FALSE)</f>
        <v>0.20271091178833511</v>
      </c>
      <c r="G160" s="170">
        <f>VLOOKUP(A160,CGR!$S$11:$T$355,2,FALSE)</f>
        <v>1</v>
      </c>
      <c r="H160" s="203">
        <f>VLOOKUP(A160,TM!$C$2:$E$346,3,FALSE)</f>
        <v>0.95009999999999994</v>
      </c>
      <c r="I160" s="170">
        <f>VLOOKUP(A160,'IRPi 2019'!$A$6:$F$350,6,FALSE)</f>
        <v>0.97060162233118075</v>
      </c>
      <c r="J160" s="170">
        <f>VLOOKUP(A160,'R E I 2019'!$A$4:$I$348,9,FALSE)</f>
        <v>1</v>
      </c>
      <c r="K160" s="170">
        <f t="shared" si="17"/>
        <v>0</v>
      </c>
      <c r="L160" s="180">
        <f t="shared" si="15"/>
        <v>50</v>
      </c>
      <c r="M160" s="181">
        <f t="shared" si="16"/>
        <v>28</v>
      </c>
      <c r="N160" s="170">
        <f t="shared" si="18"/>
        <v>0</v>
      </c>
      <c r="O160" s="127">
        <f t="shared" si="19"/>
        <v>0</v>
      </c>
      <c r="P160" s="123">
        <f t="shared" si="20"/>
        <v>0</v>
      </c>
      <c r="Q160" s="274">
        <f>VLOOKUP(A160,'MONTO A DISTRIB'!$A$5:$D$351,4,FALSE)</f>
        <v>0</v>
      </c>
      <c r="R160" s="99"/>
      <c r="S160" s="134"/>
    </row>
    <row r="161" spans="1:19" x14ac:dyDescent="0.25">
      <c r="A161" s="117">
        <v>7102</v>
      </c>
      <c r="B161" s="58">
        <v>3</v>
      </c>
      <c r="C161" s="117" t="s">
        <v>132</v>
      </c>
      <c r="D161" s="58">
        <f>VLOOKUP(A161,Previsional!$A$4:$G$348,Previsional!$G$2,FALSE)</f>
        <v>0</v>
      </c>
      <c r="E161" s="170">
        <f>VLOOKUP(A161,'PATENTES SINIM'!$A$6:$C$350,3,FALSE)</f>
        <v>0.81044558071585093</v>
      </c>
      <c r="F161" s="170">
        <f>VLOOKUP(A161,'I G 2019'!$A$6:$I$350,8,FALSE)</f>
        <v>0.2666116101730483</v>
      </c>
      <c r="G161" s="170">
        <f>VLOOKUP(A161,CGR!$S$11:$T$355,2,FALSE)</f>
        <v>1</v>
      </c>
      <c r="H161" s="203">
        <f>VLOOKUP(A161,TM!$C$2:$E$346,3,FALSE)</f>
        <v>0.68149999999999999</v>
      </c>
      <c r="I161" s="170">
        <f>VLOOKUP(A161,'IRPi 2019'!$A$6:$F$350,6,FALSE)</f>
        <v>1</v>
      </c>
      <c r="J161" s="170">
        <f>VLOOKUP(A161,'R E I 2019'!$A$4:$I$348,9,FALSE)</f>
        <v>1</v>
      </c>
      <c r="K161" s="170">
        <f t="shared" si="17"/>
        <v>0</v>
      </c>
      <c r="L161" s="180">
        <f t="shared" si="15"/>
        <v>50</v>
      </c>
      <c r="M161" s="181">
        <f t="shared" si="16"/>
        <v>28</v>
      </c>
      <c r="N161" s="170">
        <f t="shared" si="18"/>
        <v>0</v>
      </c>
      <c r="O161" s="127">
        <f t="shared" si="19"/>
        <v>0</v>
      </c>
      <c r="P161" s="123">
        <f t="shared" si="20"/>
        <v>0</v>
      </c>
      <c r="Q161" s="274">
        <f>VLOOKUP(A161,'MONTO A DISTRIB'!$A$5:$D$351,4,FALSE)</f>
        <v>0</v>
      </c>
      <c r="R161" s="99"/>
      <c r="S161" s="134"/>
    </row>
    <row r="162" spans="1:19" x14ac:dyDescent="0.25">
      <c r="A162" s="117">
        <v>16201</v>
      </c>
      <c r="B162" s="58">
        <v>3</v>
      </c>
      <c r="C162" s="117" t="s">
        <v>141</v>
      </c>
      <c r="D162" s="58">
        <f>VLOOKUP(A162,Previsional!$A$4:$G$348,Previsional!$G$2,FALSE)</f>
        <v>0</v>
      </c>
      <c r="E162" s="170">
        <f>VLOOKUP(A162,'PATENTES SINIM'!$A$6:$C$350,3,FALSE)</f>
        <v>0.90056818181818177</v>
      </c>
      <c r="F162" s="170">
        <f>VLOOKUP(A162,'I G 2019'!$A$6:$I$350,8,FALSE)</f>
        <v>6.5532027059497983E-2</v>
      </c>
      <c r="G162" s="170">
        <f>VLOOKUP(A162,CGR!$S$11:$T$355,2,FALSE)</f>
        <v>1</v>
      </c>
      <c r="H162" s="203">
        <f>VLOOKUP(A162,TM!$C$2:$E$346,3,FALSE)</f>
        <v>0.49709999999999999</v>
      </c>
      <c r="I162" s="170">
        <f>VLOOKUP(A162,'IRPi 2019'!$A$6:$F$350,6,FALSE)</f>
        <v>1</v>
      </c>
      <c r="J162" s="170">
        <f>VLOOKUP(A162,'R E I 2019'!$A$4:$I$348,9,FALSE)</f>
        <v>0.96402500000000002</v>
      </c>
      <c r="K162" s="170">
        <f t="shared" si="17"/>
        <v>0</v>
      </c>
      <c r="L162" s="180">
        <f t="shared" si="15"/>
        <v>50</v>
      </c>
      <c r="M162" s="181">
        <f t="shared" si="16"/>
        <v>28</v>
      </c>
      <c r="N162" s="170">
        <f t="shared" si="18"/>
        <v>0</v>
      </c>
      <c r="O162" s="127">
        <f t="shared" si="19"/>
        <v>0</v>
      </c>
      <c r="P162" s="123">
        <f t="shared" si="20"/>
        <v>0</v>
      </c>
      <c r="Q162" s="274">
        <f>VLOOKUP(A162,'MONTO A DISTRIB'!$A$5:$D$351,4,FALSE)</f>
        <v>0</v>
      </c>
      <c r="R162" s="99"/>
      <c r="S162" s="134"/>
    </row>
    <row r="163" spans="1:19" x14ac:dyDescent="0.25">
      <c r="A163" s="117">
        <v>9114</v>
      </c>
      <c r="B163" s="58">
        <v>3</v>
      </c>
      <c r="C163" s="117" t="s">
        <v>123</v>
      </c>
      <c r="D163" s="58">
        <f>VLOOKUP(A163,Previsional!$A$4:$G$348,Previsional!$G$2,FALSE)</f>
        <v>0</v>
      </c>
      <c r="E163" s="170">
        <f>VLOOKUP(A163,'PATENTES SINIM'!$A$6:$C$350,3,FALSE)</f>
        <v>0.91154970760233922</v>
      </c>
      <c r="F163" s="170">
        <f>VLOOKUP(A163,'I G 2019'!$A$6:$I$350,8,FALSE)</f>
        <v>0.12120419574014892</v>
      </c>
      <c r="G163" s="170">
        <f>VLOOKUP(A163,CGR!$S$11:$T$355,2,FALSE)</f>
        <v>1</v>
      </c>
      <c r="H163" s="203">
        <f>VLOOKUP(A163,TM!$C$2:$E$346,3,FALSE)</f>
        <v>0.70479999999999998</v>
      </c>
      <c r="I163" s="170">
        <f>VLOOKUP(A163,'IRPi 2019'!$A$6:$F$350,6,FALSE)</f>
        <v>1</v>
      </c>
      <c r="J163" s="170">
        <f>VLOOKUP(A163,'R E I 2019'!$A$4:$I$348,9,FALSE)</f>
        <v>1</v>
      </c>
      <c r="K163" s="170">
        <f t="shared" si="17"/>
        <v>0</v>
      </c>
      <c r="L163" s="180">
        <f t="shared" si="15"/>
        <v>50</v>
      </c>
      <c r="M163" s="181">
        <f t="shared" si="16"/>
        <v>28</v>
      </c>
      <c r="N163" s="170">
        <f t="shared" si="18"/>
        <v>0</v>
      </c>
      <c r="O163" s="127">
        <f t="shared" si="19"/>
        <v>0</v>
      </c>
      <c r="P163" s="123">
        <f t="shared" si="20"/>
        <v>0</v>
      </c>
      <c r="Q163" s="274">
        <f>VLOOKUP(A163,'MONTO A DISTRIB'!$A$5:$D$351,4,FALSE)</f>
        <v>0</v>
      </c>
      <c r="R163" s="99"/>
      <c r="S163" s="134"/>
    </row>
    <row r="164" spans="1:19" ht="15.75" thickBot="1" x14ac:dyDescent="0.3">
      <c r="A164" s="117">
        <v>10202</v>
      </c>
      <c r="B164" s="168">
        <v>3</v>
      </c>
      <c r="C164" s="167" t="s">
        <v>104</v>
      </c>
      <c r="D164" s="58">
        <f>VLOOKUP(A164,Previsional!$A$4:$G$348,Previsional!$G$2,FALSE)</f>
        <v>0</v>
      </c>
      <c r="E164" s="170">
        <f>VLOOKUP(A164,'PATENTES SINIM'!$A$6:$C$350,3,FALSE)</f>
        <v>0.55572577556491765</v>
      </c>
      <c r="F164" s="170">
        <f>VLOOKUP(A164,'I G 2019'!$A$6:$I$350,8,FALSE)</f>
        <v>0.13569266947749811</v>
      </c>
      <c r="G164" s="170">
        <f>VLOOKUP(A164,CGR!$S$11:$T$355,2,FALSE)</f>
        <v>1</v>
      </c>
      <c r="H164" s="203">
        <f>VLOOKUP(A164,TM!$C$2:$E$346,3,FALSE)</f>
        <v>0.93730000000000002</v>
      </c>
      <c r="I164" s="170">
        <f>VLOOKUP(A164,'IRPi 2019'!$A$6:$F$350,6,FALSE)</f>
        <v>1</v>
      </c>
      <c r="J164" s="170">
        <f>VLOOKUP(A164,'R E I 2019'!$A$4:$I$348,9,FALSE)</f>
        <v>0.97924999999999995</v>
      </c>
      <c r="K164" s="170">
        <f t="shared" si="17"/>
        <v>0</v>
      </c>
      <c r="L164" s="180">
        <f t="shared" si="15"/>
        <v>50</v>
      </c>
      <c r="M164" s="181">
        <f t="shared" si="16"/>
        <v>28</v>
      </c>
      <c r="N164" s="170">
        <f t="shared" si="18"/>
        <v>0</v>
      </c>
      <c r="O164" s="127">
        <f t="shared" si="19"/>
        <v>0</v>
      </c>
      <c r="P164" s="123">
        <f t="shared" si="20"/>
        <v>0</v>
      </c>
      <c r="Q164" s="274">
        <f>VLOOKUP(A164,'MONTO A DISTRIB'!$A$5:$D$351,4,FALSE)</f>
        <v>0</v>
      </c>
      <c r="R164" s="99"/>
      <c r="S164" s="134"/>
    </row>
    <row r="165" spans="1:19" ht="15.75" thickTop="1" x14ac:dyDescent="0.25">
      <c r="A165" s="117">
        <v>2102</v>
      </c>
      <c r="B165" s="166">
        <v>4</v>
      </c>
      <c r="C165" s="165" t="s">
        <v>143</v>
      </c>
      <c r="D165" s="58">
        <f>VLOOKUP(A165,Previsional!$A$4:$G$348,Previsional!$G$2,FALSE)</f>
        <v>1</v>
      </c>
      <c r="E165" s="170">
        <f>VLOOKUP(A165,'PATENTES SINIM'!$A$6:$C$350,3,FALSE)</f>
        <v>0.95973154362416102</v>
      </c>
      <c r="F165" s="170">
        <f>VLOOKUP(A165,'I G 2019'!$A$6:$I$350,8,FALSE)</f>
        <v>0.36291731770125368</v>
      </c>
      <c r="G165" s="170">
        <f>VLOOKUP(A165,CGR!$S$11:$T$355,2,FALSE)</f>
        <v>1</v>
      </c>
      <c r="H165" s="203">
        <f>VLOOKUP(A165,TM!$C$2:$E$346,3,FALSE)</f>
        <v>0.93100000000000005</v>
      </c>
      <c r="I165" s="170">
        <f>VLOOKUP(A165,'IRPi 2019'!$A$6:$F$350,6,FALSE)</f>
        <v>0.98928753628077859</v>
      </c>
      <c r="J165" s="170">
        <f>VLOOKUP(A165,'R E I 2019'!$A$4:$I$348,9,FALSE)</f>
        <v>0.94784999999999997</v>
      </c>
      <c r="K165" s="170">
        <f t="shared" si="17"/>
        <v>0.81314224650780864</v>
      </c>
      <c r="L165" s="180">
        <f t="shared" ref="L165:L196" si="21">_xlfn.RANK.EQ(K165,$K$165:$K$260,0)</f>
        <v>1</v>
      </c>
      <c r="M165" s="181">
        <f t="shared" ref="M165:M196" si="22">$E$7</f>
        <v>48</v>
      </c>
      <c r="N165" s="170">
        <f t="shared" si="18"/>
        <v>0.81314224650780864</v>
      </c>
      <c r="O165" s="127">
        <f t="shared" si="19"/>
        <v>2.3167461019877527E-2</v>
      </c>
      <c r="P165" s="123">
        <f t="shared" si="20"/>
        <v>90985031.019896299</v>
      </c>
      <c r="Q165" s="274">
        <f>VLOOKUP(A165,'MONTO A DISTRIB'!$A$5:$D$351,4,FALSE)</f>
        <v>90985031</v>
      </c>
      <c r="R165" s="99"/>
      <c r="S165" s="134"/>
    </row>
    <row r="166" spans="1:19" x14ac:dyDescent="0.25">
      <c r="A166" s="117">
        <v>6116</v>
      </c>
      <c r="B166" s="58">
        <v>4</v>
      </c>
      <c r="C166" s="117" t="s">
        <v>1202</v>
      </c>
      <c r="D166" s="58">
        <f>VLOOKUP(A166,Previsional!$A$4:$G$348,Previsional!$G$2,FALSE)</f>
        <v>1</v>
      </c>
      <c r="E166" s="170">
        <f>VLOOKUP(A166,'PATENTES SINIM'!$A$6:$C$350,3,FALSE)</f>
        <v>0.98325358851674638</v>
      </c>
      <c r="F166" s="170">
        <f>VLOOKUP(A166,'I G 2019'!$A$6:$I$350,8,FALSE)</f>
        <v>0.2369498795441036</v>
      </c>
      <c r="G166" s="170">
        <f>VLOOKUP(A166,CGR!$S$11:$T$355,2,FALSE)</f>
        <v>1</v>
      </c>
      <c r="H166" s="203">
        <f>VLOOKUP(A166,TM!$C$2:$E$346,3,FALSE)</f>
        <v>0.87819999999999998</v>
      </c>
      <c r="I166" s="170">
        <f>VLOOKUP(A166,'IRPi 2019'!$A$6:$F$350,6,FALSE)</f>
        <v>1</v>
      </c>
      <c r="J166" s="170">
        <f>VLOOKUP(A166,'R E I 2019'!$A$4:$I$348,9,FALSE)</f>
        <v>1</v>
      </c>
      <c r="K166" s="170">
        <f t="shared" si="17"/>
        <v>0.78510622586688716</v>
      </c>
      <c r="L166" s="180">
        <f t="shared" si="21"/>
        <v>2</v>
      </c>
      <c r="M166" s="181">
        <f t="shared" si="22"/>
        <v>48</v>
      </c>
      <c r="N166" s="170">
        <f t="shared" si="18"/>
        <v>0.78510622586688716</v>
      </c>
      <c r="O166" s="127">
        <f t="shared" si="19"/>
        <v>2.2368678988639413E-2</v>
      </c>
      <c r="P166" s="123">
        <f t="shared" si="20"/>
        <v>87847992.920297086</v>
      </c>
      <c r="Q166" s="274">
        <f>VLOOKUP(A166,'MONTO A DISTRIB'!$A$5:$D$351,4,FALSE)</f>
        <v>87847993</v>
      </c>
      <c r="R166" s="99"/>
      <c r="S166" s="134"/>
    </row>
    <row r="167" spans="1:19" x14ac:dyDescent="0.25">
      <c r="A167" s="117">
        <v>5102</v>
      </c>
      <c r="B167" s="58">
        <v>4</v>
      </c>
      <c r="C167" s="117" t="s">
        <v>152</v>
      </c>
      <c r="D167" s="58">
        <f>VLOOKUP(A167,Previsional!$A$4:$G$348,Previsional!$G$2,FALSE)</f>
        <v>1</v>
      </c>
      <c r="E167" s="170">
        <f>VLOOKUP(A167,'PATENTES SINIM'!$A$6:$C$350,3,FALSE)</f>
        <v>0.80372945638432369</v>
      </c>
      <c r="F167" s="170">
        <f>VLOOKUP(A167,'I G 2019'!$A$6:$I$350,8,FALSE)</f>
        <v>0.45988635826726015</v>
      </c>
      <c r="G167" s="170">
        <f>VLOOKUP(A167,CGR!$S$11:$T$355,2,FALSE)</f>
        <v>1</v>
      </c>
      <c r="H167" s="203">
        <f>VLOOKUP(A167,TM!$C$2:$E$346,3,FALSE)</f>
        <v>0.89349999999999996</v>
      </c>
      <c r="I167" s="170">
        <f>VLOOKUP(A167,'IRPi 2019'!$A$6:$F$350,6,FALSE)</f>
        <v>1</v>
      </c>
      <c r="J167" s="170">
        <f>VLOOKUP(A167,'R E I 2019'!$A$4:$I$348,9,FALSE)</f>
        <v>1</v>
      </c>
      <c r="K167" s="170">
        <f t="shared" si="17"/>
        <v>0.78030189930132832</v>
      </c>
      <c r="L167" s="180">
        <f t="shared" si="21"/>
        <v>3</v>
      </c>
      <c r="M167" s="181">
        <f t="shared" si="22"/>
        <v>48</v>
      </c>
      <c r="N167" s="170">
        <f t="shared" si="18"/>
        <v>0.78030189930132832</v>
      </c>
      <c r="O167" s="127">
        <f t="shared" si="19"/>
        <v>2.2231797589459427E-2</v>
      </c>
      <c r="P167" s="123">
        <f t="shared" si="20"/>
        <v>87310421.783790052</v>
      </c>
      <c r="Q167" s="274">
        <f>VLOOKUP(A167,'MONTO A DISTRIB'!$A$5:$D$351,4,FALSE)</f>
        <v>87310422</v>
      </c>
      <c r="R167" s="99"/>
      <c r="S167" s="134"/>
    </row>
    <row r="168" spans="1:19" x14ac:dyDescent="0.25">
      <c r="A168" s="117">
        <v>7306</v>
      </c>
      <c r="B168" s="58">
        <v>4</v>
      </c>
      <c r="C168" s="117" t="s">
        <v>153</v>
      </c>
      <c r="D168" s="58">
        <f>VLOOKUP(A168,Previsional!$A$4:$G$348,Previsional!$G$2,FALSE)</f>
        <v>1</v>
      </c>
      <c r="E168" s="170">
        <f>VLOOKUP(A168,'PATENTES SINIM'!$A$6:$C$350,3,FALSE)</f>
        <v>0.9850746268656716</v>
      </c>
      <c r="F168" s="170">
        <f>VLOOKUP(A168,'I G 2019'!$A$6:$I$350,8,FALSE)</f>
        <v>0.29037363933814153</v>
      </c>
      <c r="G168" s="170">
        <f>VLOOKUP(A168,CGR!$S$11:$T$355,2,FALSE)</f>
        <v>1</v>
      </c>
      <c r="H168" s="203">
        <f>VLOOKUP(A168,TM!$C$2:$E$346,3,FALSE)</f>
        <v>0.71079999999999999</v>
      </c>
      <c r="I168" s="170">
        <f>VLOOKUP(A168,'IRPi 2019'!$A$6:$F$350,6,FALSE)</f>
        <v>1</v>
      </c>
      <c r="J168" s="170">
        <f>VLOOKUP(A168,'R E I 2019'!$A$4:$I$348,9,FALSE)</f>
        <v>1</v>
      </c>
      <c r="K168" s="170">
        <f t="shared" si="17"/>
        <v>0.77398952923752051</v>
      </c>
      <c r="L168" s="180">
        <f t="shared" si="21"/>
        <v>4</v>
      </c>
      <c r="M168" s="181">
        <f t="shared" si="22"/>
        <v>48</v>
      </c>
      <c r="N168" s="170">
        <f t="shared" si="18"/>
        <v>0.77398952923752051</v>
      </c>
      <c r="O168" s="127">
        <f t="shared" si="19"/>
        <v>2.2051950105179314E-2</v>
      </c>
      <c r="P168" s="123">
        <f t="shared" si="20"/>
        <v>86604110.940230772</v>
      </c>
      <c r="Q168" s="274">
        <f>VLOOKUP(A168,'MONTO A DISTRIB'!$A$5:$D$351,4,FALSE)</f>
        <v>86604111</v>
      </c>
      <c r="R168" s="99"/>
      <c r="S168" s="134"/>
    </row>
    <row r="169" spans="1:19" x14ac:dyDescent="0.25">
      <c r="A169" s="117">
        <v>6107</v>
      </c>
      <c r="B169" s="58">
        <v>4</v>
      </c>
      <c r="C169" s="117" t="s">
        <v>184</v>
      </c>
      <c r="D169" s="58">
        <f>VLOOKUP(A169,Previsional!$A$4:$G$348,Previsional!$G$2,FALSE)</f>
        <v>1</v>
      </c>
      <c r="E169" s="170">
        <f>VLOOKUP(A169,'PATENTES SINIM'!$A$6:$C$350,3,FALSE)</f>
        <v>0.95222634508348791</v>
      </c>
      <c r="F169" s="170">
        <f>VLOOKUP(A169,'I G 2019'!$A$6:$I$350,8,FALSE)</f>
        <v>0.26927297438718767</v>
      </c>
      <c r="G169" s="170">
        <f>VLOOKUP(A169,CGR!$S$11:$T$355,2,FALSE)</f>
        <v>1</v>
      </c>
      <c r="H169" s="203">
        <f>VLOOKUP(A169,TM!$C$2:$E$346,3,FALSE)</f>
        <v>0.80700000000000005</v>
      </c>
      <c r="I169" s="170">
        <f>VLOOKUP(A169,'IRPi 2019'!$A$6:$F$350,6,FALSE)</f>
        <v>0.99922707883448147</v>
      </c>
      <c r="J169" s="170">
        <f>VLOOKUP(A169,'R E I 2019'!$A$4:$I$348,9,FALSE)</f>
        <v>1</v>
      </c>
      <c r="K169" s="170">
        <f t="shared" si="17"/>
        <v>0.77160881831774175</v>
      </c>
      <c r="L169" s="180">
        <f t="shared" si="21"/>
        <v>5</v>
      </c>
      <c r="M169" s="181">
        <f t="shared" si="22"/>
        <v>48</v>
      </c>
      <c r="N169" s="170">
        <f t="shared" si="18"/>
        <v>0.77160881831774175</v>
      </c>
      <c r="O169" s="127">
        <f t="shared" si="19"/>
        <v>2.198412061080678E-2</v>
      </c>
      <c r="P169" s="123">
        <f t="shared" si="20"/>
        <v>86337725.744017258</v>
      </c>
      <c r="Q169" s="274">
        <f>VLOOKUP(A169,'MONTO A DISTRIB'!$A$5:$D$351,4,FALSE)</f>
        <v>86337726</v>
      </c>
      <c r="R169" s="99"/>
      <c r="S169" s="134"/>
    </row>
    <row r="170" spans="1:19" x14ac:dyDescent="0.25">
      <c r="A170" s="117">
        <v>8304</v>
      </c>
      <c r="B170" s="58">
        <v>4</v>
      </c>
      <c r="C170" s="117" t="s">
        <v>176</v>
      </c>
      <c r="D170" s="58">
        <f>VLOOKUP(A170,Previsional!$A$4:$G$348,Previsional!$G$2,FALSE)</f>
        <v>1</v>
      </c>
      <c r="E170" s="170">
        <f>VLOOKUP(A170,'PATENTES SINIM'!$A$6:$C$350,3,FALSE)</f>
        <v>0.98090040927694411</v>
      </c>
      <c r="F170" s="170">
        <f>VLOOKUP(A170,'I G 2019'!$A$6:$I$350,8,FALSE)</f>
        <v>0.15548321555535535</v>
      </c>
      <c r="G170" s="170">
        <f>VLOOKUP(A170,CGR!$S$11:$T$355,2,FALSE)</f>
        <v>1</v>
      </c>
      <c r="H170" s="203">
        <f>VLOOKUP(A170,TM!$C$2:$E$346,3,FALSE)</f>
        <v>0.88060000000000005</v>
      </c>
      <c r="I170" s="170">
        <f>VLOOKUP(A170,'IRPi 2019'!$A$6:$F$350,6,FALSE)</f>
        <v>1</v>
      </c>
      <c r="J170" s="170">
        <f>VLOOKUP(A170,'R E I 2019'!$A$4:$I$348,9,FALSE)</f>
        <v>1</v>
      </c>
      <c r="K170" s="170">
        <f t="shared" si="17"/>
        <v>0.76427594713576941</v>
      </c>
      <c r="L170" s="180">
        <f t="shared" si="21"/>
        <v>6</v>
      </c>
      <c r="M170" s="181">
        <f t="shared" si="22"/>
        <v>48</v>
      </c>
      <c r="N170" s="170">
        <f t="shared" si="18"/>
        <v>0.76427594713576941</v>
      </c>
      <c r="O170" s="127">
        <f t="shared" si="19"/>
        <v>2.1775197746447282E-2</v>
      </c>
      <c r="P170" s="123">
        <f t="shared" si="20"/>
        <v>85517227.836274803</v>
      </c>
      <c r="Q170" s="274">
        <f>VLOOKUP(A170,'MONTO A DISTRIB'!$A$5:$D$351,4,FALSE)</f>
        <v>85517228</v>
      </c>
      <c r="R170" s="99"/>
      <c r="S170" s="134"/>
    </row>
    <row r="171" spans="1:19" x14ac:dyDescent="0.25">
      <c r="A171" s="117">
        <v>1405</v>
      </c>
      <c r="B171" s="58">
        <v>4</v>
      </c>
      <c r="C171" s="117" t="s">
        <v>209</v>
      </c>
      <c r="D171" s="58">
        <f>VLOOKUP(A171,Previsional!$A$4:$G$348,Previsional!$G$2,FALSE)</f>
        <v>1</v>
      </c>
      <c r="E171" s="170">
        <f>VLOOKUP(A171,'PATENTES SINIM'!$A$6:$C$350,3,FALSE)</f>
        <v>0.86720867208672092</v>
      </c>
      <c r="F171" s="170">
        <f>VLOOKUP(A171,'I G 2019'!$A$6:$I$350,8,FALSE)</f>
        <v>0.34706772352181781</v>
      </c>
      <c r="G171" s="170">
        <f>VLOOKUP(A171,CGR!$S$11:$T$355,2,FALSE)</f>
        <v>1</v>
      </c>
      <c r="H171" s="203">
        <f>VLOOKUP(A171,TM!$C$2:$E$346,3,FALSE)</f>
        <v>0.8175</v>
      </c>
      <c r="I171" s="170">
        <f>VLOOKUP(A171,'IRPi 2019'!$A$6:$F$350,6,FALSE)</f>
        <v>1</v>
      </c>
      <c r="J171" s="170">
        <f>VLOOKUP(A171,'R E I 2019'!$A$4:$I$348,9,FALSE)</f>
        <v>1</v>
      </c>
      <c r="K171" s="170">
        <f t="shared" si="17"/>
        <v>0.76291496611080678</v>
      </c>
      <c r="L171" s="180">
        <f t="shared" si="21"/>
        <v>7</v>
      </c>
      <c r="M171" s="181">
        <f t="shared" si="22"/>
        <v>48</v>
      </c>
      <c r="N171" s="170">
        <f t="shared" si="18"/>
        <v>0.76291496611080678</v>
      </c>
      <c r="O171" s="127">
        <f t="shared" si="19"/>
        <v>2.1736421659016052E-2</v>
      </c>
      <c r="P171" s="123">
        <f t="shared" si="20"/>
        <v>85364943.409650177</v>
      </c>
      <c r="Q171" s="274">
        <f>VLOOKUP(A171,'MONTO A DISTRIB'!$A$5:$D$351,4,FALSE)</f>
        <v>85364943</v>
      </c>
      <c r="R171" s="99"/>
      <c r="S171" s="134"/>
    </row>
    <row r="172" spans="1:19" x14ac:dyDescent="0.25">
      <c r="A172" s="117">
        <v>5405</v>
      </c>
      <c r="B172" s="58">
        <v>4</v>
      </c>
      <c r="C172" s="117" t="s">
        <v>225</v>
      </c>
      <c r="D172" s="58">
        <f>VLOOKUP(A172,Previsional!$A$4:$G$348,Previsional!$G$2,FALSE)</f>
        <v>1</v>
      </c>
      <c r="E172" s="170">
        <f>VLOOKUP(A172,'PATENTES SINIM'!$A$6:$C$350,3,FALSE)</f>
        <v>0.75225225225225223</v>
      </c>
      <c r="F172" s="170">
        <f>VLOOKUP(A172,'I G 2019'!$A$6:$I$350,8,FALSE)</f>
        <v>0.44063610385097796</v>
      </c>
      <c r="G172" s="170">
        <f>VLOOKUP(A172,CGR!$S$11:$T$355,2,FALSE)</f>
        <v>1</v>
      </c>
      <c r="H172" s="203">
        <f>VLOOKUP(A172,TM!$C$2:$E$346,3,FALSE)</f>
        <v>0.91210000000000002</v>
      </c>
      <c r="I172" s="170">
        <f>VLOOKUP(A172,'IRPi 2019'!$A$6:$F$350,6,FALSE)</f>
        <v>1</v>
      </c>
      <c r="J172" s="170">
        <f>VLOOKUP(A172,'R E I 2019'!$A$4:$I$348,9,FALSE)</f>
        <v>1</v>
      </c>
      <c r="K172" s="170">
        <f t="shared" si="17"/>
        <v>0.76026231425103286</v>
      </c>
      <c r="L172" s="180">
        <f t="shared" si="21"/>
        <v>8</v>
      </c>
      <c r="M172" s="181">
        <f t="shared" si="22"/>
        <v>48</v>
      </c>
      <c r="N172" s="170">
        <f t="shared" si="18"/>
        <v>0.76026231425103286</v>
      </c>
      <c r="O172" s="127">
        <f t="shared" si="19"/>
        <v>2.166084421998303E-2</v>
      </c>
      <c r="P172" s="123">
        <f t="shared" si="20"/>
        <v>85068129.890511245</v>
      </c>
      <c r="Q172" s="274">
        <f>VLOOKUP(A172,'MONTO A DISTRIB'!$A$5:$D$351,4,FALSE)</f>
        <v>85068130</v>
      </c>
      <c r="R172" s="99"/>
      <c r="S172" s="134"/>
    </row>
    <row r="173" spans="1:19" x14ac:dyDescent="0.25">
      <c r="A173" s="117">
        <v>10205</v>
      </c>
      <c r="B173" s="58">
        <v>4</v>
      </c>
      <c r="C173" s="117" t="s">
        <v>179</v>
      </c>
      <c r="D173" s="58">
        <f>VLOOKUP(A173,Previsional!$A$4:$G$348,Previsional!$G$2,FALSE)</f>
        <v>1</v>
      </c>
      <c r="E173" s="170">
        <f>VLOOKUP(A173,'PATENTES SINIM'!$A$6:$C$350,3,FALSE)</f>
        <v>0.97291440953412789</v>
      </c>
      <c r="F173" s="170">
        <f>VLOOKUP(A173,'I G 2019'!$A$6:$I$350,8,FALSE)</f>
        <v>0.11506296952695141</v>
      </c>
      <c r="G173" s="170">
        <f>VLOOKUP(A173,CGR!$S$11:$T$355,2,FALSE)</f>
        <v>1</v>
      </c>
      <c r="H173" s="203">
        <f>VLOOKUP(A173,TM!$C$2:$E$346,3,FALSE)</f>
        <v>0.92869999999999997</v>
      </c>
      <c r="I173" s="170">
        <f>VLOOKUP(A173,'IRPi 2019'!$A$6:$F$350,6,FALSE)</f>
        <v>1</v>
      </c>
      <c r="J173" s="170">
        <f>VLOOKUP(A173,'R E I 2019'!$A$4:$I$348,9,FALSE)</f>
        <v>1</v>
      </c>
      <c r="K173" s="170">
        <f t="shared" si="17"/>
        <v>0.75859078571868266</v>
      </c>
      <c r="L173" s="180">
        <f t="shared" si="21"/>
        <v>9</v>
      </c>
      <c r="M173" s="181">
        <f t="shared" si="22"/>
        <v>48</v>
      </c>
      <c r="N173" s="170">
        <f t="shared" si="18"/>
        <v>0.75859078571868266</v>
      </c>
      <c r="O173" s="127">
        <f t="shared" si="19"/>
        <v>2.161322023748409E-2</v>
      </c>
      <c r="P173" s="123">
        <f t="shared" si="20"/>
        <v>84881097.33130075</v>
      </c>
      <c r="Q173" s="274">
        <f>VLOOKUP(A173,'MONTO A DISTRIB'!$A$5:$D$351,4,FALSE)</f>
        <v>84881097</v>
      </c>
      <c r="R173" s="99"/>
      <c r="S173" s="134"/>
    </row>
    <row r="174" spans="1:19" x14ac:dyDescent="0.25">
      <c r="A174" s="117">
        <v>10305</v>
      </c>
      <c r="B174" s="58">
        <v>4</v>
      </c>
      <c r="C174" s="117" t="s">
        <v>203</v>
      </c>
      <c r="D174" s="58">
        <f>VLOOKUP(A174,Previsional!$A$4:$G$348,Previsional!$G$2,FALSE)</f>
        <v>1</v>
      </c>
      <c r="E174" s="170">
        <f>VLOOKUP(A174,'PATENTES SINIM'!$A$6:$C$350,3,FALSE)</f>
        <v>0.92932862190812726</v>
      </c>
      <c r="F174" s="170">
        <f>VLOOKUP(A174,'I G 2019'!$A$6:$I$350,8,FALSE)</f>
        <v>0.13336184857291222</v>
      </c>
      <c r="G174" s="170">
        <f>VLOOKUP(A174,CGR!$S$11:$T$355,2,FALSE)</f>
        <v>1</v>
      </c>
      <c r="H174" s="203">
        <f>VLOOKUP(A174,TM!$C$2:$E$346,3,FALSE)</f>
        <v>0.98680000000000001</v>
      </c>
      <c r="I174" s="170">
        <f>VLOOKUP(A174,'IRPi 2019'!$A$6:$F$350,6,FALSE)</f>
        <v>1</v>
      </c>
      <c r="J174" s="170">
        <f>VLOOKUP(A174,'R E I 2019'!$A$4:$I$348,9,FALSE)</f>
        <v>1</v>
      </c>
      <c r="K174" s="170">
        <f t="shared" si="17"/>
        <v>0.75662547981107275</v>
      </c>
      <c r="L174" s="180">
        <f t="shared" si="21"/>
        <v>10</v>
      </c>
      <c r="M174" s="181">
        <f t="shared" si="22"/>
        <v>48</v>
      </c>
      <c r="N174" s="170">
        <f t="shared" si="18"/>
        <v>0.75662547981107275</v>
      </c>
      <c r="O174" s="127">
        <f t="shared" si="19"/>
        <v>2.1557226162397931E-2</v>
      </c>
      <c r="P174" s="123">
        <f t="shared" si="20"/>
        <v>84661193.102077112</v>
      </c>
      <c r="Q174" s="274">
        <f>VLOOKUP(A174,'MONTO A DISTRIB'!$A$5:$D$351,4,FALSE)</f>
        <v>84661193</v>
      </c>
      <c r="R174" s="99"/>
      <c r="S174" s="134"/>
    </row>
    <row r="175" spans="1:19" x14ac:dyDescent="0.25">
      <c r="A175" s="117">
        <v>6306</v>
      </c>
      <c r="B175" s="58">
        <v>4</v>
      </c>
      <c r="C175" s="117" t="s">
        <v>182</v>
      </c>
      <c r="D175" s="58">
        <f>VLOOKUP(A175,Previsional!$A$4:$G$348,Previsional!$G$2,FALSE)</f>
        <v>1</v>
      </c>
      <c r="E175" s="170">
        <f>VLOOKUP(A175,'PATENTES SINIM'!$A$6:$C$350,3,FALSE)</f>
        <v>0.96096096096096095</v>
      </c>
      <c r="F175" s="170">
        <f>VLOOKUP(A175,'I G 2019'!$A$6:$I$350,8,FALSE)</f>
        <v>0.24070392273391245</v>
      </c>
      <c r="G175" s="170">
        <f>VLOOKUP(A175,CGR!$S$11:$T$355,2,FALSE)</f>
        <v>1</v>
      </c>
      <c r="H175" s="203">
        <f>VLOOKUP(A175,TM!$C$2:$E$346,3,FALSE)</f>
        <v>0.72689999999999999</v>
      </c>
      <c r="I175" s="170">
        <f>VLOOKUP(A175,'IRPi 2019'!$A$6:$F$350,6,FALSE)</f>
        <v>1</v>
      </c>
      <c r="J175" s="170">
        <f>VLOOKUP(A175,'R E I 2019'!$A$4:$I$348,9,FALSE)</f>
        <v>1</v>
      </c>
      <c r="K175" s="170">
        <f t="shared" si="17"/>
        <v>0.75554731701981448</v>
      </c>
      <c r="L175" s="180">
        <f t="shared" si="21"/>
        <v>11</v>
      </c>
      <c r="M175" s="181">
        <f t="shared" si="22"/>
        <v>48</v>
      </c>
      <c r="N175" s="170">
        <f t="shared" si="18"/>
        <v>0.75554731701981448</v>
      </c>
      <c r="O175" s="127">
        <f t="shared" si="19"/>
        <v>2.1526507927615721E-2</v>
      </c>
      <c r="P175" s="123">
        <f t="shared" si="20"/>
        <v>84540554.092815906</v>
      </c>
      <c r="Q175" s="274">
        <f>VLOOKUP(A175,'MONTO A DISTRIB'!$A$5:$D$351,4,FALSE)</f>
        <v>84540554</v>
      </c>
      <c r="R175" s="99"/>
      <c r="S175" s="134"/>
    </row>
    <row r="176" spans="1:19" x14ac:dyDescent="0.25">
      <c r="A176" s="117">
        <v>14201</v>
      </c>
      <c r="B176" s="58">
        <v>4</v>
      </c>
      <c r="C176" s="117" t="s">
        <v>166</v>
      </c>
      <c r="D176" s="58">
        <f>VLOOKUP(A176,Previsional!$A$4:$G$348,Previsional!$G$2,FALSE)</f>
        <v>1</v>
      </c>
      <c r="E176" s="170">
        <f>VLOOKUP(A176,'PATENTES SINIM'!$A$6:$C$350,3,FALSE)</f>
        <v>0.92078537576167907</v>
      </c>
      <c r="F176" s="170">
        <f>VLOOKUP(A176,'I G 2019'!$A$6:$I$350,8,FALSE)</f>
        <v>0.16644793916937975</v>
      </c>
      <c r="G176" s="170">
        <f>VLOOKUP(A176,CGR!$S$11:$T$355,2,FALSE)</f>
        <v>1</v>
      </c>
      <c r="H176" s="203">
        <f>VLOOKUP(A176,TM!$C$2:$E$346,3,FALSE)</f>
        <v>0.94430000000000003</v>
      </c>
      <c r="I176" s="170">
        <f>VLOOKUP(A176,'IRPi 2019'!$A$6:$F$350,6,FALSE)</f>
        <v>1</v>
      </c>
      <c r="J176" s="170">
        <f>VLOOKUP(A176,'R E I 2019'!$A$4:$I$348,9,FALSE)</f>
        <v>0.92162499999999992</v>
      </c>
      <c r="K176" s="170">
        <f t="shared" si="17"/>
        <v>0.75161311630893268</v>
      </c>
      <c r="L176" s="180">
        <f t="shared" si="21"/>
        <v>12</v>
      </c>
      <c r="M176" s="181">
        <f t="shared" si="22"/>
        <v>48</v>
      </c>
      <c r="N176" s="170">
        <f t="shared" si="18"/>
        <v>0.75161311630893268</v>
      </c>
      <c r="O176" s="127">
        <f t="shared" si="19"/>
        <v>2.1414417525222818E-2</v>
      </c>
      <c r="P176" s="123">
        <f t="shared" si="20"/>
        <v>84100344.061600119</v>
      </c>
      <c r="Q176" s="274">
        <f>VLOOKUP(A176,'MONTO A DISTRIB'!$A$5:$D$351,4,FALSE)</f>
        <v>84100344</v>
      </c>
      <c r="R176" s="99"/>
      <c r="S176" s="134"/>
    </row>
    <row r="177" spans="1:19" x14ac:dyDescent="0.25">
      <c r="A177" s="117">
        <v>8202</v>
      </c>
      <c r="B177" s="58">
        <v>4</v>
      </c>
      <c r="C177" s="117" t="s">
        <v>197</v>
      </c>
      <c r="D177" s="58">
        <f>VLOOKUP(A177,Previsional!$A$4:$G$348,Previsional!$G$2,FALSE)</f>
        <v>1</v>
      </c>
      <c r="E177" s="170">
        <f>VLOOKUP(A177,'PATENTES SINIM'!$A$6:$C$350,3,FALSE)</f>
        <v>0.83742331288343563</v>
      </c>
      <c r="F177" s="170">
        <f>VLOOKUP(A177,'I G 2019'!$A$6:$I$350,8,FALSE)</f>
        <v>0.25417069416851457</v>
      </c>
      <c r="G177" s="170">
        <f>VLOOKUP(A177,CGR!$S$11:$T$355,2,FALSE)</f>
        <v>1</v>
      </c>
      <c r="H177" s="203">
        <f>VLOOKUP(A177,TM!$C$2:$E$346,3,FALSE)</f>
        <v>0.94350000000000001</v>
      </c>
      <c r="I177" s="170">
        <f>VLOOKUP(A177,'IRPi 2019'!$A$6:$F$350,6,FALSE)</f>
        <v>1</v>
      </c>
      <c r="J177" s="170">
        <f>VLOOKUP(A177,'R E I 2019'!$A$4:$I$348,9,FALSE)</f>
        <v>1</v>
      </c>
      <c r="K177" s="170">
        <f t="shared" si="17"/>
        <v>0.74816583305133122</v>
      </c>
      <c r="L177" s="180">
        <f t="shared" si="21"/>
        <v>13</v>
      </c>
      <c r="M177" s="181">
        <f t="shared" si="22"/>
        <v>48</v>
      </c>
      <c r="N177" s="170">
        <f t="shared" si="18"/>
        <v>0.74816583305133122</v>
      </c>
      <c r="O177" s="127">
        <f t="shared" si="19"/>
        <v>2.1316200022887956E-2</v>
      </c>
      <c r="P177" s="123">
        <f t="shared" si="20"/>
        <v>83714616.748237342</v>
      </c>
      <c r="Q177" s="274">
        <f>VLOOKUP(A177,'MONTO A DISTRIB'!$A$5:$D$351,4,FALSE)</f>
        <v>83714617</v>
      </c>
      <c r="R177" s="99"/>
      <c r="S177" s="134"/>
    </row>
    <row r="178" spans="1:19" x14ac:dyDescent="0.25">
      <c r="A178" s="117">
        <v>6102</v>
      </c>
      <c r="B178" s="58">
        <v>4</v>
      </c>
      <c r="C178" s="117" t="s">
        <v>150</v>
      </c>
      <c r="D178" s="58">
        <f>VLOOKUP(A178,Previsional!$A$4:$G$348,Previsional!$G$2,FALSE)</f>
        <v>1</v>
      </c>
      <c r="E178" s="170">
        <f>VLOOKUP(A178,'PATENTES SINIM'!$A$6:$C$350,3,FALSE)</f>
        <v>0.92018779342723001</v>
      </c>
      <c r="F178" s="170">
        <f>VLOOKUP(A178,'I G 2019'!$A$6:$I$350,8,FALSE)</f>
        <v>0.15127512276486274</v>
      </c>
      <c r="G178" s="170">
        <f>VLOOKUP(A178,CGR!$S$11:$T$355,2,FALSE)</f>
        <v>1</v>
      </c>
      <c r="H178" s="203">
        <f>VLOOKUP(A178,TM!$C$2:$E$346,3,FALSE)</f>
        <v>0.89570000000000005</v>
      </c>
      <c r="I178" s="170">
        <f>VLOOKUP(A178,'IRPi 2019'!$A$6:$F$350,6,FALSE)</f>
        <v>0.99641982976755705</v>
      </c>
      <c r="J178" s="170">
        <f>VLOOKUP(A178,'R E I 2019'!$A$4:$I$348,9,FALSE)</f>
        <v>1</v>
      </c>
      <c r="K178" s="170">
        <f t="shared" si="17"/>
        <v>0.74406049987912404</v>
      </c>
      <c r="L178" s="180">
        <f t="shared" si="21"/>
        <v>14</v>
      </c>
      <c r="M178" s="181">
        <f t="shared" si="22"/>
        <v>48</v>
      </c>
      <c r="N178" s="170">
        <f t="shared" si="18"/>
        <v>0.74406049987912404</v>
      </c>
      <c r="O178" s="127">
        <f t="shared" si="19"/>
        <v>2.1199233838128537E-2</v>
      </c>
      <c r="P178" s="123">
        <f t="shared" si="20"/>
        <v>83255258.170295462</v>
      </c>
      <c r="Q178" s="274">
        <f>VLOOKUP(A178,'MONTO A DISTRIB'!$A$5:$D$351,4,FALSE)</f>
        <v>83255258</v>
      </c>
      <c r="R178" s="99"/>
      <c r="S178" s="134"/>
    </row>
    <row r="179" spans="1:19" x14ac:dyDescent="0.25">
      <c r="A179" s="117">
        <v>12302</v>
      </c>
      <c r="B179" s="58">
        <v>4</v>
      </c>
      <c r="C179" s="117" t="s">
        <v>154</v>
      </c>
      <c r="D179" s="58">
        <f>VLOOKUP(A179,Previsional!$A$4:$G$348,Previsional!$G$2,FALSE)</f>
        <v>1</v>
      </c>
      <c r="E179" s="170">
        <f>VLOOKUP(A179,'PATENTES SINIM'!$A$6:$C$350,3,FALSE)</f>
        <v>1</v>
      </c>
      <c r="F179" s="170">
        <f>VLOOKUP(A179,'I G 2019'!$A$6:$I$350,8,FALSE)</f>
        <v>6.7761322304973101E-2</v>
      </c>
      <c r="G179" s="170">
        <f>VLOOKUP(A179,CGR!$S$11:$T$355,2,FALSE)</f>
        <v>1</v>
      </c>
      <c r="H179" s="203">
        <f>VLOOKUP(A179,TM!$C$2:$E$346,3,FALSE)</f>
        <v>0.84640000000000004</v>
      </c>
      <c r="I179" s="170">
        <f>VLOOKUP(A179,'IRPi 2019'!$A$6:$F$350,6,FALSE)</f>
        <v>1</v>
      </c>
      <c r="J179" s="170">
        <f>VLOOKUP(A179,'R E I 2019'!$A$4:$I$348,9,FALSE)</f>
        <v>1</v>
      </c>
      <c r="K179" s="170">
        <f t="shared" si="17"/>
        <v>0.74390033057624327</v>
      </c>
      <c r="L179" s="180">
        <f t="shared" si="21"/>
        <v>15</v>
      </c>
      <c r="M179" s="181">
        <f t="shared" si="22"/>
        <v>48</v>
      </c>
      <c r="N179" s="170">
        <f t="shared" si="18"/>
        <v>0.74390033057624327</v>
      </c>
      <c r="O179" s="127">
        <f t="shared" si="19"/>
        <v>2.1194670410146523E-2</v>
      </c>
      <c r="P179" s="123">
        <f t="shared" si="20"/>
        <v>83237336.325681403</v>
      </c>
      <c r="Q179" s="274">
        <f>VLOOKUP(A179,'MONTO A DISTRIB'!$A$5:$D$351,4,FALSE)</f>
        <v>83237336</v>
      </c>
      <c r="R179" s="99"/>
      <c r="S179" s="134"/>
    </row>
    <row r="180" spans="1:19" x14ac:dyDescent="0.25">
      <c r="A180" s="117">
        <v>10105</v>
      </c>
      <c r="B180" s="58">
        <v>4</v>
      </c>
      <c r="C180" s="117" t="s">
        <v>183</v>
      </c>
      <c r="D180" s="58">
        <f>VLOOKUP(A180,Previsional!$A$4:$G$348,Previsional!$G$2,FALSE)</f>
        <v>1</v>
      </c>
      <c r="E180" s="170">
        <f>VLOOKUP(A180,'PATENTES SINIM'!$A$6:$C$350,3,FALSE)</f>
        <v>0.94783904619970194</v>
      </c>
      <c r="F180" s="170">
        <f>VLOOKUP(A180,'I G 2019'!$A$6:$I$350,8,FALSE)</f>
        <v>0.2480099569496341</v>
      </c>
      <c r="G180" s="170">
        <f>VLOOKUP(A180,CGR!$S$11:$T$355,2,FALSE)</f>
        <v>1</v>
      </c>
      <c r="H180" s="203">
        <f>VLOOKUP(A180,TM!$C$2:$E$346,3,FALSE)</f>
        <v>0.66279999999999994</v>
      </c>
      <c r="I180" s="170">
        <f>VLOOKUP(A180,'IRPi 2019'!$A$6:$F$350,6,FALSE)</f>
        <v>1</v>
      </c>
      <c r="J180" s="170">
        <f>VLOOKUP(A180,'R E I 2019'!$A$4:$I$348,9,FALSE)</f>
        <v>1</v>
      </c>
      <c r="K180" s="170">
        <f t="shared" si="17"/>
        <v>0.74316615540730424</v>
      </c>
      <c r="L180" s="180">
        <f t="shared" si="21"/>
        <v>16</v>
      </c>
      <c r="M180" s="181">
        <f t="shared" si="22"/>
        <v>48</v>
      </c>
      <c r="N180" s="170">
        <f t="shared" si="18"/>
        <v>0.74316615540730424</v>
      </c>
      <c r="O180" s="127">
        <f t="shared" si="19"/>
        <v>2.1173752822010863E-2</v>
      </c>
      <c r="P180" s="123">
        <f t="shared" si="20"/>
        <v>83155187.168130144</v>
      </c>
      <c r="Q180" s="274">
        <f>VLOOKUP(A180,'MONTO A DISTRIB'!$A$5:$D$351,4,FALSE)</f>
        <v>83155187</v>
      </c>
      <c r="R180" s="99"/>
      <c r="S180" s="134"/>
    </row>
    <row r="181" spans="1:19" x14ac:dyDescent="0.25">
      <c r="A181" s="117">
        <v>6103</v>
      </c>
      <c r="B181" s="58">
        <v>4</v>
      </c>
      <c r="C181" s="117" t="s">
        <v>177</v>
      </c>
      <c r="D181" s="58">
        <f>VLOOKUP(A181,Previsional!$A$4:$G$348,Previsional!$G$2,FALSE)</f>
        <v>1</v>
      </c>
      <c r="E181" s="170">
        <f>VLOOKUP(A181,'PATENTES SINIM'!$A$6:$C$350,3,FALSE)</f>
        <v>0.9382022471910112</v>
      </c>
      <c r="F181" s="170">
        <f>VLOOKUP(A181,'I G 2019'!$A$6:$I$350,8,FALSE)</f>
        <v>0.12721808257006059</v>
      </c>
      <c r="G181" s="170">
        <f>VLOOKUP(A181,CGR!$S$11:$T$355,2,FALSE)</f>
        <v>1</v>
      </c>
      <c r="H181" s="203">
        <f>VLOOKUP(A181,TM!$C$2:$E$346,3,FALSE)</f>
        <v>0.85109999999999997</v>
      </c>
      <c r="I181" s="170">
        <f>VLOOKUP(A181,'IRPi 2019'!$A$6:$F$350,6,FALSE)</f>
        <v>1</v>
      </c>
      <c r="J181" s="170">
        <f>VLOOKUP(A181,'R E I 2019'!$A$4:$I$348,9,FALSE)</f>
        <v>1</v>
      </c>
      <c r="K181" s="170">
        <f t="shared" si="17"/>
        <v>0.73784030715936921</v>
      </c>
      <c r="L181" s="180">
        <f t="shared" si="21"/>
        <v>17</v>
      </c>
      <c r="M181" s="181">
        <f t="shared" si="22"/>
        <v>48</v>
      </c>
      <c r="N181" s="170">
        <f t="shared" si="18"/>
        <v>0.73784030715936921</v>
      </c>
      <c r="O181" s="127">
        <f t="shared" si="19"/>
        <v>2.102201260409484E-2</v>
      </c>
      <c r="P181" s="123">
        <f t="shared" si="20"/>
        <v>82559261.338268623</v>
      </c>
      <c r="Q181" s="274">
        <f>VLOOKUP(A181,'MONTO A DISTRIB'!$A$5:$D$351,4,FALSE)</f>
        <v>82559261</v>
      </c>
      <c r="R181" s="99"/>
      <c r="S181" s="134"/>
    </row>
    <row r="182" spans="1:19" x14ac:dyDescent="0.25">
      <c r="A182" s="117">
        <v>9103</v>
      </c>
      <c r="B182" s="58">
        <v>4</v>
      </c>
      <c r="C182" s="117" t="s">
        <v>188</v>
      </c>
      <c r="D182" s="58">
        <f>VLOOKUP(A182,Previsional!$A$4:$G$348,Previsional!$G$2,FALSE)</f>
        <v>1</v>
      </c>
      <c r="E182" s="170">
        <f>VLOOKUP(A182,'PATENTES SINIM'!$A$6:$C$350,3,FALSE)</f>
        <v>0.95153061224489799</v>
      </c>
      <c r="F182" s="170">
        <f>VLOOKUP(A182,'I G 2019'!$A$6:$I$350,8,FALSE)</f>
        <v>0.1192379906730998</v>
      </c>
      <c r="G182" s="170">
        <f>VLOOKUP(A182,CGR!$S$11:$T$355,2,FALSE)</f>
        <v>1</v>
      </c>
      <c r="H182" s="203">
        <f>VLOOKUP(A182,TM!$C$2:$E$346,3,FALSE)</f>
        <v>0.82399999999999995</v>
      </c>
      <c r="I182" s="170">
        <f>VLOOKUP(A182,'IRPi 2019'!$A$6:$F$350,6,FALSE)</f>
        <v>1</v>
      </c>
      <c r="J182" s="170">
        <f>VLOOKUP(A182,'R E I 2019'!$A$4:$I$348,9,FALSE)</f>
        <v>1</v>
      </c>
      <c r="K182" s="170">
        <f t="shared" si="17"/>
        <v>0.73644521195398926</v>
      </c>
      <c r="L182" s="180">
        <f t="shared" si="21"/>
        <v>18</v>
      </c>
      <c r="M182" s="181">
        <f t="shared" si="22"/>
        <v>48</v>
      </c>
      <c r="N182" s="170">
        <f t="shared" si="18"/>
        <v>0.73644521195398926</v>
      </c>
      <c r="O182" s="127">
        <f t="shared" si="19"/>
        <v>2.0982264560098277E-2</v>
      </c>
      <c r="P182" s="123">
        <f t="shared" si="20"/>
        <v>82403159.769222945</v>
      </c>
      <c r="Q182" s="274">
        <f>VLOOKUP(A182,'MONTO A DISTRIB'!$A$5:$D$351,4,FALSE)</f>
        <v>82403160</v>
      </c>
      <c r="R182" s="99"/>
      <c r="S182" s="134"/>
    </row>
    <row r="183" spans="1:19" x14ac:dyDescent="0.25">
      <c r="A183" s="117">
        <v>13403</v>
      </c>
      <c r="B183" s="58">
        <v>4</v>
      </c>
      <c r="C183" s="117" t="s">
        <v>232</v>
      </c>
      <c r="D183" s="58">
        <f>VLOOKUP(A183,Previsional!$A$4:$G$348,Previsional!$G$2,FALSE)</f>
        <v>1</v>
      </c>
      <c r="E183" s="170">
        <f>VLOOKUP(A183,'PATENTES SINIM'!$A$6:$C$350,3,FALSE)</f>
        <v>0.77405247813411082</v>
      </c>
      <c r="F183" s="170">
        <f>VLOOKUP(A183,'I G 2019'!$A$6:$I$350,8,FALSE)</f>
        <v>0.35042189545483549</v>
      </c>
      <c r="G183" s="170">
        <f>VLOOKUP(A183,CGR!$S$11:$T$355,2,FALSE)</f>
        <v>1</v>
      </c>
      <c r="H183" s="203">
        <f>VLOOKUP(A183,TM!$C$2:$E$346,3,FALSE)</f>
        <v>0.8296</v>
      </c>
      <c r="I183" s="170">
        <f>VLOOKUP(A183,'IRPi 2019'!$A$6:$F$350,6,FALSE)</f>
        <v>1</v>
      </c>
      <c r="J183" s="170">
        <f>VLOOKUP(A183,'R E I 2019'!$A$4:$I$348,9,FALSE)</f>
        <v>1</v>
      </c>
      <c r="K183" s="170">
        <f t="shared" si="17"/>
        <v>0.73296384121064773</v>
      </c>
      <c r="L183" s="180">
        <f t="shared" si="21"/>
        <v>19</v>
      </c>
      <c r="M183" s="181">
        <f t="shared" si="22"/>
        <v>48</v>
      </c>
      <c r="N183" s="170">
        <f t="shared" si="18"/>
        <v>0.73296384121064773</v>
      </c>
      <c r="O183" s="127">
        <f t="shared" si="19"/>
        <v>2.0883075861763523E-2</v>
      </c>
      <c r="P183" s="123">
        <f t="shared" si="20"/>
        <v>82013618.300390095</v>
      </c>
      <c r="Q183" s="274">
        <f>VLOOKUP(A183,'MONTO A DISTRIB'!$A$5:$D$351,4,FALSE)</f>
        <v>82013618</v>
      </c>
      <c r="R183" s="99"/>
      <c r="S183" s="134"/>
    </row>
    <row r="184" spans="1:19" x14ac:dyDescent="0.25">
      <c r="A184" s="117">
        <v>7308</v>
      </c>
      <c r="B184" s="58">
        <v>4</v>
      </c>
      <c r="C184" s="117" t="s">
        <v>144</v>
      </c>
      <c r="D184" s="58">
        <f>VLOOKUP(A184,Previsional!$A$4:$G$348,Previsional!$G$2,FALSE)</f>
        <v>1</v>
      </c>
      <c r="E184" s="170">
        <f>VLOOKUP(A184,'PATENTES SINIM'!$A$6:$C$350,3,FALSE)</f>
        <v>0.90034129692832765</v>
      </c>
      <c r="F184" s="170">
        <f>VLOOKUP(A184,'I G 2019'!$A$6:$I$350,8,FALSE)</f>
        <v>0.18518490789321324</v>
      </c>
      <c r="G184" s="170">
        <f>VLOOKUP(A184,CGR!$S$11:$T$355,2,FALSE)</f>
        <v>1</v>
      </c>
      <c r="H184" s="203">
        <f>VLOOKUP(A184,TM!$C$2:$E$346,3,FALSE)</f>
        <v>0.8014</v>
      </c>
      <c r="I184" s="170">
        <f>VLOOKUP(A184,'IRPi 2019'!$A$6:$F$350,6,FALSE)</f>
        <v>1</v>
      </c>
      <c r="J184" s="170">
        <f>VLOOKUP(A184,'R E I 2019'!$A$4:$I$348,9,FALSE)</f>
        <v>1</v>
      </c>
      <c r="K184" s="170">
        <f t="shared" si="17"/>
        <v>0.73162568089821811</v>
      </c>
      <c r="L184" s="180">
        <f t="shared" si="21"/>
        <v>20</v>
      </c>
      <c r="M184" s="181">
        <f t="shared" si="22"/>
        <v>48</v>
      </c>
      <c r="N184" s="170">
        <f t="shared" si="18"/>
        <v>0.73162568089821811</v>
      </c>
      <c r="O184" s="127">
        <f t="shared" si="19"/>
        <v>2.0844949965575368E-2</v>
      </c>
      <c r="P184" s="123">
        <f t="shared" si="20"/>
        <v>81863887.354717448</v>
      </c>
      <c r="Q184" s="274">
        <f>VLOOKUP(A184,'MONTO A DISTRIB'!$A$5:$D$351,4,FALSE)</f>
        <v>81863887</v>
      </c>
      <c r="R184" s="99"/>
      <c r="S184" s="134"/>
    </row>
    <row r="185" spans="1:19" x14ac:dyDescent="0.25">
      <c r="A185" s="117">
        <v>16206</v>
      </c>
      <c r="B185" s="58">
        <v>4</v>
      </c>
      <c r="C185" s="117" t="s">
        <v>193</v>
      </c>
      <c r="D185" s="58">
        <f>VLOOKUP(A185,Previsional!$A$4:$G$348,Previsional!$G$2,FALSE)</f>
        <v>1</v>
      </c>
      <c r="E185" s="170">
        <f>VLOOKUP(A185,'PATENTES SINIM'!$A$6:$C$350,3,FALSE)</f>
        <v>1</v>
      </c>
      <c r="F185" s="170">
        <f>VLOOKUP(A185,'I G 2019'!$A$6:$I$350,8,FALSE)</f>
        <v>0.10569675097965929</v>
      </c>
      <c r="G185" s="170">
        <f>VLOOKUP(A185,CGR!$S$11:$T$355,2,FALSE)</f>
        <v>1</v>
      </c>
      <c r="H185" s="203">
        <f>VLOOKUP(A185,TM!$C$2:$E$346,3,FALSE)</f>
        <v>0.69530000000000003</v>
      </c>
      <c r="I185" s="170">
        <f>VLOOKUP(A185,'IRPi 2019'!$A$6:$F$350,6,FALSE)</f>
        <v>1</v>
      </c>
      <c r="J185" s="170">
        <f>VLOOKUP(A185,'R E I 2019'!$A$4:$I$348,9,FALSE)</f>
        <v>1</v>
      </c>
      <c r="K185" s="170">
        <f t="shared" si="17"/>
        <v>0.73071918774491496</v>
      </c>
      <c r="L185" s="180">
        <f t="shared" si="21"/>
        <v>21</v>
      </c>
      <c r="M185" s="181">
        <f t="shared" si="22"/>
        <v>48</v>
      </c>
      <c r="N185" s="170">
        <f t="shared" si="18"/>
        <v>0.73071918774491496</v>
      </c>
      <c r="O185" s="127">
        <f t="shared" si="19"/>
        <v>2.0819122818007851E-2</v>
      </c>
      <c r="P185" s="123">
        <f t="shared" si="20"/>
        <v>81762456.998556718</v>
      </c>
      <c r="Q185" s="274">
        <f>VLOOKUP(A185,'MONTO A DISTRIB'!$A$5:$D$351,4,FALSE)</f>
        <v>81762457</v>
      </c>
      <c r="R185" s="99"/>
      <c r="S185" s="134"/>
    </row>
    <row r="186" spans="1:19" x14ac:dyDescent="0.25">
      <c r="A186" s="117">
        <v>5302</v>
      </c>
      <c r="B186" s="58">
        <v>4</v>
      </c>
      <c r="C186" s="117" t="s">
        <v>155</v>
      </c>
      <c r="D186" s="58">
        <f>VLOOKUP(A186,Previsional!$A$4:$G$348,Previsional!$G$2,FALSE)</f>
        <v>1</v>
      </c>
      <c r="E186" s="170">
        <f>VLOOKUP(A186,'PATENTES SINIM'!$A$6:$C$350,3,FALSE)</f>
        <v>0.87990196078431371</v>
      </c>
      <c r="F186" s="170">
        <f>VLOOKUP(A186,'I G 2019'!$A$6:$I$350,8,FALSE)</f>
        <v>0.23760326556399411</v>
      </c>
      <c r="G186" s="170">
        <f>VLOOKUP(A186,CGR!$S$11:$T$355,2,FALSE)</f>
        <v>1</v>
      </c>
      <c r="H186" s="203">
        <f>VLOOKUP(A186,TM!$C$2:$E$346,3,FALSE)</f>
        <v>0.75219999999999998</v>
      </c>
      <c r="I186" s="170">
        <f>VLOOKUP(A186,'IRPi 2019'!$A$6:$F$350,6,FALSE)</f>
        <v>1</v>
      </c>
      <c r="J186" s="170">
        <f>VLOOKUP(A186,'R E I 2019'!$A$4:$I$348,9,FALSE)</f>
        <v>1</v>
      </c>
      <c r="K186" s="170">
        <f t="shared" si="17"/>
        <v>0.7301965026655084</v>
      </c>
      <c r="L186" s="180">
        <f t="shared" si="21"/>
        <v>22</v>
      </c>
      <c r="M186" s="181">
        <f t="shared" si="22"/>
        <v>48</v>
      </c>
      <c r="N186" s="170">
        <f t="shared" si="18"/>
        <v>0.7301965026655084</v>
      </c>
      <c r="O186" s="127">
        <f t="shared" si="19"/>
        <v>2.0804230852604716E-2</v>
      </c>
      <c r="P186" s="123">
        <f t="shared" si="20"/>
        <v>81703972.129067183</v>
      </c>
      <c r="Q186" s="274">
        <f>VLOOKUP(A186,'MONTO A DISTRIB'!$A$5:$D$351,4,FALSE)</f>
        <v>81703972</v>
      </c>
      <c r="R186" s="99"/>
      <c r="S186" s="134"/>
    </row>
    <row r="187" spans="1:19" x14ac:dyDescent="0.25">
      <c r="A187" s="117">
        <v>2302</v>
      </c>
      <c r="B187" s="58">
        <v>4</v>
      </c>
      <c r="C187" s="117" t="s">
        <v>145</v>
      </c>
      <c r="D187" s="58">
        <f>VLOOKUP(A187,Previsional!$A$4:$G$348,Previsional!$G$2,FALSE)</f>
        <v>1</v>
      </c>
      <c r="E187" s="170">
        <f>VLOOKUP(A187,'PATENTES SINIM'!$A$6:$C$350,3,FALSE)</f>
        <v>0.91417910447761197</v>
      </c>
      <c r="F187" s="170">
        <f>VLOOKUP(A187,'I G 2019'!$A$6:$I$350,8,FALSE)</f>
        <v>0.30664366153145417</v>
      </c>
      <c r="G187" s="170">
        <f>VLOOKUP(A187,CGR!$S$11:$T$355,2,FALSE)</f>
        <v>1</v>
      </c>
      <c r="H187" s="203">
        <f>VLOOKUP(A187,TM!$C$2:$E$346,3,FALSE)</f>
        <v>0.55620000000000003</v>
      </c>
      <c r="I187" s="170">
        <f>VLOOKUP(A187,'IRPi 2019'!$A$6:$F$350,6,FALSE)</f>
        <v>1</v>
      </c>
      <c r="J187" s="170">
        <f>VLOOKUP(A187,'R E I 2019'!$A$4:$I$348,9,FALSE)</f>
        <v>1</v>
      </c>
      <c r="K187" s="170">
        <f t="shared" si="17"/>
        <v>0.73005360195002778</v>
      </c>
      <c r="L187" s="180">
        <f t="shared" si="21"/>
        <v>23</v>
      </c>
      <c r="M187" s="181">
        <f t="shared" si="22"/>
        <v>48</v>
      </c>
      <c r="N187" s="170">
        <f t="shared" si="18"/>
        <v>0.73005360195002778</v>
      </c>
      <c r="O187" s="127">
        <f t="shared" si="19"/>
        <v>2.0800159428730446E-2</v>
      </c>
      <c r="P187" s="123">
        <f t="shared" si="20"/>
        <v>81687982.520746365</v>
      </c>
      <c r="Q187" s="274">
        <f>VLOOKUP(A187,'MONTO A DISTRIB'!$A$5:$D$351,4,FALSE)</f>
        <v>81687982</v>
      </c>
      <c r="R187" s="99"/>
      <c r="S187" s="134"/>
    </row>
    <row r="188" spans="1:19" x14ac:dyDescent="0.25">
      <c r="A188" s="117">
        <v>11402</v>
      </c>
      <c r="B188" s="58">
        <v>4</v>
      </c>
      <c r="C188" s="117" t="s">
        <v>173</v>
      </c>
      <c r="D188" s="58">
        <f>VLOOKUP(A188,Previsional!$A$4:$G$348,Previsional!$G$2,FALSE)</f>
        <v>1</v>
      </c>
      <c r="E188" s="170">
        <f>VLOOKUP(A188,'PATENTES SINIM'!$A$6:$C$350,3,FALSE)</f>
        <v>0.94329896907216493</v>
      </c>
      <c r="F188" s="170">
        <f>VLOOKUP(A188,'I G 2019'!$A$6:$I$350,8,FALSE)</f>
        <v>3.6730464013198579E-2</v>
      </c>
      <c r="G188" s="170">
        <f>VLOOKUP(A188,CGR!$S$11:$T$355,2,FALSE)</f>
        <v>1</v>
      </c>
      <c r="H188" s="203">
        <f>VLOOKUP(A188,TM!$C$2:$E$346,3,FALSE)</f>
        <v>0.93020000000000003</v>
      </c>
      <c r="I188" s="170">
        <f>VLOOKUP(A188,'IRPi 2019'!$A$6:$F$350,6,FALSE)</f>
        <v>1</v>
      </c>
      <c r="J188" s="170">
        <f>VLOOKUP(A188,'R E I 2019'!$A$4:$I$348,9,FALSE)</f>
        <v>0.95825000000000005</v>
      </c>
      <c r="K188" s="170">
        <f t="shared" si="17"/>
        <v>0.72677975517855753</v>
      </c>
      <c r="L188" s="180">
        <f t="shared" si="21"/>
        <v>24</v>
      </c>
      <c r="M188" s="181">
        <f t="shared" si="22"/>
        <v>48</v>
      </c>
      <c r="N188" s="170">
        <f t="shared" si="18"/>
        <v>0.72677975517855753</v>
      </c>
      <c r="O188" s="127">
        <f t="shared" si="19"/>
        <v>2.0706883353371151E-2</v>
      </c>
      <c r="P188" s="123">
        <f t="shared" si="20"/>
        <v>81321661.558656558</v>
      </c>
      <c r="Q188" s="274">
        <f>VLOOKUP(A188,'MONTO A DISTRIB'!$A$5:$D$351,4,FALSE)</f>
        <v>81321662</v>
      </c>
      <c r="R188" s="99"/>
      <c r="S188" s="134"/>
    </row>
    <row r="189" spans="1:19" x14ac:dyDescent="0.25">
      <c r="A189" s="117">
        <v>12201</v>
      </c>
      <c r="B189" s="58">
        <v>4</v>
      </c>
      <c r="C189" s="117" t="s">
        <v>223</v>
      </c>
      <c r="D189" s="58">
        <f>VLOOKUP(A189,Previsional!$A$4:$G$348,Previsional!$G$2,FALSE)</f>
        <v>1</v>
      </c>
      <c r="E189" s="170">
        <f>VLOOKUP(A189,'PATENTES SINIM'!$A$6:$C$350,3,FALSE)</f>
        <v>1</v>
      </c>
      <c r="F189" s="170">
        <f>VLOOKUP(A189,'I G 2019'!$A$6:$I$350,8,FALSE)</f>
        <v>5.1611597945492048E-2</v>
      </c>
      <c r="G189" s="170">
        <f>VLOOKUP(A189,CGR!$S$11:$T$355,2,FALSE)</f>
        <v>1</v>
      </c>
      <c r="H189" s="203">
        <f>VLOOKUP(A189,TM!$C$2:$E$346,3,FALSE)</f>
        <v>0.75670000000000004</v>
      </c>
      <c r="I189" s="170">
        <f>VLOOKUP(A189,'IRPi 2019'!$A$6:$F$350,6,FALSE)</f>
        <v>1</v>
      </c>
      <c r="J189" s="170">
        <f>VLOOKUP(A189,'R E I 2019'!$A$4:$I$348,9,FALSE)</f>
        <v>1</v>
      </c>
      <c r="K189" s="170">
        <f t="shared" si="17"/>
        <v>0.72640789948637308</v>
      </c>
      <c r="L189" s="180">
        <f t="shared" si="21"/>
        <v>25</v>
      </c>
      <c r="M189" s="181">
        <f t="shared" si="22"/>
        <v>48</v>
      </c>
      <c r="N189" s="170">
        <f t="shared" si="18"/>
        <v>0.72640789948637308</v>
      </c>
      <c r="O189" s="127">
        <f t="shared" si="19"/>
        <v>2.0696288709825449E-2</v>
      </c>
      <c r="P189" s="123">
        <f t="shared" si="20"/>
        <v>81280053.461384982</v>
      </c>
      <c r="Q189" s="274">
        <f>VLOOKUP(A189,'MONTO A DISTRIB'!$A$5:$D$351,4,FALSE)</f>
        <v>81280053</v>
      </c>
      <c r="R189" s="99"/>
      <c r="S189" s="134"/>
    </row>
    <row r="190" spans="1:19" x14ac:dyDescent="0.25">
      <c r="A190" s="117">
        <v>10208</v>
      </c>
      <c r="B190" s="58">
        <v>4</v>
      </c>
      <c r="C190" s="117" t="s">
        <v>167</v>
      </c>
      <c r="D190" s="58">
        <f>VLOOKUP(A190,Previsional!$A$4:$G$348,Previsional!$G$2,FALSE)</f>
        <v>1</v>
      </c>
      <c r="E190" s="170">
        <f>VLOOKUP(A190,'PATENTES SINIM'!$A$6:$C$350,3,FALSE)</f>
        <v>0.98126561199000828</v>
      </c>
      <c r="F190" s="170">
        <f>VLOOKUP(A190,'I G 2019'!$A$6:$I$350,8,FALSE)</f>
        <v>0.15924244135648247</v>
      </c>
      <c r="G190" s="170">
        <f>VLOOKUP(A190,CGR!$S$11:$T$355,2,FALSE)</f>
        <v>1</v>
      </c>
      <c r="H190" s="203">
        <f>VLOOKUP(A190,TM!$C$2:$E$346,3,FALSE)</f>
        <v>0.60829999999999995</v>
      </c>
      <c r="I190" s="170">
        <f>VLOOKUP(A190,'IRPi 2019'!$A$6:$F$350,6,FALSE)</f>
        <v>1</v>
      </c>
      <c r="J190" s="170">
        <f>VLOOKUP(A190,'R E I 2019'!$A$4:$I$348,9,FALSE)</f>
        <v>1</v>
      </c>
      <c r="K190" s="170">
        <f t="shared" si="17"/>
        <v>0.72449857453562361</v>
      </c>
      <c r="L190" s="180">
        <f t="shared" si="21"/>
        <v>26</v>
      </c>
      <c r="M190" s="181">
        <f t="shared" si="22"/>
        <v>48</v>
      </c>
      <c r="N190" s="170">
        <f t="shared" si="18"/>
        <v>0.72449857453562361</v>
      </c>
      <c r="O190" s="127">
        <f t="shared" si="19"/>
        <v>2.0641889603690278E-2</v>
      </c>
      <c r="P190" s="123">
        <f t="shared" si="20"/>
        <v>81066413.11663954</v>
      </c>
      <c r="Q190" s="274">
        <f>VLOOKUP(A190,'MONTO A DISTRIB'!$A$5:$D$351,4,FALSE)</f>
        <v>81066413</v>
      </c>
      <c r="R190" s="99"/>
      <c r="S190" s="134"/>
    </row>
    <row r="191" spans="1:19" x14ac:dyDescent="0.25">
      <c r="A191" s="117">
        <v>11201</v>
      </c>
      <c r="B191" s="58">
        <v>4</v>
      </c>
      <c r="C191" s="117" t="s">
        <v>447</v>
      </c>
      <c r="D191" s="58">
        <f>VLOOKUP(A191,Previsional!$A$4:$G$348,Previsional!$G$2,FALSE)</f>
        <v>1</v>
      </c>
      <c r="E191" s="170">
        <f>VLOOKUP(A191,'PATENTES SINIM'!$A$6:$C$350,3,FALSE)</f>
        <v>0.90301724137931039</v>
      </c>
      <c r="F191" s="170">
        <f>VLOOKUP(A191,'I G 2019'!$A$6:$I$350,8,FALSE)</f>
        <v>0.15778491551683668</v>
      </c>
      <c r="G191" s="170">
        <f>VLOOKUP(A191,CGR!$S$11:$T$355,2,FALSE)</f>
        <v>1</v>
      </c>
      <c r="H191" s="203">
        <f>VLOOKUP(A191,TM!$C$2:$E$346,3,FALSE)</f>
        <v>0.78710000000000002</v>
      </c>
      <c r="I191" s="170">
        <f>VLOOKUP(A191,'IRPi 2019'!$A$6:$F$350,6,FALSE)</f>
        <v>1</v>
      </c>
      <c r="J191" s="170">
        <f>VLOOKUP(A191,'R E I 2019'!$A$4:$I$348,9,FALSE)</f>
        <v>1</v>
      </c>
      <c r="K191" s="170">
        <f t="shared" si="17"/>
        <v>0.72356726336196786</v>
      </c>
      <c r="L191" s="180">
        <f t="shared" si="21"/>
        <v>27</v>
      </c>
      <c r="M191" s="181">
        <f t="shared" si="22"/>
        <v>48</v>
      </c>
      <c r="N191" s="170">
        <f t="shared" si="18"/>
        <v>0.72356726336196786</v>
      </c>
      <c r="O191" s="127">
        <f t="shared" si="19"/>
        <v>2.0615355359029263E-2</v>
      </c>
      <c r="P191" s="123">
        <f t="shared" si="20"/>
        <v>80962205.794503525</v>
      </c>
      <c r="Q191" s="274">
        <f>VLOOKUP(A191,'MONTO A DISTRIB'!$A$5:$D$351,4,FALSE)</f>
        <v>80962206</v>
      </c>
      <c r="R191" s="99"/>
      <c r="S191" s="134"/>
    </row>
    <row r="192" spans="1:19" x14ac:dyDescent="0.25">
      <c r="A192" s="117">
        <v>16102</v>
      </c>
      <c r="B192" s="58">
        <v>4</v>
      </c>
      <c r="C192" s="117" t="s">
        <v>221</v>
      </c>
      <c r="D192" s="58">
        <f>VLOOKUP(A192,Previsional!$A$4:$G$348,Previsional!$G$2,FALSE)</f>
        <v>1</v>
      </c>
      <c r="E192" s="170">
        <f>VLOOKUP(A192,'PATENTES SINIM'!$A$6:$C$350,3,FALSE)</f>
        <v>1</v>
      </c>
      <c r="F192" s="170">
        <f>VLOOKUP(A192,'I G 2019'!$A$6:$I$350,8,FALSE)</f>
        <v>0.13878734738971171</v>
      </c>
      <c r="G192" s="170">
        <f>VLOOKUP(A192,CGR!$S$11:$T$355,2,FALSE)</f>
        <v>1</v>
      </c>
      <c r="H192" s="203">
        <f>VLOOKUP(A192,TM!$C$2:$E$346,3,FALSE)</f>
        <v>0.58819999999999995</v>
      </c>
      <c r="I192" s="170">
        <f>VLOOKUP(A192,'IRPi 2019'!$A$6:$F$350,6,FALSE)</f>
        <v>1</v>
      </c>
      <c r="J192" s="170">
        <f>VLOOKUP(A192,'R E I 2019'!$A$4:$I$348,9,FALSE)</f>
        <v>1</v>
      </c>
      <c r="K192" s="170">
        <f t="shared" si="17"/>
        <v>0.72292683684742798</v>
      </c>
      <c r="L192" s="180">
        <f t="shared" si="21"/>
        <v>28</v>
      </c>
      <c r="M192" s="181">
        <f t="shared" si="22"/>
        <v>48</v>
      </c>
      <c r="N192" s="170">
        <f t="shared" si="18"/>
        <v>0.72292683684742798</v>
      </c>
      <c r="O192" s="127">
        <f t="shared" si="19"/>
        <v>2.0597108789778409E-2</v>
      </c>
      <c r="P192" s="123">
        <f t="shared" si="20"/>
        <v>80890546.467317387</v>
      </c>
      <c r="Q192" s="274">
        <f>VLOOKUP(A192,'MONTO A DISTRIB'!$A$5:$D$351,4,FALSE)</f>
        <v>80890546</v>
      </c>
      <c r="R192" s="99"/>
      <c r="S192" s="134"/>
    </row>
    <row r="193" spans="1:19" x14ac:dyDescent="0.25">
      <c r="A193" s="117">
        <v>10106</v>
      </c>
      <c r="B193" s="58">
        <v>4</v>
      </c>
      <c r="C193" s="117" t="s">
        <v>163</v>
      </c>
      <c r="D193" s="58">
        <f>VLOOKUP(A193,Previsional!$A$4:$G$348,Previsional!$G$2,FALSE)</f>
        <v>1</v>
      </c>
      <c r="E193" s="170">
        <f>VLOOKUP(A193,'PATENTES SINIM'!$A$6:$C$350,3,FALSE)</f>
        <v>0.95348837209302328</v>
      </c>
      <c r="F193" s="170">
        <f>VLOOKUP(A193,'I G 2019'!$A$6:$I$350,8,FALSE)</f>
        <v>0.12590155785786614</v>
      </c>
      <c r="G193" s="170">
        <f>VLOOKUP(A193,CGR!$S$11:$T$355,2,FALSE)</f>
        <v>1</v>
      </c>
      <c r="H193" s="203">
        <f>VLOOKUP(A193,TM!$C$2:$E$346,3,FALSE)</f>
        <v>0.71379999999999999</v>
      </c>
      <c r="I193" s="170">
        <f>VLOOKUP(A193,'IRPi 2019'!$A$6:$F$350,6,FALSE)</f>
        <v>1</v>
      </c>
      <c r="J193" s="170">
        <f>VLOOKUP(A193,'R E I 2019'!$A$4:$I$348,9,FALSE)</f>
        <v>1</v>
      </c>
      <c r="K193" s="170">
        <f t="shared" si="17"/>
        <v>0.72226631969702471</v>
      </c>
      <c r="L193" s="180">
        <f t="shared" si="21"/>
        <v>29</v>
      </c>
      <c r="M193" s="181">
        <f t="shared" si="22"/>
        <v>48</v>
      </c>
      <c r="N193" s="170">
        <f t="shared" si="18"/>
        <v>0.72226631969702471</v>
      </c>
      <c r="O193" s="127">
        <f t="shared" si="19"/>
        <v>2.0578289812655221E-2</v>
      </c>
      <c r="P193" s="123">
        <f t="shared" si="20"/>
        <v>80816639.136002705</v>
      </c>
      <c r="Q193" s="274">
        <f>VLOOKUP(A193,'MONTO A DISTRIB'!$A$5:$D$351,4,FALSE)</f>
        <v>80816639</v>
      </c>
      <c r="R193" s="99"/>
      <c r="S193" s="134"/>
    </row>
    <row r="194" spans="1:19" x14ac:dyDescent="0.25">
      <c r="A194" s="117">
        <v>10303</v>
      </c>
      <c r="B194" s="58">
        <v>4</v>
      </c>
      <c r="C194" s="117" t="s">
        <v>175</v>
      </c>
      <c r="D194" s="58">
        <f>VLOOKUP(A194,Previsional!$A$4:$G$348,Previsional!$G$2,FALSE)</f>
        <v>1</v>
      </c>
      <c r="E194" s="170">
        <f>VLOOKUP(A194,'PATENTES SINIM'!$A$6:$C$350,3,FALSE)</f>
        <v>0.86469673405909797</v>
      </c>
      <c r="F194" s="170">
        <f>VLOOKUP(A194,'I G 2019'!$A$6:$I$350,8,FALSE)</f>
        <v>0.121662545351489</v>
      </c>
      <c r="G194" s="170">
        <f>VLOOKUP(A194,CGR!$S$11:$T$355,2,FALSE)</f>
        <v>1</v>
      </c>
      <c r="H194" s="203">
        <f>VLOOKUP(A194,TM!$C$2:$E$346,3,FALSE)</f>
        <v>0.91790000000000005</v>
      </c>
      <c r="I194" s="170">
        <f>VLOOKUP(A194,'IRPi 2019'!$A$6:$F$350,6,FALSE)</f>
        <v>1</v>
      </c>
      <c r="J194" s="170">
        <f>VLOOKUP(A194,'R E I 2019'!$A$4:$I$348,9,FALSE)</f>
        <v>1</v>
      </c>
      <c r="K194" s="170">
        <f t="shared" si="17"/>
        <v>0.72074449325855672</v>
      </c>
      <c r="L194" s="180">
        <f t="shared" si="21"/>
        <v>30</v>
      </c>
      <c r="M194" s="181">
        <f t="shared" si="22"/>
        <v>48</v>
      </c>
      <c r="N194" s="170">
        <f t="shared" si="18"/>
        <v>0.72074449325855672</v>
      </c>
      <c r="O194" s="127">
        <f t="shared" si="19"/>
        <v>2.0534931033986861E-2</v>
      </c>
      <c r="P194" s="123">
        <f t="shared" si="20"/>
        <v>80646357.212630063</v>
      </c>
      <c r="Q194" s="274">
        <f>VLOOKUP(A194,'MONTO A DISTRIB'!$A$5:$D$351,4,FALSE)</f>
        <v>80646357</v>
      </c>
      <c r="R194" s="99"/>
      <c r="S194" s="134"/>
    </row>
    <row r="195" spans="1:19" x14ac:dyDescent="0.25">
      <c r="A195" s="117">
        <v>10401</v>
      </c>
      <c r="B195" s="58">
        <v>4</v>
      </c>
      <c r="C195" s="117" t="s">
        <v>210</v>
      </c>
      <c r="D195" s="58">
        <f>VLOOKUP(A195,Previsional!$A$4:$G$348,Previsional!$G$2,FALSE)</f>
        <v>1</v>
      </c>
      <c r="E195" s="170">
        <f>VLOOKUP(A195,'PATENTES SINIM'!$A$6:$C$350,3,FALSE)</f>
        <v>0.89338731443994601</v>
      </c>
      <c r="F195" s="170">
        <f>VLOOKUP(A195,'I G 2019'!$A$6:$I$350,8,FALSE)</f>
        <v>8.3395406964952831E-2</v>
      </c>
      <c r="G195" s="170">
        <f>VLOOKUP(A195,CGR!$S$11:$T$355,2,FALSE)</f>
        <v>1</v>
      </c>
      <c r="H195" s="203">
        <f>VLOOKUP(A195,TM!$C$2:$E$346,3,FALSE)</f>
        <v>0.89729999999999999</v>
      </c>
      <c r="I195" s="170">
        <f>VLOOKUP(A195,'IRPi 2019'!$A$6:$F$350,6,FALSE)</f>
        <v>1</v>
      </c>
      <c r="J195" s="170">
        <f>VLOOKUP(A195,'R E I 2019'!$A$4:$I$348,9,FALSE)</f>
        <v>1</v>
      </c>
      <c r="K195" s="170">
        <f t="shared" si="17"/>
        <v>0.71812941179521939</v>
      </c>
      <c r="L195" s="180">
        <f t="shared" si="21"/>
        <v>31</v>
      </c>
      <c r="M195" s="181">
        <f t="shared" si="22"/>
        <v>48</v>
      </c>
      <c r="N195" s="170">
        <f t="shared" si="18"/>
        <v>0.71812941179521939</v>
      </c>
      <c r="O195" s="127">
        <f t="shared" si="19"/>
        <v>2.0460424023527296E-2</v>
      </c>
      <c r="P195" s="123">
        <f t="shared" si="20"/>
        <v>80353747.562740207</v>
      </c>
      <c r="Q195" s="274">
        <f>VLOOKUP(A195,'MONTO A DISTRIB'!$A$5:$D$351,4,FALSE)</f>
        <v>80353748</v>
      </c>
      <c r="R195" s="99"/>
      <c r="S195" s="134"/>
    </row>
    <row r="196" spans="1:19" x14ac:dyDescent="0.25">
      <c r="A196" s="117">
        <v>5706</v>
      </c>
      <c r="B196" s="58">
        <v>4</v>
      </c>
      <c r="C196" s="117" t="s">
        <v>213</v>
      </c>
      <c r="D196" s="58">
        <f>VLOOKUP(A196,Previsional!$A$4:$G$348,Previsional!$G$2,FALSE)</f>
        <v>1</v>
      </c>
      <c r="E196" s="170">
        <f>VLOOKUP(A196,'PATENTES SINIM'!$A$6:$C$350,3,FALSE)</f>
        <v>0.84668989547038331</v>
      </c>
      <c r="F196" s="170">
        <f>VLOOKUP(A196,'I G 2019'!$A$6:$I$350,8,FALSE)</f>
        <v>0.19143152381115217</v>
      </c>
      <c r="G196" s="170">
        <f>VLOOKUP(A196,CGR!$S$11:$T$355,2,FALSE)</f>
        <v>1</v>
      </c>
      <c r="H196" s="203">
        <f>VLOOKUP(A196,TM!$C$2:$E$346,3,FALSE)</f>
        <v>0.82440000000000002</v>
      </c>
      <c r="I196" s="170">
        <f>VLOOKUP(A196,'IRPi 2019'!$A$6:$F$350,6,FALSE)</f>
        <v>1</v>
      </c>
      <c r="J196" s="170">
        <f>VLOOKUP(A196,'R E I 2019'!$A$4:$I$348,9,FALSE)</f>
        <v>1</v>
      </c>
      <c r="K196" s="170">
        <f t="shared" si="17"/>
        <v>0.71785934436742227</v>
      </c>
      <c r="L196" s="180">
        <f t="shared" si="21"/>
        <v>32</v>
      </c>
      <c r="M196" s="181">
        <f t="shared" si="22"/>
        <v>48</v>
      </c>
      <c r="N196" s="170">
        <f t="shared" si="18"/>
        <v>0.71785934436742227</v>
      </c>
      <c r="O196" s="127">
        <f t="shared" si="19"/>
        <v>2.0452729457621884E-2</v>
      </c>
      <c r="P196" s="123">
        <f t="shared" si="20"/>
        <v>80323528.872958541</v>
      </c>
      <c r="Q196" s="274">
        <f>VLOOKUP(A196,'MONTO A DISTRIB'!$A$5:$D$351,4,FALSE)</f>
        <v>80323529</v>
      </c>
      <c r="R196" s="99"/>
      <c r="S196" s="134"/>
    </row>
    <row r="197" spans="1:19" x14ac:dyDescent="0.25">
      <c r="A197" s="117">
        <v>5704</v>
      </c>
      <c r="B197" s="58">
        <v>4</v>
      </c>
      <c r="C197" s="117" t="s">
        <v>224</v>
      </c>
      <c r="D197" s="58">
        <f>VLOOKUP(A197,Previsional!$A$4:$G$348,Previsional!$G$2,FALSE)</f>
        <v>1</v>
      </c>
      <c r="E197" s="170">
        <f>VLOOKUP(A197,'PATENTES SINIM'!$A$6:$C$350,3,FALSE)</f>
        <v>0.91249999999999998</v>
      </c>
      <c r="F197" s="170">
        <f>VLOOKUP(A197,'I G 2019'!$A$6:$I$350,8,FALSE)</f>
        <v>0.1856516708144143</v>
      </c>
      <c r="G197" s="170">
        <f>VLOOKUP(A197,CGR!$S$11:$T$355,2,FALSE)</f>
        <v>1</v>
      </c>
      <c r="H197" s="203">
        <f>VLOOKUP(A197,TM!$C$2:$E$346,3,FALSE)</f>
        <v>0.67269999999999996</v>
      </c>
      <c r="I197" s="170">
        <f>VLOOKUP(A197,'IRPi 2019'!$A$6:$F$350,6,FALSE)</f>
        <v>1</v>
      </c>
      <c r="J197" s="170">
        <f>VLOOKUP(A197,'R E I 2019'!$A$4:$I$348,9,FALSE)</f>
        <v>1</v>
      </c>
      <c r="K197" s="170">
        <f t="shared" si="17"/>
        <v>0.71669291770360366</v>
      </c>
      <c r="L197" s="180">
        <f t="shared" ref="L197:L228" si="23">_xlfn.RANK.EQ(K197,$K$165:$K$260,0)</f>
        <v>33</v>
      </c>
      <c r="M197" s="181">
        <f t="shared" ref="M197:M228" si="24">$E$7</f>
        <v>48</v>
      </c>
      <c r="N197" s="170">
        <f t="shared" si="18"/>
        <v>0.71669291770360366</v>
      </c>
      <c r="O197" s="127">
        <f t="shared" si="19"/>
        <v>2.0419496472393751E-2</v>
      </c>
      <c r="P197" s="123">
        <f t="shared" si="20"/>
        <v>80193013.742738992</v>
      </c>
      <c r="Q197" s="274">
        <f>VLOOKUP(A197,'MONTO A DISTRIB'!$A$5:$D$351,4,FALSE)</f>
        <v>80193014</v>
      </c>
      <c r="R197" s="99"/>
      <c r="S197" s="134"/>
    </row>
    <row r="198" spans="1:19" x14ac:dyDescent="0.25">
      <c r="A198" s="117">
        <v>10403</v>
      </c>
      <c r="B198" s="58">
        <v>4</v>
      </c>
      <c r="C198" s="117" t="s">
        <v>195</v>
      </c>
      <c r="D198" s="58">
        <f>VLOOKUP(A198,Previsional!$A$4:$G$348,Previsional!$G$2,FALSE)</f>
        <v>1</v>
      </c>
      <c r="E198" s="170">
        <f>VLOOKUP(A198,'PATENTES SINIM'!$A$6:$C$350,3,FALSE)</f>
        <v>0.9624217118997912</v>
      </c>
      <c r="F198" s="170">
        <f>VLOOKUP(A198,'I G 2019'!$A$6:$I$350,8,FALSE)</f>
        <v>9.8536114795728991E-2</v>
      </c>
      <c r="G198" s="170">
        <f>VLOOKUP(A198,CGR!$S$11:$T$355,2,FALSE)</f>
        <v>1</v>
      </c>
      <c r="H198" s="203">
        <f>VLOOKUP(A198,TM!$C$2:$E$346,3,FALSE)</f>
        <v>0.70099999999999996</v>
      </c>
      <c r="I198" s="170">
        <f>VLOOKUP(A198,'IRPi 2019'!$A$6:$F$350,6,FALSE)</f>
        <v>1</v>
      </c>
      <c r="J198" s="170">
        <f>VLOOKUP(A198,'R E I 2019'!$A$4:$I$348,9,FALSE)</f>
        <v>1</v>
      </c>
      <c r="K198" s="170">
        <f t="shared" si="17"/>
        <v>0.71663162786385926</v>
      </c>
      <c r="L198" s="180">
        <f t="shared" si="23"/>
        <v>34</v>
      </c>
      <c r="M198" s="181">
        <f t="shared" si="24"/>
        <v>48</v>
      </c>
      <c r="N198" s="170">
        <f t="shared" si="18"/>
        <v>0.71663162786385926</v>
      </c>
      <c r="O198" s="127">
        <f t="shared" si="19"/>
        <v>2.041775024658973E-2</v>
      </c>
      <c r="P198" s="123">
        <f t="shared" si="20"/>
        <v>80186155.830738619</v>
      </c>
      <c r="Q198" s="274">
        <f>VLOOKUP(A198,'MONTO A DISTRIB'!$A$5:$D$351,4,FALSE)</f>
        <v>80186156</v>
      </c>
      <c r="R198" s="99"/>
      <c r="S198" s="134"/>
    </row>
    <row r="199" spans="1:19" x14ac:dyDescent="0.25">
      <c r="A199" s="117">
        <v>11202</v>
      </c>
      <c r="B199" s="58">
        <v>4</v>
      </c>
      <c r="C199" s="117" t="s">
        <v>211</v>
      </c>
      <c r="D199" s="58">
        <f>VLOOKUP(A199,Previsional!$A$4:$G$348,Previsional!$G$2,FALSE)</f>
        <v>1</v>
      </c>
      <c r="E199" s="170">
        <f>VLOOKUP(A199,'PATENTES SINIM'!$A$6:$C$350,3,FALSE)</f>
        <v>0.95869191049913938</v>
      </c>
      <c r="F199" s="170">
        <f>VLOOKUP(A199,'I G 2019'!$A$6:$I$350,8,FALSE)</f>
        <v>7.7300381968374091E-2</v>
      </c>
      <c r="G199" s="170">
        <f>VLOOKUP(A199,CGR!$S$11:$T$355,2,FALSE)</f>
        <v>1</v>
      </c>
      <c r="H199" s="203">
        <f>VLOOKUP(A199,TM!$C$2:$E$346,3,FALSE)</f>
        <v>0.73799999999999999</v>
      </c>
      <c r="I199" s="170">
        <f>VLOOKUP(A199,'IRPi 2019'!$A$6:$F$350,6,FALSE)</f>
        <v>1</v>
      </c>
      <c r="J199" s="170">
        <f>VLOOKUP(A199,'R E I 2019'!$A$4:$I$348,9,FALSE)</f>
        <v>1</v>
      </c>
      <c r="K199" s="170">
        <f t="shared" si="17"/>
        <v>0.71556726416679239</v>
      </c>
      <c r="L199" s="180">
        <f t="shared" si="23"/>
        <v>35</v>
      </c>
      <c r="M199" s="181">
        <f t="shared" si="24"/>
        <v>48</v>
      </c>
      <c r="N199" s="170">
        <f t="shared" si="18"/>
        <v>0.71556726416679239</v>
      </c>
      <c r="O199" s="127">
        <f t="shared" si="19"/>
        <v>2.0387425165623061E-2</v>
      </c>
      <c r="P199" s="123">
        <f t="shared" si="20"/>
        <v>80067060.84531635</v>
      </c>
      <c r="Q199" s="274">
        <f>VLOOKUP(A199,'MONTO A DISTRIB'!$A$5:$D$351,4,FALSE)</f>
        <v>80067061</v>
      </c>
      <c r="R199" s="99"/>
      <c r="S199" s="134"/>
    </row>
    <row r="200" spans="1:19" x14ac:dyDescent="0.25">
      <c r="A200" s="117">
        <v>5105</v>
      </c>
      <c r="B200" s="58">
        <v>4</v>
      </c>
      <c r="C200" s="117" t="s">
        <v>147</v>
      </c>
      <c r="D200" s="58">
        <f>VLOOKUP(A200,Previsional!$A$4:$G$348,Previsional!$G$2,FALSE)</f>
        <v>1</v>
      </c>
      <c r="E200" s="170">
        <f>VLOOKUP(A200,'PATENTES SINIM'!$A$6:$C$350,3,FALSE)</f>
        <v>0.89740698985343859</v>
      </c>
      <c r="F200" s="170">
        <f>VLOOKUP(A200,'I G 2019'!$A$6:$I$350,8,FALSE)</f>
        <v>0.36523506000521033</v>
      </c>
      <c r="G200" s="170">
        <f>VLOOKUP(A200,CGR!$S$11:$T$355,2,FALSE)</f>
        <v>1</v>
      </c>
      <c r="H200" s="203">
        <f>VLOOKUP(A200,TM!$C$2:$E$346,3,FALSE)</f>
        <v>0.40079999999999999</v>
      </c>
      <c r="I200" s="170">
        <f>VLOOKUP(A200,'IRPi 2019'!$A$6:$F$350,6,FALSE)</f>
        <v>1</v>
      </c>
      <c r="J200" s="170">
        <f>VLOOKUP(A200,'R E I 2019'!$A$4:$I$348,9,FALSE)</f>
        <v>1</v>
      </c>
      <c r="K200" s="170">
        <f t="shared" si="17"/>
        <v>0.71552121145000613</v>
      </c>
      <c r="L200" s="180">
        <f t="shared" si="23"/>
        <v>36</v>
      </c>
      <c r="M200" s="181">
        <f t="shared" si="24"/>
        <v>48</v>
      </c>
      <c r="N200" s="170">
        <f t="shared" si="18"/>
        <v>0.71552121145000613</v>
      </c>
      <c r="O200" s="127">
        <f t="shared" si="19"/>
        <v>2.038611306491056E-2</v>
      </c>
      <c r="P200" s="123">
        <f t="shared" si="20"/>
        <v>80061907.862694487</v>
      </c>
      <c r="Q200" s="274">
        <f>VLOOKUP(A200,'MONTO A DISTRIB'!$A$5:$D$351,4,FALSE)</f>
        <v>80061908</v>
      </c>
      <c r="R200" s="99"/>
      <c r="S200" s="134"/>
    </row>
    <row r="201" spans="1:19" x14ac:dyDescent="0.25">
      <c r="A201" s="117">
        <v>13501</v>
      </c>
      <c r="B201" s="58">
        <v>4</v>
      </c>
      <c r="C201" s="117" t="s">
        <v>149</v>
      </c>
      <c r="D201" s="58">
        <f>VLOOKUP(A201,Previsional!$A$4:$G$348,Previsional!$G$2,FALSE)</f>
        <v>1</v>
      </c>
      <c r="E201" s="170">
        <f>VLOOKUP(A201,'PATENTES SINIM'!$A$6:$C$350,3,FALSE)</f>
        <v>0.82728365384615388</v>
      </c>
      <c r="F201" s="170">
        <f>VLOOKUP(A201,'I G 2019'!$A$6:$I$350,8,FALSE)</f>
        <v>0.1952326209706523</v>
      </c>
      <c r="G201" s="170">
        <f>VLOOKUP(A201,CGR!$S$11:$T$355,2,FALSE)</f>
        <v>1</v>
      </c>
      <c r="H201" s="203">
        <f>VLOOKUP(A201,TM!$C$2:$E$346,3,FALSE)</f>
        <v>0.93</v>
      </c>
      <c r="I201" s="170">
        <f>VLOOKUP(A201,'IRPi 2019'!$A$6:$F$350,6,FALSE)</f>
        <v>0.98852991423240832</v>
      </c>
      <c r="J201" s="170">
        <f>VLOOKUP(A201,'R E I 2019'!$A$4:$I$348,9,FALSE)</f>
        <v>0.74590000000000001</v>
      </c>
      <c r="K201" s="170">
        <f t="shared" si="17"/>
        <v>0.71457892980043736</v>
      </c>
      <c r="L201" s="180">
        <f t="shared" si="23"/>
        <v>37</v>
      </c>
      <c r="M201" s="181">
        <f t="shared" si="24"/>
        <v>48</v>
      </c>
      <c r="N201" s="170">
        <f t="shared" si="18"/>
        <v>0.71457892980043736</v>
      </c>
      <c r="O201" s="127">
        <f t="shared" si="19"/>
        <v>2.0359266257381024E-2</v>
      </c>
      <c r="P201" s="123">
        <f t="shared" si="20"/>
        <v>79956473.019672006</v>
      </c>
      <c r="Q201" s="274">
        <f>VLOOKUP(A201,'MONTO A DISTRIB'!$A$5:$D$351,4,FALSE)</f>
        <v>79956473</v>
      </c>
      <c r="R201" s="99"/>
      <c r="S201" s="134"/>
    </row>
    <row r="202" spans="1:19" x14ac:dyDescent="0.25">
      <c r="A202" s="117">
        <v>11401</v>
      </c>
      <c r="B202" s="58">
        <v>4</v>
      </c>
      <c r="C202" s="117" t="s">
        <v>161</v>
      </c>
      <c r="D202" s="58">
        <f>VLOOKUP(A202,Previsional!$A$4:$G$348,Previsional!$G$2,FALSE)</f>
        <v>1</v>
      </c>
      <c r="E202" s="170">
        <f>VLOOKUP(A202,'PATENTES SINIM'!$A$6:$C$350,3,FALSE)</f>
        <v>0.97994269340974216</v>
      </c>
      <c r="F202" s="170">
        <f>VLOOKUP(A202,'I G 2019'!$A$6:$I$350,8,FALSE)</f>
        <v>5.5044607958704042E-2</v>
      </c>
      <c r="G202" s="170">
        <f>VLOOKUP(A202,CGR!$S$11:$T$355,2,FALSE)</f>
        <v>1</v>
      </c>
      <c r="H202" s="203">
        <f>VLOOKUP(A202,TM!$C$2:$E$346,3,FALSE)</f>
        <v>0.70399999999999996</v>
      </c>
      <c r="I202" s="170">
        <f>VLOOKUP(A202,'IRPi 2019'!$A$6:$F$350,6,FALSE)</f>
        <v>1</v>
      </c>
      <c r="J202" s="170">
        <f>VLOOKUP(A202,'R E I 2019'!$A$4:$I$348,9,FALSE)</f>
        <v>1</v>
      </c>
      <c r="K202" s="170">
        <f t="shared" si="17"/>
        <v>0.71234109468308593</v>
      </c>
      <c r="L202" s="180">
        <f t="shared" si="23"/>
        <v>38</v>
      </c>
      <c r="M202" s="181">
        <f t="shared" si="24"/>
        <v>48</v>
      </c>
      <c r="N202" s="170">
        <f t="shared" si="18"/>
        <v>0.71234109468308593</v>
      </c>
      <c r="O202" s="127">
        <f t="shared" si="19"/>
        <v>2.0295507477078058E-2</v>
      </c>
      <c r="P202" s="123">
        <f t="shared" si="20"/>
        <v>79706074.644179821</v>
      </c>
      <c r="Q202" s="274">
        <f>VLOOKUP(A202,'MONTO A DISTRIB'!$A$5:$D$351,4,FALSE)</f>
        <v>79706075</v>
      </c>
      <c r="R202" s="99"/>
      <c r="S202" s="134"/>
    </row>
    <row r="203" spans="1:19" x14ac:dyDescent="0.25">
      <c r="A203" s="117">
        <v>11301</v>
      </c>
      <c r="B203" s="58">
        <v>4</v>
      </c>
      <c r="C203" s="117" t="s">
        <v>222</v>
      </c>
      <c r="D203" s="58">
        <f>VLOOKUP(A203,Previsional!$A$4:$G$348,Previsional!$G$2,FALSE)</f>
        <v>1</v>
      </c>
      <c r="E203" s="170">
        <f>VLOOKUP(A203,'PATENTES SINIM'!$A$6:$C$350,3,FALSE)</f>
        <v>0.88764044943820219</v>
      </c>
      <c r="F203" s="170">
        <f>VLOOKUP(A203,'I G 2019'!$A$6:$I$350,8,FALSE)</f>
        <v>6.9961035712241562E-2</v>
      </c>
      <c r="G203" s="170">
        <f>VLOOKUP(A203,CGR!$S$11:$T$355,2,FALSE)</f>
        <v>1</v>
      </c>
      <c r="H203" s="203">
        <f>VLOOKUP(A203,TM!$C$2:$E$346,3,FALSE)</f>
        <v>0.84560000000000002</v>
      </c>
      <c r="I203" s="170">
        <f>VLOOKUP(A203,'IRPi 2019'!$A$6:$F$350,6,FALSE)</f>
        <v>1</v>
      </c>
      <c r="J203" s="170">
        <f>VLOOKUP(A203,'R E I 2019'!$A$4:$I$348,9,FALSE)</f>
        <v>1</v>
      </c>
      <c r="K203" s="170">
        <f t="shared" si="17"/>
        <v>0.70500441623143129</v>
      </c>
      <c r="L203" s="180">
        <f t="shared" si="23"/>
        <v>39</v>
      </c>
      <c r="M203" s="181">
        <f t="shared" si="24"/>
        <v>48</v>
      </c>
      <c r="N203" s="170">
        <f t="shared" si="18"/>
        <v>0.70500441623143129</v>
      </c>
      <c r="O203" s="127">
        <f t="shared" si="19"/>
        <v>2.0086476138743269E-2</v>
      </c>
      <c r="P203" s="123">
        <f t="shared" si="20"/>
        <v>78885150.729116216</v>
      </c>
      <c r="Q203" s="274">
        <f>VLOOKUP(A203,'MONTO A DISTRIB'!$A$5:$D$351,4,FALSE)</f>
        <v>78885151</v>
      </c>
      <c r="R203" s="99"/>
      <c r="S203" s="134"/>
    </row>
    <row r="204" spans="1:19" x14ac:dyDescent="0.25">
      <c r="A204" s="117">
        <v>13503</v>
      </c>
      <c r="B204" s="58">
        <v>4</v>
      </c>
      <c r="C204" s="117" t="s">
        <v>158</v>
      </c>
      <c r="D204" s="58">
        <f>VLOOKUP(A204,Previsional!$A$4:$G$348,Previsional!$G$2,FALSE)</f>
        <v>1</v>
      </c>
      <c r="E204" s="170">
        <f>VLOOKUP(A204,'PATENTES SINIM'!$A$6:$C$350,3,FALSE)</f>
        <v>0.67509727626459148</v>
      </c>
      <c r="F204" s="170">
        <f>VLOOKUP(A204,'I G 2019'!$A$6:$I$350,8,FALSE)</f>
        <v>0.28260955005462768</v>
      </c>
      <c r="G204" s="170">
        <f>VLOOKUP(A204,CGR!$S$11:$T$355,2,FALSE)</f>
        <v>1</v>
      </c>
      <c r="H204" s="203">
        <f>VLOOKUP(A204,TM!$C$2:$E$346,3,FALSE)</f>
        <v>0.9758</v>
      </c>
      <c r="I204" s="170">
        <f>VLOOKUP(A204,'IRPi 2019'!$A$6:$F$350,6,FALSE)</f>
        <v>1</v>
      </c>
      <c r="J204" s="170">
        <f>VLOOKUP(A204,'R E I 2019'!$A$4:$I$348,9,FALSE)</f>
        <v>0.97924999999999995</v>
      </c>
      <c r="K204" s="170">
        <f t="shared" si="17"/>
        <v>0.70226893420626402</v>
      </c>
      <c r="L204" s="180">
        <f t="shared" si="23"/>
        <v>40</v>
      </c>
      <c r="M204" s="181">
        <f t="shared" si="24"/>
        <v>48</v>
      </c>
      <c r="N204" s="170">
        <f t="shared" si="18"/>
        <v>0.70226893420626402</v>
      </c>
      <c r="O204" s="127">
        <f t="shared" si="19"/>
        <v>2.0008538762520584E-2</v>
      </c>
      <c r="P204" s="123">
        <f t="shared" si="20"/>
        <v>78579069.083520859</v>
      </c>
      <c r="Q204" s="274">
        <f>VLOOKUP(A204,'MONTO A DISTRIB'!$A$5:$D$351,4,FALSE)</f>
        <v>78579069</v>
      </c>
      <c r="R204" s="99"/>
      <c r="S204" s="134"/>
    </row>
    <row r="205" spans="1:19" x14ac:dyDescent="0.25">
      <c r="A205" s="117">
        <v>10102</v>
      </c>
      <c r="B205" s="58">
        <v>4</v>
      </c>
      <c r="C205" s="117" t="s">
        <v>172</v>
      </c>
      <c r="D205" s="58">
        <f>VLOOKUP(A205,Previsional!$A$4:$G$348,Previsional!$G$2,FALSE)</f>
        <v>1</v>
      </c>
      <c r="E205" s="170">
        <f>VLOOKUP(A205,'PATENTES SINIM'!$A$6:$C$350,3,FALSE)</f>
        <v>0.79480840543881337</v>
      </c>
      <c r="F205" s="170">
        <f>VLOOKUP(A205,'I G 2019'!$A$6:$I$350,8,FALSE)</f>
        <v>0.19202245606383125</v>
      </c>
      <c r="G205" s="170">
        <f>VLOOKUP(A205,CGR!$S$11:$T$355,2,FALSE)</f>
        <v>1</v>
      </c>
      <c r="H205" s="203">
        <f>VLOOKUP(A205,TM!$C$2:$E$346,3,FALSE)</f>
        <v>0.82169999999999999</v>
      </c>
      <c r="I205" s="170">
        <f>VLOOKUP(A205,'IRPi 2019'!$A$6:$F$350,6,FALSE)</f>
        <v>1</v>
      </c>
      <c r="J205" s="170">
        <f>VLOOKUP(A205,'R E I 2019'!$A$4:$I$348,9,FALSE)</f>
        <v>1</v>
      </c>
      <c r="K205" s="170">
        <f t="shared" si="17"/>
        <v>0.69944355591954255</v>
      </c>
      <c r="L205" s="180">
        <f t="shared" si="23"/>
        <v>41</v>
      </c>
      <c r="M205" s="181">
        <f t="shared" si="24"/>
        <v>48</v>
      </c>
      <c r="N205" s="170">
        <f t="shared" si="18"/>
        <v>0.69944355591954255</v>
      </c>
      <c r="O205" s="127">
        <f t="shared" si="19"/>
        <v>1.9928040127004911E-2</v>
      </c>
      <c r="P205" s="123">
        <f t="shared" si="20"/>
        <v>78262928.663853437</v>
      </c>
      <c r="Q205" s="274">
        <f>VLOOKUP(A205,'MONTO A DISTRIB'!$A$5:$D$351,4,FALSE)</f>
        <v>78262929</v>
      </c>
      <c r="R205" s="99"/>
      <c r="S205" s="134"/>
    </row>
    <row r="206" spans="1:19" x14ac:dyDescent="0.25">
      <c r="A206" s="117">
        <v>2203</v>
      </c>
      <c r="B206" s="58">
        <v>4</v>
      </c>
      <c r="C206" s="117" t="s">
        <v>202</v>
      </c>
      <c r="D206" s="58">
        <f>VLOOKUP(A206,Previsional!$A$4:$G$348,Previsional!$G$2,FALSE)</f>
        <v>1</v>
      </c>
      <c r="E206" s="170">
        <f>VLOOKUP(A206,'PATENTES SINIM'!$A$6:$C$350,3,FALSE)</f>
        <v>0.9989429175475687</v>
      </c>
      <c r="F206" s="170">
        <f>VLOOKUP(A206,'I G 2019'!$A$6:$I$350,8,FALSE)</f>
        <v>0.23392338801002574</v>
      </c>
      <c r="G206" s="170">
        <f>VLOOKUP(A206,CGR!$S$11:$T$355,2,FALSE)</f>
        <v>1</v>
      </c>
      <c r="H206" s="203">
        <f>VLOOKUP(A206,TM!$C$2:$E$346,3,FALSE)</f>
        <v>0.25929999999999997</v>
      </c>
      <c r="I206" s="170">
        <f>VLOOKUP(A206,'IRPi 2019'!$A$6:$F$350,6,FALSE)</f>
        <v>1</v>
      </c>
      <c r="J206" s="170">
        <f>VLOOKUP(A206,'R E I 2019'!$A$4:$I$348,9,FALSE)</f>
        <v>0.97924999999999995</v>
      </c>
      <c r="K206" s="170">
        <f t="shared" si="17"/>
        <v>0.69596836814415552</v>
      </c>
      <c r="L206" s="180">
        <f t="shared" si="23"/>
        <v>42</v>
      </c>
      <c r="M206" s="181">
        <f t="shared" si="24"/>
        <v>48</v>
      </c>
      <c r="N206" s="170">
        <f t="shared" si="18"/>
        <v>0.69596836814415552</v>
      </c>
      <c r="O206" s="127">
        <f t="shared" si="19"/>
        <v>1.9829027589323089E-2</v>
      </c>
      <c r="P206" s="123">
        <f t="shared" si="20"/>
        <v>77874079.026657119</v>
      </c>
      <c r="Q206" s="274">
        <f>VLOOKUP(A206,'MONTO A DISTRIB'!$A$5:$D$351,4,FALSE)</f>
        <v>77874079</v>
      </c>
      <c r="R206" s="99"/>
      <c r="S206" s="134"/>
    </row>
    <row r="207" spans="1:19" x14ac:dyDescent="0.25">
      <c r="A207" s="117">
        <v>3304</v>
      </c>
      <c r="B207" s="58">
        <v>4</v>
      </c>
      <c r="C207" s="117" t="s">
        <v>217</v>
      </c>
      <c r="D207" s="58">
        <f>VLOOKUP(A207,Previsional!$A$4:$G$348,Previsional!$G$2,FALSE)</f>
        <v>1</v>
      </c>
      <c r="E207" s="170">
        <f>VLOOKUP(A207,'PATENTES SINIM'!$A$6:$C$350,3,FALSE)</f>
        <v>0.8925143953934741</v>
      </c>
      <c r="F207" s="170">
        <f>VLOOKUP(A207,'I G 2019'!$A$6:$I$350,8,FALSE)</f>
        <v>0.16060057742217798</v>
      </c>
      <c r="G207" s="170">
        <f>VLOOKUP(A207,CGR!$S$11:$T$355,2,FALSE)</f>
        <v>1</v>
      </c>
      <c r="H207" s="203">
        <f>VLOOKUP(A207,TM!$C$2:$E$346,3,FALSE)</f>
        <v>0.62029999999999996</v>
      </c>
      <c r="I207" s="170">
        <f>VLOOKUP(A207,'IRPi 2019'!$A$6:$F$350,6,FALSE)</f>
        <v>1</v>
      </c>
      <c r="J207" s="170">
        <f>VLOOKUP(A207,'R E I 2019'!$A$4:$I$348,9,FALSE)</f>
        <v>1</v>
      </c>
      <c r="K207" s="170">
        <f t="shared" si="17"/>
        <v>0.69557518274326058</v>
      </c>
      <c r="L207" s="180">
        <f t="shared" si="23"/>
        <v>43</v>
      </c>
      <c r="M207" s="181">
        <f t="shared" si="24"/>
        <v>48</v>
      </c>
      <c r="N207" s="170">
        <f t="shared" si="18"/>
        <v>0.69557518274326058</v>
      </c>
      <c r="O207" s="127">
        <f t="shared" si="19"/>
        <v>1.9817825235137289E-2</v>
      </c>
      <c r="P207" s="123">
        <f t="shared" si="20"/>
        <v>77830084.281517953</v>
      </c>
      <c r="Q207" s="274">
        <f>VLOOKUP(A207,'MONTO A DISTRIB'!$A$5:$D$351,4,FALSE)</f>
        <v>77830084</v>
      </c>
      <c r="R207" s="99"/>
      <c r="S207" s="134"/>
    </row>
    <row r="208" spans="1:19" x14ac:dyDescent="0.25">
      <c r="A208" s="117">
        <v>10210</v>
      </c>
      <c r="B208" s="58">
        <v>4</v>
      </c>
      <c r="C208" s="117" t="s">
        <v>191</v>
      </c>
      <c r="D208" s="58">
        <f>VLOOKUP(A208,Previsional!$A$4:$G$348,Previsional!$G$2,FALSE)</f>
        <v>1</v>
      </c>
      <c r="E208" s="170">
        <f>VLOOKUP(A208,'PATENTES SINIM'!$A$6:$C$350,3,FALSE)</f>
        <v>0.96943972835314096</v>
      </c>
      <c r="F208" s="170">
        <f>VLOOKUP(A208,'I G 2019'!$A$6:$I$350,8,FALSE)</f>
        <v>4.1768226429165341E-2</v>
      </c>
      <c r="G208" s="170">
        <f>VLOOKUP(A208,CGR!$S$11:$T$355,2,FALSE)</f>
        <v>1</v>
      </c>
      <c r="H208" s="203">
        <f>VLOOKUP(A208,TM!$C$2:$E$346,3,FALSE)</f>
        <v>0.63670000000000004</v>
      </c>
      <c r="I208" s="170">
        <f>VLOOKUP(A208,'IRPi 2019'!$A$6:$F$350,6,FALSE)</f>
        <v>1</v>
      </c>
      <c r="J208" s="170">
        <f>VLOOKUP(A208,'R E I 2019'!$A$4:$I$348,9,FALSE)</f>
        <v>1</v>
      </c>
      <c r="K208" s="170">
        <f t="shared" si="17"/>
        <v>0.69525096153089083</v>
      </c>
      <c r="L208" s="180">
        <f t="shared" si="23"/>
        <v>44</v>
      </c>
      <c r="M208" s="181">
        <f t="shared" si="24"/>
        <v>48</v>
      </c>
      <c r="N208" s="170">
        <f t="shared" si="18"/>
        <v>0.69525096153089083</v>
      </c>
      <c r="O208" s="127">
        <f t="shared" si="19"/>
        <v>1.9808587758752744E-2</v>
      </c>
      <c r="P208" s="123">
        <f t="shared" si="20"/>
        <v>77793806.155284256</v>
      </c>
      <c r="Q208" s="274">
        <f>VLOOKUP(A208,'MONTO A DISTRIB'!$A$5:$D$351,4,FALSE)</f>
        <v>77793806</v>
      </c>
      <c r="R208" s="99"/>
      <c r="S208" s="134"/>
    </row>
    <row r="209" spans="1:19" x14ac:dyDescent="0.25">
      <c r="A209" s="117">
        <v>10104</v>
      </c>
      <c r="B209" s="58">
        <v>4</v>
      </c>
      <c r="C209" s="117" t="s">
        <v>187</v>
      </c>
      <c r="D209" s="58">
        <f>VLOOKUP(A209,Previsional!$A$4:$G$348,Previsional!$G$2,FALSE)</f>
        <v>1</v>
      </c>
      <c r="E209" s="170">
        <f>VLOOKUP(A209,'PATENTES SINIM'!$A$6:$C$350,3,FALSE)</f>
        <v>0.96704871060171915</v>
      </c>
      <c r="F209" s="170">
        <f>VLOOKUP(A209,'I G 2019'!$A$6:$I$350,8,FALSE)</f>
        <v>9.7786158219758126E-2</v>
      </c>
      <c r="G209" s="170">
        <f>VLOOKUP(A209,CGR!$S$11:$T$355,2,FALSE)</f>
        <v>1</v>
      </c>
      <c r="H209" s="203">
        <f>VLOOKUP(A209,TM!$C$2:$E$346,3,FALSE)</f>
        <v>0.5474</v>
      </c>
      <c r="I209" s="170">
        <f>VLOOKUP(A209,'IRPi 2019'!$A$6:$F$350,6,FALSE)</f>
        <v>1</v>
      </c>
      <c r="J209" s="170">
        <f>VLOOKUP(A209,'R E I 2019'!$A$4:$I$348,9,FALSE)</f>
        <v>1</v>
      </c>
      <c r="K209" s="170">
        <f t="shared" si="17"/>
        <v>0.69502358826554134</v>
      </c>
      <c r="L209" s="180">
        <f t="shared" si="23"/>
        <v>45</v>
      </c>
      <c r="M209" s="181">
        <f t="shared" si="24"/>
        <v>48</v>
      </c>
      <c r="N209" s="170">
        <f t="shared" si="18"/>
        <v>0.69502358826554134</v>
      </c>
      <c r="O209" s="127">
        <f t="shared" si="19"/>
        <v>1.9802109604057705E-2</v>
      </c>
      <c r="P209" s="123">
        <f t="shared" si="20"/>
        <v>77768364.648967534</v>
      </c>
      <c r="Q209" s="274">
        <f>VLOOKUP(A209,'MONTO A DISTRIB'!$A$5:$D$351,4,FALSE)</f>
        <v>77768365</v>
      </c>
      <c r="R209" s="99"/>
      <c r="S209" s="134"/>
    </row>
    <row r="210" spans="1:19" x14ac:dyDescent="0.25">
      <c r="A210" s="117">
        <v>10103</v>
      </c>
      <c r="B210" s="58">
        <v>4</v>
      </c>
      <c r="C210" s="117" t="s">
        <v>231</v>
      </c>
      <c r="D210" s="58">
        <f>VLOOKUP(A210,Previsional!$A$4:$G$348,Previsional!$G$2,FALSE)</f>
        <v>1</v>
      </c>
      <c r="E210" s="170">
        <f>VLOOKUP(A210,'PATENTES SINIM'!$A$6:$C$350,3,FALSE)</f>
        <v>0.86294416243654826</v>
      </c>
      <c r="F210" s="170">
        <f>VLOOKUP(A210,'I G 2019'!$A$6:$I$350,8,FALSE)</f>
        <v>3.7914203512049993E-2</v>
      </c>
      <c r="G210" s="170">
        <f>VLOOKUP(A210,CGR!$S$11:$T$355,2,FALSE)</f>
        <v>1</v>
      </c>
      <c r="H210" s="203">
        <f>VLOOKUP(A210,TM!$C$2:$E$346,3,FALSE)</f>
        <v>0.87409999999999999</v>
      </c>
      <c r="I210" s="170">
        <f>VLOOKUP(A210,'IRPi 2019'!$A$6:$F$350,6,FALSE)</f>
        <v>0.99508505968124972</v>
      </c>
      <c r="J210" s="170">
        <f>VLOOKUP(A210,'R E I 2019'!$A$4:$I$348,9,FALSE)</f>
        <v>1</v>
      </c>
      <c r="K210" s="170">
        <f t="shared" si="17"/>
        <v>0.69237826071486686</v>
      </c>
      <c r="L210" s="180">
        <f t="shared" si="23"/>
        <v>46</v>
      </c>
      <c r="M210" s="181">
        <f t="shared" si="24"/>
        <v>48</v>
      </c>
      <c r="N210" s="170">
        <f t="shared" si="18"/>
        <v>0.69237826071486686</v>
      </c>
      <c r="O210" s="127">
        <f t="shared" si="19"/>
        <v>1.9726740843944379E-2</v>
      </c>
      <c r="P210" s="123">
        <f t="shared" si="20"/>
        <v>77472370.669698134</v>
      </c>
      <c r="Q210" s="274">
        <f>VLOOKUP(A210,'MONTO A DISTRIB'!$A$5:$D$351,4,FALSE)</f>
        <v>77472371</v>
      </c>
      <c r="R210" s="99"/>
      <c r="S210" s="134"/>
    </row>
    <row r="211" spans="1:19" x14ac:dyDescent="0.25">
      <c r="A211" s="117">
        <v>10402</v>
      </c>
      <c r="B211" s="133">
        <v>4</v>
      </c>
      <c r="C211" s="132" t="s">
        <v>200</v>
      </c>
      <c r="D211" s="58">
        <f>VLOOKUP(A211,Previsional!$A$4:$G$348,Previsional!$G$2,FALSE)</f>
        <v>1</v>
      </c>
      <c r="E211" s="170">
        <f>VLOOKUP(A211,'PATENTES SINIM'!$A$6:$C$350,3,FALSE)</f>
        <v>0.9916666666666667</v>
      </c>
      <c r="F211" s="170">
        <f>VLOOKUP(A211,'I G 2019'!$A$6:$I$350,8,FALSE)</f>
        <v>4.0746264833202379E-2</v>
      </c>
      <c r="G211" s="170">
        <f>VLOOKUP(A211,CGR!$S$11:$T$355,2,FALSE)</f>
        <v>1</v>
      </c>
      <c r="H211" s="203">
        <f>VLOOKUP(A211,TM!$C$2:$E$346,3,FALSE)</f>
        <v>0.55449999999999999</v>
      </c>
      <c r="I211" s="170">
        <f>VLOOKUP(A211,'IRPi 2019'!$A$6:$F$350,6,FALSE)</f>
        <v>1</v>
      </c>
      <c r="J211" s="170">
        <f>VLOOKUP(A211,'R E I 2019'!$A$4:$I$348,9,FALSE)</f>
        <v>1</v>
      </c>
      <c r="K211" s="170">
        <f t="shared" si="17"/>
        <v>0.69044489954163402</v>
      </c>
      <c r="L211" s="180">
        <f t="shared" si="23"/>
        <v>47</v>
      </c>
      <c r="M211" s="181">
        <f t="shared" si="24"/>
        <v>48</v>
      </c>
      <c r="N211" s="170">
        <f t="shared" si="18"/>
        <v>0.69044489954163402</v>
      </c>
      <c r="O211" s="127">
        <f t="shared" si="19"/>
        <v>1.967165691513539E-2</v>
      </c>
      <c r="P211" s="123">
        <f t="shared" si="20"/>
        <v>77256040.836787939</v>
      </c>
      <c r="Q211" s="274">
        <f>VLOOKUP(A211,'MONTO A DISTRIB'!$A$5:$D$351,4,FALSE)</f>
        <v>77256041</v>
      </c>
      <c r="R211" s="99"/>
      <c r="S211" s="134"/>
    </row>
    <row r="212" spans="1:19" x14ac:dyDescent="0.25">
      <c r="A212" s="117">
        <v>14104</v>
      </c>
      <c r="B212" s="58">
        <v>4</v>
      </c>
      <c r="C212" s="117" t="s">
        <v>186</v>
      </c>
      <c r="D212" s="58">
        <f>VLOOKUP(A212,Previsional!$A$4:$G$348,Previsional!$G$2,FALSE)</f>
        <v>1</v>
      </c>
      <c r="E212" s="170">
        <f>VLOOKUP(A212,'PATENTES SINIM'!$A$6:$C$350,3,FALSE)</f>
        <v>0.83598531211750304</v>
      </c>
      <c r="F212" s="170">
        <f>VLOOKUP(A212,'I G 2019'!$A$6:$I$350,8,FALSE)</f>
        <v>0.1199245655962687</v>
      </c>
      <c r="G212" s="170">
        <f>VLOOKUP(A212,CGR!$S$11:$T$355,2,FALSE)</f>
        <v>0.8571428571428571</v>
      </c>
      <c r="H212" s="203">
        <f>VLOOKUP(A212,TM!$C$2:$E$346,3,FALSE)</f>
        <v>0.92910000000000004</v>
      </c>
      <c r="I212" s="170">
        <f>VLOOKUP(A212,'IRPi 2019'!$A$6:$F$350,6,FALSE)</f>
        <v>1</v>
      </c>
      <c r="J212" s="170">
        <f>VLOOKUP(A212,'R E I 2019'!$A$4:$I$348,9,FALSE)</f>
        <v>0.97924999999999995</v>
      </c>
      <c r="K212" s="170">
        <f t="shared" si="17"/>
        <v>0.68947492921162179</v>
      </c>
      <c r="L212" s="180">
        <f t="shared" si="23"/>
        <v>48</v>
      </c>
      <c r="M212" s="181">
        <f t="shared" si="24"/>
        <v>48</v>
      </c>
      <c r="N212" s="170">
        <f t="shared" si="18"/>
        <v>0.68947492921162179</v>
      </c>
      <c r="O212" s="127">
        <f t="shared" si="19"/>
        <v>1.9644021221740412E-2</v>
      </c>
      <c r="P212" s="123">
        <f t="shared" si="20"/>
        <v>77147507.820647717</v>
      </c>
      <c r="Q212" s="274">
        <f>VLOOKUP(A212,'MONTO A DISTRIB'!$A$5:$D$351,4,FALSE)</f>
        <v>77147508</v>
      </c>
      <c r="R212" s="99"/>
      <c r="S212" s="134"/>
    </row>
    <row r="213" spans="1:19" x14ac:dyDescent="0.25">
      <c r="A213" s="117">
        <v>3202</v>
      </c>
      <c r="B213" s="58">
        <v>4</v>
      </c>
      <c r="C213" s="117" t="s">
        <v>181</v>
      </c>
      <c r="D213" s="58">
        <f>VLOOKUP(A213,Previsional!$A$4:$G$348,Previsional!$G$2,FALSE)</f>
        <v>1</v>
      </c>
      <c r="E213" s="170">
        <f>VLOOKUP(A213,'PATENTES SINIM'!$A$6:$C$350,3,FALSE)</f>
        <v>0.90161967606478699</v>
      </c>
      <c r="F213" s="170">
        <f>VLOOKUP(A213,'I G 2019'!$A$6:$I$350,8,FALSE)</f>
        <v>0.11183540423150749</v>
      </c>
      <c r="G213" s="170">
        <f>VLOOKUP(A213,CGR!$S$11:$T$355,2,FALSE)</f>
        <v>1</v>
      </c>
      <c r="H213" s="203">
        <f>VLOOKUP(A213,TM!$C$2:$E$346,3,FALSE)</f>
        <v>0.64070000000000005</v>
      </c>
      <c r="I213" s="170">
        <f>VLOOKUP(A213,'IRPi 2019'!$A$6:$F$350,6,FALSE)</f>
        <v>1</v>
      </c>
      <c r="J213" s="170">
        <f>VLOOKUP(A213,'R E I 2019'!$A$4:$I$348,9,FALSE)</f>
        <v>0.96442499999999998</v>
      </c>
      <c r="K213" s="170">
        <f t="shared" si="17"/>
        <v>0.68785198768055233</v>
      </c>
      <c r="L213" s="180">
        <f t="shared" si="23"/>
        <v>49</v>
      </c>
      <c r="M213" s="181">
        <f t="shared" si="24"/>
        <v>48</v>
      </c>
      <c r="N213" s="170">
        <f t="shared" si="18"/>
        <v>0</v>
      </c>
      <c r="O213" s="127">
        <f t="shared" si="19"/>
        <v>0</v>
      </c>
      <c r="P213" s="123">
        <f t="shared" si="20"/>
        <v>0</v>
      </c>
      <c r="Q213" s="274">
        <f>VLOOKUP(A213,'MONTO A DISTRIB'!$A$5:$D$351,4,FALSE)</f>
        <v>0</v>
      </c>
      <c r="R213" s="99"/>
      <c r="S213" s="134"/>
    </row>
    <row r="214" spans="1:19" x14ac:dyDescent="0.25">
      <c r="A214" s="117">
        <v>13203</v>
      </c>
      <c r="B214" s="58">
        <v>4</v>
      </c>
      <c r="C214" s="117" t="s">
        <v>228</v>
      </c>
      <c r="D214" s="58">
        <f>VLOOKUP(A214,Previsional!$A$4:$G$348,Previsional!$G$2,FALSE)</f>
        <v>1</v>
      </c>
      <c r="E214" s="170">
        <f>VLOOKUP(A214,'PATENTES SINIM'!$A$6:$C$350,3,FALSE)</f>
        <v>0.86514657980456022</v>
      </c>
      <c r="F214" s="170">
        <f>VLOOKUP(A214,'I G 2019'!$A$6:$I$350,8,FALSE)</f>
        <v>0.17680562610489106</v>
      </c>
      <c r="G214" s="170">
        <f>VLOOKUP(A214,CGR!$S$11:$T$355,2,FALSE)</f>
        <v>1</v>
      </c>
      <c r="H214" s="203">
        <f>VLOOKUP(A214,TM!$C$2:$E$346,3,FALSE)</f>
        <v>0.58730000000000004</v>
      </c>
      <c r="I214" s="170">
        <f>VLOOKUP(A214,'IRPi 2019'!$A$6:$F$350,6,FALSE)</f>
        <v>0.99568804866058924</v>
      </c>
      <c r="J214" s="170">
        <f>VLOOKUP(A214,'R E I 2019'!$A$4:$I$348,9,FALSE)</f>
        <v>1</v>
      </c>
      <c r="K214" s="170">
        <f t="shared" si="17"/>
        <v>0.68488211189084847</v>
      </c>
      <c r="L214" s="180">
        <f t="shared" si="23"/>
        <v>50</v>
      </c>
      <c r="M214" s="181">
        <f t="shared" si="24"/>
        <v>48</v>
      </c>
      <c r="N214" s="170">
        <f t="shared" si="18"/>
        <v>0</v>
      </c>
      <c r="O214" s="127">
        <f t="shared" si="19"/>
        <v>0</v>
      </c>
      <c r="P214" s="123">
        <f t="shared" si="20"/>
        <v>0</v>
      </c>
      <c r="Q214" s="274">
        <f>VLOOKUP(A214,'MONTO A DISTRIB'!$A$5:$D$351,4,FALSE)</f>
        <v>0</v>
      </c>
      <c r="R214" s="99"/>
      <c r="S214" s="134"/>
    </row>
    <row r="215" spans="1:19" x14ac:dyDescent="0.25">
      <c r="A215" s="117">
        <v>7309</v>
      </c>
      <c r="B215" s="58">
        <v>4</v>
      </c>
      <c r="C215" s="117" t="s">
        <v>156</v>
      </c>
      <c r="D215" s="58">
        <f>VLOOKUP(A215,Previsional!$A$4:$G$348,Previsional!$G$2,FALSE)</f>
        <v>1</v>
      </c>
      <c r="E215" s="170">
        <f>VLOOKUP(A215,'PATENTES SINIM'!$A$6:$C$350,3,FALSE)</f>
        <v>0.85802469135802473</v>
      </c>
      <c r="F215" s="170">
        <f>VLOOKUP(A215,'I G 2019'!$A$6:$I$350,8,FALSE)</f>
        <v>0.25738243109354109</v>
      </c>
      <c r="G215" s="170">
        <f>VLOOKUP(A215,CGR!$S$11:$T$355,2,FALSE)</f>
        <v>1</v>
      </c>
      <c r="H215" s="203">
        <f>VLOOKUP(A215,TM!$C$2:$E$346,3,FALSE)</f>
        <v>0.44119999999999998</v>
      </c>
      <c r="I215" s="170">
        <f>VLOOKUP(A215,'IRPi 2019'!$A$6:$F$350,6,FALSE)</f>
        <v>1</v>
      </c>
      <c r="J215" s="170">
        <f>VLOOKUP(A215,'R E I 2019'!$A$4:$I$348,9,FALSE)</f>
        <v>1</v>
      </c>
      <c r="K215" s="170">
        <f t="shared" si="17"/>
        <v>0.680834249748694</v>
      </c>
      <c r="L215" s="180">
        <f t="shared" si="23"/>
        <v>51</v>
      </c>
      <c r="M215" s="181">
        <f t="shared" si="24"/>
        <v>48</v>
      </c>
      <c r="N215" s="170">
        <f t="shared" si="18"/>
        <v>0</v>
      </c>
      <c r="O215" s="127">
        <f t="shared" si="19"/>
        <v>0</v>
      </c>
      <c r="P215" s="123">
        <f t="shared" si="20"/>
        <v>0</v>
      </c>
      <c r="Q215" s="274">
        <f>VLOOKUP(A215,'MONTO A DISTRIB'!$A$5:$D$351,4,FALSE)</f>
        <v>0</v>
      </c>
      <c r="R215" s="99"/>
      <c r="S215" s="134"/>
    </row>
    <row r="216" spans="1:19" x14ac:dyDescent="0.25">
      <c r="A216" s="117">
        <v>6111</v>
      </c>
      <c r="B216" s="58">
        <v>4</v>
      </c>
      <c r="C216" s="117" t="s">
        <v>174</v>
      </c>
      <c r="D216" s="58">
        <f>VLOOKUP(A216,Previsional!$A$4:$G$348,Previsional!$G$2,FALSE)</f>
        <v>1</v>
      </c>
      <c r="E216" s="170">
        <f>VLOOKUP(A216,'PATENTES SINIM'!$A$6:$C$350,3,FALSE)</f>
        <v>0.69952305246422897</v>
      </c>
      <c r="F216" s="170">
        <f>VLOOKUP(A216,'I G 2019'!$A$6:$I$350,8,FALSE)</f>
        <v>0.23923401381487652</v>
      </c>
      <c r="G216" s="170">
        <f>VLOOKUP(A216,CGR!$S$11:$T$355,2,FALSE)</f>
        <v>1</v>
      </c>
      <c r="H216" s="203">
        <f>VLOOKUP(A216,TM!$C$2:$E$346,3,FALSE)</f>
        <v>0.84030000000000005</v>
      </c>
      <c r="I216" s="170">
        <f>VLOOKUP(A216,'IRPi 2019'!$A$6:$F$350,6,FALSE)</f>
        <v>0.99876192504926298</v>
      </c>
      <c r="J216" s="170">
        <f>VLOOKUP(A216,'R E I 2019'!$A$4:$I$348,9,FALSE)</f>
        <v>1</v>
      </c>
      <c r="K216" s="170">
        <f t="shared" si="17"/>
        <v>0.6806246680686624</v>
      </c>
      <c r="L216" s="180">
        <f t="shared" si="23"/>
        <v>52</v>
      </c>
      <c r="M216" s="181">
        <f t="shared" si="24"/>
        <v>48</v>
      </c>
      <c r="N216" s="170">
        <f t="shared" si="18"/>
        <v>0</v>
      </c>
      <c r="O216" s="127">
        <f t="shared" si="19"/>
        <v>0</v>
      </c>
      <c r="P216" s="123">
        <f t="shared" si="20"/>
        <v>0</v>
      </c>
      <c r="Q216" s="274">
        <f>VLOOKUP(A216,'MONTO A DISTRIB'!$A$5:$D$351,4,FALSE)</f>
        <v>0</v>
      </c>
      <c r="R216" s="99"/>
      <c r="S216" s="134"/>
    </row>
    <row r="217" spans="1:19" x14ac:dyDescent="0.25">
      <c r="A217" s="117">
        <v>9119</v>
      </c>
      <c r="B217" s="58">
        <v>4</v>
      </c>
      <c r="C217" s="117" t="s">
        <v>204</v>
      </c>
      <c r="D217" s="58">
        <f>VLOOKUP(A217,Previsional!$A$4:$G$348,Previsional!$G$2,FALSE)</f>
        <v>1</v>
      </c>
      <c r="E217" s="170">
        <f>VLOOKUP(A217,'PATENTES SINIM'!$A$6:$C$350,3,FALSE)</f>
        <v>0.80603448275862066</v>
      </c>
      <c r="F217" s="170">
        <f>VLOOKUP(A217,'I G 2019'!$A$6:$I$350,8,FALSE)</f>
        <v>0.11851975628122145</v>
      </c>
      <c r="G217" s="170">
        <f>VLOOKUP(A217,CGR!$S$11:$T$355,2,FALSE)</f>
        <v>1</v>
      </c>
      <c r="H217" s="203">
        <f>VLOOKUP(A217,TM!$C$2:$E$346,3,FALSE)</f>
        <v>0.75780000000000003</v>
      </c>
      <c r="I217" s="170">
        <f>VLOOKUP(A217,'IRPi 2019'!$A$6:$F$350,6,FALSE)</f>
        <v>1</v>
      </c>
      <c r="J217" s="170">
        <f>VLOOKUP(A217,'R E I 2019'!$A$4:$I$348,9,FALSE)</f>
        <v>1</v>
      </c>
      <c r="K217" s="170">
        <f t="shared" ref="K217:K280" si="25">SUMPRODUCT($E$12:$J$12,E217:J217)*D217</f>
        <v>0.67541200803582258</v>
      </c>
      <c r="L217" s="180">
        <f t="shared" si="23"/>
        <v>53</v>
      </c>
      <c r="M217" s="181">
        <f t="shared" si="24"/>
        <v>48</v>
      </c>
      <c r="N217" s="170">
        <f t="shared" ref="N217:N280" si="26">IF(L217&lt;=M217,K217,0)</f>
        <v>0</v>
      </c>
      <c r="O217" s="127">
        <f t="shared" ref="O217:O280" si="27">N217/VLOOKUP(B217,$C$17:$D$21,2,FALSE)</f>
        <v>0</v>
      </c>
      <c r="P217" s="123">
        <f t="shared" ref="P217:P280" si="28">VLOOKUP(B217,$C$17:$E$21,3,FALSE)*O217</f>
        <v>0</v>
      </c>
      <c r="Q217" s="274">
        <f>VLOOKUP(A217,'MONTO A DISTRIB'!$A$5:$D$351,4,FALSE)</f>
        <v>0</v>
      </c>
      <c r="R217" s="99"/>
      <c r="S217" s="134"/>
    </row>
    <row r="218" spans="1:19" x14ac:dyDescent="0.25">
      <c r="A218" s="117">
        <v>14107</v>
      </c>
      <c r="B218" s="58">
        <v>4</v>
      </c>
      <c r="C218" s="117" t="s">
        <v>201</v>
      </c>
      <c r="D218" s="58">
        <f>VLOOKUP(A218,Previsional!$A$4:$G$348,Previsional!$G$2,FALSE)</f>
        <v>1</v>
      </c>
      <c r="E218" s="170">
        <f>VLOOKUP(A218,'PATENTES SINIM'!$A$6:$C$350,3,FALSE)</f>
        <v>0.80895522388059704</v>
      </c>
      <c r="F218" s="170">
        <f>VLOOKUP(A218,'I G 2019'!$A$6:$I$350,8,FALSE)</f>
        <v>0.13817994863441599</v>
      </c>
      <c r="G218" s="170">
        <f>VLOOKUP(A218,CGR!$S$11:$T$355,2,FALSE)</f>
        <v>1</v>
      </c>
      <c r="H218" s="203">
        <f>VLOOKUP(A218,TM!$C$2:$E$346,3,FALSE)</f>
        <v>0.71609999999999996</v>
      </c>
      <c r="I218" s="170">
        <f>VLOOKUP(A218,'IRPi 2019'!$A$6:$F$350,6,FALSE)</f>
        <v>1</v>
      </c>
      <c r="J218" s="170">
        <f>VLOOKUP(A218,'R E I 2019'!$A$4:$I$348,9,FALSE)</f>
        <v>1</v>
      </c>
      <c r="K218" s="170">
        <f t="shared" si="25"/>
        <v>0.67509431551681309</v>
      </c>
      <c r="L218" s="180">
        <f t="shared" si="23"/>
        <v>54</v>
      </c>
      <c r="M218" s="181">
        <f t="shared" si="24"/>
        <v>48</v>
      </c>
      <c r="N218" s="170">
        <f t="shared" si="26"/>
        <v>0</v>
      </c>
      <c r="O218" s="127">
        <f t="shared" si="27"/>
        <v>0</v>
      </c>
      <c r="P218" s="123">
        <f t="shared" si="28"/>
        <v>0</v>
      </c>
      <c r="Q218" s="274">
        <f>VLOOKUP(A218,'MONTO A DISTRIB'!$A$5:$D$351,4,FALSE)</f>
        <v>0</v>
      </c>
      <c r="R218" s="99"/>
      <c r="S218" s="134"/>
    </row>
    <row r="219" spans="1:19" x14ac:dyDescent="0.25">
      <c r="A219" s="117">
        <v>13404</v>
      </c>
      <c r="B219" s="58">
        <v>4</v>
      </c>
      <c r="C219" s="117" t="s">
        <v>146</v>
      </c>
      <c r="D219" s="58">
        <f>VLOOKUP(A219,Previsional!$A$4:$G$348,Previsional!$G$2,FALSE)</f>
        <v>1</v>
      </c>
      <c r="E219" s="170">
        <f>VLOOKUP(A219,'PATENTES SINIM'!$A$6:$C$350,3,FALSE)</f>
        <v>0.66691533010070869</v>
      </c>
      <c r="F219" s="170">
        <f>VLOOKUP(A219,'I G 2019'!$A$6:$I$350,8,FALSE)</f>
        <v>0.32237939690054568</v>
      </c>
      <c r="G219" s="170">
        <f>VLOOKUP(A219,CGR!$S$11:$T$355,2,FALSE)</f>
        <v>1</v>
      </c>
      <c r="H219" s="203">
        <f>VLOOKUP(A219,TM!$C$2:$E$346,3,FALSE)</f>
        <v>0.73319999999999996</v>
      </c>
      <c r="I219" s="170">
        <f>VLOOKUP(A219,'IRPi 2019'!$A$6:$F$350,6,FALSE)</f>
        <v>0.99673819791202334</v>
      </c>
      <c r="J219" s="170">
        <f>VLOOKUP(A219,'R E I 2019'!$A$4:$I$348,9,FALSE)</f>
        <v>1</v>
      </c>
      <c r="K219" s="170">
        <f t="shared" si="25"/>
        <v>0.67383212465598563</v>
      </c>
      <c r="L219" s="180">
        <f t="shared" si="23"/>
        <v>55</v>
      </c>
      <c r="M219" s="181">
        <f t="shared" si="24"/>
        <v>48</v>
      </c>
      <c r="N219" s="170">
        <f t="shared" si="26"/>
        <v>0</v>
      </c>
      <c r="O219" s="127">
        <f t="shared" si="27"/>
        <v>0</v>
      </c>
      <c r="P219" s="123">
        <f t="shared" si="28"/>
        <v>0</v>
      </c>
      <c r="Q219" s="274">
        <f>VLOOKUP(A219,'MONTO A DISTRIB'!$A$5:$D$351,4,FALSE)</f>
        <v>0</v>
      </c>
      <c r="R219" s="99"/>
      <c r="S219" s="134"/>
    </row>
    <row r="220" spans="1:19" x14ac:dyDescent="0.25">
      <c r="A220" s="117">
        <v>6104</v>
      </c>
      <c r="B220" s="58">
        <v>4</v>
      </c>
      <c r="C220" s="117" t="s">
        <v>196</v>
      </c>
      <c r="D220" s="58">
        <f>VLOOKUP(A220,Previsional!$A$4:$G$348,Previsional!$G$2,FALSE)</f>
        <v>1</v>
      </c>
      <c r="E220" s="170">
        <f>VLOOKUP(A220,'PATENTES SINIM'!$A$6:$C$350,3,FALSE)</f>
        <v>0.77060439560439564</v>
      </c>
      <c r="F220" s="170">
        <f>VLOOKUP(A220,'I G 2019'!$A$6:$I$350,8,FALSE)</f>
        <v>0.11799620553696101</v>
      </c>
      <c r="G220" s="170">
        <f>VLOOKUP(A220,CGR!$S$11:$T$355,2,FALSE)</f>
        <v>1</v>
      </c>
      <c r="H220" s="203">
        <f>VLOOKUP(A220,TM!$C$2:$E$346,3,FALSE)</f>
        <v>0.80330000000000001</v>
      </c>
      <c r="I220" s="170">
        <f>VLOOKUP(A220,'IRPi 2019'!$A$6:$F$350,6,FALSE)</f>
        <v>1</v>
      </c>
      <c r="J220" s="170">
        <f>VLOOKUP(A220,'R E I 2019'!$A$4:$I$348,9,FALSE)</f>
        <v>1</v>
      </c>
      <c r="K220" s="170">
        <f t="shared" si="25"/>
        <v>0.66970558984577877</v>
      </c>
      <c r="L220" s="180">
        <f t="shared" si="23"/>
        <v>56</v>
      </c>
      <c r="M220" s="181">
        <f t="shared" si="24"/>
        <v>48</v>
      </c>
      <c r="N220" s="170">
        <f t="shared" si="26"/>
        <v>0</v>
      </c>
      <c r="O220" s="127">
        <f t="shared" si="27"/>
        <v>0</v>
      </c>
      <c r="P220" s="123">
        <f t="shared" si="28"/>
        <v>0</v>
      </c>
      <c r="Q220" s="274">
        <f>VLOOKUP(A220,'MONTO A DISTRIB'!$A$5:$D$351,4,FALSE)</f>
        <v>0</v>
      </c>
      <c r="R220" s="99"/>
      <c r="S220" s="134"/>
    </row>
    <row r="221" spans="1:19" x14ac:dyDescent="0.25">
      <c r="A221" s="117">
        <v>10404</v>
      </c>
      <c r="B221" s="58">
        <v>4</v>
      </c>
      <c r="C221" s="117" t="s">
        <v>205</v>
      </c>
      <c r="D221" s="58">
        <f>VLOOKUP(A221,Previsional!$A$4:$G$348,Previsional!$G$2,FALSE)</f>
        <v>1</v>
      </c>
      <c r="E221" s="170">
        <f>VLOOKUP(A221,'PATENTES SINIM'!$A$6:$C$350,3,FALSE)</f>
        <v>0.8347457627118644</v>
      </c>
      <c r="F221" s="170">
        <f>VLOOKUP(A221,'I G 2019'!$A$6:$I$350,8,FALSE)</f>
        <v>3.3655720759796476E-2</v>
      </c>
      <c r="G221" s="170">
        <f>VLOOKUP(A221,CGR!$S$11:$T$355,2,FALSE)</f>
        <v>1</v>
      </c>
      <c r="H221" s="203">
        <f>VLOOKUP(A221,TM!$C$2:$E$346,3,FALSE)</f>
        <v>0.79179999999999995</v>
      </c>
      <c r="I221" s="170">
        <f>VLOOKUP(A221,'IRPi 2019'!$A$6:$F$350,6,FALSE)</f>
        <v>1</v>
      </c>
      <c r="J221" s="170">
        <f>VLOOKUP(A221,'R E I 2019'!$A$4:$I$348,9,FALSE)</f>
        <v>1</v>
      </c>
      <c r="K221" s="170">
        <f t="shared" si="25"/>
        <v>0.66934494713910175</v>
      </c>
      <c r="L221" s="180">
        <f t="shared" si="23"/>
        <v>57</v>
      </c>
      <c r="M221" s="181">
        <f t="shared" si="24"/>
        <v>48</v>
      </c>
      <c r="N221" s="170">
        <f t="shared" si="26"/>
        <v>0</v>
      </c>
      <c r="O221" s="127">
        <f t="shared" si="27"/>
        <v>0</v>
      </c>
      <c r="P221" s="123">
        <f t="shared" si="28"/>
        <v>0</v>
      </c>
      <c r="Q221" s="274">
        <f>VLOOKUP(A221,'MONTO A DISTRIB'!$A$5:$D$351,4,FALSE)</f>
        <v>0</v>
      </c>
      <c r="R221" s="99"/>
      <c r="S221" s="134"/>
    </row>
    <row r="222" spans="1:19" x14ac:dyDescent="0.25">
      <c r="A222" s="117">
        <v>10302</v>
      </c>
      <c r="B222" s="58">
        <v>4</v>
      </c>
      <c r="C222" s="117" t="s">
        <v>190</v>
      </c>
      <c r="D222" s="58">
        <f>VLOOKUP(A222,Previsional!$A$4:$G$348,Previsional!$G$2,FALSE)</f>
        <v>1</v>
      </c>
      <c r="E222" s="170">
        <f>VLOOKUP(A222,'PATENTES SINIM'!$A$6:$C$350,3,FALSE)</f>
        <v>0.90675241157556274</v>
      </c>
      <c r="F222" s="170">
        <f>VLOOKUP(A222,'I G 2019'!$A$6:$I$350,8,FALSE)</f>
        <v>0.13909095061000198</v>
      </c>
      <c r="G222" s="170">
        <f>VLOOKUP(A222,CGR!$S$11:$T$355,2,FALSE)</f>
        <v>1</v>
      </c>
      <c r="H222" s="203">
        <f>VLOOKUP(A222,TM!$C$2:$E$346,3,FALSE)</f>
        <v>0.42780000000000001</v>
      </c>
      <c r="I222" s="170">
        <f>VLOOKUP(A222,'IRPi 2019'!$A$6:$F$350,6,FALSE)</f>
        <v>1</v>
      </c>
      <c r="J222" s="170">
        <f>VLOOKUP(A222,'R E I 2019'!$A$4:$I$348,9,FALSE)</f>
        <v>0.99180000000000001</v>
      </c>
      <c r="K222" s="170">
        <f t="shared" si="25"/>
        <v>0.66589608170394743</v>
      </c>
      <c r="L222" s="180">
        <f t="shared" si="23"/>
        <v>58</v>
      </c>
      <c r="M222" s="181">
        <f t="shared" si="24"/>
        <v>48</v>
      </c>
      <c r="N222" s="170">
        <f t="shared" si="26"/>
        <v>0</v>
      </c>
      <c r="O222" s="127">
        <f t="shared" si="27"/>
        <v>0</v>
      </c>
      <c r="P222" s="123">
        <f t="shared" si="28"/>
        <v>0</v>
      </c>
      <c r="Q222" s="274">
        <f>VLOOKUP(A222,'MONTO A DISTRIB'!$A$5:$D$351,4,FALSE)</f>
        <v>0</v>
      </c>
      <c r="R222" s="99"/>
      <c r="S222" s="134"/>
    </row>
    <row r="223" spans="1:19" x14ac:dyDescent="0.25">
      <c r="A223" s="117">
        <v>6115</v>
      </c>
      <c r="B223" s="58">
        <v>4</v>
      </c>
      <c r="C223" s="117" t="s">
        <v>199</v>
      </c>
      <c r="D223" s="58">
        <f>VLOOKUP(A223,Previsional!$A$4:$G$348,Previsional!$G$2,FALSE)</f>
        <v>1</v>
      </c>
      <c r="E223" s="170">
        <f>VLOOKUP(A223,'PATENTES SINIM'!$A$6:$C$350,3,FALSE)</f>
        <v>0.69776664579419745</v>
      </c>
      <c r="F223" s="170">
        <f>VLOOKUP(A223,'I G 2019'!$A$6:$I$350,8,FALSE)</f>
        <v>0.13712112529440923</v>
      </c>
      <c r="G223" s="170">
        <f>VLOOKUP(A223,CGR!$S$11:$T$355,2,FALSE)</f>
        <v>1</v>
      </c>
      <c r="H223" s="203">
        <f>VLOOKUP(A223,TM!$C$2:$E$346,3,FALSE)</f>
        <v>0.9073</v>
      </c>
      <c r="I223" s="170">
        <f>VLOOKUP(A223,'IRPi 2019'!$A$6:$F$350,6,FALSE)</f>
        <v>1</v>
      </c>
      <c r="J223" s="170">
        <f>VLOOKUP(A223,'R E I 2019'!$A$4:$I$348,9,FALSE)</f>
        <v>0.98087499999999994</v>
      </c>
      <c r="K223" s="170">
        <f t="shared" si="25"/>
        <v>0.66363735735157148</v>
      </c>
      <c r="L223" s="180">
        <f t="shared" si="23"/>
        <v>59</v>
      </c>
      <c r="M223" s="181">
        <f t="shared" si="24"/>
        <v>48</v>
      </c>
      <c r="N223" s="170">
        <f t="shared" si="26"/>
        <v>0</v>
      </c>
      <c r="O223" s="127">
        <f t="shared" si="27"/>
        <v>0</v>
      </c>
      <c r="P223" s="123">
        <f t="shared" si="28"/>
        <v>0</v>
      </c>
      <c r="Q223" s="274">
        <f>VLOOKUP(A223,'MONTO A DISTRIB'!$A$5:$D$351,4,FALSE)</f>
        <v>0</v>
      </c>
      <c r="R223" s="99"/>
      <c r="S223" s="134"/>
    </row>
    <row r="224" spans="1:19" x14ac:dyDescent="0.25">
      <c r="A224" s="117">
        <v>12104</v>
      </c>
      <c r="B224" s="58">
        <v>4</v>
      </c>
      <c r="C224" s="117" t="s">
        <v>151</v>
      </c>
      <c r="D224" s="58">
        <f>VLOOKUP(A224,Previsional!$A$4:$G$348,Previsional!$G$2,FALSE)</f>
        <v>1</v>
      </c>
      <c r="E224" s="170">
        <f>VLOOKUP(A224,'PATENTES SINIM'!$A$6:$C$350,3,FALSE)</f>
        <v>0.80769230769230771</v>
      </c>
      <c r="F224" s="170">
        <f>VLOOKUP(A224,'I G 2019'!$A$6:$I$350,8,FALSE)</f>
        <v>4.9370281538243979E-2</v>
      </c>
      <c r="G224" s="170">
        <f>VLOOKUP(A224,CGR!$S$11:$T$355,2,FALSE)</f>
        <v>1</v>
      </c>
      <c r="H224" s="203">
        <f>VLOOKUP(A224,TM!$C$2:$E$346,3,FALSE)</f>
        <v>0.77559999999999996</v>
      </c>
      <c r="I224" s="170">
        <f>VLOOKUP(A224,'IRPi 2019'!$A$6:$F$350,6,FALSE)</f>
        <v>1</v>
      </c>
      <c r="J224" s="170">
        <f>VLOOKUP(A224,'R E I 2019'!$A$4:$I$348,9,FALSE)</f>
        <v>1</v>
      </c>
      <c r="K224" s="170">
        <f t="shared" si="25"/>
        <v>0.66137487807686879</v>
      </c>
      <c r="L224" s="180">
        <f t="shared" si="23"/>
        <v>60</v>
      </c>
      <c r="M224" s="181">
        <f t="shared" si="24"/>
        <v>48</v>
      </c>
      <c r="N224" s="170">
        <f t="shared" si="26"/>
        <v>0</v>
      </c>
      <c r="O224" s="127">
        <f t="shared" si="27"/>
        <v>0</v>
      </c>
      <c r="P224" s="123">
        <f t="shared" si="28"/>
        <v>0</v>
      </c>
      <c r="Q224" s="274">
        <f>VLOOKUP(A224,'MONTO A DISTRIB'!$A$5:$D$351,4,FALSE)</f>
        <v>0</v>
      </c>
      <c r="R224" s="99"/>
      <c r="S224" s="134"/>
    </row>
    <row r="225" spans="1:19" x14ac:dyDescent="0.25">
      <c r="A225" s="117">
        <v>5506</v>
      </c>
      <c r="B225" s="58">
        <v>4</v>
      </c>
      <c r="C225" s="117" t="s">
        <v>238</v>
      </c>
      <c r="D225" s="58">
        <f>VLOOKUP(A225,Previsional!$A$4:$G$348,Previsional!$G$2,FALSE)</f>
        <v>1</v>
      </c>
      <c r="E225" s="170">
        <f>VLOOKUP(A225,'PATENTES SINIM'!$A$6:$C$350,3,FALSE)</f>
        <v>0.77480490523968781</v>
      </c>
      <c r="F225" s="170">
        <f>VLOOKUP(A225,'I G 2019'!$A$6:$I$350,8,FALSE)</f>
        <v>0.17990848551586003</v>
      </c>
      <c r="G225" s="170">
        <f>VLOOKUP(A225,CGR!$S$11:$T$355,2,FALSE)</f>
        <v>1</v>
      </c>
      <c r="H225" s="203">
        <f>VLOOKUP(A225,TM!$C$2:$E$346,3,FALSE)</f>
        <v>0.62729999999999997</v>
      </c>
      <c r="I225" s="170">
        <f>VLOOKUP(A225,'IRPi 2019'!$A$6:$F$350,6,FALSE)</f>
        <v>1</v>
      </c>
      <c r="J225" s="170">
        <f>VLOOKUP(A225,'R E I 2019'!$A$4:$I$348,9,FALSE)</f>
        <v>1</v>
      </c>
      <c r="K225" s="170">
        <f t="shared" si="25"/>
        <v>0.66025383821285588</v>
      </c>
      <c r="L225" s="180">
        <f t="shared" si="23"/>
        <v>61</v>
      </c>
      <c r="M225" s="181">
        <f t="shared" si="24"/>
        <v>48</v>
      </c>
      <c r="N225" s="170">
        <f t="shared" si="26"/>
        <v>0</v>
      </c>
      <c r="O225" s="127">
        <f t="shared" si="27"/>
        <v>0</v>
      </c>
      <c r="P225" s="123">
        <f t="shared" si="28"/>
        <v>0</v>
      </c>
      <c r="Q225" s="274">
        <f>VLOOKUP(A225,'MONTO A DISTRIB'!$A$5:$D$351,4,FALSE)</f>
        <v>0</v>
      </c>
      <c r="R225" s="99"/>
      <c r="S225" s="134"/>
    </row>
    <row r="226" spans="1:19" x14ac:dyDescent="0.25">
      <c r="A226" s="117">
        <v>9115</v>
      </c>
      <c r="B226" s="58">
        <v>4</v>
      </c>
      <c r="C226" s="117" t="s">
        <v>169</v>
      </c>
      <c r="D226" s="58">
        <f>VLOOKUP(A226,Previsional!$A$4:$G$348,Previsional!$G$2,FALSE)</f>
        <v>1</v>
      </c>
      <c r="E226" s="170">
        <f>VLOOKUP(A226,'PATENTES SINIM'!$A$6:$C$350,3,FALSE)</f>
        <v>0.66883886255924174</v>
      </c>
      <c r="F226" s="170">
        <f>VLOOKUP(A226,'I G 2019'!$A$6:$I$350,8,FALSE)</f>
        <v>0.25623971570781429</v>
      </c>
      <c r="G226" s="170">
        <f>VLOOKUP(A226,CGR!$S$11:$T$355,2,FALSE)</f>
        <v>1</v>
      </c>
      <c r="H226" s="203">
        <f>VLOOKUP(A226,TM!$C$2:$E$346,3,FALSE)</f>
        <v>0.72460000000000002</v>
      </c>
      <c r="I226" s="170">
        <f>VLOOKUP(A226,'IRPi 2019'!$A$6:$F$350,6,FALSE)</f>
        <v>0.99944675630635793</v>
      </c>
      <c r="J226" s="170">
        <f>VLOOKUP(A226,'R E I 2019'!$A$4:$I$348,9,FALSE)</f>
        <v>1</v>
      </c>
      <c r="K226" s="170">
        <f t="shared" si="25"/>
        <v>0.65681586863800612</v>
      </c>
      <c r="L226" s="180">
        <f t="shared" si="23"/>
        <v>62</v>
      </c>
      <c r="M226" s="181">
        <f t="shared" si="24"/>
        <v>48</v>
      </c>
      <c r="N226" s="170">
        <f t="shared" si="26"/>
        <v>0</v>
      </c>
      <c r="O226" s="127">
        <f t="shared" si="27"/>
        <v>0</v>
      </c>
      <c r="P226" s="123">
        <f t="shared" si="28"/>
        <v>0</v>
      </c>
      <c r="Q226" s="274">
        <f>VLOOKUP(A226,'MONTO A DISTRIB'!$A$5:$D$351,4,FALSE)</f>
        <v>0</v>
      </c>
      <c r="R226" s="99"/>
      <c r="S226" s="134"/>
    </row>
    <row r="227" spans="1:19" x14ac:dyDescent="0.25">
      <c r="A227" s="117">
        <v>4203</v>
      </c>
      <c r="B227" s="58">
        <v>4</v>
      </c>
      <c r="C227" s="117" t="s">
        <v>171</v>
      </c>
      <c r="D227" s="58">
        <f>VLOOKUP(A227,Previsional!$A$4:$G$348,Previsional!$G$2,FALSE)</f>
        <v>1</v>
      </c>
      <c r="E227" s="170">
        <f>VLOOKUP(A227,'PATENTES SINIM'!$A$6:$C$350,3,FALSE)</f>
        <v>0.71728127259580621</v>
      </c>
      <c r="F227" s="170">
        <f>VLOOKUP(A227,'I G 2019'!$A$6:$I$350,8,FALSE)</f>
        <v>0.18849947641074666</v>
      </c>
      <c r="G227" s="170">
        <f>VLOOKUP(A227,CGR!$S$11:$T$355,2,FALSE)</f>
        <v>1</v>
      </c>
      <c r="H227" s="203">
        <f>VLOOKUP(A227,TM!$C$2:$E$346,3,FALSE)</f>
        <v>0.71409999999999996</v>
      </c>
      <c r="I227" s="170">
        <f>VLOOKUP(A227,'IRPi 2019'!$A$6:$F$350,6,FALSE)</f>
        <v>1</v>
      </c>
      <c r="J227" s="170">
        <f>VLOOKUP(A227,'R E I 2019'!$A$4:$I$348,9,FALSE)</f>
        <v>1</v>
      </c>
      <c r="K227" s="170">
        <f t="shared" si="25"/>
        <v>0.65528831451121883</v>
      </c>
      <c r="L227" s="180">
        <f t="shared" si="23"/>
        <v>63</v>
      </c>
      <c r="M227" s="181">
        <f t="shared" si="24"/>
        <v>48</v>
      </c>
      <c r="N227" s="170">
        <f t="shared" si="26"/>
        <v>0</v>
      </c>
      <c r="O227" s="127">
        <f t="shared" si="27"/>
        <v>0</v>
      </c>
      <c r="P227" s="123">
        <f t="shared" si="28"/>
        <v>0</v>
      </c>
      <c r="Q227" s="274">
        <f>VLOOKUP(A227,'MONTO A DISTRIB'!$A$5:$D$351,4,FALSE)</f>
        <v>0</v>
      </c>
      <c r="R227" s="99"/>
      <c r="S227" s="134"/>
    </row>
    <row r="228" spans="1:19" x14ac:dyDescent="0.25">
      <c r="A228" s="117">
        <v>5703</v>
      </c>
      <c r="B228" s="58">
        <v>4</v>
      </c>
      <c r="C228" s="117" t="s">
        <v>170</v>
      </c>
      <c r="D228" s="58">
        <f>VLOOKUP(A228,Previsional!$A$4:$G$348,Previsional!$G$2,FALSE)</f>
        <v>1</v>
      </c>
      <c r="E228" s="170">
        <f>VLOOKUP(A228,'PATENTES SINIM'!$A$6:$C$350,3,FALSE)</f>
        <v>0.84234752589182971</v>
      </c>
      <c r="F228" s="170">
        <f>VLOOKUP(A228,'I G 2019'!$A$6:$I$350,8,FALSE)</f>
        <v>0.15126461582370443</v>
      </c>
      <c r="G228" s="170">
        <f>VLOOKUP(A228,CGR!$S$11:$T$355,2,FALSE)</f>
        <v>1</v>
      </c>
      <c r="H228" s="203">
        <f>VLOOKUP(A228,TM!$C$2:$E$346,3,FALSE)</f>
        <v>0.501</v>
      </c>
      <c r="I228" s="170">
        <f>VLOOKUP(A228,'IRPi 2019'!$A$6:$F$350,6,FALSE)</f>
        <v>1</v>
      </c>
      <c r="J228" s="170">
        <f>VLOOKUP(A228,'R E I 2019'!$A$4:$I$348,9,FALSE)</f>
        <v>0.9375</v>
      </c>
      <c r="K228" s="170">
        <f t="shared" si="25"/>
        <v>0.65466278801806665</v>
      </c>
      <c r="L228" s="180">
        <f t="shared" si="23"/>
        <v>64</v>
      </c>
      <c r="M228" s="181">
        <f t="shared" si="24"/>
        <v>48</v>
      </c>
      <c r="N228" s="170">
        <f t="shared" si="26"/>
        <v>0</v>
      </c>
      <c r="O228" s="127">
        <f t="shared" si="27"/>
        <v>0</v>
      </c>
      <c r="P228" s="123">
        <f t="shared" si="28"/>
        <v>0</v>
      </c>
      <c r="Q228" s="274">
        <f>VLOOKUP(A228,'MONTO A DISTRIB'!$A$5:$D$351,4,FALSE)</f>
        <v>0</v>
      </c>
      <c r="R228" s="99"/>
      <c r="S228" s="134"/>
    </row>
    <row r="229" spans="1:19" x14ac:dyDescent="0.25">
      <c r="A229" s="117">
        <v>13603</v>
      </c>
      <c r="B229" s="58">
        <v>4</v>
      </c>
      <c r="C229" s="117" t="s">
        <v>226</v>
      </c>
      <c r="D229" s="58">
        <f>VLOOKUP(A229,Previsional!$A$4:$G$348,Previsional!$G$2,FALSE)</f>
        <v>1</v>
      </c>
      <c r="E229" s="170">
        <f>VLOOKUP(A229,'PATENTES SINIM'!$A$6:$C$350,3,FALSE)</f>
        <v>0.8055415617128463</v>
      </c>
      <c r="F229" s="170">
        <f>VLOOKUP(A229,'I G 2019'!$A$6:$I$350,8,FALSE)</f>
        <v>0.18939362394104159</v>
      </c>
      <c r="G229" s="170">
        <f>VLOOKUP(A229,CGR!$S$11:$T$355,2,FALSE)</f>
        <v>0.7142857142857143</v>
      </c>
      <c r="H229" s="203">
        <f>VLOOKUP(A229,TM!$C$2:$E$346,3,FALSE)</f>
        <v>0.74</v>
      </c>
      <c r="I229" s="170">
        <f>VLOOKUP(A229,'IRPi 2019'!$A$6:$F$350,6,FALSE)</f>
        <v>1</v>
      </c>
      <c r="J229" s="170">
        <f>VLOOKUP(A229,'R E I 2019'!$A$4:$I$348,9,FALSE)</f>
        <v>0.99744999999999995</v>
      </c>
      <c r="K229" s="170">
        <f t="shared" si="25"/>
        <v>0.64730330972761374</v>
      </c>
      <c r="L229" s="180">
        <f t="shared" ref="L229:L260" si="29">_xlfn.RANK.EQ(K229,$K$165:$K$260,0)</f>
        <v>65</v>
      </c>
      <c r="M229" s="181">
        <f t="shared" ref="M229:M260" si="30">$E$7</f>
        <v>48</v>
      </c>
      <c r="N229" s="170">
        <f t="shared" si="26"/>
        <v>0</v>
      </c>
      <c r="O229" s="127">
        <f t="shared" si="27"/>
        <v>0</v>
      </c>
      <c r="P229" s="123">
        <f t="shared" si="28"/>
        <v>0</v>
      </c>
      <c r="Q229" s="274">
        <f>VLOOKUP(A229,'MONTO A DISTRIB'!$A$5:$D$351,4,FALSE)</f>
        <v>0</v>
      </c>
      <c r="R229" s="99"/>
      <c r="S229" s="134"/>
    </row>
    <row r="230" spans="1:19" x14ac:dyDescent="0.25">
      <c r="A230" s="117">
        <v>5702</v>
      </c>
      <c r="B230" s="58">
        <v>4</v>
      </c>
      <c r="C230" s="117" t="s">
        <v>160</v>
      </c>
      <c r="D230" s="58">
        <f>VLOOKUP(A230,Previsional!$A$4:$G$348,Previsional!$G$2,FALSE)</f>
        <v>1</v>
      </c>
      <c r="E230" s="170">
        <f>VLOOKUP(A230,'PATENTES SINIM'!$A$6:$C$350,3,FALSE)</f>
        <v>0.71052631578947367</v>
      </c>
      <c r="F230" s="170">
        <f>VLOOKUP(A230,'I G 2019'!$A$6:$I$350,8,FALSE)</f>
        <v>0.11200141639436299</v>
      </c>
      <c r="G230" s="170">
        <f>VLOOKUP(A230,CGR!$S$11:$T$355,2,FALSE)</f>
        <v>1</v>
      </c>
      <c r="H230" s="203">
        <f>VLOOKUP(A230,TM!$C$2:$E$346,3,FALSE)</f>
        <v>0.80459999999999998</v>
      </c>
      <c r="I230" s="170">
        <f>VLOOKUP(A230,'IRPi 2019'!$A$6:$F$350,6,FALSE)</f>
        <v>0.99684031551949437</v>
      </c>
      <c r="J230" s="170">
        <f>VLOOKUP(A230,'R E I 2019'!$A$4:$I$348,9,FALSE)</f>
        <v>1</v>
      </c>
      <c r="K230" s="170">
        <f t="shared" si="25"/>
        <v>0.64721658040088115</v>
      </c>
      <c r="L230" s="180">
        <f t="shared" si="29"/>
        <v>66</v>
      </c>
      <c r="M230" s="181">
        <f t="shared" si="30"/>
        <v>48</v>
      </c>
      <c r="N230" s="170">
        <f t="shared" si="26"/>
        <v>0</v>
      </c>
      <c r="O230" s="127">
        <f t="shared" si="27"/>
        <v>0</v>
      </c>
      <c r="P230" s="123">
        <f t="shared" si="28"/>
        <v>0</v>
      </c>
      <c r="Q230" s="274">
        <f>VLOOKUP(A230,'MONTO A DISTRIB'!$A$5:$D$351,4,FALSE)</f>
        <v>0</v>
      </c>
      <c r="R230" s="99"/>
      <c r="S230" s="134"/>
    </row>
    <row r="231" spans="1:19" x14ac:dyDescent="0.25">
      <c r="A231" s="117">
        <v>3103</v>
      </c>
      <c r="B231" s="58">
        <v>4</v>
      </c>
      <c r="C231" s="117" t="s">
        <v>168</v>
      </c>
      <c r="D231" s="58">
        <f>VLOOKUP(A231,Previsional!$A$4:$G$348,Previsional!$G$2,FALSE)</f>
        <v>1</v>
      </c>
      <c r="E231" s="170">
        <f>VLOOKUP(A231,'PATENTES SINIM'!$A$6:$C$350,3,FALSE)</f>
        <v>0.76074766355140189</v>
      </c>
      <c r="F231" s="170">
        <f>VLOOKUP(A231,'I G 2019'!$A$6:$I$350,8,FALSE)</f>
        <v>0.2813294067126777</v>
      </c>
      <c r="G231" s="170">
        <f>VLOOKUP(A231,CGR!$S$11:$T$355,2,FALSE)</f>
        <v>1</v>
      </c>
      <c r="H231" s="203">
        <f>VLOOKUP(A231,TM!$C$2:$E$346,3,FALSE)</f>
        <v>0.3906</v>
      </c>
      <c r="I231" s="170">
        <f>VLOOKUP(A231,'IRPi 2019'!$A$6:$F$350,6,FALSE)</f>
        <v>1</v>
      </c>
      <c r="J231" s="170">
        <f>VLOOKUP(A231,'R E I 2019'!$A$4:$I$348,9,FALSE)</f>
        <v>1</v>
      </c>
      <c r="K231" s="170">
        <f t="shared" si="25"/>
        <v>0.64518403392116019</v>
      </c>
      <c r="L231" s="180">
        <f t="shared" si="29"/>
        <v>67</v>
      </c>
      <c r="M231" s="181">
        <f t="shared" si="30"/>
        <v>48</v>
      </c>
      <c r="N231" s="170">
        <f t="shared" si="26"/>
        <v>0</v>
      </c>
      <c r="O231" s="127">
        <f t="shared" si="27"/>
        <v>0</v>
      </c>
      <c r="P231" s="123">
        <f t="shared" si="28"/>
        <v>0</v>
      </c>
      <c r="Q231" s="274">
        <f>VLOOKUP(A231,'MONTO A DISTRIB'!$A$5:$D$351,4,FALSE)</f>
        <v>0</v>
      </c>
      <c r="R231" s="99"/>
      <c r="S231" s="134"/>
    </row>
    <row r="232" spans="1:19" x14ac:dyDescent="0.25">
      <c r="A232" s="117">
        <v>4105</v>
      </c>
      <c r="B232" s="58">
        <v>4</v>
      </c>
      <c r="C232" s="117" t="s">
        <v>208</v>
      </c>
      <c r="D232" s="58">
        <f>VLOOKUP(A232,Previsional!$A$4:$G$348,Previsional!$G$2,FALSE)</f>
        <v>1</v>
      </c>
      <c r="E232" s="170">
        <f>VLOOKUP(A232,'PATENTES SINIM'!$A$6:$C$350,3,FALSE)</f>
        <v>0.85678391959798994</v>
      </c>
      <c r="F232" s="170">
        <f>VLOOKUP(A232,'I G 2019'!$A$6:$I$350,8,FALSE)</f>
        <v>7.4799980880603328E-2</v>
      </c>
      <c r="G232" s="170">
        <f>VLOOKUP(A232,CGR!$S$11:$T$355,2,FALSE)</f>
        <v>1</v>
      </c>
      <c r="H232" s="203">
        <f>VLOOKUP(A232,TM!$C$2:$E$346,3,FALSE)</f>
        <v>0.50839999999999996</v>
      </c>
      <c r="I232" s="170">
        <f>VLOOKUP(A232,'IRPi 2019'!$A$6:$F$350,6,FALSE)</f>
        <v>1</v>
      </c>
      <c r="J232" s="170">
        <f>VLOOKUP(A232,'R E I 2019'!$A$4:$I$348,9,FALSE)</f>
        <v>0.95825000000000005</v>
      </c>
      <c r="K232" s="170">
        <f t="shared" si="25"/>
        <v>0.64274686707944728</v>
      </c>
      <c r="L232" s="180">
        <f t="shared" si="29"/>
        <v>68</v>
      </c>
      <c r="M232" s="181">
        <f t="shared" si="30"/>
        <v>48</v>
      </c>
      <c r="N232" s="170">
        <f t="shared" si="26"/>
        <v>0</v>
      </c>
      <c r="O232" s="127">
        <f t="shared" si="27"/>
        <v>0</v>
      </c>
      <c r="P232" s="123">
        <f t="shared" si="28"/>
        <v>0</v>
      </c>
      <c r="Q232" s="274">
        <f>VLOOKUP(A232,'MONTO A DISTRIB'!$A$5:$D$351,4,FALSE)</f>
        <v>0</v>
      </c>
      <c r="R232" s="99"/>
      <c r="S232" s="134"/>
    </row>
    <row r="233" spans="1:19" x14ac:dyDescent="0.25">
      <c r="A233" s="117">
        <v>6310</v>
      </c>
      <c r="B233" s="58">
        <v>4</v>
      </c>
      <c r="C233" s="117" t="s">
        <v>189</v>
      </c>
      <c r="D233" s="58">
        <f>VLOOKUP(A233,Previsional!$A$4:$G$348,Previsional!$G$2,FALSE)</f>
        <v>1</v>
      </c>
      <c r="E233" s="170">
        <f>VLOOKUP(A233,'PATENTES SINIM'!$A$6:$C$350,3,FALSE)</f>
        <v>0.58766958612399112</v>
      </c>
      <c r="F233" s="170">
        <f>VLOOKUP(A233,'I G 2019'!$A$6:$I$350,8,FALSE)</f>
        <v>0.2474299660795862</v>
      </c>
      <c r="G233" s="170">
        <f>VLOOKUP(A233,CGR!$S$11:$T$355,2,FALSE)</f>
        <v>1</v>
      </c>
      <c r="H233" s="203">
        <f>VLOOKUP(A233,TM!$C$2:$E$346,3,FALSE)</f>
        <v>0.77749999999999997</v>
      </c>
      <c r="I233" s="170">
        <f>VLOOKUP(A233,'IRPi 2019'!$A$6:$F$350,6,FALSE)</f>
        <v>0.99999120111314255</v>
      </c>
      <c r="J233" s="170">
        <f>VLOOKUP(A233,'R E I 2019'!$A$4:$I$348,9,FALSE)</f>
        <v>1</v>
      </c>
      <c r="K233" s="170">
        <f t="shared" si="25"/>
        <v>0.63416640671895053</v>
      </c>
      <c r="L233" s="180">
        <f t="shared" si="29"/>
        <v>69</v>
      </c>
      <c r="M233" s="181">
        <f t="shared" si="30"/>
        <v>48</v>
      </c>
      <c r="N233" s="170">
        <f t="shared" si="26"/>
        <v>0</v>
      </c>
      <c r="O233" s="127">
        <f t="shared" si="27"/>
        <v>0</v>
      </c>
      <c r="P233" s="123">
        <f t="shared" si="28"/>
        <v>0</v>
      </c>
      <c r="Q233" s="274">
        <f>VLOOKUP(A233,'MONTO A DISTRIB'!$A$5:$D$351,4,FALSE)</f>
        <v>0</v>
      </c>
      <c r="R233" s="99"/>
      <c r="S233" s="134"/>
    </row>
    <row r="234" spans="1:19" x14ac:dyDescent="0.25">
      <c r="A234" s="117">
        <v>10107</v>
      </c>
      <c r="B234" s="58">
        <v>4</v>
      </c>
      <c r="C234" s="117" t="s">
        <v>198</v>
      </c>
      <c r="D234" s="58">
        <f>VLOOKUP(A234,Previsional!$A$4:$G$348,Previsional!$G$2,FALSE)</f>
        <v>1</v>
      </c>
      <c r="E234" s="170">
        <f>VLOOKUP(A234,'PATENTES SINIM'!$A$6:$C$350,3,FALSE)</f>
        <v>0.89683350357507663</v>
      </c>
      <c r="F234" s="170">
        <f>VLOOKUP(A234,'I G 2019'!$A$6:$I$350,8,FALSE)</f>
        <v>0.17087142101866457</v>
      </c>
      <c r="G234" s="170">
        <f>VLOOKUP(A234,CGR!$S$11:$T$355,2,FALSE)</f>
        <v>1</v>
      </c>
      <c r="H234" s="203">
        <f>VLOOKUP(A234,TM!$C$2:$E$346,3,FALSE)</f>
        <v>0.1804</v>
      </c>
      <c r="I234" s="170">
        <f>VLOOKUP(A234,'IRPi 2019'!$A$6:$F$350,6,FALSE)</f>
        <v>1</v>
      </c>
      <c r="J234" s="170">
        <f>VLOOKUP(A234,'R E I 2019'!$A$4:$I$348,9,FALSE)</f>
        <v>1</v>
      </c>
      <c r="K234" s="170">
        <f t="shared" si="25"/>
        <v>0.63366958150594299</v>
      </c>
      <c r="L234" s="180">
        <f t="shared" si="29"/>
        <v>70</v>
      </c>
      <c r="M234" s="181">
        <f t="shared" si="30"/>
        <v>48</v>
      </c>
      <c r="N234" s="170">
        <f t="shared" si="26"/>
        <v>0</v>
      </c>
      <c r="O234" s="127">
        <f t="shared" si="27"/>
        <v>0</v>
      </c>
      <c r="P234" s="123">
        <f t="shared" si="28"/>
        <v>0</v>
      </c>
      <c r="Q234" s="274">
        <f>VLOOKUP(A234,'MONTO A DISTRIB'!$A$5:$D$351,4,FALSE)</f>
        <v>0</v>
      </c>
      <c r="R234" s="99"/>
      <c r="S234" s="134"/>
    </row>
    <row r="235" spans="1:19" x14ac:dyDescent="0.25">
      <c r="A235" s="117">
        <v>6114</v>
      </c>
      <c r="B235" s="58">
        <v>4</v>
      </c>
      <c r="C235" s="117" t="s">
        <v>214</v>
      </c>
      <c r="D235" s="58">
        <f>VLOOKUP(A235,Previsional!$A$4:$G$348,Previsional!$G$2,FALSE)</f>
        <v>1</v>
      </c>
      <c r="E235" s="170">
        <f>VLOOKUP(A235,'PATENTES SINIM'!$A$6:$C$350,3,FALSE)</f>
        <v>0.91692789968652033</v>
      </c>
      <c r="F235" s="170">
        <f>VLOOKUP(A235,'I G 2019'!$A$6:$I$350,8,FALSE)</f>
        <v>0.14251605986017915</v>
      </c>
      <c r="G235" s="170">
        <f>VLOOKUP(A235,CGR!$S$11:$T$355,2,FALSE)</f>
        <v>0.7142857142857143</v>
      </c>
      <c r="H235" s="203">
        <f>VLOOKUP(A235,TM!$C$2:$E$346,3,FALSE)</f>
        <v>0.40639999999999998</v>
      </c>
      <c r="I235" s="170">
        <f>VLOOKUP(A235,'IRPi 2019'!$A$6:$F$350,6,FALSE)</f>
        <v>1</v>
      </c>
      <c r="J235" s="170">
        <f>VLOOKUP(A235,'R E I 2019'!$A$4:$I$348,9,FALSE)</f>
        <v>1</v>
      </c>
      <c r="K235" s="170">
        <f t="shared" si="25"/>
        <v>0.62465663699818408</v>
      </c>
      <c r="L235" s="180">
        <f t="shared" si="29"/>
        <v>71</v>
      </c>
      <c r="M235" s="181">
        <f t="shared" si="30"/>
        <v>48</v>
      </c>
      <c r="N235" s="170">
        <f t="shared" si="26"/>
        <v>0</v>
      </c>
      <c r="O235" s="127">
        <f t="shared" si="27"/>
        <v>0</v>
      </c>
      <c r="P235" s="123">
        <f t="shared" si="28"/>
        <v>0</v>
      </c>
      <c r="Q235" s="274">
        <f>VLOOKUP(A235,'MONTO A DISTRIB'!$A$5:$D$351,4,FALSE)</f>
        <v>0</v>
      </c>
      <c r="R235" s="99"/>
      <c r="S235" s="134"/>
    </row>
    <row r="236" spans="1:19" x14ac:dyDescent="0.25">
      <c r="A236" s="117">
        <v>6305</v>
      </c>
      <c r="B236" s="133">
        <v>4</v>
      </c>
      <c r="C236" s="132" t="s">
        <v>180</v>
      </c>
      <c r="D236" s="58">
        <f>VLOOKUP(A236,Previsional!$A$4:$G$348,Previsional!$G$2,FALSE)</f>
        <v>1</v>
      </c>
      <c r="E236" s="170">
        <f>VLOOKUP(A236,'PATENTES SINIM'!$A$6:$C$350,3,FALSE)</f>
        <v>0.73023715415019763</v>
      </c>
      <c r="F236" s="170">
        <f>VLOOKUP(A236,'I G 2019'!$A$6:$I$350,8,FALSE)</f>
        <v>0.24259292940790256</v>
      </c>
      <c r="G236" s="170">
        <f>VLOOKUP(A236,CGR!$S$11:$T$355,2,FALSE)</f>
        <v>0.7142857142857143</v>
      </c>
      <c r="H236" s="203">
        <f>VLOOKUP(A236,TM!$C$2:$E$346,3,FALSE)</f>
        <v>0.63719999999999999</v>
      </c>
      <c r="I236" s="170">
        <f>VLOOKUP(A236,'IRPi 2019'!$A$6:$F$350,6,FALSE)</f>
        <v>1</v>
      </c>
      <c r="J236" s="170">
        <f>VLOOKUP(A236,'R E I 2019'!$A$4:$I$348,9,FALSE)</f>
        <v>1</v>
      </c>
      <c r="K236" s="170">
        <f t="shared" si="25"/>
        <v>0.61895409344740204</v>
      </c>
      <c r="L236" s="180">
        <f t="shared" si="29"/>
        <v>72</v>
      </c>
      <c r="M236" s="181">
        <f t="shared" si="30"/>
        <v>48</v>
      </c>
      <c r="N236" s="170">
        <f t="shared" si="26"/>
        <v>0</v>
      </c>
      <c r="O236" s="127">
        <f t="shared" si="27"/>
        <v>0</v>
      </c>
      <c r="P236" s="123">
        <f t="shared" si="28"/>
        <v>0</v>
      </c>
      <c r="Q236" s="274">
        <f>VLOOKUP(A236,'MONTO A DISTRIB'!$A$5:$D$351,4,FALSE)</f>
        <v>0</v>
      </c>
      <c r="R236" s="99"/>
      <c r="S236" s="134"/>
    </row>
    <row r="237" spans="1:19" x14ac:dyDescent="0.25">
      <c r="A237" s="117">
        <v>12301</v>
      </c>
      <c r="B237" s="58">
        <v>4</v>
      </c>
      <c r="C237" s="117" t="s">
        <v>185</v>
      </c>
      <c r="D237" s="58">
        <f>VLOOKUP(A237,Previsional!$A$4:$G$348,Previsional!$G$2,FALSE)</f>
        <v>1</v>
      </c>
      <c r="E237" s="170">
        <f>VLOOKUP(A237,'PATENTES SINIM'!$A$6:$C$350,3,FALSE)</f>
        <v>0.64726027397260277</v>
      </c>
      <c r="F237" s="170">
        <f>VLOOKUP(A237,'I G 2019'!$A$6:$I$350,8,FALSE)</f>
        <v>0.15614526675046808</v>
      </c>
      <c r="G237" s="170">
        <f>VLOOKUP(A237,CGR!$S$11:$T$355,2,FALSE)</f>
        <v>1</v>
      </c>
      <c r="H237" s="203">
        <f>VLOOKUP(A237,TM!$C$2:$E$346,3,FALSE)</f>
        <v>0.60019999999999996</v>
      </c>
      <c r="I237" s="170">
        <f>VLOOKUP(A237,'IRPi 2019'!$A$6:$F$350,6,FALSE)</f>
        <v>1</v>
      </c>
      <c r="J237" s="170">
        <f>VLOOKUP(A237,'R E I 2019'!$A$4:$I$348,9,FALSE)</f>
        <v>1</v>
      </c>
      <c r="K237" s="170">
        <f t="shared" si="25"/>
        <v>0.60560741257802797</v>
      </c>
      <c r="L237" s="180">
        <f t="shared" si="29"/>
        <v>73</v>
      </c>
      <c r="M237" s="181">
        <f t="shared" si="30"/>
        <v>48</v>
      </c>
      <c r="N237" s="170">
        <f t="shared" si="26"/>
        <v>0</v>
      </c>
      <c r="O237" s="127">
        <f t="shared" si="27"/>
        <v>0</v>
      </c>
      <c r="P237" s="123">
        <f t="shared" si="28"/>
        <v>0</v>
      </c>
      <c r="Q237" s="274">
        <f>VLOOKUP(A237,'MONTO A DISTRIB'!$A$5:$D$351,4,FALSE)</f>
        <v>0</v>
      </c>
      <c r="R237" s="99"/>
      <c r="S237" s="134"/>
    </row>
    <row r="238" spans="1:19" x14ac:dyDescent="0.25">
      <c r="A238" s="117">
        <v>5602</v>
      </c>
      <c r="B238" s="58">
        <v>4</v>
      </c>
      <c r="C238" s="117" t="s">
        <v>194</v>
      </c>
      <c r="D238" s="58">
        <f>VLOOKUP(A238,Previsional!$A$4:$G$348,Previsional!$G$2,FALSE)</f>
        <v>1</v>
      </c>
      <c r="E238" s="170">
        <f>VLOOKUP(A238,'PATENTES SINIM'!$A$6:$C$350,3,FALSE)</f>
        <v>0.67162115451088833</v>
      </c>
      <c r="F238" s="170">
        <f>VLOOKUP(A238,'I G 2019'!$A$6:$I$350,8,FALSE)</f>
        <v>0.15365475250063942</v>
      </c>
      <c r="G238" s="170">
        <f>VLOOKUP(A238,CGR!$S$11:$T$355,2,FALSE)</f>
        <v>1</v>
      </c>
      <c r="H238" s="203">
        <f>VLOOKUP(A238,TM!$C$2:$E$346,3,FALSE)</f>
        <v>0.4325</v>
      </c>
      <c r="I238" s="170">
        <f>VLOOKUP(A238,'IRPi 2019'!$A$6:$F$350,6,FALSE)</f>
        <v>1</v>
      </c>
      <c r="J238" s="170">
        <f>VLOOKUP(A238,'R E I 2019'!$A$4:$I$348,9,FALSE)</f>
        <v>0.959175</v>
      </c>
      <c r="K238" s="170">
        <f t="shared" si="25"/>
        <v>0.5863148422039709</v>
      </c>
      <c r="L238" s="180">
        <f t="shared" si="29"/>
        <v>74</v>
      </c>
      <c r="M238" s="181">
        <f t="shared" si="30"/>
        <v>48</v>
      </c>
      <c r="N238" s="170">
        <f t="shared" si="26"/>
        <v>0</v>
      </c>
      <c r="O238" s="127">
        <f t="shared" si="27"/>
        <v>0</v>
      </c>
      <c r="P238" s="123">
        <f t="shared" si="28"/>
        <v>0</v>
      </c>
      <c r="Q238" s="274">
        <f>VLOOKUP(A238,'MONTO A DISTRIB'!$A$5:$D$351,4,FALSE)</f>
        <v>0</v>
      </c>
      <c r="R238" s="99"/>
      <c r="S238" s="134"/>
    </row>
    <row r="239" spans="1:19" x14ac:dyDescent="0.25">
      <c r="A239" s="117">
        <v>3303</v>
      </c>
      <c r="B239" s="58">
        <v>4</v>
      </c>
      <c r="C239" s="117" t="s">
        <v>159</v>
      </c>
      <c r="D239" s="58">
        <f>VLOOKUP(A239,Previsional!$A$4:$G$348,Previsional!$G$2,FALSE)</f>
        <v>1</v>
      </c>
      <c r="E239" s="170">
        <f>VLOOKUP(A239,'PATENTES SINIM'!$A$6:$C$350,3,FALSE)</f>
        <v>0.70124481327800825</v>
      </c>
      <c r="F239" s="170">
        <f>VLOOKUP(A239,'I G 2019'!$A$6:$I$350,8,FALSE)</f>
        <v>7.8307806450490652E-2</v>
      </c>
      <c r="G239" s="170">
        <f>VLOOKUP(A239,CGR!$S$11:$T$355,2,FALSE)</f>
        <v>1</v>
      </c>
      <c r="H239" s="203">
        <f>VLOOKUP(A239,TM!$C$2:$E$346,3,FALSE)</f>
        <v>0.42259999999999998</v>
      </c>
      <c r="I239" s="170">
        <f>VLOOKUP(A239,'IRPi 2019'!$A$6:$F$350,6,FALSE)</f>
        <v>1</v>
      </c>
      <c r="J239" s="170">
        <f>VLOOKUP(A239,'R E I 2019'!$A$4:$I$348,9,FALSE)</f>
        <v>1</v>
      </c>
      <c r="K239" s="170">
        <f t="shared" si="25"/>
        <v>0.57840263625992561</v>
      </c>
      <c r="L239" s="180">
        <f t="shared" si="29"/>
        <v>75</v>
      </c>
      <c r="M239" s="181">
        <f t="shared" si="30"/>
        <v>48</v>
      </c>
      <c r="N239" s="170">
        <f t="shared" si="26"/>
        <v>0</v>
      </c>
      <c r="O239" s="127">
        <f t="shared" si="27"/>
        <v>0</v>
      </c>
      <c r="P239" s="123">
        <f t="shared" si="28"/>
        <v>0</v>
      </c>
      <c r="Q239" s="274">
        <f>VLOOKUP(A239,'MONTO A DISTRIB'!$A$5:$D$351,4,FALSE)</f>
        <v>0</v>
      </c>
      <c r="R239" s="99"/>
      <c r="S239" s="134"/>
    </row>
    <row r="240" spans="1:19" x14ac:dyDescent="0.25">
      <c r="A240" s="117">
        <v>5402</v>
      </c>
      <c r="B240" s="58">
        <v>4</v>
      </c>
      <c r="C240" s="117" t="s">
        <v>192</v>
      </c>
      <c r="D240" s="58">
        <f>VLOOKUP(A240,Previsional!$A$4:$G$348,Previsional!$G$2,FALSE)</f>
        <v>1</v>
      </c>
      <c r="E240" s="170">
        <f>VLOOKUP(A240,'PATENTES SINIM'!$A$6:$C$350,3,FALSE)</f>
        <v>0.43810848400556329</v>
      </c>
      <c r="F240" s="170">
        <f>VLOOKUP(A240,'I G 2019'!$A$6:$I$350,8,FALSE)</f>
        <v>0.16570678170094455</v>
      </c>
      <c r="G240" s="170">
        <f>VLOOKUP(A240,CGR!$S$11:$T$355,2,FALSE)</f>
        <v>1</v>
      </c>
      <c r="H240" s="203">
        <f>VLOOKUP(A240,TM!$C$2:$E$346,3,FALSE)</f>
        <v>0.87319999999999998</v>
      </c>
      <c r="I240" s="170">
        <f>VLOOKUP(A240,'IRPi 2019'!$A$6:$F$350,6,FALSE)</f>
        <v>1</v>
      </c>
      <c r="J240" s="170">
        <f>VLOOKUP(A240,'R E I 2019'!$A$4:$I$348,9,FALSE)</f>
        <v>1</v>
      </c>
      <c r="K240" s="170">
        <f t="shared" si="25"/>
        <v>0.57574466482718334</v>
      </c>
      <c r="L240" s="180">
        <f t="shared" si="29"/>
        <v>76</v>
      </c>
      <c r="M240" s="181">
        <f t="shared" si="30"/>
        <v>48</v>
      </c>
      <c r="N240" s="170">
        <f t="shared" si="26"/>
        <v>0</v>
      </c>
      <c r="O240" s="127">
        <f t="shared" si="27"/>
        <v>0</v>
      </c>
      <c r="P240" s="123">
        <f t="shared" si="28"/>
        <v>0</v>
      </c>
      <c r="Q240" s="274">
        <f>VLOOKUP(A240,'MONTO A DISTRIB'!$A$5:$D$351,4,FALSE)</f>
        <v>0</v>
      </c>
      <c r="R240" s="99"/>
      <c r="S240" s="134"/>
    </row>
    <row r="241" spans="1:19" x14ac:dyDescent="0.25">
      <c r="A241" s="117">
        <v>14202</v>
      </c>
      <c r="B241" s="58">
        <v>4</v>
      </c>
      <c r="C241" s="117" t="s">
        <v>178</v>
      </c>
      <c r="D241" s="58">
        <f>VLOOKUP(A241,Previsional!$A$4:$G$348,Previsional!$G$2,FALSE)</f>
        <v>1</v>
      </c>
      <c r="E241" s="170">
        <f>VLOOKUP(A241,'PATENTES SINIM'!$A$6:$C$350,3,FALSE)</f>
        <v>0.65977742448330678</v>
      </c>
      <c r="F241" s="170">
        <f>VLOOKUP(A241,'I G 2019'!$A$6:$I$350,8,FALSE)</f>
        <v>0.12586345289478054</v>
      </c>
      <c r="G241" s="170">
        <f>VLOOKUP(A241,CGR!$S$11:$T$355,2,FALSE)</f>
        <v>1</v>
      </c>
      <c r="H241" s="203">
        <f>VLOOKUP(A241,TM!$C$2:$E$346,3,FALSE)</f>
        <v>0.4168</v>
      </c>
      <c r="I241" s="170">
        <f>VLOOKUP(A241,'IRPi 2019'!$A$6:$F$350,6,FALSE)</f>
        <v>1</v>
      </c>
      <c r="J241" s="170">
        <f>VLOOKUP(A241,'R E I 2019'!$A$4:$I$348,9,FALSE)</f>
        <v>1</v>
      </c>
      <c r="K241" s="170">
        <f t="shared" si="25"/>
        <v>0.57490796179285264</v>
      </c>
      <c r="L241" s="180">
        <f t="shared" si="29"/>
        <v>77</v>
      </c>
      <c r="M241" s="181">
        <f t="shared" si="30"/>
        <v>48</v>
      </c>
      <c r="N241" s="170">
        <f t="shared" si="26"/>
        <v>0</v>
      </c>
      <c r="O241" s="127">
        <f t="shared" si="27"/>
        <v>0</v>
      </c>
      <c r="P241" s="123">
        <f t="shared" si="28"/>
        <v>0</v>
      </c>
      <c r="Q241" s="274">
        <f>VLOOKUP(A241,'MONTO A DISTRIB'!$A$5:$D$351,4,FALSE)</f>
        <v>0</v>
      </c>
      <c r="R241" s="99"/>
      <c r="S241" s="134"/>
    </row>
    <row r="242" spans="1:19" x14ac:dyDescent="0.25">
      <c r="A242" s="117">
        <v>5401</v>
      </c>
      <c r="B242" s="58">
        <v>4</v>
      </c>
      <c r="C242" s="117" t="s">
        <v>215</v>
      </c>
      <c r="D242" s="58">
        <f>VLOOKUP(A242,Previsional!$A$4:$G$348,Previsional!$G$2,FALSE)</f>
        <v>1</v>
      </c>
      <c r="E242" s="170">
        <f>VLOOKUP(A242,'PATENTES SINIM'!$A$6:$C$350,3,FALSE)</f>
        <v>0.58967512238540276</v>
      </c>
      <c r="F242" s="170">
        <f>VLOOKUP(A242,'I G 2019'!$A$6:$I$350,8,FALSE)</f>
        <v>0.16860593498025106</v>
      </c>
      <c r="G242" s="170">
        <f>VLOOKUP(A242,CGR!$S$11:$T$355,2,FALSE)</f>
        <v>1</v>
      </c>
      <c r="H242" s="203">
        <f>VLOOKUP(A242,TM!$C$2:$E$346,3,FALSE)</f>
        <v>0.5181</v>
      </c>
      <c r="I242" s="170">
        <f>VLOOKUP(A242,'IRPi 2019'!$A$6:$F$350,6,FALSE)</f>
        <v>1</v>
      </c>
      <c r="J242" s="170">
        <f>VLOOKUP(A242,'R E I 2019'!$A$4:$I$348,9,FALSE)</f>
        <v>0.96457499999999996</v>
      </c>
      <c r="K242" s="170">
        <f t="shared" si="25"/>
        <v>0.57448152657995377</v>
      </c>
      <c r="L242" s="180">
        <f t="shared" si="29"/>
        <v>78</v>
      </c>
      <c r="M242" s="181">
        <f t="shared" si="30"/>
        <v>48</v>
      </c>
      <c r="N242" s="170">
        <f t="shared" si="26"/>
        <v>0</v>
      </c>
      <c r="O242" s="127">
        <f t="shared" si="27"/>
        <v>0</v>
      </c>
      <c r="P242" s="123">
        <f t="shared" si="28"/>
        <v>0</v>
      </c>
      <c r="Q242" s="274">
        <f>VLOOKUP(A242,'MONTO A DISTRIB'!$A$5:$D$351,4,FALSE)</f>
        <v>0</v>
      </c>
      <c r="R242" s="99"/>
      <c r="S242" s="134"/>
    </row>
    <row r="243" spans="1:19" x14ac:dyDescent="0.25">
      <c r="A243" s="117">
        <v>6112</v>
      </c>
      <c r="B243" s="58">
        <v>4</v>
      </c>
      <c r="C243" s="117" t="s">
        <v>227</v>
      </c>
      <c r="D243" s="58">
        <f>VLOOKUP(A243,Previsional!$A$4:$G$348,Previsional!$G$2,FALSE)</f>
        <v>1</v>
      </c>
      <c r="E243" s="170">
        <f>VLOOKUP(A243,'PATENTES SINIM'!$A$6:$C$350,3,FALSE)</f>
        <v>0.53540372670807457</v>
      </c>
      <c r="F243" s="170">
        <f>VLOOKUP(A243,'I G 2019'!$A$6:$I$350,8,FALSE)</f>
        <v>0.17981381434824179</v>
      </c>
      <c r="G243" s="170">
        <f>VLOOKUP(A243,CGR!$S$11:$T$355,2,FALSE)</f>
        <v>1</v>
      </c>
      <c r="H243" s="203">
        <f>VLOOKUP(A243,TM!$C$2:$E$346,3,FALSE)</f>
        <v>0.59770000000000001</v>
      </c>
      <c r="I243" s="170">
        <f>VLOOKUP(A243,'IRPi 2019'!$A$6:$F$350,6,FALSE)</f>
        <v>0.99891862943519993</v>
      </c>
      <c r="J243" s="170">
        <f>VLOOKUP(A243,'R E I 2019'!$A$4:$I$348,9,FALSE)</f>
        <v>1</v>
      </c>
      <c r="K243" s="170">
        <f t="shared" si="25"/>
        <v>0.57194568940664658</v>
      </c>
      <c r="L243" s="180">
        <f t="shared" si="29"/>
        <v>79</v>
      </c>
      <c r="M243" s="181">
        <f t="shared" si="30"/>
        <v>48</v>
      </c>
      <c r="N243" s="170">
        <f t="shared" si="26"/>
        <v>0</v>
      </c>
      <c r="O243" s="127">
        <f t="shared" si="27"/>
        <v>0</v>
      </c>
      <c r="P243" s="123">
        <f t="shared" si="28"/>
        <v>0</v>
      </c>
      <c r="Q243" s="274">
        <f>VLOOKUP(A243,'MONTO A DISTRIB'!$A$5:$D$351,4,FALSE)</f>
        <v>0</v>
      </c>
      <c r="R243" s="99"/>
      <c r="S243" s="134"/>
    </row>
    <row r="244" spans="1:19" x14ac:dyDescent="0.25">
      <c r="A244" s="117">
        <v>10203</v>
      </c>
      <c r="B244" s="58">
        <v>4</v>
      </c>
      <c r="C244" s="117" t="s">
        <v>162</v>
      </c>
      <c r="D244" s="58">
        <f>VLOOKUP(A244,Previsional!$A$4:$G$348,Previsional!$G$2,FALSE)</f>
        <v>0</v>
      </c>
      <c r="E244" s="170">
        <f>VLOOKUP(A244,'PATENTES SINIM'!$A$6:$C$350,3,FALSE)</f>
        <v>0.87015503875968991</v>
      </c>
      <c r="F244" s="170">
        <f>VLOOKUP(A244,'I G 2019'!$A$6:$I$350,8,FALSE)</f>
        <v>0.14568794224286502</v>
      </c>
      <c r="G244" s="170">
        <f>VLOOKUP(A244,CGR!$S$11:$T$355,2,FALSE)</f>
        <v>1</v>
      </c>
      <c r="H244" s="203">
        <f>VLOOKUP(A244,TM!$C$2:$E$346,3,FALSE)</f>
        <v>0.71430000000000005</v>
      </c>
      <c r="I244" s="170">
        <f>VLOOKUP(A244,'IRPi 2019'!$A$6:$F$350,6,FALSE)</f>
        <v>1</v>
      </c>
      <c r="J244" s="170">
        <f>VLOOKUP(A244,'R E I 2019'!$A$4:$I$348,9,FALSE)</f>
        <v>1</v>
      </c>
      <c r="K244" s="170">
        <f t="shared" si="25"/>
        <v>0</v>
      </c>
      <c r="L244" s="180">
        <f t="shared" si="29"/>
        <v>80</v>
      </c>
      <c r="M244" s="181">
        <f t="shared" si="30"/>
        <v>48</v>
      </c>
      <c r="N244" s="170">
        <f t="shared" si="26"/>
        <v>0</v>
      </c>
      <c r="O244" s="127">
        <f t="shared" si="27"/>
        <v>0</v>
      </c>
      <c r="P244" s="123">
        <f t="shared" si="28"/>
        <v>0</v>
      </c>
      <c r="Q244" s="274">
        <f>VLOOKUP(A244,'MONTO A DISTRIB'!$A$5:$D$351,4,FALSE)</f>
        <v>0</v>
      </c>
      <c r="R244" s="99"/>
      <c r="S244" s="134"/>
    </row>
    <row r="245" spans="1:19" x14ac:dyDescent="0.25">
      <c r="A245" s="117">
        <v>10304</v>
      </c>
      <c r="B245" s="58">
        <v>4</v>
      </c>
      <c r="C245" s="117" t="s">
        <v>207</v>
      </c>
      <c r="D245" s="58">
        <f>VLOOKUP(A245,Previsional!$A$4:$G$348,Previsional!$G$2,FALSE)</f>
        <v>0</v>
      </c>
      <c r="E245" s="170">
        <f>VLOOKUP(A245,'PATENTES SINIM'!$A$6:$C$350,3,FALSE)</f>
        <v>0</v>
      </c>
      <c r="F245" s="170">
        <f>VLOOKUP(A245,'I G 2019'!$A$6:$I$350,8,FALSE)</f>
        <v>0.20552089475825946</v>
      </c>
      <c r="G245" s="170">
        <f>VLOOKUP(A245,CGR!$S$11:$T$355,2,FALSE)</f>
        <v>0.8214285714285714</v>
      </c>
      <c r="H245" s="203">
        <f>VLOOKUP(A245,TM!$C$2:$E$346,3,FALSE)</f>
        <v>0.65980000000000005</v>
      </c>
      <c r="I245" s="170">
        <f>VLOOKUP(A245,'IRPi 2019'!$A$6:$F$350,6,FALSE)</f>
        <v>1</v>
      </c>
      <c r="J245" s="170">
        <f>VLOOKUP(A245,'R E I 2019'!$A$4:$I$348,9,FALSE)</f>
        <v>0.51390000000000002</v>
      </c>
      <c r="K245" s="170">
        <f t="shared" si="25"/>
        <v>0</v>
      </c>
      <c r="L245" s="180">
        <f t="shared" si="29"/>
        <v>80</v>
      </c>
      <c r="M245" s="181">
        <f t="shared" si="30"/>
        <v>48</v>
      </c>
      <c r="N245" s="170">
        <f t="shared" si="26"/>
        <v>0</v>
      </c>
      <c r="O245" s="127">
        <f t="shared" si="27"/>
        <v>0</v>
      </c>
      <c r="P245" s="123">
        <f t="shared" si="28"/>
        <v>0</v>
      </c>
      <c r="Q245" s="274">
        <f>VLOOKUP(A245,'MONTO A DISTRIB'!$A$5:$D$351,4,FALSE)</f>
        <v>0</v>
      </c>
      <c r="R245" s="99"/>
      <c r="S245" s="134"/>
    </row>
    <row r="246" spans="1:19" x14ac:dyDescent="0.25">
      <c r="A246" s="117">
        <v>1401</v>
      </c>
      <c r="B246" s="58">
        <v>4</v>
      </c>
      <c r="C246" s="117" t="s">
        <v>220</v>
      </c>
      <c r="D246" s="58">
        <f>VLOOKUP(A246,Previsional!$A$4:$G$348,Previsional!$G$2,FALSE)</f>
        <v>0</v>
      </c>
      <c r="E246" s="170">
        <f>VLOOKUP(A246,'PATENTES SINIM'!$A$6:$C$350,3,FALSE)</f>
        <v>0.7098092643051771</v>
      </c>
      <c r="F246" s="170">
        <f>VLOOKUP(A246,'I G 2019'!$A$6:$I$350,8,FALSE)</f>
        <v>0.23630382635111452</v>
      </c>
      <c r="G246" s="170">
        <f>VLOOKUP(A246,CGR!$S$11:$T$355,2,FALSE)</f>
        <v>1</v>
      </c>
      <c r="H246" s="203">
        <f>VLOOKUP(A246,TM!$C$2:$E$346,3,FALSE)</f>
        <v>0.99150000000000005</v>
      </c>
      <c r="I246" s="170">
        <f>VLOOKUP(A246,'IRPi 2019'!$A$6:$F$350,6,FALSE)</f>
        <v>1</v>
      </c>
      <c r="J246" s="170">
        <f>VLOOKUP(A246,'R E I 2019'!$A$4:$I$348,9,FALSE)</f>
        <v>0.98609999999999998</v>
      </c>
      <c r="K246" s="170">
        <f t="shared" si="25"/>
        <v>0</v>
      </c>
      <c r="L246" s="180">
        <f t="shared" si="29"/>
        <v>80</v>
      </c>
      <c r="M246" s="181">
        <f t="shared" si="30"/>
        <v>48</v>
      </c>
      <c r="N246" s="170">
        <f t="shared" si="26"/>
        <v>0</v>
      </c>
      <c r="O246" s="127">
        <f t="shared" si="27"/>
        <v>0</v>
      </c>
      <c r="P246" s="123">
        <f t="shared" si="28"/>
        <v>0</v>
      </c>
      <c r="Q246" s="274">
        <f>VLOOKUP(A246,'MONTO A DISTRIB'!$A$5:$D$351,4,FALSE)</f>
        <v>0</v>
      </c>
      <c r="R246" s="99"/>
      <c r="S246" s="134"/>
    </row>
    <row r="247" spans="1:19" x14ac:dyDescent="0.25">
      <c r="A247" s="117">
        <v>2103</v>
      </c>
      <c r="B247" s="58">
        <v>4</v>
      </c>
      <c r="C247" s="117" t="s">
        <v>206</v>
      </c>
      <c r="D247" s="58">
        <f>VLOOKUP(A247,Previsional!$A$4:$G$348,Previsional!$G$2,FALSE)</f>
        <v>0</v>
      </c>
      <c r="E247" s="170">
        <f>VLOOKUP(A247,'PATENTES SINIM'!$A$6:$C$350,3,FALSE)</f>
        <v>0.94230769230769229</v>
      </c>
      <c r="F247" s="170">
        <f>VLOOKUP(A247,'I G 2019'!$A$6:$I$350,8,FALSE)</f>
        <v>0.40992116036835186</v>
      </c>
      <c r="G247" s="170">
        <f>VLOOKUP(A247,CGR!$S$11:$T$355,2,FALSE)</f>
        <v>1</v>
      </c>
      <c r="H247" s="203">
        <f>VLOOKUP(A247,TM!$C$2:$E$346,3,FALSE)</f>
        <v>0.85109999999999997</v>
      </c>
      <c r="I247" s="170">
        <f>VLOOKUP(A247,'IRPi 2019'!$A$6:$F$350,6,FALSE)</f>
        <v>0.99861158617381818</v>
      </c>
      <c r="J247" s="170">
        <f>VLOOKUP(A247,'R E I 2019'!$A$4:$I$348,9,FALSE)</f>
        <v>1</v>
      </c>
      <c r="K247" s="170">
        <f t="shared" si="25"/>
        <v>0</v>
      </c>
      <c r="L247" s="180">
        <f t="shared" si="29"/>
        <v>80</v>
      </c>
      <c r="M247" s="181">
        <f t="shared" si="30"/>
        <v>48</v>
      </c>
      <c r="N247" s="170">
        <f t="shared" si="26"/>
        <v>0</v>
      </c>
      <c r="O247" s="127">
        <f t="shared" si="27"/>
        <v>0</v>
      </c>
      <c r="P247" s="123">
        <f t="shared" si="28"/>
        <v>0</v>
      </c>
      <c r="Q247" s="274">
        <f>VLOOKUP(A247,'MONTO A DISTRIB'!$A$5:$D$351,4,FALSE)</f>
        <v>0</v>
      </c>
      <c r="R247" s="99"/>
      <c r="S247" s="134"/>
    </row>
    <row r="248" spans="1:19" x14ac:dyDescent="0.25">
      <c r="A248" s="117">
        <v>4106</v>
      </c>
      <c r="B248" s="58">
        <v>4</v>
      </c>
      <c r="C248" s="117" t="s">
        <v>230</v>
      </c>
      <c r="D248" s="58">
        <f>VLOOKUP(A248,Previsional!$A$4:$G$348,Previsional!$G$2,FALSE)</f>
        <v>0</v>
      </c>
      <c r="E248" s="170">
        <f>VLOOKUP(A248,'PATENTES SINIM'!$A$6:$C$350,3,FALSE)</f>
        <v>0.96395563770794823</v>
      </c>
      <c r="F248" s="170">
        <f>VLOOKUP(A248,'I G 2019'!$A$6:$I$350,8,FALSE)</f>
        <v>0.17363155007526512</v>
      </c>
      <c r="G248" s="170">
        <f>VLOOKUP(A248,CGR!$S$11:$T$355,2,FALSE)</f>
        <v>1</v>
      </c>
      <c r="H248" s="203">
        <f>VLOOKUP(A248,TM!$C$2:$E$346,3,FALSE)</f>
        <v>0.66820000000000002</v>
      </c>
      <c r="I248" s="170">
        <f>VLOOKUP(A248,'IRPi 2019'!$A$6:$F$350,6,FALSE)</f>
        <v>1</v>
      </c>
      <c r="J248" s="170">
        <f>VLOOKUP(A248,'R E I 2019'!$A$4:$I$348,9,FALSE)</f>
        <v>1</v>
      </c>
      <c r="K248" s="170">
        <f t="shared" si="25"/>
        <v>0</v>
      </c>
      <c r="L248" s="180">
        <f t="shared" si="29"/>
        <v>80</v>
      </c>
      <c r="M248" s="181">
        <f t="shared" si="30"/>
        <v>48</v>
      </c>
      <c r="N248" s="170">
        <f t="shared" si="26"/>
        <v>0</v>
      </c>
      <c r="O248" s="127">
        <f t="shared" si="27"/>
        <v>0</v>
      </c>
      <c r="P248" s="123">
        <f t="shared" si="28"/>
        <v>0</v>
      </c>
      <c r="Q248" s="274">
        <f>VLOOKUP(A248,'MONTO A DISTRIB'!$A$5:$D$351,4,FALSE)</f>
        <v>0</v>
      </c>
      <c r="R248" s="99"/>
      <c r="S248" s="134"/>
    </row>
    <row r="249" spans="1:19" x14ac:dyDescent="0.25">
      <c r="A249" s="117">
        <v>5304</v>
      </c>
      <c r="B249" s="58">
        <v>4</v>
      </c>
      <c r="C249" s="117" t="s">
        <v>233</v>
      </c>
      <c r="D249" s="58">
        <f>VLOOKUP(A249,Previsional!$A$4:$G$348,Previsional!$G$2,FALSE)</f>
        <v>0</v>
      </c>
      <c r="E249" s="170">
        <f>VLOOKUP(A249,'PATENTES SINIM'!$A$6:$C$350,3,FALSE)</f>
        <v>0.87644787644787647</v>
      </c>
      <c r="F249" s="170">
        <f>VLOOKUP(A249,'I G 2019'!$A$6:$I$350,8,FALSE)</f>
        <v>0.12727126341855713</v>
      </c>
      <c r="G249" s="170">
        <f>VLOOKUP(A249,CGR!$S$11:$T$355,2,FALSE)</f>
        <v>1</v>
      </c>
      <c r="H249" s="203">
        <f>VLOOKUP(A249,TM!$C$2:$E$346,3,FALSE)</f>
        <v>0.76119999999999999</v>
      </c>
      <c r="I249" s="170">
        <f>VLOOKUP(A249,'IRPi 2019'!$A$6:$F$350,6,FALSE)</f>
        <v>1</v>
      </c>
      <c r="J249" s="170">
        <f>VLOOKUP(A249,'R E I 2019'!$A$4:$I$348,9,FALSE)</f>
        <v>0.97924999999999995</v>
      </c>
      <c r="K249" s="170">
        <f t="shared" si="25"/>
        <v>0</v>
      </c>
      <c r="L249" s="180">
        <f t="shared" si="29"/>
        <v>80</v>
      </c>
      <c r="M249" s="181">
        <f t="shared" si="30"/>
        <v>48</v>
      </c>
      <c r="N249" s="170">
        <f t="shared" si="26"/>
        <v>0</v>
      </c>
      <c r="O249" s="127">
        <f t="shared" si="27"/>
        <v>0</v>
      </c>
      <c r="P249" s="123">
        <f t="shared" si="28"/>
        <v>0</v>
      </c>
      <c r="Q249" s="274">
        <f>VLOOKUP(A249,'MONTO A DISTRIB'!$A$5:$D$351,4,FALSE)</f>
        <v>0</v>
      </c>
      <c r="R249" s="99"/>
      <c r="S249" s="134"/>
    </row>
    <row r="250" spans="1:19" x14ac:dyDescent="0.25">
      <c r="A250" s="117">
        <v>5403</v>
      </c>
      <c r="B250" s="58">
        <v>4</v>
      </c>
      <c r="C250" s="117" t="s">
        <v>164</v>
      </c>
      <c r="D250" s="58">
        <f>VLOOKUP(A250,Previsional!$A$4:$G$348,Previsional!$G$2,FALSE)</f>
        <v>0</v>
      </c>
      <c r="E250" s="170">
        <f>VLOOKUP(A250,'PATENTES SINIM'!$A$6:$C$350,3,FALSE)</f>
        <v>0.96420047732696901</v>
      </c>
      <c r="F250" s="170">
        <f>VLOOKUP(A250,'I G 2019'!$A$6:$I$350,8,FALSE)</f>
        <v>0.38961907108162502</v>
      </c>
      <c r="G250" s="170">
        <f>VLOOKUP(A250,CGR!$S$11:$T$355,2,FALSE)</f>
        <v>1</v>
      </c>
      <c r="H250" s="203">
        <f>VLOOKUP(A250,TM!$C$2:$E$346,3,FALSE)</f>
        <v>0.64070000000000005</v>
      </c>
      <c r="I250" s="170">
        <f>VLOOKUP(A250,'IRPi 2019'!$A$6:$F$350,6,FALSE)</f>
        <v>0.99414201266984137</v>
      </c>
      <c r="J250" s="170">
        <f>VLOOKUP(A250,'R E I 2019'!$A$4:$I$348,9,FALSE)</f>
        <v>1</v>
      </c>
      <c r="K250" s="170">
        <f t="shared" si="25"/>
        <v>0</v>
      </c>
      <c r="L250" s="180">
        <f t="shared" si="29"/>
        <v>80</v>
      </c>
      <c r="M250" s="181">
        <f t="shared" si="30"/>
        <v>48</v>
      </c>
      <c r="N250" s="170">
        <f t="shared" si="26"/>
        <v>0</v>
      </c>
      <c r="O250" s="127">
        <f t="shared" si="27"/>
        <v>0</v>
      </c>
      <c r="P250" s="123">
        <f t="shared" si="28"/>
        <v>0</v>
      </c>
      <c r="Q250" s="274">
        <f>VLOOKUP(A250,'MONTO A DISTRIB'!$A$5:$D$351,4,FALSE)</f>
        <v>0</v>
      </c>
      <c r="R250" s="99"/>
      <c r="S250" s="134"/>
    </row>
    <row r="251" spans="1:19" x14ac:dyDescent="0.25">
      <c r="A251" s="117">
        <v>6117</v>
      </c>
      <c r="B251" s="58">
        <v>4</v>
      </c>
      <c r="C251" s="117" t="s">
        <v>165</v>
      </c>
      <c r="D251" s="58">
        <f>VLOOKUP(A251,Previsional!$A$4:$G$348,Previsional!$G$2,FALSE)</f>
        <v>0</v>
      </c>
      <c r="E251" s="170">
        <f>VLOOKUP(A251,'PATENTES SINIM'!$A$6:$C$350,3,FALSE)</f>
        <v>0.85986577181208057</v>
      </c>
      <c r="F251" s="170">
        <f>VLOOKUP(A251,'I G 2019'!$A$6:$I$350,8,FALSE)</f>
        <v>0.20910158134721121</v>
      </c>
      <c r="G251" s="170">
        <f>VLOOKUP(A251,CGR!$S$11:$T$355,2,FALSE)</f>
        <v>1</v>
      </c>
      <c r="H251" s="203">
        <f>VLOOKUP(A251,TM!$C$2:$E$346,3,FALSE)</f>
        <v>0.95689999999999997</v>
      </c>
      <c r="I251" s="170">
        <f>VLOOKUP(A251,'IRPi 2019'!$A$6:$F$350,6,FALSE)</f>
        <v>1</v>
      </c>
      <c r="J251" s="170">
        <f>VLOOKUP(A251,'R E I 2019'!$A$4:$I$348,9,FALSE)</f>
        <v>1</v>
      </c>
      <c r="K251" s="170">
        <f t="shared" si="25"/>
        <v>0</v>
      </c>
      <c r="L251" s="180">
        <f t="shared" si="29"/>
        <v>80</v>
      </c>
      <c r="M251" s="181">
        <f t="shared" si="30"/>
        <v>48</v>
      </c>
      <c r="N251" s="170">
        <f t="shared" si="26"/>
        <v>0</v>
      </c>
      <c r="O251" s="127">
        <f t="shared" si="27"/>
        <v>0</v>
      </c>
      <c r="P251" s="123">
        <f t="shared" si="28"/>
        <v>0</v>
      </c>
      <c r="Q251" s="274">
        <f>VLOOKUP(A251,'MONTO A DISTRIB'!$A$5:$D$351,4,FALSE)</f>
        <v>0</v>
      </c>
      <c r="R251" s="99"/>
      <c r="S251" s="134"/>
    </row>
    <row r="252" spans="1:19" x14ac:dyDescent="0.25">
      <c r="A252" s="117">
        <v>6202</v>
      </c>
      <c r="B252" s="58">
        <v>4</v>
      </c>
      <c r="C252" s="117" t="s">
        <v>234</v>
      </c>
      <c r="D252" s="58">
        <f>VLOOKUP(A252,Previsional!$A$4:$G$348,Previsional!$G$2,FALSE)</f>
        <v>0</v>
      </c>
      <c r="E252" s="170">
        <f>VLOOKUP(A252,'PATENTES SINIM'!$A$6:$C$350,3,FALSE)</f>
        <v>0.71111111111111114</v>
      </c>
      <c r="F252" s="170">
        <f>VLOOKUP(A252,'I G 2019'!$A$6:$I$350,8,FALSE)</f>
        <v>0.26340164378613146</v>
      </c>
      <c r="G252" s="170">
        <f>VLOOKUP(A252,CGR!$S$11:$T$355,2,FALSE)</f>
        <v>1</v>
      </c>
      <c r="H252" s="203">
        <f>VLOOKUP(A252,TM!$C$2:$E$346,3,FALSE)</f>
        <v>0.74450000000000005</v>
      </c>
      <c r="I252" s="170">
        <f>VLOOKUP(A252,'IRPi 2019'!$A$6:$F$350,6,FALSE)</f>
        <v>1</v>
      </c>
      <c r="J252" s="170">
        <f>VLOOKUP(A252,'R E I 2019'!$A$4:$I$348,9,FALSE)</f>
        <v>1</v>
      </c>
      <c r="K252" s="170">
        <f t="shared" si="25"/>
        <v>0</v>
      </c>
      <c r="L252" s="180">
        <f t="shared" si="29"/>
        <v>80</v>
      </c>
      <c r="M252" s="181">
        <f t="shared" si="30"/>
        <v>48</v>
      </c>
      <c r="N252" s="170">
        <f t="shared" si="26"/>
        <v>0</v>
      </c>
      <c r="O252" s="127">
        <f t="shared" si="27"/>
        <v>0</v>
      </c>
      <c r="P252" s="123">
        <f t="shared" si="28"/>
        <v>0</v>
      </c>
      <c r="Q252" s="274">
        <f>VLOOKUP(A252,'MONTO A DISTRIB'!$A$5:$D$351,4,FALSE)</f>
        <v>0</v>
      </c>
      <c r="R252" s="99"/>
      <c r="S252" s="134"/>
    </row>
    <row r="253" spans="1:19" x14ac:dyDescent="0.25">
      <c r="A253" s="117">
        <v>6301</v>
      </c>
      <c r="B253" s="58">
        <v>4</v>
      </c>
      <c r="C253" s="117" t="s">
        <v>216</v>
      </c>
      <c r="D253" s="58">
        <f>VLOOKUP(A253,Previsional!$A$4:$G$348,Previsional!$G$2,FALSE)</f>
        <v>0</v>
      </c>
      <c r="E253" s="170">
        <f>VLOOKUP(A253,'PATENTES SINIM'!$A$6:$C$350,3,FALSE)</f>
        <v>0.80054551653596995</v>
      </c>
      <c r="F253" s="170">
        <f>VLOOKUP(A253,'I G 2019'!$A$6:$I$350,8,FALSE)</f>
        <v>0.39603730505297036</v>
      </c>
      <c r="G253" s="170">
        <f>VLOOKUP(A253,CGR!$S$11:$T$355,2,FALSE)</f>
        <v>1</v>
      </c>
      <c r="H253" s="203">
        <f>VLOOKUP(A253,TM!$C$2:$E$346,3,FALSE)</f>
        <v>0.61699999999999999</v>
      </c>
      <c r="I253" s="170">
        <f>VLOOKUP(A253,'IRPi 2019'!$A$6:$F$350,6,FALSE)</f>
        <v>1</v>
      </c>
      <c r="J253" s="170">
        <f>VLOOKUP(A253,'R E I 2019'!$A$4:$I$348,9,FALSE)</f>
        <v>1</v>
      </c>
      <c r="K253" s="170">
        <f t="shared" si="25"/>
        <v>0</v>
      </c>
      <c r="L253" s="180">
        <f t="shared" si="29"/>
        <v>80</v>
      </c>
      <c r="M253" s="181">
        <f t="shared" si="30"/>
        <v>48</v>
      </c>
      <c r="N253" s="170">
        <f t="shared" si="26"/>
        <v>0</v>
      </c>
      <c r="O253" s="127">
        <f t="shared" si="27"/>
        <v>0</v>
      </c>
      <c r="P253" s="123">
        <f t="shared" si="28"/>
        <v>0</v>
      </c>
      <c r="Q253" s="274">
        <f>VLOOKUP(A253,'MONTO A DISTRIB'!$A$5:$D$351,4,FALSE)</f>
        <v>0</v>
      </c>
      <c r="R253" s="99"/>
      <c r="S253" s="134"/>
    </row>
    <row r="254" spans="1:19" x14ac:dyDescent="0.25">
      <c r="A254" s="117">
        <v>6303</v>
      </c>
      <c r="B254" s="58">
        <v>4</v>
      </c>
      <c r="C254" s="117" t="s">
        <v>237</v>
      </c>
      <c r="D254" s="58">
        <f>VLOOKUP(A254,Previsional!$A$4:$G$348,Previsional!$G$2,FALSE)</f>
        <v>0</v>
      </c>
      <c r="E254" s="170">
        <f>VLOOKUP(A254,'PATENTES SINIM'!$A$6:$C$350,3,FALSE)</f>
        <v>0.80689029918404354</v>
      </c>
      <c r="F254" s="170">
        <f>VLOOKUP(A254,'I G 2019'!$A$6:$I$350,8,FALSE)</f>
        <v>0.17022516666703205</v>
      </c>
      <c r="G254" s="170">
        <f>VLOOKUP(A254,CGR!$S$11:$T$355,2,FALSE)</f>
        <v>1</v>
      </c>
      <c r="H254" s="203">
        <f>VLOOKUP(A254,TM!$C$2:$E$346,3,FALSE)</f>
        <v>0.69210000000000005</v>
      </c>
      <c r="I254" s="170">
        <f>VLOOKUP(A254,'IRPi 2019'!$A$6:$F$350,6,FALSE)</f>
        <v>0.99582114340179095</v>
      </c>
      <c r="J254" s="170">
        <f>VLOOKUP(A254,'R E I 2019'!$A$4:$I$348,9,FALSE)</f>
        <v>1</v>
      </c>
      <c r="K254" s="170">
        <f t="shared" si="25"/>
        <v>0</v>
      </c>
      <c r="L254" s="180">
        <f t="shared" si="29"/>
        <v>80</v>
      </c>
      <c r="M254" s="181">
        <f t="shared" si="30"/>
        <v>48</v>
      </c>
      <c r="N254" s="170">
        <f t="shared" si="26"/>
        <v>0</v>
      </c>
      <c r="O254" s="127">
        <f t="shared" si="27"/>
        <v>0</v>
      </c>
      <c r="P254" s="123">
        <f t="shared" si="28"/>
        <v>0</v>
      </c>
      <c r="Q254" s="274">
        <f>VLOOKUP(A254,'MONTO A DISTRIB'!$A$5:$D$351,4,FALSE)</f>
        <v>0</v>
      </c>
      <c r="R254" s="99"/>
      <c r="S254" s="134"/>
    </row>
    <row r="255" spans="1:19" x14ac:dyDescent="0.25">
      <c r="A255" s="117">
        <v>10108</v>
      </c>
      <c r="B255" s="58">
        <v>4</v>
      </c>
      <c r="C255" s="117" t="s">
        <v>212</v>
      </c>
      <c r="D255" s="58">
        <f>VLOOKUP(A255,Previsional!$A$4:$G$348,Previsional!$G$2,FALSE)</f>
        <v>0</v>
      </c>
      <c r="E255" s="170">
        <f>VLOOKUP(A255,'PATENTES SINIM'!$A$6:$C$350,3,FALSE)</f>
        <v>0.88386123680241324</v>
      </c>
      <c r="F255" s="170">
        <f>VLOOKUP(A255,'I G 2019'!$A$6:$I$350,8,FALSE)</f>
        <v>6.5938915791593222E-2</v>
      </c>
      <c r="G255" s="170">
        <f>VLOOKUP(A255,CGR!$S$11:$T$355,2,FALSE)</f>
        <v>1</v>
      </c>
      <c r="H255" s="203">
        <f>VLOOKUP(A255,TM!$C$2:$E$346,3,FALSE)</f>
        <v>0.80910000000000004</v>
      </c>
      <c r="I255" s="170">
        <f>VLOOKUP(A255,'IRPi 2019'!$A$6:$F$350,6,FALSE)</f>
        <v>1</v>
      </c>
      <c r="J255" s="170">
        <f>VLOOKUP(A255,'R E I 2019'!$A$4:$I$348,9,FALSE)</f>
        <v>1</v>
      </c>
      <c r="K255" s="170">
        <f t="shared" si="25"/>
        <v>0</v>
      </c>
      <c r="L255" s="180">
        <f t="shared" si="29"/>
        <v>80</v>
      </c>
      <c r="M255" s="181">
        <f t="shared" si="30"/>
        <v>48</v>
      </c>
      <c r="N255" s="170">
        <f t="shared" si="26"/>
        <v>0</v>
      </c>
      <c r="O255" s="127">
        <f t="shared" si="27"/>
        <v>0</v>
      </c>
      <c r="P255" s="123">
        <f t="shared" si="28"/>
        <v>0</v>
      </c>
      <c r="Q255" s="274">
        <f>VLOOKUP(A255,'MONTO A DISTRIB'!$A$5:$D$351,4,FALSE)</f>
        <v>0</v>
      </c>
      <c r="R255" s="99"/>
      <c r="S255" s="134"/>
    </row>
    <row r="256" spans="1:19" x14ac:dyDescent="0.25">
      <c r="A256" s="117">
        <v>10307</v>
      </c>
      <c r="B256" s="58">
        <v>4</v>
      </c>
      <c r="C256" s="117" t="s">
        <v>229</v>
      </c>
      <c r="D256" s="58">
        <f>VLOOKUP(A256,Previsional!$A$4:$G$348,Previsional!$G$2,FALSE)</f>
        <v>0</v>
      </c>
      <c r="E256" s="170">
        <f>VLOOKUP(A256,'PATENTES SINIM'!$A$6:$C$350,3,FALSE)</f>
        <v>0.9169435215946844</v>
      </c>
      <c r="F256" s="170">
        <f>VLOOKUP(A256,'I G 2019'!$A$6:$I$350,8,FALSE)</f>
        <v>0.13305205488709984</v>
      </c>
      <c r="G256" s="170">
        <f>VLOOKUP(A256,CGR!$S$11:$T$355,2,FALSE)</f>
        <v>1</v>
      </c>
      <c r="H256" s="203">
        <f>VLOOKUP(A256,TM!$C$2:$E$346,3,FALSE)</f>
        <v>0.69240000000000002</v>
      </c>
      <c r="I256" s="170">
        <f>VLOOKUP(A256,'IRPi 2019'!$A$6:$F$350,6,FALSE)</f>
        <v>0.99951257534804672</v>
      </c>
      <c r="J256" s="170">
        <f>VLOOKUP(A256,'R E I 2019'!$A$4:$I$348,9,FALSE)</f>
        <v>0.94445000000000001</v>
      </c>
      <c r="K256" s="170">
        <f t="shared" si="25"/>
        <v>0</v>
      </c>
      <c r="L256" s="180">
        <f t="shared" si="29"/>
        <v>80</v>
      </c>
      <c r="M256" s="181">
        <f t="shared" si="30"/>
        <v>48</v>
      </c>
      <c r="N256" s="170">
        <f t="shared" si="26"/>
        <v>0</v>
      </c>
      <c r="O256" s="127">
        <f t="shared" si="27"/>
        <v>0</v>
      </c>
      <c r="P256" s="123">
        <f t="shared" si="28"/>
        <v>0</v>
      </c>
      <c r="Q256" s="274">
        <f>VLOOKUP(A256,'MONTO A DISTRIB'!$A$5:$D$351,4,FALSE)</f>
        <v>0</v>
      </c>
      <c r="R256" s="99"/>
      <c r="S256" s="134"/>
    </row>
    <row r="257" spans="1:19" x14ac:dyDescent="0.25">
      <c r="A257" s="117">
        <v>13303</v>
      </c>
      <c r="B257" s="58">
        <v>4</v>
      </c>
      <c r="C257" s="117" t="s">
        <v>219</v>
      </c>
      <c r="D257" s="58">
        <f>VLOOKUP(A257,Previsional!$A$4:$G$348,Previsional!$G$2,FALSE)</f>
        <v>0</v>
      </c>
      <c r="E257" s="170">
        <f>VLOOKUP(A257,'PATENTES SINIM'!$A$6:$C$350,3,FALSE)</f>
        <v>0.94982078853046592</v>
      </c>
      <c r="F257" s="170">
        <f>VLOOKUP(A257,'I G 2019'!$A$6:$I$350,8,FALSE)</f>
        <v>0.28775004566861706</v>
      </c>
      <c r="G257" s="170">
        <f>VLOOKUP(A257,CGR!$S$11:$T$355,2,FALSE)</f>
        <v>1</v>
      </c>
      <c r="H257" s="203">
        <f>VLOOKUP(A257,TM!$C$2:$E$346,3,FALSE)</f>
        <v>0.74880000000000002</v>
      </c>
      <c r="I257" s="170">
        <f>VLOOKUP(A257,'IRPi 2019'!$A$6:$F$350,6,FALSE)</f>
        <v>1</v>
      </c>
      <c r="J257" s="170">
        <f>VLOOKUP(A257,'R E I 2019'!$A$4:$I$348,9,FALSE)</f>
        <v>1</v>
      </c>
      <c r="K257" s="170">
        <f t="shared" si="25"/>
        <v>0</v>
      </c>
      <c r="L257" s="180">
        <f t="shared" si="29"/>
        <v>80</v>
      </c>
      <c r="M257" s="181">
        <f t="shared" si="30"/>
        <v>48</v>
      </c>
      <c r="N257" s="170">
        <f t="shared" si="26"/>
        <v>0</v>
      </c>
      <c r="O257" s="127">
        <f t="shared" si="27"/>
        <v>0</v>
      </c>
      <c r="P257" s="123">
        <f t="shared" si="28"/>
        <v>0</v>
      </c>
      <c r="Q257" s="274">
        <f>VLOOKUP(A257,'MONTO A DISTRIB'!$A$5:$D$351,4,FALSE)</f>
        <v>0</v>
      </c>
      <c r="R257" s="99"/>
      <c r="S257" s="134"/>
    </row>
    <row r="258" spans="1:19" x14ac:dyDescent="0.25">
      <c r="A258" s="117">
        <v>13502</v>
      </c>
      <c r="B258" s="58">
        <v>4</v>
      </c>
      <c r="C258" s="117" t="s">
        <v>218</v>
      </c>
      <c r="D258" s="58">
        <f>VLOOKUP(A258,Previsional!$A$4:$G$348,Previsional!$G$2,FALSE)</f>
        <v>0</v>
      </c>
      <c r="E258" s="170">
        <f>VLOOKUP(A258,'PATENTES SINIM'!$A$6:$C$350,3,FALSE)</f>
        <v>0</v>
      </c>
      <c r="F258" s="170">
        <f>VLOOKUP(A258,'I G 2019'!$A$6:$I$350,8,FALSE)</f>
        <v>0.43504916968467472</v>
      </c>
      <c r="G258" s="170">
        <f>VLOOKUP(A258,CGR!$S$11:$T$355,2,FALSE)</f>
        <v>1</v>
      </c>
      <c r="H258" s="203">
        <f>VLOOKUP(A258,TM!$C$2:$E$346,3,FALSE)</f>
        <v>0.51449999999999996</v>
      </c>
      <c r="I258" s="170">
        <f>VLOOKUP(A258,'IRPi 2019'!$A$6:$F$350,6,FALSE)</f>
        <v>1</v>
      </c>
      <c r="J258" s="170">
        <f>VLOOKUP(A258,'R E I 2019'!$A$4:$I$348,9,FALSE)</f>
        <v>0.74015000000000009</v>
      </c>
      <c r="K258" s="170">
        <f t="shared" si="25"/>
        <v>0</v>
      </c>
      <c r="L258" s="180">
        <f t="shared" si="29"/>
        <v>80</v>
      </c>
      <c r="M258" s="181">
        <f t="shared" si="30"/>
        <v>48</v>
      </c>
      <c r="N258" s="170">
        <f t="shared" si="26"/>
        <v>0</v>
      </c>
      <c r="O258" s="127">
        <f t="shared" si="27"/>
        <v>0</v>
      </c>
      <c r="P258" s="123">
        <f t="shared" si="28"/>
        <v>0</v>
      </c>
      <c r="Q258" s="274">
        <f>VLOOKUP(A258,'MONTO A DISTRIB'!$A$5:$D$351,4,FALSE)</f>
        <v>0</v>
      </c>
      <c r="R258" s="99"/>
      <c r="S258" s="134"/>
    </row>
    <row r="259" spans="1:19" x14ac:dyDescent="0.25">
      <c r="A259" s="117">
        <v>14105</v>
      </c>
      <c r="B259" s="58">
        <v>4</v>
      </c>
      <c r="C259" s="117" t="s">
        <v>236</v>
      </c>
      <c r="D259" s="58">
        <f>VLOOKUP(A259,Previsional!$A$4:$G$348,Previsional!$G$2,FALSE)</f>
        <v>0</v>
      </c>
      <c r="E259" s="170">
        <f>VLOOKUP(A259,'PATENTES SINIM'!$A$6:$C$350,3,FALSE)</f>
        <v>0.76829268292682928</v>
      </c>
      <c r="F259" s="170">
        <f>VLOOKUP(A259,'I G 2019'!$A$6:$I$350,8,FALSE)</f>
        <v>8.3781723961253995E-2</v>
      </c>
      <c r="G259" s="170">
        <f>VLOOKUP(A259,CGR!$S$11:$T$355,2,FALSE)</f>
        <v>1</v>
      </c>
      <c r="H259" s="203">
        <f>VLOOKUP(A259,TM!$C$2:$E$346,3,FALSE)</f>
        <v>0.88470000000000004</v>
      </c>
      <c r="I259" s="170">
        <f>VLOOKUP(A259,'IRPi 2019'!$A$6:$F$350,6,FALSE)</f>
        <v>1</v>
      </c>
      <c r="J259" s="170">
        <f>VLOOKUP(A259,'R E I 2019'!$A$4:$I$348,9,FALSE)</f>
        <v>1</v>
      </c>
      <c r="K259" s="170">
        <f t="shared" si="25"/>
        <v>0</v>
      </c>
      <c r="L259" s="180">
        <f t="shared" si="29"/>
        <v>80</v>
      </c>
      <c r="M259" s="181">
        <f t="shared" si="30"/>
        <v>48</v>
      </c>
      <c r="N259" s="170">
        <f t="shared" si="26"/>
        <v>0</v>
      </c>
      <c r="O259" s="127">
        <f t="shared" si="27"/>
        <v>0</v>
      </c>
      <c r="P259" s="123">
        <f t="shared" si="28"/>
        <v>0</v>
      </c>
      <c r="Q259" s="274">
        <f>VLOOKUP(A259,'MONTO A DISTRIB'!$A$5:$D$351,4,FALSE)</f>
        <v>0</v>
      </c>
      <c r="R259" s="99"/>
      <c r="S259" s="134"/>
    </row>
    <row r="260" spans="1:19" ht="15.75" thickBot="1" x14ac:dyDescent="0.3">
      <c r="A260" s="117">
        <v>14106</v>
      </c>
      <c r="B260" s="168">
        <v>4</v>
      </c>
      <c r="C260" s="167" t="s">
        <v>235</v>
      </c>
      <c r="D260" s="58">
        <f>VLOOKUP(A260,Previsional!$A$4:$G$348,Previsional!$G$2,FALSE)</f>
        <v>0</v>
      </c>
      <c r="E260" s="170">
        <f>VLOOKUP(A260,'PATENTES SINIM'!$A$6:$C$350,3,FALSE)</f>
        <v>0.61324786324786329</v>
      </c>
      <c r="F260" s="170">
        <f>VLOOKUP(A260,'I G 2019'!$A$6:$I$350,8,FALSE)</f>
        <v>0.13696700785748026</v>
      </c>
      <c r="G260" s="170">
        <f>VLOOKUP(A260,CGR!$S$11:$T$355,2,FALSE)</f>
        <v>1</v>
      </c>
      <c r="H260" s="203">
        <f>VLOOKUP(A260,TM!$C$2:$E$346,3,FALSE)</f>
        <v>0.73170000000000002</v>
      </c>
      <c r="I260" s="170">
        <f>VLOOKUP(A260,'IRPi 2019'!$A$6:$F$350,6,FALSE)</f>
        <v>1</v>
      </c>
      <c r="J260" s="170">
        <f>VLOOKUP(A260,'R E I 2019'!$A$4:$I$348,9,FALSE)</f>
        <v>0.72924999999999995</v>
      </c>
      <c r="K260" s="170">
        <f t="shared" si="25"/>
        <v>0</v>
      </c>
      <c r="L260" s="180">
        <f t="shared" si="29"/>
        <v>80</v>
      </c>
      <c r="M260" s="181">
        <f t="shared" si="30"/>
        <v>48</v>
      </c>
      <c r="N260" s="170">
        <f t="shared" si="26"/>
        <v>0</v>
      </c>
      <c r="O260" s="127">
        <f t="shared" si="27"/>
        <v>0</v>
      </c>
      <c r="P260" s="123">
        <f t="shared" si="28"/>
        <v>0</v>
      </c>
      <c r="Q260" s="274">
        <f>VLOOKUP(A260,'MONTO A DISTRIB'!$A$5:$D$351,4,FALSE)</f>
        <v>0</v>
      </c>
      <c r="R260" s="99"/>
      <c r="S260" s="134"/>
    </row>
    <row r="261" spans="1:19" ht="15.75" thickTop="1" x14ac:dyDescent="0.25">
      <c r="A261" s="117">
        <v>5201</v>
      </c>
      <c r="B261" s="166">
        <v>5</v>
      </c>
      <c r="C261" s="165" t="s">
        <v>239</v>
      </c>
      <c r="D261" s="58">
        <f>VLOOKUP(A261,Previsional!$A$4:$G$348,Previsional!$G$2,FALSE)</f>
        <v>1</v>
      </c>
      <c r="E261" s="170">
        <f>VLOOKUP(A261,'PATENTES SINIM'!$A$6:$C$350,3,FALSE)</f>
        <v>0</v>
      </c>
      <c r="F261" s="170">
        <f>VLOOKUP(A261,'I G 2019'!$A$6:$I$350,8,FALSE)</f>
        <v>1.9897915916305117E-2</v>
      </c>
      <c r="G261" s="170">
        <f>VLOOKUP(A261,CGR!$S$11:$T$355,2,FALSE)</f>
        <v>1</v>
      </c>
      <c r="H261" s="203">
        <f>VLOOKUP(A261,TM!$C$2:$E$346,3,FALSE)</f>
        <v>0.87749999999999995</v>
      </c>
      <c r="I261" s="170">
        <f>VLOOKUP(A261,'IRPi 2019'!$A$6:$F$350,6,FALSE)</f>
        <v>1</v>
      </c>
      <c r="J261" s="170">
        <f>VLOOKUP(A261,'R E I 2019'!$A$4:$I$348,9,FALSE)</f>
        <v>1</v>
      </c>
      <c r="K261" s="190">
        <f>SUMPRODUCT($E$13:$J$13,E261:J261)*D261</f>
        <v>0.95100000000000007</v>
      </c>
      <c r="L261" s="180">
        <f t="shared" ref="L261:L292" si="31">_xlfn.RANK.EQ(K261,$K$261:$K$369,0)</f>
        <v>1</v>
      </c>
      <c r="M261" s="181">
        <f t="shared" ref="M261:M292" si="32">$E$8</f>
        <v>55</v>
      </c>
      <c r="N261" s="170">
        <f t="shared" si="26"/>
        <v>0.95100000000000007</v>
      </c>
      <c r="O261" s="127">
        <f t="shared" si="27"/>
        <v>2.4057934996820643E-2</v>
      </c>
      <c r="P261" s="123">
        <f t="shared" si="28"/>
        <v>113378602.51923004</v>
      </c>
      <c r="Q261" s="274">
        <f>VLOOKUP(A261,'MONTO A DISTRIB'!$A$5:$D$351,4,FALSE)</f>
        <v>113378602</v>
      </c>
      <c r="R261" s="99"/>
      <c r="S261" s="134"/>
    </row>
    <row r="262" spans="1:19" x14ac:dyDescent="0.25">
      <c r="A262" s="117">
        <v>12402</v>
      </c>
      <c r="B262" s="58">
        <v>5</v>
      </c>
      <c r="C262" s="117" t="s">
        <v>258</v>
      </c>
      <c r="D262" s="58">
        <f>VLOOKUP(A262,Previsional!$A$4:$G$348,Previsional!$G$2,FALSE)</f>
        <v>1</v>
      </c>
      <c r="E262" s="170">
        <f>VLOOKUP(A262,'PATENTES SINIM'!$A$6:$C$350,3,FALSE)</f>
        <v>1</v>
      </c>
      <c r="F262" s="170">
        <f>VLOOKUP(A262,'I G 2019'!$A$6:$I$350,8,FALSE)</f>
        <v>8.9529380572839296E-2</v>
      </c>
      <c r="G262" s="170">
        <f>VLOOKUP(A262,CGR!$S$11:$T$355,2,FALSE)</f>
        <v>1</v>
      </c>
      <c r="H262" s="203">
        <f>VLOOKUP(A262,TM!$C$2:$E$346,3,FALSE)</f>
        <v>0.94950000000000001</v>
      </c>
      <c r="I262" s="170">
        <f>VLOOKUP(A262,'IRPi 2019'!$A$6:$F$350,6,FALSE)</f>
        <v>1</v>
      </c>
      <c r="J262" s="170">
        <f>VLOOKUP(A262,'R E I 2019'!$A$4:$I$348,9,FALSE)</f>
        <v>1</v>
      </c>
      <c r="K262" s="170">
        <f t="shared" ref="K262:K293" si="33">SUMPRODUCT($E$12:$J$12,E262:J262)*D262</f>
        <v>0.76480734514320992</v>
      </c>
      <c r="L262" s="180">
        <f t="shared" si="31"/>
        <v>2</v>
      </c>
      <c r="M262" s="181">
        <f t="shared" si="32"/>
        <v>55</v>
      </c>
      <c r="N262" s="170">
        <f t="shared" si="26"/>
        <v>0.76480734514320992</v>
      </c>
      <c r="O262" s="127">
        <f t="shared" si="27"/>
        <v>1.9347723863876249E-2</v>
      </c>
      <c r="P262" s="123">
        <f t="shared" si="28"/>
        <v>91180639.315225631</v>
      </c>
      <c r="Q262" s="274">
        <f>VLOOKUP(A262,'MONTO A DISTRIB'!$A$5:$D$351,4,FALSE)</f>
        <v>91180639</v>
      </c>
      <c r="R262" s="99"/>
      <c r="S262" s="134"/>
    </row>
    <row r="263" spans="1:19" x14ac:dyDescent="0.25">
      <c r="A263" s="117">
        <v>7105</v>
      </c>
      <c r="B263" s="58">
        <v>5</v>
      </c>
      <c r="C263" s="117" t="s">
        <v>269</v>
      </c>
      <c r="D263" s="58">
        <f>VLOOKUP(A263,Previsional!$A$4:$G$348,Previsional!$G$2,FALSE)</f>
        <v>1</v>
      </c>
      <c r="E263" s="170">
        <f>VLOOKUP(A263,'PATENTES SINIM'!$A$6:$C$350,3,FALSE)</f>
        <v>0.95923261390887293</v>
      </c>
      <c r="F263" s="170">
        <f>VLOOKUP(A263,'I G 2019'!$A$6:$I$350,8,FALSE)</f>
        <v>0.31540000289419695</v>
      </c>
      <c r="G263" s="170">
        <f>VLOOKUP(A263,CGR!$S$11:$T$355,2,FALSE)</f>
        <v>1</v>
      </c>
      <c r="H263" s="203">
        <f>VLOOKUP(A263,TM!$C$2:$E$346,3,FALSE)</f>
        <v>0.65880000000000005</v>
      </c>
      <c r="I263" s="170">
        <f>VLOOKUP(A263,'IRPi 2019'!$A$6:$F$350,6,FALSE)</f>
        <v>1</v>
      </c>
      <c r="J263" s="170">
        <f>VLOOKUP(A263,'R E I 2019'!$A$4:$I$348,9,FALSE)</f>
        <v>1</v>
      </c>
      <c r="K263" s="170">
        <f t="shared" si="33"/>
        <v>0.76340141559165486</v>
      </c>
      <c r="L263" s="180">
        <f t="shared" si="31"/>
        <v>3</v>
      </c>
      <c r="M263" s="181">
        <f t="shared" si="32"/>
        <v>55</v>
      </c>
      <c r="N263" s="170">
        <f t="shared" si="26"/>
        <v>0.76340141559165486</v>
      </c>
      <c r="O263" s="127">
        <f t="shared" si="27"/>
        <v>1.9312157342570867E-2</v>
      </c>
      <c r="P263" s="123">
        <f t="shared" si="28"/>
        <v>91013023.828584418</v>
      </c>
      <c r="Q263" s="274">
        <f>VLOOKUP(A263,'MONTO A DISTRIB'!$A$5:$D$351,4,FALSE)</f>
        <v>91013024</v>
      </c>
      <c r="R263" s="99"/>
      <c r="S263" s="134"/>
    </row>
    <row r="264" spans="1:19" x14ac:dyDescent="0.25">
      <c r="A264" s="117">
        <v>16305</v>
      </c>
      <c r="B264" s="58">
        <v>5</v>
      </c>
      <c r="C264" s="117" t="s">
        <v>271</v>
      </c>
      <c r="D264" s="58">
        <f>VLOOKUP(A264,Previsional!$A$4:$G$348,Previsional!$G$2,FALSE)</f>
        <v>1</v>
      </c>
      <c r="E264" s="170">
        <f>VLOOKUP(A264,'PATENTES SINIM'!$A$6:$C$350,3,FALSE)</f>
        <v>1</v>
      </c>
      <c r="F264" s="170">
        <f>VLOOKUP(A264,'I G 2019'!$A$6:$I$350,8,FALSE)</f>
        <v>0.22360435150498739</v>
      </c>
      <c r="G264" s="170">
        <f>VLOOKUP(A264,CGR!$S$11:$T$355,2,FALSE)</f>
        <v>1</v>
      </c>
      <c r="H264" s="203">
        <f>VLOOKUP(A264,TM!$C$2:$E$346,3,FALSE)</f>
        <v>0.70279999999999998</v>
      </c>
      <c r="I264" s="170">
        <f>VLOOKUP(A264,'IRPi 2019'!$A$6:$F$350,6,FALSE)</f>
        <v>0.99629065032050723</v>
      </c>
      <c r="J264" s="170">
        <f>VLOOKUP(A264,'R E I 2019'!$A$4:$I$348,9,FALSE)</f>
        <v>1</v>
      </c>
      <c r="K264" s="170">
        <f t="shared" si="33"/>
        <v>0.76113562039227223</v>
      </c>
      <c r="L264" s="180">
        <f t="shared" si="31"/>
        <v>4</v>
      </c>
      <c r="M264" s="181">
        <f t="shared" si="32"/>
        <v>55</v>
      </c>
      <c r="N264" s="170">
        <f t="shared" si="26"/>
        <v>0.76113562039227223</v>
      </c>
      <c r="O264" s="127">
        <f t="shared" si="27"/>
        <v>1.9254838358740312E-2</v>
      </c>
      <c r="P264" s="123">
        <f t="shared" si="28"/>
        <v>90742894.813546777</v>
      </c>
      <c r="Q264" s="274">
        <f>VLOOKUP(A264,'MONTO A DISTRIB'!$A$5:$D$351,4,FALSE)</f>
        <v>90742895</v>
      </c>
      <c r="R264" s="99"/>
      <c r="S264" s="134"/>
    </row>
    <row r="265" spans="1:19" x14ac:dyDescent="0.25">
      <c r="A265" s="117">
        <v>14108</v>
      </c>
      <c r="B265" s="58">
        <v>5</v>
      </c>
      <c r="C265" s="117" t="s">
        <v>286</v>
      </c>
      <c r="D265" s="58">
        <f>VLOOKUP(A265,Previsional!$A$4:$G$348,Previsional!$G$2,FALSE)</f>
        <v>1</v>
      </c>
      <c r="E265" s="170">
        <f>VLOOKUP(A265,'PATENTES SINIM'!$A$6:$C$350,3,FALSE)</f>
        <v>0.86854005167958659</v>
      </c>
      <c r="F265" s="170">
        <f>VLOOKUP(A265,'I G 2019'!$A$6:$I$350,8,FALSE)</f>
        <v>0.21442602630761368</v>
      </c>
      <c r="G265" s="170">
        <f>VLOOKUP(A265,CGR!$S$11:$T$355,2,FALSE)</f>
        <v>1</v>
      </c>
      <c r="H265" s="203">
        <f>VLOOKUP(A265,TM!$C$2:$E$346,3,FALSE)</f>
        <v>0.98380000000000001</v>
      </c>
      <c r="I265" s="170">
        <f>VLOOKUP(A265,'IRPi 2019'!$A$6:$F$350,6,FALSE)</f>
        <v>1</v>
      </c>
      <c r="J265" s="170">
        <f>VLOOKUP(A265,'R E I 2019'!$A$4:$I$348,9,FALSE)</f>
        <v>1</v>
      </c>
      <c r="K265" s="170">
        <f t="shared" si="33"/>
        <v>0.75516552466475872</v>
      </c>
      <c r="L265" s="180">
        <f t="shared" si="31"/>
        <v>5</v>
      </c>
      <c r="M265" s="181">
        <f t="shared" si="32"/>
        <v>55</v>
      </c>
      <c r="N265" s="170">
        <f t="shared" si="26"/>
        <v>0.75516552466475872</v>
      </c>
      <c r="O265" s="127">
        <f t="shared" si="27"/>
        <v>1.9103809783622208E-2</v>
      </c>
      <c r="P265" s="123">
        <f t="shared" si="28"/>
        <v>90031137.599570438</v>
      </c>
      <c r="Q265" s="274">
        <f>VLOOKUP(A265,'MONTO A DISTRIB'!$A$5:$D$351,4,FALSE)</f>
        <v>90031138</v>
      </c>
      <c r="R265" s="99"/>
      <c r="S265" s="134"/>
    </row>
    <row r="266" spans="1:19" x14ac:dyDescent="0.25">
      <c r="A266" s="117">
        <v>16304</v>
      </c>
      <c r="B266" s="58">
        <v>5</v>
      </c>
      <c r="C266" s="117" t="s">
        <v>290</v>
      </c>
      <c r="D266" s="58">
        <f>VLOOKUP(A266,Previsional!$A$4:$G$348,Previsional!$G$2,FALSE)</f>
        <v>1</v>
      </c>
      <c r="E266" s="170">
        <f>VLOOKUP(A266,'PATENTES SINIM'!$A$6:$C$350,3,FALSE)</f>
        <v>1</v>
      </c>
      <c r="F266" s="170">
        <f>VLOOKUP(A266,'I G 2019'!$A$6:$I$350,8,FALSE)</f>
        <v>7.7947001714899891E-2</v>
      </c>
      <c r="G266" s="170">
        <f>VLOOKUP(A266,CGR!$S$11:$T$355,2,FALSE)</f>
        <v>1</v>
      </c>
      <c r="H266" s="203">
        <f>VLOOKUP(A266,TM!$C$2:$E$346,3,FALSE)</f>
        <v>0.89319999999999999</v>
      </c>
      <c r="I266" s="170">
        <f>VLOOKUP(A266,'IRPi 2019'!$A$6:$F$350,6,FALSE)</f>
        <v>1</v>
      </c>
      <c r="J266" s="170">
        <f>VLOOKUP(A266,'R E I 2019'!$A$4:$I$348,9,FALSE)</f>
        <v>1</v>
      </c>
      <c r="K266" s="170">
        <f t="shared" si="33"/>
        <v>0.75346675042872502</v>
      </c>
      <c r="L266" s="180">
        <f t="shared" si="31"/>
        <v>6</v>
      </c>
      <c r="M266" s="181">
        <f t="shared" si="32"/>
        <v>55</v>
      </c>
      <c r="N266" s="170">
        <f t="shared" si="26"/>
        <v>0.75346675042872502</v>
      </c>
      <c r="O266" s="127">
        <f t="shared" si="27"/>
        <v>1.9060835020063036E-2</v>
      </c>
      <c r="P266" s="123">
        <f t="shared" si="28"/>
        <v>89828609.051855221</v>
      </c>
      <c r="Q266" s="274">
        <f>VLOOKUP(A266,'MONTO A DISTRIB'!$A$5:$D$351,4,FALSE)</f>
        <v>89828609</v>
      </c>
      <c r="R266" s="99"/>
      <c r="S266" s="134"/>
    </row>
    <row r="267" spans="1:19" x14ac:dyDescent="0.25">
      <c r="A267" s="117">
        <v>6302</v>
      </c>
      <c r="B267" s="58">
        <v>5</v>
      </c>
      <c r="C267" s="117" t="s">
        <v>316</v>
      </c>
      <c r="D267" s="58">
        <f>VLOOKUP(A267,Previsional!$A$4:$G$348,Previsional!$G$2,FALSE)</f>
        <v>1</v>
      </c>
      <c r="E267" s="170">
        <f>VLOOKUP(A267,'PATENTES SINIM'!$A$6:$C$350,3,FALSE)</f>
        <v>0.95346062052505964</v>
      </c>
      <c r="F267" s="170">
        <f>VLOOKUP(A267,'I G 2019'!$A$6:$I$350,8,FALSE)</f>
        <v>0.10319992448683693</v>
      </c>
      <c r="G267" s="170">
        <f>VLOOKUP(A267,CGR!$S$11:$T$355,2,FALSE)</f>
        <v>1</v>
      </c>
      <c r="H267" s="203">
        <f>VLOOKUP(A267,TM!$C$2:$E$346,3,FALSE)</f>
        <v>0.95450000000000002</v>
      </c>
      <c r="I267" s="170">
        <f>VLOOKUP(A267,'IRPi 2019'!$A$6:$F$350,6,FALSE)</f>
        <v>1</v>
      </c>
      <c r="J267" s="170">
        <f>VLOOKUP(A267,'R E I 2019'!$A$4:$I$348,9,FALSE)</f>
        <v>1</v>
      </c>
      <c r="K267" s="170">
        <f t="shared" si="33"/>
        <v>0.75268619830548023</v>
      </c>
      <c r="L267" s="180">
        <f t="shared" si="31"/>
        <v>7</v>
      </c>
      <c r="M267" s="181">
        <f t="shared" si="32"/>
        <v>55</v>
      </c>
      <c r="N267" s="170">
        <f t="shared" si="26"/>
        <v>0.75268619830548023</v>
      </c>
      <c r="O267" s="127">
        <f t="shared" si="27"/>
        <v>1.9041088992468237E-2</v>
      </c>
      <c r="P267" s="123">
        <f t="shared" si="28"/>
        <v>89735551.313761726</v>
      </c>
      <c r="Q267" s="274">
        <f>VLOOKUP(A267,'MONTO A DISTRIB'!$A$5:$D$351,4,FALSE)</f>
        <v>89735551</v>
      </c>
      <c r="R267" s="99"/>
      <c r="S267" s="134"/>
    </row>
    <row r="268" spans="1:19" x14ac:dyDescent="0.25">
      <c r="A268" s="117">
        <v>7106</v>
      </c>
      <c r="B268" s="58">
        <v>5</v>
      </c>
      <c r="C268" s="117" t="s">
        <v>240</v>
      </c>
      <c r="D268" s="58">
        <f>VLOOKUP(A268,Previsional!$A$4:$G$348,Previsional!$G$2,FALSE)</f>
        <v>1</v>
      </c>
      <c r="E268" s="170">
        <f>VLOOKUP(A268,'PATENTES SINIM'!$A$6:$C$350,3,FALSE)</f>
        <v>0.81229773462783172</v>
      </c>
      <c r="F268" s="170">
        <f>VLOOKUP(A268,'I G 2019'!$A$6:$I$350,8,FALSE)</f>
        <v>0.75746050611767646</v>
      </c>
      <c r="G268" s="170">
        <f>VLOOKUP(A268,CGR!$S$11:$T$355,2,FALSE)</f>
        <v>1</v>
      </c>
      <c r="H268" s="203">
        <f>VLOOKUP(A268,TM!$C$2:$E$346,3,FALSE)</f>
        <v>0.1792</v>
      </c>
      <c r="I268" s="170">
        <f>VLOOKUP(A268,'IRPi 2019'!$A$6:$F$350,6,FALSE)</f>
        <v>1</v>
      </c>
      <c r="J268" s="170">
        <f>VLOOKUP(A268,'R E I 2019'!$A$4:$I$348,9,FALSE)</f>
        <v>0.9375</v>
      </c>
      <c r="K268" s="170">
        <f t="shared" si="33"/>
        <v>0.74742433364916028</v>
      </c>
      <c r="L268" s="180">
        <f t="shared" si="31"/>
        <v>8</v>
      </c>
      <c r="M268" s="181">
        <f t="shared" si="32"/>
        <v>55</v>
      </c>
      <c r="N268" s="170">
        <f t="shared" si="26"/>
        <v>0.74742433364916028</v>
      </c>
      <c r="O268" s="127">
        <f t="shared" si="27"/>
        <v>1.8907976902180317E-2</v>
      </c>
      <c r="P268" s="123">
        <f t="shared" si="28"/>
        <v>89108229.692963734</v>
      </c>
      <c r="Q268" s="274">
        <f>VLOOKUP(A268,'MONTO A DISTRIB'!$A$5:$D$351,4,FALSE)</f>
        <v>89108230</v>
      </c>
      <c r="R268" s="99"/>
      <c r="S268" s="134"/>
    </row>
    <row r="269" spans="1:19" x14ac:dyDescent="0.25">
      <c r="A269" s="117">
        <v>7109</v>
      </c>
      <c r="B269" s="58">
        <v>5</v>
      </c>
      <c r="C269" s="117" t="s">
        <v>245</v>
      </c>
      <c r="D269" s="58">
        <f>VLOOKUP(A269,Previsional!$A$4:$G$348,Previsional!$G$2,FALSE)</f>
        <v>1</v>
      </c>
      <c r="E269" s="170">
        <f>VLOOKUP(A269,'PATENTES SINIM'!$A$6:$C$350,3,FALSE)</f>
        <v>0.89776046738072057</v>
      </c>
      <c r="F269" s="170">
        <f>VLOOKUP(A269,'I G 2019'!$A$6:$I$350,8,FALSE)</f>
        <v>0.19753498830056249</v>
      </c>
      <c r="G269" s="170">
        <f>VLOOKUP(A269,CGR!$S$11:$T$355,2,FALSE)</f>
        <v>1</v>
      </c>
      <c r="H269" s="203">
        <f>VLOOKUP(A269,TM!$C$2:$E$346,3,FALSE)</f>
        <v>0.89029999999999998</v>
      </c>
      <c r="I269" s="170">
        <f>VLOOKUP(A269,'IRPi 2019'!$A$6:$F$350,6,FALSE)</f>
        <v>1</v>
      </c>
      <c r="J269" s="170">
        <f>VLOOKUP(A269,'R E I 2019'!$A$4:$I$348,9,FALSE)</f>
        <v>1</v>
      </c>
      <c r="K269" s="170">
        <f t="shared" si="33"/>
        <v>0.74714491065839295</v>
      </c>
      <c r="L269" s="180">
        <f t="shared" si="31"/>
        <v>9</v>
      </c>
      <c r="M269" s="181">
        <f t="shared" si="32"/>
        <v>55</v>
      </c>
      <c r="N269" s="170">
        <f t="shared" si="26"/>
        <v>0.74714491065839295</v>
      </c>
      <c r="O269" s="127">
        <f t="shared" si="27"/>
        <v>1.8900908195399562E-2</v>
      </c>
      <c r="P269" s="123">
        <f t="shared" si="28"/>
        <v>89074916.771612585</v>
      </c>
      <c r="Q269" s="274">
        <f>VLOOKUP(A269,'MONTO A DISTRIB'!$A$5:$D$351,4,FALSE)</f>
        <v>89074917</v>
      </c>
      <c r="R269" s="99"/>
      <c r="S269" s="134"/>
    </row>
    <row r="270" spans="1:19" x14ac:dyDescent="0.25">
      <c r="A270" s="117">
        <v>7403</v>
      </c>
      <c r="B270" s="58">
        <v>5</v>
      </c>
      <c r="C270" s="117" t="s">
        <v>296</v>
      </c>
      <c r="D270" s="58">
        <f>VLOOKUP(A270,Previsional!$A$4:$G$348,Previsional!$G$2,FALSE)</f>
        <v>1</v>
      </c>
      <c r="E270" s="170">
        <f>VLOOKUP(A270,'PATENTES SINIM'!$A$6:$C$350,3,FALSE)</f>
        <v>0.99845679012345678</v>
      </c>
      <c r="F270" s="170">
        <f>VLOOKUP(A270,'I G 2019'!$A$6:$I$350,8,FALSE)</f>
        <v>0.12823042633811463</v>
      </c>
      <c r="G270" s="170">
        <f>VLOOKUP(A270,CGR!$S$11:$T$355,2,FALSE)</f>
        <v>1</v>
      </c>
      <c r="H270" s="203">
        <f>VLOOKUP(A270,TM!$C$2:$E$346,3,FALSE)</f>
        <v>0.75670000000000004</v>
      </c>
      <c r="I270" s="170">
        <f>VLOOKUP(A270,'IRPi 2019'!$A$6:$F$350,6,FALSE)</f>
        <v>1</v>
      </c>
      <c r="J270" s="170">
        <f>VLOOKUP(A270,'R E I 2019'!$A$4:$I$348,9,FALSE)</f>
        <v>1</v>
      </c>
      <c r="K270" s="170">
        <f t="shared" si="33"/>
        <v>0.74502248312773856</v>
      </c>
      <c r="L270" s="180">
        <f t="shared" si="31"/>
        <v>10</v>
      </c>
      <c r="M270" s="181">
        <f t="shared" si="32"/>
        <v>55</v>
      </c>
      <c r="N270" s="170">
        <f t="shared" si="26"/>
        <v>0.74502248312773856</v>
      </c>
      <c r="O270" s="127">
        <f t="shared" si="27"/>
        <v>1.8847216057052616E-2</v>
      </c>
      <c r="P270" s="123">
        <f t="shared" si="28"/>
        <v>88821880.107707292</v>
      </c>
      <c r="Q270" s="274">
        <f>VLOOKUP(A270,'MONTO A DISTRIB'!$A$5:$D$351,4,FALSE)</f>
        <v>88821880</v>
      </c>
      <c r="R270" s="99"/>
      <c r="S270" s="134"/>
    </row>
    <row r="271" spans="1:19" x14ac:dyDescent="0.25">
      <c r="A271" s="117">
        <v>6203</v>
      </c>
      <c r="B271" s="58">
        <v>5</v>
      </c>
      <c r="C271" s="117" t="s">
        <v>287</v>
      </c>
      <c r="D271" s="58">
        <f>VLOOKUP(A271,Previsional!$A$4:$G$348,Previsional!$G$2,FALSE)</f>
        <v>1</v>
      </c>
      <c r="E271" s="170">
        <f>VLOOKUP(A271,'PATENTES SINIM'!$A$6:$C$350,3,FALSE)</f>
        <v>0.87003610108303253</v>
      </c>
      <c r="F271" s="170">
        <f>VLOOKUP(A271,'I G 2019'!$A$6:$I$350,8,FALSE)</f>
        <v>0.25920878049740476</v>
      </c>
      <c r="G271" s="170">
        <f>VLOOKUP(A271,CGR!$S$11:$T$355,2,FALSE)</f>
        <v>1</v>
      </c>
      <c r="H271" s="203">
        <f>VLOOKUP(A271,TM!$C$2:$E$346,3,FALSE)</f>
        <v>0.83420000000000005</v>
      </c>
      <c r="I271" s="170">
        <f>VLOOKUP(A271,'IRPi 2019'!$A$6:$F$350,6,FALSE)</f>
        <v>1</v>
      </c>
      <c r="J271" s="170">
        <f>VLOOKUP(A271,'R E I 2019'!$A$4:$I$348,9,FALSE)</f>
        <v>1</v>
      </c>
      <c r="K271" s="170">
        <f t="shared" si="33"/>
        <v>0.74444483050341259</v>
      </c>
      <c r="L271" s="180">
        <f t="shared" si="31"/>
        <v>11</v>
      </c>
      <c r="M271" s="181">
        <f t="shared" si="32"/>
        <v>55</v>
      </c>
      <c r="N271" s="170">
        <f t="shared" si="26"/>
        <v>0.74444483050341259</v>
      </c>
      <c r="O271" s="127">
        <f t="shared" si="27"/>
        <v>1.8832602882197961E-2</v>
      </c>
      <c r="P271" s="123">
        <f t="shared" si="28"/>
        <v>88753012.129486844</v>
      </c>
      <c r="Q271" s="274">
        <f>VLOOKUP(A271,'MONTO A DISTRIB'!$A$5:$D$351,4,FALSE)</f>
        <v>88753012</v>
      </c>
      <c r="R271" s="99"/>
      <c r="S271" s="134"/>
    </row>
    <row r="272" spans="1:19" x14ac:dyDescent="0.25">
      <c r="A272" s="117">
        <v>16205</v>
      </c>
      <c r="B272" s="58">
        <v>5</v>
      </c>
      <c r="C272" s="117" t="s">
        <v>266</v>
      </c>
      <c r="D272" s="58">
        <f>VLOOKUP(A272,Previsional!$A$4:$G$348,Previsional!$G$2,FALSE)</f>
        <v>1</v>
      </c>
      <c r="E272" s="170">
        <f>VLOOKUP(A272,'PATENTES SINIM'!$A$6:$C$350,3,FALSE)</f>
        <v>1</v>
      </c>
      <c r="F272" s="170">
        <f>VLOOKUP(A272,'I G 2019'!$A$6:$I$350,8,FALSE)</f>
        <v>4.6724322529905937E-2</v>
      </c>
      <c r="G272" s="170">
        <f>VLOOKUP(A272,CGR!$S$11:$T$355,2,FALSE)</f>
        <v>1</v>
      </c>
      <c r="H272" s="203">
        <f>VLOOKUP(A272,TM!$C$2:$E$346,3,FALSE)</f>
        <v>0.84989999999999999</v>
      </c>
      <c r="I272" s="170">
        <f>VLOOKUP(A272,'IRPi 2019'!$A$6:$F$350,6,FALSE)</f>
        <v>1</v>
      </c>
      <c r="J272" s="170">
        <f>VLOOKUP(A272,'R E I 2019'!$A$4:$I$348,9,FALSE)</f>
        <v>1</v>
      </c>
      <c r="K272" s="170">
        <f t="shared" si="33"/>
        <v>0.73916608063247646</v>
      </c>
      <c r="L272" s="180">
        <f t="shared" si="31"/>
        <v>12</v>
      </c>
      <c r="M272" s="181">
        <f t="shared" si="32"/>
        <v>55</v>
      </c>
      <c r="N272" s="170">
        <f t="shared" si="26"/>
        <v>0.73916608063247646</v>
      </c>
      <c r="O272" s="127">
        <f t="shared" si="27"/>
        <v>1.8699063637971403E-2</v>
      </c>
      <c r="P272" s="123">
        <f t="shared" si="28"/>
        <v>88123677.446610615</v>
      </c>
      <c r="Q272" s="274">
        <f>VLOOKUP(A272,'MONTO A DISTRIB'!$A$5:$D$351,4,FALSE)</f>
        <v>88123677</v>
      </c>
      <c r="R272" s="99"/>
      <c r="S272" s="134"/>
    </row>
    <row r="273" spans="1:19" x14ac:dyDescent="0.25">
      <c r="A273" s="117">
        <v>7303</v>
      </c>
      <c r="B273" s="58">
        <v>5</v>
      </c>
      <c r="C273" s="117" t="s">
        <v>244</v>
      </c>
      <c r="D273" s="58">
        <f>VLOOKUP(A273,Previsional!$A$4:$G$348,Previsional!$G$2,FALSE)</f>
        <v>1</v>
      </c>
      <c r="E273" s="170">
        <f>VLOOKUP(A273,'PATENTES SINIM'!$A$6:$C$350,3,FALSE)</f>
        <v>0.95178571428571423</v>
      </c>
      <c r="F273" s="170">
        <f>VLOOKUP(A273,'I G 2019'!$A$6:$I$350,8,FALSE)</f>
        <v>0.1486041645410773</v>
      </c>
      <c r="G273" s="170">
        <f>VLOOKUP(A273,CGR!$S$11:$T$355,2,FALSE)</f>
        <v>1</v>
      </c>
      <c r="H273" s="203">
        <f>VLOOKUP(A273,TM!$C$2:$E$346,3,FALSE)</f>
        <v>0.76980000000000004</v>
      </c>
      <c r="I273" s="170">
        <f>VLOOKUP(A273,'IRPi 2019'!$A$6:$F$350,6,FALSE)</f>
        <v>1</v>
      </c>
      <c r="J273" s="170">
        <f>VLOOKUP(A273,'R E I 2019'!$A$4:$I$348,9,FALSE)</f>
        <v>1</v>
      </c>
      <c r="K273" s="170">
        <f t="shared" si="33"/>
        <v>0.73574604113526931</v>
      </c>
      <c r="L273" s="180">
        <f t="shared" si="31"/>
        <v>13</v>
      </c>
      <c r="M273" s="181">
        <f t="shared" si="32"/>
        <v>55</v>
      </c>
      <c r="N273" s="170">
        <f t="shared" si="26"/>
        <v>0.73574604113526931</v>
      </c>
      <c r="O273" s="127">
        <f t="shared" si="27"/>
        <v>1.8612545143849038E-2</v>
      </c>
      <c r="P273" s="123">
        <f t="shared" si="28"/>
        <v>87715938.96211648</v>
      </c>
      <c r="Q273" s="274">
        <f>VLOOKUP(A273,'MONTO A DISTRIB'!$A$5:$D$351,4,FALSE)</f>
        <v>87715939</v>
      </c>
      <c r="R273" s="99"/>
      <c r="S273" s="134"/>
    </row>
    <row r="274" spans="1:19" x14ac:dyDescent="0.25">
      <c r="A274" s="117">
        <v>5705</v>
      </c>
      <c r="B274" s="58">
        <v>5</v>
      </c>
      <c r="C274" s="117" t="s">
        <v>278</v>
      </c>
      <c r="D274" s="58">
        <f>VLOOKUP(A274,Previsional!$A$4:$G$348,Previsional!$G$2,FALSE)</f>
        <v>1</v>
      </c>
      <c r="E274" s="170">
        <f>VLOOKUP(A274,'PATENTES SINIM'!$A$6:$C$350,3,FALSE)</f>
        <v>0.95952380952380956</v>
      </c>
      <c r="F274" s="170">
        <f>VLOOKUP(A274,'I G 2019'!$A$6:$I$350,8,FALSE)</f>
        <v>9.7597815035202179E-2</v>
      </c>
      <c r="G274" s="170">
        <f>VLOOKUP(A274,CGR!$S$11:$T$355,2,FALSE)</f>
        <v>1</v>
      </c>
      <c r="H274" s="203">
        <f>VLOOKUP(A274,TM!$C$2:$E$346,3,FALSE)</f>
        <v>0.83979999999999999</v>
      </c>
      <c r="I274" s="170">
        <f>VLOOKUP(A274,'IRPi 2019'!$A$6:$F$350,6,FALSE)</f>
        <v>1</v>
      </c>
      <c r="J274" s="170">
        <f>VLOOKUP(A274,'R E I 2019'!$A$4:$I$348,9,FALSE)</f>
        <v>0.95284999999999997</v>
      </c>
      <c r="K274" s="170">
        <f t="shared" si="33"/>
        <v>0.73384528709213392</v>
      </c>
      <c r="L274" s="180">
        <f t="shared" si="31"/>
        <v>14</v>
      </c>
      <c r="M274" s="181">
        <f t="shared" si="32"/>
        <v>55</v>
      </c>
      <c r="N274" s="170">
        <f t="shared" si="26"/>
        <v>0.73384528709213392</v>
      </c>
      <c r="O274" s="127">
        <f t="shared" si="27"/>
        <v>1.8564460793465552E-2</v>
      </c>
      <c r="P274" s="123">
        <f t="shared" si="28"/>
        <v>87489330.30055657</v>
      </c>
      <c r="Q274" s="274">
        <f>VLOOKUP(A274,'MONTO A DISTRIB'!$A$5:$D$351,4,FALSE)</f>
        <v>87489330</v>
      </c>
      <c r="R274" s="99"/>
      <c r="S274" s="134"/>
    </row>
    <row r="275" spans="1:19" x14ac:dyDescent="0.25">
      <c r="A275" s="117">
        <v>7108</v>
      </c>
      <c r="B275" s="58">
        <v>5</v>
      </c>
      <c r="C275" s="117" t="s">
        <v>241</v>
      </c>
      <c r="D275" s="58">
        <f>VLOOKUP(A275,Previsional!$A$4:$G$348,Previsional!$G$2,FALSE)</f>
        <v>1</v>
      </c>
      <c r="E275" s="170">
        <f>VLOOKUP(A275,'PATENTES SINIM'!$A$6:$C$350,3,FALSE)</f>
        <v>0.69484536082474224</v>
      </c>
      <c r="F275" s="170">
        <f>VLOOKUP(A275,'I G 2019'!$A$6:$I$350,8,FALSE)</f>
        <v>0.42813240912171208</v>
      </c>
      <c r="G275" s="170">
        <f>VLOOKUP(A275,CGR!$S$11:$T$355,2,FALSE)</f>
        <v>1</v>
      </c>
      <c r="H275" s="203">
        <f>VLOOKUP(A275,TM!$C$2:$E$346,3,FALSE)</f>
        <v>0.88090000000000002</v>
      </c>
      <c r="I275" s="170">
        <f>VLOOKUP(A275,'IRPi 2019'!$A$6:$F$350,6,FALSE)</f>
        <v>1</v>
      </c>
      <c r="J275" s="170">
        <f>VLOOKUP(A275,'R E I 2019'!$A$4:$I$348,9,FALSE)</f>
        <v>1</v>
      </c>
      <c r="K275" s="170">
        <f t="shared" si="33"/>
        <v>0.73236397856908786</v>
      </c>
      <c r="L275" s="180">
        <f t="shared" si="31"/>
        <v>15</v>
      </c>
      <c r="M275" s="181">
        <f t="shared" si="32"/>
        <v>55</v>
      </c>
      <c r="N275" s="170">
        <f t="shared" si="26"/>
        <v>0.73236397856908786</v>
      </c>
      <c r="O275" s="127">
        <f t="shared" si="27"/>
        <v>1.852698737163834E-2</v>
      </c>
      <c r="P275" s="123">
        <f t="shared" si="28"/>
        <v>87312728.102614641</v>
      </c>
      <c r="Q275" s="274">
        <f>VLOOKUP(A275,'MONTO A DISTRIB'!$A$5:$D$351,4,FALSE)</f>
        <v>87312728</v>
      </c>
      <c r="R275" s="99"/>
      <c r="S275" s="134"/>
    </row>
    <row r="276" spans="1:19" x14ac:dyDescent="0.25">
      <c r="A276" s="117">
        <v>11303</v>
      </c>
      <c r="B276" s="58">
        <v>5</v>
      </c>
      <c r="C276" s="117" t="s">
        <v>243</v>
      </c>
      <c r="D276" s="58">
        <f>VLOOKUP(A276,Previsional!$A$4:$G$348,Previsional!$G$2,FALSE)</f>
        <v>1</v>
      </c>
      <c r="E276" s="170">
        <f>VLOOKUP(A276,'PATENTES SINIM'!$A$6:$C$350,3,FALSE)</f>
        <v>0.9726027397260274</v>
      </c>
      <c r="F276" s="170">
        <f>VLOOKUP(A276,'I G 2019'!$A$6:$I$350,8,FALSE)</f>
        <v>2.6640665428685067E-2</v>
      </c>
      <c r="G276" s="170">
        <f>VLOOKUP(A276,CGR!$S$11:$T$355,2,FALSE)</f>
        <v>1</v>
      </c>
      <c r="H276" s="203">
        <f>VLOOKUP(A276,TM!$C$2:$E$346,3,FALSE)</f>
        <v>0.89900000000000002</v>
      </c>
      <c r="I276" s="170">
        <f>VLOOKUP(A276,'IRPi 2019'!$A$6:$F$350,6,FALSE)</f>
        <v>1</v>
      </c>
      <c r="J276" s="170">
        <f>VLOOKUP(A276,'R E I 2019'!$A$4:$I$348,9,FALSE)</f>
        <v>1</v>
      </c>
      <c r="K276" s="170">
        <f t="shared" si="33"/>
        <v>0.73192112526128095</v>
      </c>
      <c r="L276" s="180">
        <f t="shared" si="31"/>
        <v>16</v>
      </c>
      <c r="M276" s="181">
        <f t="shared" si="32"/>
        <v>55</v>
      </c>
      <c r="N276" s="170">
        <f t="shared" si="26"/>
        <v>0.73192112526128095</v>
      </c>
      <c r="O276" s="127">
        <f t="shared" si="27"/>
        <v>1.8515784284264685E-2</v>
      </c>
      <c r="P276" s="123">
        <f t="shared" si="28"/>
        <v>87259930.953129709</v>
      </c>
      <c r="Q276" s="274">
        <f>VLOOKUP(A276,'MONTO A DISTRIB'!$A$5:$D$351,4,FALSE)</f>
        <v>87259931</v>
      </c>
      <c r="R276" s="99"/>
      <c r="S276" s="134"/>
    </row>
    <row r="277" spans="1:19" x14ac:dyDescent="0.25">
      <c r="A277" s="117">
        <v>4302</v>
      </c>
      <c r="B277" s="58">
        <v>5</v>
      </c>
      <c r="C277" s="117" t="s">
        <v>314</v>
      </c>
      <c r="D277" s="58">
        <f>VLOOKUP(A277,Previsional!$A$4:$G$348,Previsional!$G$2,FALSE)</f>
        <v>1</v>
      </c>
      <c r="E277" s="170">
        <f>VLOOKUP(A277,'PATENTES SINIM'!$A$6:$C$350,3,FALSE)</f>
        <v>0.99345335515548283</v>
      </c>
      <c r="F277" s="170">
        <f>VLOOKUP(A277,'I G 2019'!$A$6:$I$350,8,FALSE)</f>
        <v>9.7918175834483756E-2</v>
      </c>
      <c r="G277" s="170">
        <f>VLOOKUP(A277,CGR!$S$11:$T$355,2,FALSE)</f>
        <v>1</v>
      </c>
      <c r="H277" s="203">
        <f>VLOOKUP(A277,TM!$C$2:$E$346,3,FALSE)</f>
        <v>0.72940000000000005</v>
      </c>
      <c r="I277" s="170">
        <f>VLOOKUP(A277,'IRPi 2019'!$A$6:$F$350,6,FALSE)</f>
        <v>1</v>
      </c>
      <c r="J277" s="170">
        <f>VLOOKUP(A277,'R E I 2019'!$A$4:$I$348,9,FALSE)</f>
        <v>1</v>
      </c>
      <c r="K277" s="170">
        <f t="shared" si="33"/>
        <v>0.73159821826304006</v>
      </c>
      <c r="L277" s="180">
        <f t="shared" si="31"/>
        <v>17</v>
      </c>
      <c r="M277" s="181">
        <f t="shared" si="32"/>
        <v>55</v>
      </c>
      <c r="N277" s="170">
        <f t="shared" si="26"/>
        <v>0.73159821826304006</v>
      </c>
      <c r="O277" s="127">
        <f t="shared" si="27"/>
        <v>1.8507615540233457E-2</v>
      </c>
      <c r="P277" s="123">
        <f t="shared" si="28"/>
        <v>87221433.850917056</v>
      </c>
      <c r="Q277" s="274">
        <f>VLOOKUP(A277,'MONTO A DISTRIB'!$A$5:$D$351,4,FALSE)</f>
        <v>87221434</v>
      </c>
      <c r="R277" s="99"/>
      <c r="S277" s="134"/>
    </row>
    <row r="278" spans="1:19" x14ac:dyDescent="0.25">
      <c r="A278" s="117">
        <v>7107</v>
      </c>
      <c r="B278" s="58">
        <v>5</v>
      </c>
      <c r="C278" s="117" t="s">
        <v>323</v>
      </c>
      <c r="D278" s="58">
        <f>VLOOKUP(A278,Previsional!$A$4:$G$348,Previsional!$G$2,FALSE)</f>
        <v>1</v>
      </c>
      <c r="E278" s="170">
        <f>VLOOKUP(A278,'PATENTES SINIM'!$A$6:$C$350,3,FALSE)</f>
        <v>0.82795698924731187</v>
      </c>
      <c r="F278" s="170">
        <f>VLOOKUP(A278,'I G 2019'!$A$6:$I$350,8,FALSE)</f>
        <v>0.29199918266238817</v>
      </c>
      <c r="G278" s="170">
        <f>VLOOKUP(A278,CGR!$S$11:$T$355,2,FALSE)</f>
        <v>1</v>
      </c>
      <c r="H278" s="203">
        <f>VLOOKUP(A278,TM!$C$2:$E$346,3,FALSE)</f>
        <v>0.78159999999999996</v>
      </c>
      <c r="I278" s="170">
        <f>VLOOKUP(A278,'IRPi 2019'!$A$6:$F$350,6,FALSE)</f>
        <v>1</v>
      </c>
      <c r="J278" s="170">
        <f>VLOOKUP(A278,'R E I 2019'!$A$4:$I$348,9,FALSE)</f>
        <v>1</v>
      </c>
      <c r="K278" s="170">
        <f t="shared" si="33"/>
        <v>0.73002474190215627</v>
      </c>
      <c r="L278" s="180">
        <f t="shared" si="31"/>
        <v>18</v>
      </c>
      <c r="M278" s="181">
        <f t="shared" si="32"/>
        <v>55</v>
      </c>
      <c r="N278" s="170">
        <f t="shared" si="26"/>
        <v>0.73002474190215627</v>
      </c>
      <c r="O278" s="127">
        <f t="shared" si="27"/>
        <v>1.8467810501317395E-2</v>
      </c>
      <c r="P278" s="123">
        <f t="shared" si="28"/>
        <v>87033843.366275579</v>
      </c>
      <c r="Q278" s="274">
        <f>VLOOKUP(A278,'MONTO A DISTRIB'!$A$5:$D$351,4,FALSE)</f>
        <v>87033843</v>
      </c>
      <c r="R278" s="99"/>
      <c r="S278" s="134"/>
    </row>
    <row r="279" spans="1:19" x14ac:dyDescent="0.25">
      <c r="A279" s="117">
        <v>3302</v>
      </c>
      <c r="B279" s="58">
        <v>5</v>
      </c>
      <c r="C279" s="117" t="s">
        <v>329</v>
      </c>
      <c r="D279" s="58">
        <f>VLOOKUP(A279,Previsional!$A$4:$G$348,Previsional!$G$2,FALSE)</f>
        <v>1</v>
      </c>
      <c r="E279" s="170">
        <f>VLOOKUP(A279,'PATENTES SINIM'!$A$6:$C$350,3,FALSE)</f>
        <v>0.90434782608695652</v>
      </c>
      <c r="F279" s="170">
        <f>VLOOKUP(A279,'I G 2019'!$A$6:$I$350,8,FALSE)</f>
        <v>0.10955783987968301</v>
      </c>
      <c r="G279" s="170">
        <f>VLOOKUP(A279,CGR!$S$11:$T$355,2,FALSE)</f>
        <v>1</v>
      </c>
      <c r="H279" s="203">
        <f>VLOOKUP(A279,TM!$C$2:$E$346,3,FALSE)</f>
        <v>0.88490000000000002</v>
      </c>
      <c r="I279" s="170">
        <f>VLOOKUP(A279,'IRPi 2019'!$A$6:$F$350,6,FALSE)</f>
        <v>1</v>
      </c>
      <c r="J279" s="170">
        <f>VLOOKUP(A279,'R E I 2019'!$A$4:$I$348,9,FALSE)</f>
        <v>1</v>
      </c>
      <c r="K279" s="170">
        <f t="shared" si="33"/>
        <v>0.72664619910035566</v>
      </c>
      <c r="L279" s="180">
        <f t="shared" si="31"/>
        <v>19</v>
      </c>
      <c r="M279" s="181">
        <f t="shared" si="32"/>
        <v>55</v>
      </c>
      <c r="N279" s="170">
        <f t="shared" si="26"/>
        <v>0.72664619910035566</v>
      </c>
      <c r="O279" s="127">
        <f t="shared" si="27"/>
        <v>1.8382341770392375E-2</v>
      </c>
      <c r="P279" s="123">
        <f t="shared" si="28"/>
        <v>86631052.134498969</v>
      </c>
      <c r="Q279" s="274">
        <f>VLOOKUP(A279,'MONTO A DISTRIB'!$A$5:$D$351,4,FALSE)</f>
        <v>86631052</v>
      </c>
      <c r="R279" s="99"/>
      <c r="S279" s="134"/>
    </row>
    <row r="280" spans="1:19" x14ac:dyDescent="0.25">
      <c r="A280" s="117">
        <v>4303</v>
      </c>
      <c r="B280" s="58">
        <v>5</v>
      </c>
      <c r="C280" s="117" t="s">
        <v>253</v>
      </c>
      <c r="D280" s="58">
        <f>VLOOKUP(A280,Previsional!$A$4:$G$348,Previsional!$G$2,FALSE)</f>
        <v>1</v>
      </c>
      <c r="E280" s="170">
        <f>VLOOKUP(A280,'PATENTES SINIM'!$A$6:$C$350,3,FALSE)</f>
        <v>0.9275461380724539</v>
      </c>
      <c r="F280" s="170">
        <f>VLOOKUP(A280,'I G 2019'!$A$6:$I$350,8,FALSE)</f>
        <v>0.11042131488184997</v>
      </c>
      <c r="G280" s="170">
        <f>VLOOKUP(A280,CGR!$S$11:$T$355,2,FALSE)</f>
        <v>1</v>
      </c>
      <c r="H280" s="203">
        <f>VLOOKUP(A280,TM!$C$2:$E$346,3,FALSE)</f>
        <v>0.82709999999999995</v>
      </c>
      <c r="I280" s="170">
        <f>VLOOKUP(A280,'IRPi 2019'!$A$6:$F$350,6,FALSE)</f>
        <v>0.99937882384782595</v>
      </c>
      <c r="J280" s="170">
        <f>VLOOKUP(A280,'R E I 2019'!$A$4:$I$348,9,FALSE)</f>
        <v>1</v>
      </c>
      <c r="K280" s="170">
        <f t="shared" si="33"/>
        <v>0.72628041823821265</v>
      </c>
      <c r="L280" s="180">
        <f t="shared" si="31"/>
        <v>20</v>
      </c>
      <c r="M280" s="181">
        <f t="shared" si="32"/>
        <v>55</v>
      </c>
      <c r="N280" s="170">
        <f t="shared" si="26"/>
        <v>0.72628041823821265</v>
      </c>
      <c r="O280" s="127">
        <f t="shared" si="27"/>
        <v>1.8373088424225689E-2</v>
      </c>
      <c r="P280" s="123">
        <f t="shared" si="28"/>
        <v>86587443.592986822</v>
      </c>
      <c r="Q280" s="274">
        <f>VLOOKUP(A280,'MONTO A DISTRIB'!$A$5:$D$351,4,FALSE)</f>
        <v>86587444</v>
      </c>
      <c r="R280" s="99"/>
      <c r="S280" s="134"/>
    </row>
    <row r="281" spans="1:19" x14ac:dyDescent="0.25">
      <c r="A281" s="117">
        <v>8109</v>
      </c>
      <c r="B281" s="58">
        <v>5</v>
      </c>
      <c r="C281" s="117" t="s">
        <v>311</v>
      </c>
      <c r="D281" s="58">
        <f>VLOOKUP(A281,Previsional!$A$4:$G$348,Previsional!$G$2,FALSE)</f>
        <v>1</v>
      </c>
      <c r="E281" s="170">
        <f>VLOOKUP(A281,'PATENTES SINIM'!$A$6:$C$350,3,FALSE)</f>
        <v>0.98490566037735849</v>
      </c>
      <c r="F281" s="170">
        <f>VLOOKUP(A281,'I G 2019'!$A$6:$I$350,8,FALSE)</f>
        <v>9.6856067210771724E-2</v>
      </c>
      <c r="G281" s="170">
        <f>VLOOKUP(A281,CGR!$S$11:$T$355,2,FALSE)</f>
        <v>1</v>
      </c>
      <c r="H281" s="203">
        <f>VLOOKUP(A281,TM!$C$2:$E$346,3,FALSE)</f>
        <v>0.70369999999999999</v>
      </c>
      <c r="I281" s="170">
        <f>VLOOKUP(A281,'IRPi 2019'!$A$6:$F$350,6,FALSE)</f>
        <v>1</v>
      </c>
      <c r="J281" s="170">
        <f>VLOOKUP(A281,'R E I 2019'!$A$4:$I$348,9,FALSE)</f>
        <v>1</v>
      </c>
      <c r="K281" s="170">
        <f t="shared" si="33"/>
        <v>0.72448599793476842</v>
      </c>
      <c r="L281" s="180">
        <f t="shared" si="31"/>
        <v>21</v>
      </c>
      <c r="M281" s="181">
        <f t="shared" si="32"/>
        <v>55</v>
      </c>
      <c r="N281" s="170">
        <f t="shared" ref="N281:N344" si="34">IF(L281&lt;=M281,K281,0)</f>
        <v>0.72448599793476842</v>
      </c>
      <c r="O281" s="127">
        <f t="shared" ref="O281:O344" si="35">N281/VLOOKUP(B281,$C$17:$D$21,2,FALSE)</f>
        <v>1.8327694053019341E-2</v>
      </c>
      <c r="P281" s="123">
        <f t="shared" ref="P281:P344" si="36">VLOOKUP(B281,$C$17:$E$21,3,FALSE)*O281</f>
        <v>86373512.082643345</v>
      </c>
      <c r="Q281" s="274">
        <f>VLOOKUP(A281,'MONTO A DISTRIB'!$A$5:$D$351,4,FALSE)</f>
        <v>86373512</v>
      </c>
      <c r="R281" s="99"/>
      <c r="S281" s="134"/>
    </row>
    <row r="282" spans="1:19" x14ac:dyDescent="0.25">
      <c r="A282" s="117">
        <v>7203</v>
      </c>
      <c r="B282" s="58">
        <v>5</v>
      </c>
      <c r="C282" s="117" t="s">
        <v>247</v>
      </c>
      <c r="D282" s="58">
        <f>VLOOKUP(A282,Previsional!$A$4:$G$348,Previsional!$G$2,FALSE)</f>
        <v>1</v>
      </c>
      <c r="E282" s="170">
        <f>VLOOKUP(A282,'PATENTES SINIM'!$A$6:$C$350,3,FALSE)</f>
        <v>0.93404634581105173</v>
      </c>
      <c r="F282" s="170">
        <f>VLOOKUP(A282,'I G 2019'!$A$6:$I$350,8,FALSE)</f>
        <v>0.11767847939178093</v>
      </c>
      <c r="G282" s="170">
        <f>VLOOKUP(A282,CGR!$S$11:$T$355,2,FALSE)</f>
        <v>1</v>
      </c>
      <c r="H282" s="203">
        <f>VLOOKUP(A282,TM!$C$2:$E$346,3,FALSE)</f>
        <v>0.78380000000000005</v>
      </c>
      <c r="I282" s="170">
        <f>VLOOKUP(A282,'IRPi 2019'!$A$6:$F$350,6,FALSE)</f>
        <v>1</v>
      </c>
      <c r="J282" s="170">
        <f>VLOOKUP(A282,'R E I 2019'!$A$4:$I$348,9,FALSE)</f>
        <v>1</v>
      </c>
      <c r="K282" s="170">
        <f t="shared" si="33"/>
        <v>0.72390584088181331</v>
      </c>
      <c r="L282" s="180">
        <f t="shared" si="31"/>
        <v>22</v>
      </c>
      <c r="M282" s="181">
        <f t="shared" si="32"/>
        <v>55</v>
      </c>
      <c r="N282" s="170">
        <f t="shared" si="34"/>
        <v>0.72390584088181331</v>
      </c>
      <c r="O282" s="127">
        <f t="shared" si="35"/>
        <v>1.831301752234853E-2</v>
      </c>
      <c r="P282" s="123">
        <f t="shared" si="36"/>
        <v>86304345.52543439</v>
      </c>
      <c r="Q282" s="274">
        <f>VLOOKUP(A282,'MONTO A DISTRIB'!$A$5:$D$351,4,FALSE)</f>
        <v>86304345</v>
      </c>
      <c r="R282" s="99"/>
      <c r="S282" s="134"/>
    </row>
    <row r="283" spans="1:19" x14ac:dyDescent="0.25">
      <c r="A283" s="117">
        <v>12102</v>
      </c>
      <c r="B283" s="58">
        <v>5</v>
      </c>
      <c r="C283" s="117" t="s">
        <v>250</v>
      </c>
      <c r="D283" s="58">
        <f>VLOOKUP(A283,Previsional!$A$4:$G$348,Previsional!$G$2,FALSE)</f>
        <v>1</v>
      </c>
      <c r="E283" s="170">
        <f>VLOOKUP(A283,'PATENTES SINIM'!$A$6:$C$350,3,FALSE)</f>
        <v>1</v>
      </c>
      <c r="F283" s="170">
        <f>VLOOKUP(A283,'I G 2019'!$A$6:$I$350,8,FALSE)</f>
        <v>3.87114308374596E-2</v>
      </c>
      <c r="G283" s="170">
        <f>VLOOKUP(A283,CGR!$S$11:$T$355,2,FALSE)</f>
        <v>1</v>
      </c>
      <c r="H283" s="203">
        <f>VLOOKUP(A283,TM!$C$2:$E$346,3,FALSE)</f>
        <v>0.72909999999999997</v>
      </c>
      <c r="I283" s="170">
        <f>VLOOKUP(A283,'IRPi 2019'!$A$6:$F$350,6,FALSE)</f>
        <v>1</v>
      </c>
      <c r="J283" s="170">
        <f>VLOOKUP(A283,'R E I 2019'!$A$4:$I$348,9,FALSE)</f>
        <v>1</v>
      </c>
      <c r="K283" s="170">
        <f t="shared" si="33"/>
        <v>0.71904285770936505</v>
      </c>
      <c r="L283" s="180">
        <f t="shared" si="31"/>
        <v>23</v>
      </c>
      <c r="M283" s="181">
        <f t="shared" si="32"/>
        <v>55</v>
      </c>
      <c r="N283" s="170">
        <f t="shared" si="34"/>
        <v>0.71904285770936505</v>
      </c>
      <c r="O283" s="127">
        <f t="shared" si="35"/>
        <v>1.8189996141640442E-2</v>
      </c>
      <c r="P283" s="123">
        <f t="shared" si="36"/>
        <v>85724578.715585053</v>
      </c>
      <c r="Q283" s="274">
        <f>VLOOKUP(A283,'MONTO A DISTRIB'!$A$5:$D$351,4,FALSE)</f>
        <v>85724579</v>
      </c>
      <c r="R283" s="99"/>
      <c r="S283" s="134"/>
    </row>
    <row r="284" spans="1:19" x14ac:dyDescent="0.25">
      <c r="A284" s="117">
        <v>12303</v>
      </c>
      <c r="B284" s="58">
        <v>5</v>
      </c>
      <c r="C284" s="117" t="s">
        <v>256</v>
      </c>
      <c r="D284" s="58">
        <f>VLOOKUP(A284,Previsional!$A$4:$G$348,Previsional!$G$2,FALSE)</f>
        <v>1</v>
      </c>
      <c r="E284" s="170">
        <f>VLOOKUP(A284,'PATENTES SINIM'!$A$6:$C$350,3,FALSE)</f>
        <v>1</v>
      </c>
      <c r="F284" s="170">
        <f>VLOOKUP(A284,'I G 2019'!$A$6:$I$350,8,FALSE)</f>
        <v>2.7829581000633898E-2</v>
      </c>
      <c r="G284" s="170">
        <f>VLOOKUP(A284,CGR!$S$11:$T$355,2,FALSE)</f>
        <v>1</v>
      </c>
      <c r="H284" s="203">
        <f>VLOOKUP(A284,TM!$C$2:$E$346,3,FALSE)</f>
        <v>0.74570000000000003</v>
      </c>
      <c r="I284" s="170">
        <f>VLOOKUP(A284,'IRPi 2019'!$A$6:$F$350,6,FALSE)</f>
        <v>1</v>
      </c>
      <c r="J284" s="170">
        <f>VLOOKUP(A284,'R E I 2019'!$A$4:$I$348,9,FALSE)</f>
        <v>1</v>
      </c>
      <c r="K284" s="170">
        <f t="shared" si="33"/>
        <v>0.71881239525015861</v>
      </c>
      <c r="L284" s="180">
        <f t="shared" si="31"/>
        <v>24</v>
      </c>
      <c r="M284" s="181">
        <f t="shared" si="32"/>
        <v>55</v>
      </c>
      <c r="N284" s="170">
        <f t="shared" si="34"/>
        <v>0.71881239525015861</v>
      </c>
      <c r="O284" s="127">
        <f t="shared" si="35"/>
        <v>1.8184166014550224E-2</v>
      </c>
      <c r="P284" s="123">
        <f t="shared" si="36"/>
        <v>85697102.888499901</v>
      </c>
      <c r="Q284" s="274">
        <f>VLOOKUP(A284,'MONTO A DISTRIB'!$A$5:$D$351,4,FALSE)</f>
        <v>85697103</v>
      </c>
      <c r="R284" s="99"/>
      <c r="S284" s="134"/>
    </row>
    <row r="285" spans="1:19" x14ac:dyDescent="0.25">
      <c r="A285" s="117">
        <v>8312</v>
      </c>
      <c r="B285" s="58">
        <v>5</v>
      </c>
      <c r="C285" s="117" t="s">
        <v>307</v>
      </c>
      <c r="D285" s="58">
        <f>VLOOKUP(A285,Previsional!$A$4:$G$348,Previsional!$G$2,FALSE)</f>
        <v>1</v>
      </c>
      <c r="E285" s="170">
        <f>VLOOKUP(A285,'PATENTES SINIM'!$A$6:$C$350,3,FALSE)</f>
        <v>0.97228637413394914</v>
      </c>
      <c r="F285" s="170">
        <f>VLOOKUP(A285,'I G 2019'!$A$6:$I$350,8,FALSE)</f>
        <v>0.13334173482052725</v>
      </c>
      <c r="G285" s="170">
        <f>VLOOKUP(A285,CGR!$S$11:$T$355,2,FALSE)</f>
        <v>1</v>
      </c>
      <c r="H285" s="203">
        <f>VLOOKUP(A285,TM!$C$2:$E$346,3,FALSE)</f>
        <v>0.61429999999999996</v>
      </c>
      <c r="I285" s="170">
        <f>VLOOKUP(A285,'IRPi 2019'!$A$6:$F$350,6,FALSE)</f>
        <v>0.9985930201015496</v>
      </c>
      <c r="J285" s="170">
        <f>VLOOKUP(A285,'R E I 2019'!$A$4:$I$348,9,FALSE)</f>
        <v>1</v>
      </c>
      <c r="K285" s="170">
        <f t="shared" si="33"/>
        <v>0.71571031565709153</v>
      </c>
      <c r="L285" s="180">
        <f t="shared" si="31"/>
        <v>25</v>
      </c>
      <c r="M285" s="181">
        <f t="shared" si="32"/>
        <v>55</v>
      </c>
      <c r="N285" s="170">
        <f t="shared" si="34"/>
        <v>0.71571031565709153</v>
      </c>
      <c r="O285" s="127">
        <f t="shared" si="35"/>
        <v>1.8105691115281063E-2</v>
      </c>
      <c r="P285" s="123">
        <f t="shared" si="36"/>
        <v>85327271.711669862</v>
      </c>
      <c r="Q285" s="274">
        <f>VLOOKUP(A285,'MONTO A DISTRIB'!$A$5:$D$351,4,FALSE)</f>
        <v>85327272</v>
      </c>
      <c r="R285" s="99"/>
      <c r="S285" s="134"/>
    </row>
    <row r="286" spans="1:19" x14ac:dyDescent="0.25">
      <c r="A286" s="117">
        <v>9208</v>
      </c>
      <c r="B286" s="58">
        <v>5</v>
      </c>
      <c r="C286" s="117" t="s">
        <v>283</v>
      </c>
      <c r="D286" s="58">
        <f>VLOOKUP(A286,Previsional!$A$4:$G$348,Previsional!$G$2,FALSE)</f>
        <v>1</v>
      </c>
      <c r="E286" s="170">
        <f>VLOOKUP(A286,'PATENTES SINIM'!$A$6:$C$350,3,FALSE)</f>
        <v>0.99867899603698806</v>
      </c>
      <c r="F286" s="170">
        <f>VLOOKUP(A286,'I G 2019'!$A$6:$I$350,8,FALSE)</f>
        <v>5.5522881167197377E-2</v>
      </c>
      <c r="G286" s="170">
        <f>VLOOKUP(A286,CGR!$S$11:$T$355,2,FALSE)</f>
        <v>1</v>
      </c>
      <c r="H286" s="203">
        <f>VLOOKUP(A286,TM!$C$2:$E$346,3,FALSE)</f>
        <v>0.67869999999999997</v>
      </c>
      <c r="I286" s="170">
        <f>VLOOKUP(A286,'IRPi 2019'!$A$6:$F$350,6,FALSE)</f>
        <v>1</v>
      </c>
      <c r="J286" s="170">
        <f>VLOOKUP(A286,'R E I 2019'!$A$4:$I$348,9,FALSE)</f>
        <v>1</v>
      </c>
      <c r="K286" s="170">
        <f t="shared" si="33"/>
        <v>0.71522336890474525</v>
      </c>
      <c r="L286" s="180">
        <f t="shared" si="31"/>
        <v>26</v>
      </c>
      <c r="M286" s="181">
        <f t="shared" si="32"/>
        <v>55</v>
      </c>
      <c r="N286" s="170">
        <f t="shared" si="34"/>
        <v>0.71522336890474525</v>
      </c>
      <c r="O286" s="127">
        <f t="shared" si="35"/>
        <v>1.8093372573414753E-2</v>
      </c>
      <c r="P286" s="123">
        <f t="shared" si="36"/>
        <v>85269217.72399132</v>
      </c>
      <c r="Q286" s="274">
        <f>VLOOKUP(A286,'MONTO A DISTRIB'!$A$5:$D$351,4,FALSE)</f>
        <v>85269218</v>
      </c>
      <c r="R286" s="99"/>
      <c r="S286" s="134"/>
    </row>
    <row r="287" spans="1:19" x14ac:dyDescent="0.25">
      <c r="A287" s="117">
        <v>6308</v>
      </c>
      <c r="B287" s="58">
        <v>5</v>
      </c>
      <c r="C287" s="117" t="s">
        <v>272</v>
      </c>
      <c r="D287" s="58">
        <f>VLOOKUP(A287,Previsional!$A$4:$G$348,Previsional!$G$2,FALSE)</f>
        <v>1</v>
      </c>
      <c r="E287" s="170">
        <f>VLOOKUP(A287,'PATENTES SINIM'!$A$6:$C$350,3,FALSE)</f>
        <v>0.89200000000000002</v>
      </c>
      <c r="F287" s="170">
        <f>VLOOKUP(A287,'I G 2019'!$A$6:$I$350,8,FALSE)</f>
        <v>0.15578018731081675</v>
      </c>
      <c r="G287" s="170">
        <f>VLOOKUP(A287,CGR!$S$11:$T$355,2,FALSE)</f>
        <v>1</v>
      </c>
      <c r="H287" s="203">
        <f>VLOOKUP(A287,TM!$C$2:$E$346,3,FALSE)</f>
        <v>0.76039999999999996</v>
      </c>
      <c r="I287" s="170">
        <f>VLOOKUP(A287,'IRPi 2019'!$A$6:$F$350,6,FALSE)</f>
        <v>1</v>
      </c>
      <c r="J287" s="170">
        <f>VLOOKUP(A287,'R E I 2019'!$A$4:$I$348,9,FALSE)</f>
        <v>1</v>
      </c>
      <c r="K287" s="170">
        <f t="shared" si="33"/>
        <v>0.71520504682770425</v>
      </c>
      <c r="L287" s="180">
        <f t="shared" si="31"/>
        <v>27</v>
      </c>
      <c r="M287" s="181">
        <f t="shared" si="32"/>
        <v>55</v>
      </c>
      <c r="N287" s="170">
        <f t="shared" si="34"/>
        <v>0.71520504682770425</v>
      </c>
      <c r="O287" s="127">
        <f t="shared" si="35"/>
        <v>1.8092909070430045E-2</v>
      </c>
      <c r="P287" s="123">
        <f t="shared" si="36"/>
        <v>85267033.358596832</v>
      </c>
      <c r="Q287" s="274">
        <f>VLOOKUP(A287,'MONTO A DISTRIB'!$A$5:$D$351,4,FALSE)</f>
        <v>85267033</v>
      </c>
      <c r="R287" s="99"/>
      <c r="S287" s="134"/>
    </row>
    <row r="288" spans="1:19" x14ac:dyDescent="0.25">
      <c r="A288" s="117">
        <v>13504</v>
      </c>
      <c r="B288" s="58">
        <v>5</v>
      </c>
      <c r="C288" s="117" t="s">
        <v>242</v>
      </c>
      <c r="D288" s="58">
        <f>VLOOKUP(A288,Previsional!$A$4:$G$348,Previsional!$G$2,FALSE)</f>
        <v>1</v>
      </c>
      <c r="E288" s="170">
        <f>VLOOKUP(A288,'PATENTES SINIM'!$A$6:$C$350,3,FALSE)</f>
        <v>0.6974358974358974</v>
      </c>
      <c r="F288" s="170">
        <f>VLOOKUP(A288,'I G 2019'!$A$6:$I$350,8,FALSE)</f>
        <v>0.48278188211548573</v>
      </c>
      <c r="G288" s="170">
        <f>VLOOKUP(A288,CGR!$S$11:$T$355,2,FALSE)</f>
        <v>1</v>
      </c>
      <c r="H288" s="203">
        <f>VLOOKUP(A288,TM!$C$2:$E$346,3,FALSE)</f>
        <v>0.65810000000000002</v>
      </c>
      <c r="I288" s="170">
        <f>VLOOKUP(A288,'IRPi 2019'!$A$6:$F$350,6,FALSE)</f>
        <v>1</v>
      </c>
      <c r="J288" s="170">
        <f>VLOOKUP(A288,'R E I 2019'!$A$4:$I$348,9,FALSE)</f>
        <v>1</v>
      </c>
      <c r="K288" s="170">
        <f t="shared" si="33"/>
        <v>0.71351303463143556</v>
      </c>
      <c r="L288" s="180">
        <f t="shared" si="31"/>
        <v>28</v>
      </c>
      <c r="M288" s="181">
        <f t="shared" si="32"/>
        <v>55</v>
      </c>
      <c r="N288" s="170">
        <f t="shared" si="34"/>
        <v>0.71351303463143556</v>
      </c>
      <c r="O288" s="127">
        <f t="shared" si="35"/>
        <v>1.8050105369660688E-2</v>
      </c>
      <c r="P288" s="123">
        <f t="shared" si="36"/>
        <v>85065310.983982295</v>
      </c>
      <c r="Q288" s="274">
        <f>VLOOKUP(A288,'MONTO A DISTRIB'!$A$5:$D$351,4,FALSE)</f>
        <v>85065311</v>
      </c>
      <c r="R288" s="99"/>
      <c r="S288" s="134"/>
    </row>
    <row r="289" spans="1:19" x14ac:dyDescent="0.25">
      <c r="A289" s="117">
        <v>7302</v>
      </c>
      <c r="B289" s="58">
        <v>5</v>
      </c>
      <c r="C289" s="117" t="s">
        <v>288</v>
      </c>
      <c r="D289" s="58">
        <f>VLOOKUP(A289,Previsional!$A$4:$G$348,Previsional!$G$2,FALSE)</f>
        <v>1</v>
      </c>
      <c r="E289" s="170">
        <f>VLOOKUP(A289,'PATENTES SINIM'!$A$6:$C$350,3,FALSE)</f>
        <v>0.82495667244367421</v>
      </c>
      <c r="F289" s="170">
        <f>VLOOKUP(A289,'I G 2019'!$A$6:$I$350,8,FALSE)</f>
        <v>0.16760726455597472</v>
      </c>
      <c r="G289" s="170">
        <f>VLOOKUP(A289,CGR!$S$11:$T$355,2,FALSE)</f>
        <v>1</v>
      </c>
      <c r="H289" s="203">
        <f>VLOOKUP(A289,TM!$C$2:$E$346,3,FALSE)</f>
        <v>0.87409999999999999</v>
      </c>
      <c r="I289" s="170">
        <f>VLOOKUP(A289,'IRPi 2019'!$A$6:$F$350,6,FALSE)</f>
        <v>0.99430847582120196</v>
      </c>
      <c r="J289" s="170">
        <f>VLOOKUP(A289,'R E I 2019'!$A$4:$I$348,9,FALSE)</f>
        <v>1</v>
      </c>
      <c r="K289" s="170">
        <f t="shared" si="33"/>
        <v>0.7114670752853397</v>
      </c>
      <c r="L289" s="180">
        <f t="shared" si="31"/>
        <v>29</v>
      </c>
      <c r="M289" s="181">
        <f t="shared" si="32"/>
        <v>55</v>
      </c>
      <c r="N289" s="170">
        <f t="shared" si="34"/>
        <v>0.7114670752853397</v>
      </c>
      <c r="O289" s="127">
        <f t="shared" si="35"/>
        <v>1.7998347686217456E-2</v>
      </c>
      <c r="P289" s="123">
        <f t="shared" si="36"/>
        <v>84821390.887797728</v>
      </c>
      <c r="Q289" s="274">
        <f>VLOOKUP(A289,'MONTO A DISTRIB'!$A$5:$D$351,4,FALSE)</f>
        <v>84821391</v>
      </c>
      <c r="R289" s="99"/>
      <c r="S289" s="134"/>
    </row>
    <row r="290" spans="1:19" x14ac:dyDescent="0.25">
      <c r="A290" s="117">
        <v>6307</v>
      </c>
      <c r="B290" s="58">
        <v>5</v>
      </c>
      <c r="C290" s="117" t="s">
        <v>295</v>
      </c>
      <c r="D290" s="58">
        <f>VLOOKUP(A290,Previsional!$A$4:$G$348,Previsional!$G$2,FALSE)</f>
        <v>1</v>
      </c>
      <c r="E290" s="170">
        <f>VLOOKUP(A290,'PATENTES SINIM'!$A$6:$C$350,3,FALSE)</f>
        <v>0.93513513513513513</v>
      </c>
      <c r="F290" s="170">
        <f>VLOOKUP(A290,'I G 2019'!$A$6:$I$350,8,FALSE)</f>
        <v>0.18830836338707135</v>
      </c>
      <c r="G290" s="170">
        <f>VLOOKUP(A290,CGR!$S$11:$T$355,2,FALSE)</f>
        <v>1</v>
      </c>
      <c r="H290" s="203">
        <f>VLOOKUP(A290,TM!$C$2:$E$346,3,FALSE)</f>
        <v>0.57289999999999996</v>
      </c>
      <c r="I290" s="170">
        <f>VLOOKUP(A290,'IRPi 2019'!$A$6:$F$350,6,FALSE)</f>
        <v>1</v>
      </c>
      <c r="J290" s="170">
        <f>VLOOKUP(A290,'R E I 2019'!$A$4:$I$348,9,FALSE)</f>
        <v>1</v>
      </c>
      <c r="K290" s="170">
        <f t="shared" si="33"/>
        <v>0.71030938814406519</v>
      </c>
      <c r="L290" s="180">
        <f t="shared" si="31"/>
        <v>30</v>
      </c>
      <c r="M290" s="181">
        <f t="shared" si="32"/>
        <v>55</v>
      </c>
      <c r="N290" s="170">
        <f t="shared" si="34"/>
        <v>0.71030938814406519</v>
      </c>
      <c r="O290" s="127">
        <f t="shared" si="35"/>
        <v>1.7969061080548226E-2</v>
      </c>
      <c r="P290" s="123">
        <f t="shared" si="36"/>
        <v>84683370.961160302</v>
      </c>
      <c r="Q290" s="274">
        <f>VLOOKUP(A290,'MONTO A DISTRIB'!$A$5:$D$351,4,FALSE)</f>
        <v>84683371</v>
      </c>
      <c r="R290" s="99"/>
      <c r="S290" s="134"/>
    </row>
    <row r="291" spans="1:19" x14ac:dyDescent="0.25">
      <c r="A291" s="117">
        <v>16302</v>
      </c>
      <c r="B291" s="58">
        <v>5</v>
      </c>
      <c r="C291" s="117" t="s">
        <v>293</v>
      </c>
      <c r="D291" s="58">
        <f>VLOOKUP(A291,Previsional!$A$4:$G$348,Previsional!$G$2,FALSE)</f>
        <v>1</v>
      </c>
      <c r="E291" s="170">
        <f>VLOOKUP(A291,'PATENTES SINIM'!$A$6:$C$350,3,FALSE)</f>
        <v>0.94334975369458129</v>
      </c>
      <c r="F291" s="170">
        <f>VLOOKUP(A291,'I G 2019'!$A$6:$I$350,8,FALSE)</f>
        <v>9.922528375061429E-2</v>
      </c>
      <c r="G291" s="170">
        <f>VLOOKUP(A291,CGR!$S$11:$T$355,2,FALSE)</f>
        <v>1</v>
      </c>
      <c r="H291" s="203">
        <f>VLOOKUP(A291,TM!$C$2:$E$346,3,FALSE)</f>
        <v>0.69540000000000002</v>
      </c>
      <c r="I291" s="170">
        <f>VLOOKUP(A291,'IRPi 2019'!$A$6:$F$350,6,FALSE)</f>
        <v>1</v>
      </c>
      <c r="J291" s="170">
        <f>VLOOKUP(A291,'R E I 2019'!$A$4:$I$348,9,FALSE)</f>
        <v>1</v>
      </c>
      <c r="K291" s="170">
        <f t="shared" si="33"/>
        <v>0.70928873473075704</v>
      </c>
      <c r="L291" s="180">
        <f t="shared" si="31"/>
        <v>31</v>
      </c>
      <c r="M291" s="181">
        <f t="shared" si="32"/>
        <v>55</v>
      </c>
      <c r="N291" s="170">
        <f t="shared" si="34"/>
        <v>0.70928873473075704</v>
      </c>
      <c r="O291" s="127">
        <f t="shared" si="35"/>
        <v>1.7943241087412947E-2</v>
      </c>
      <c r="P291" s="123">
        <f t="shared" si="36"/>
        <v>84561688.250689909</v>
      </c>
      <c r="Q291" s="274">
        <f>VLOOKUP(A291,'MONTO A DISTRIB'!$A$5:$D$351,4,FALSE)</f>
        <v>84561688</v>
      </c>
      <c r="R291" s="99"/>
      <c r="S291" s="134"/>
    </row>
    <row r="292" spans="1:19" x14ac:dyDescent="0.25">
      <c r="A292" s="117">
        <v>9117</v>
      </c>
      <c r="B292" s="58">
        <v>5</v>
      </c>
      <c r="C292" s="117" t="s">
        <v>298</v>
      </c>
      <c r="D292" s="58">
        <f>VLOOKUP(A292,Previsional!$A$4:$G$348,Previsional!$G$2,FALSE)</f>
        <v>1</v>
      </c>
      <c r="E292" s="170">
        <f>VLOOKUP(A292,'PATENTES SINIM'!$A$6:$C$350,3,FALSE)</f>
        <v>0.99819168173598549</v>
      </c>
      <c r="F292" s="170">
        <f>VLOOKUP(A292,'I G 2019'!$A$6:$I$350,8,FALSE)</f>
        <v>5.0385616113561925E-2</v>
      </c>
      <c r="G292" s="170">
        <f>VLOOKUP(A292,CGR!$S$11:$T$355,2,FALSE)</f>
        <v>1</v>
      </c>
      <c r="H292" s="203">
        <f>VLOOKUP(A292,TM!$C$2:$E$346,3,FALSE)</f>
        <v>0.63919999999999999</v>
      </c>
      <c r="I292" s="170">
        <f>VLOOKUP(A292,'IRPi 2019'!$A$6:$F$350,6,FALSE)</f>
        <v>1</v>
      </c>
      <c r="J292" s="170">
        <f>VLOOKUP(A292,'R E I 2019'!$A$4:$I$348,9,FALSE)</f>
        <v>1</v>
      </c>
      <c r="K292" s="170">
        <f t="shared" si="33"/>
        <v>0.70784349263598545</v>
      </c>
      <c r="L292" s="180">
        <f t="shared" si="31"/>
        <v>32</v>
      </c>
      <c r="M292" s="181">
        <f t="shared" si="32"/>
        <v>55</v>
      </c>
      <c r="N292" s="170">
        <f t="shared" si="34"/>
        <v>0.70784349263598545</v>
      </c>
      <c r="O292" s="127">
        <f t="shared" si="35"/>
        <v>1.7906680056528949E-2</v>
      </c>
      <c r="P292" s="123">
        <f t="shared" si="36"/>
        <v>84389385.906833798</v>
      </c>
      <c r="Q292" s="274">
        <f>VLOOKUP(A292,'MONTO A DISTRIB'!$A$5:$D$351,4,FALSE)</f>
        <v>84389386</v>
      </c>
      <c r="R292" s="99"/>
      <c r="S292" s="134"/>
    </row>
    <row r="293" spans="1:19" x14ac:dyDescent="0.25">
      <c r="A293" s="117">
        <v>9113</v>
      </c>
      <c r="B293" s="58">
        <v>5</v>
      </c>
      <c r="C293" s="117" t="s">
        <v>289</v>
      </c>
      <c r="D293" s="58">
        <f>VLOOKUP(A293,Previsional!$A$4:$G$348,Previsional!$G$2,FALSE)</f>
        <v>1</v>
      </c>
      <c r="E293" s="170">
        <f>VLOOKUP(A293,'PATENTES SINIM'!$A$6:$C$350,3,FALSE)</f>
        <v>1</v>
      </c>
      <c r="F293" s="170">
        <f>VLOOKUP(A293,'I G 2019'!$A$6:$I$350,8,FALSE)</f>
        <v>6.0439605546658837E-2</v>
      </c>
      <c r="G293" s="170">
        <f>VLOOKUP(A293,CGR!$S$11:$T$355,2,FALSE)</f>
        <v>1</v>
      </c>
      <c r="H293" s="203">
        <f>VLOOKUP(A293,TM!$C$2:$E$346,3,FALSE)</f>
        <v>0.61329999999999996</v>
      </c>
      <c r="I293" s="170">
        <f>VLOOKUP(A293,'IRPi 2019'!$A$6:$F$350,6,FALSE)</f>
        <v>1</v>
      </c>
      <c r="J293" s="170">
        <f>VLOOKUP(A293,'R E I 2019'!$A$4:$I$348,9,FALSE)</f>
        <v>1</v>
      </c>
      <c r="K293" s="170">
        <f t="shared" si="33"/>
        <v>0.70710490138666482</v>
      </c>
      <c r="L293" s="180">
        <f t="shared" ref="L293:L324" si="37">_xlfn.RANK.EQ(K293,$K$261:$K$369,0)</f>
        <v>33</v>
      </c>
      <c r="M293" s="181">
        <f t="shared" ref="M293:M324" si="38">$E$8</f>
        <v>55</v>
      </c>
      <c r="N293" s="170">
        <f t="shared" si="34"/>
        <v>0.70710490138666482</v>
      </c>
      <c r="O293" s="127">
        <f t="shared" si="35"/>
        <v>1.788799553469364E-2</v>
      </c>
      <c r="P293" s="123">
        <f t="shared" si="36"/>
        <v>84301330.761007383</v>
      </c>
      <c r="Q293" s="274">
        <f>VLOOKUP(A293,'MONTO A DISTRIB'!$A$5:$D$351,4,FALSE)</f>
        <v>84301331</v>
      </c>
      <c r="R293" s="99"/>
      <c r="S293" s="134"/>
    </row>
    <row r="294" spans="1:19" x14ac:dyDescent="0.25">
      <c r="A294" s="117">
        <v>6309</v>
      </c>
      <c r="B294" s="58">
        <v>5</v>
      </c>
      <c r="C294" s="117" t="s">
        <v>265</v>
      </c>
      <c r="D294" s="58">
        <f>VLOOKUP(A294,Previsional!$A$4:$G$348,Previsional!$G$2,FALSE)</f>
        <v>1</v>
      </c>
      <c r="E294" s="170">
        <f>VLOOKUP(A294,'PATENTES SINIM'!$A$6:$C$350,3,FALSE)</f>
        <v>1</v>
      </c>
      <c r="F294" s="170">
        <f>VLOOKUP(A294,'I G 2019'!$A$6:$I$350,8,FALSE)</f>
        <v>0.15181060157755163</v>
      </c>
      <c r="G294" s="170">
        <f>VLOOKUP(A294,CGR!$S$11:$T$355,2,FALSE)</f>
        <v>1</v>
      </c>
      <c r="H294" s="203">
        <f>VLOOKUP(A294,TM!$C$2:$E$346,3,FALSE)</f>
        <v>0.436</v>
      </c>
      <c r="I294" s="170">
        <f>VLOOKUP(A294,'IRPi 2019'!$A$6:$F$350,6,FALSE)</f>
        <v>1</v>
      </c>
      <c r="J294" s="170">
        <f>VLOOKUP(A294,'R E I 2019'!$A$4:$I$348,9,FALSE)</f>
        <v>1</v>
      </c>
      <c r="K294" s="170">
        <f t="shared" ref="K294:K325" si="39">SUMPRODUCT($E$12:$J$12,E294:J294)*D294</f>
        <v>0.70335265039438799</v>
      </c>
      <c r="L294" s="180">
        <f t="shared" si="37"/>
        <v>34</v>
      </c>
      <c r="M294" s="181">
        <f t="shared" si="38"/>
        <v>55</v>
      </c>
      <c r="N294" s="170">
        <f t="shared" si="34"/>
        <v>0.70335265039438799</v>
      </c>
      <c r="O294" s="127">
        <f t="shared" si="35"/>
        <v>1.7793072915909255E-2</v>
      </c>
      <c r="P294" s="123">
        <f t="shared" si="36"/>
        <v>83853985.888446152</v>
      </c>
      <c r="Q294" s="274">
        <f>VLOOKUP(A294,'MONTO A DISTRIB'!$A$5:$D$351,4,FALSE)</f>
        <v>83853986</v>
      </c>
      <c r="R294" s="99"/>
      <c r="S294" s="134"/>
    </row>
    <row r="295" spans="1:19" x14ac:dyDescent="0.25">
      <c r="A295" s="117">
        <v>16104</v>
      </c>
      <c r="B295" s="58">
        <v>5</v>
      </c>
      <c r="C295" s="117" t="s">
        <v>303</v>
      </c>
      <c r="D295" s="58">
        <f>VLOOKUP(A295,Previsional!$A$4:$G$348,Previsional!$G$2,FALSE)</f>
        <v>1</v>
      </c>
      <c r="E295" s="170">
        <f>VLOOKUP(A295,'PATENTES SINIM'!$A$6:$C$350,3,FALSE)</f>
        <v>0.89863013698630134</v>
      </c>
      <c r="F295" s="170">
        <f>VLOOKUP(A295,'I G 2019'!$A$6:$I$350,8,FALSE)</f>
        <v>6.7585965324981262E-2</v>
      </c>
      <c r="G295" s="170">
        <f>VLOOKUP(A295,CGR!$S$11:$T$355,2,FALSE)</f>
        <v>1</v>
      </c>
      <c r="H295" s="203">
        <f>VLOOKUP(A295,TM!$C$2:$E$346,3,FALSE)</f>
        <v>0.80800000000000005</v>
      </c>
      <c r="I295" s="170">
        <f>VLOOKUP(A295,'IRPi 2019'!$A$6:$F$350,6,FALSE)</f>
        <v>1</v>
      </c>
      <c r="J295" s="170">
        <f>VLOOKUP(A295,'R E I 2019'!$A$4:$I$348,9,FALSE)</f>
        <v>1</v>
      </c>
      <c r="K295" s="170">
        <f t="shared" si="39"/>
        <v>0.70261703927645081</v>
      </c>
      <c r="L295" s="180">
        <f t="shared" si="37"/>
        <v>35</v>
      </c>
      <c r="M295" s="181">
        <f t="shared" si="38"/>
        <v>55</v>
      </c>
      <c r="N295" s="170">
        <f t="shared" si="34"/>
        <v>0.70261703927645081</v>
      </c>
      <c r="O295" s="127">
        <f t="shared" si="35"/>
        <v>1.7774463783986783E-2</v>
      </c>
      <c r="P295" s="123">
        <f t="shared" si="36"/>
        <v>83766286.035081983</v>
      </c>
      <c r="Q295" s="274">
        <f>VLOOKUP(A295,'MONTO A DISTRIB'!$A$5:$D$351,4,FALSE)</f>
        <v>83766286</v>
      </c>
      <c r="R295" s="99"/>
      <c r="S295" s="134"/>
    </row>
    <row r="296" spans="1:19" x14ac:dyDescent="0.25">
      <c r="A296" s="117">
        <v>10204</v>
      </c>
      <c r="B296" s="133">
        <v>5</v>
      </c>
      <c r="C296" s="132" t="s">
        <v>279</v>
      </c>
      <c r="D296" s="58">
        <f>VLOOKUP(A296,Previsional!$A$4:$G$348,Previsional!$G$2,FALSE)</f>
        <v>1</v>
      </c>
      <c r="E296" s="170">
        <f>VLOOKUP(A296,'PATENTES SINIM'!$A$6:$C$350,3,FALSE)</f>
        <v>0.95959595959595956</v>
      </c>
      <c r="F296" s="170">
        <f>VLOOKUP(A296,'I G 2019'!$A$6:$I$350,8,FALSE)</f>
        <v>2.9695326948403607E-2</v>
      </c>
      <c r="G296" s="170">
        <f>VLOOKUP(A296,CGR!$S$11:$T$355,2,FALSE)</f>
        <v>1</v>
      </c>
      <c r="H296" s="203">
        <f>VLOOKUP(A296,TM!$C$2:$E$346,3,FALSE)</f>
        <v>0.72319999999999995</v>
      </c>
      <c r="I296" s="170">
        <f>VLOOKUP(A296,'IRPi 2019'!$A$6:$F$350,6,FALSE)</f>
        <v>1</v>
      </c>
      <c r="J296" s="170">
        <f>VLOOKUP(A296,'R E I 2019'!$A$4:$I$348,9,FALSE)</f>
        <v>1</v>
      </c>
      <c r="K296" s="170">
        <f t="shared" si="39"/>
        <v>0.7017624175956868</v>
      </c>
      <c r="L296" s="180">
        <f t="shared" si="37"/>
        <v>36</v>
      </c>
      <c r="M296" s="181">
        <f t="shared" si="38"/>
        <v>55</v>
      </c>
      <c r="N296" s="170">
        <f t="shared" si="34"/>
        <v>0.7017624175956868</v>
      </c>
      <c r="O296" s="127">
        <f t="shared" si="35"/>
        <v>1.7752843980787313E-2</v>
      </c>
      <c r="P296" s="123">
        <f t="shared" si="36"/>
        <v>83664397.69454816</v>
      </c>
      <c r="Q296" s="274">
        <f>VLOOKUP(A296,'MONTO A DISTRIB'!$A$5:$D$351,4,FALSE)</f>
        <v>83664398</v>
      </c>
      <c r="R296" s="99"/>
      <c r="S296" s="134"/>
    </row>
    <row r="297" spans="1:19" x14ac:dyDescent="0.25">
      <c r="A297" s="117">
        <v>8104</v>
      </c>
      <c r="B297" s="58">
        <v>5</v>
      </c>
      <c r="C297" s="117" t="s">
        <v>306</v>
      </c>
      <c r="D297" s="58">
        <f>VLOOKUP(A297,Previsional!$A$4:$G$348,Previsional!$G$2,FALSE)</f>
        <v>1</v>
      </c>
      <c r="E297" s="170">
        <f>VLOOKUP(A297,'PATENTES SINIM'!$A$6:$C$350,3,FALSE)</f>
        <v>0.99078341013824889</v>
      </c>
      <c r="F297" s="170">
        <f>VLOOKUP(A297,'I G 2019'!$A$6:$I$350,8,FALSE)</f>
        <v>7.9701378527478037E-2</v>
      </c>
      <c r="G297" s="170">
        <f>VLOOKUP(A297,CGR!$S$11:$T$355,2,FALSE)</f>
        <v>0.8214285714285714</v>
      </c>
      <c r="H297" s="203">
        <f>VLOOKUP(A297,TM!$C$2:$E$346,3,FALSE)</f>
        <v>0.74439999999999995</v>
      </c>
      <c r="I297" s="170">
        <f>VLOOKUP(A297,'IRPi 2019'!$A$6:$F$350,6,FALSE)</f>
        <v>1</v>
      </c>
      <c r="J297" s="170">
        <f>VLOOKUP(A297,'R E I 2019'!$A$4:$I$348,9,FALSE)</f>
        <v>1</v>
      </c>
      <c r="K297" s="170">
        <f t="shared" si="39"/>
        <v>0.70157382389454237</v>
      </c>
      <c r="L297" s="180">
        <f t="shared" si="37"/>
        <v>37</v>
      </c>
      <c r="M297" s="181">
        <f t="shared" si="38"/>
        <v>55</v>
      </c>
      <c r="N297" s="170">
        <f t="shared" si="34"/>
        <v>0.70157382389454237</v>
      </c>
      <c r="O297" s="127">
        <f t="shared" si="35"/>
        <v>1.7748073029154356E-2</v>
      </c>
      <c r="P297" s="123">
        <f t="shared" si="36"/>
        <v>83641913.477639973</v>
      </c>
      <c r="Q297" s="274">
        <f>VLOOKUP(A297,'MONTO A DISTRIB'!$A$5:$D$351,4,FALSE)</f>
        <v>83641913</v>
      </c>
      <c r="R297" s="99"/>
      <c r="S297" s="134"/>
    </row>
    <row r="298" spans="1:19" x14ac:dyDescent="0.25">
      <c r="A298" s="117">
        <v>11302</v>
      </c>
      <c r="B298" s="58">
        <v>5</v>
      </c>
      <c r="C298" s="117" t="s">
        <v>1203</v>
      </c>
      <c r="D298" s="58">
        <f>VLOOKUP(A298,Previsional!$A$4:$G$348,Previsional!$G$2,FALSE)</f>
        <v>1</v>
      </c>
      <c r="E298" s="170">
        <f>VLOOKUP(A298,'PATENTES SINIM'!$A$6:$C$350,3,FALSE)</f>
        <v>0.94827586206896552</v>
      </c>
      <c r="F298" s="170">
        <f>VLOOKUP(A298,'I G 2019'!$A$6:$I$350,8,FALSE)</f>
        <v>1.7642540792749965E-2</v>
      </c>
      <c r="G298" s="170">
        <f>VLOOKUP(A298,CGR!$S$11:$T$355,2,FALSE)</f>
        <v>1</v>
      </c>
      <c r="H298" s="203">
        <f>VLOOKUP(A298,TM!$C$2:$E$346,3,FALSE)</f>
        <v>0.75860000000000005</v>
      </c>
      <c r="I298" s="170">
        <f>VLOOKUP(A298,'IRPi 2019'!$A$6:$F$350,6,FALSE)</f>
        <v>1</v>
      </c>
      <c r="J298" s="170">
        <f>VLOOKUP(A298,'R E I 2019'!$A$4:$I$348,9,FALSE)</f>
        <v>1</v>
      </c>
      <c r="K298" s="170">
        <f t="shared" si="39"/>
        <v>0.70009718692232559</v>
      </c>
      <c r="L298" s="180">
        <f t="shared" si="37"/>
        <v>38</v>
      </c>
      <c r="M298" s="181">
        <f t="shared" si="38"/>
        <v>55</v>
      </c>
      <c r="N298" s="170">
        <f t="shared" si="34"/>
        <v>0.70009718692232559</v>
      </c>
      <c r="O298" s="127">
        <f t="shared" si="35"/>
        <v>1.7710717785945636E-2</v>
      </c>
      <c r="P298" s="123">
        <f t="shared" si="36"/>
        <v>83465868.223866925</v>
      </c>
      <c r="Q298" s="274">
        <f>VLOOKUP(A298,'MONTO A DISTRIB'!$A$5:$D$351,4,FALSE)</f>
        <v>83465868</v>
      </c>
      <c r="R298" s="99"/>
      <c r="S298" s="134"/>
    </row>
    <row r="299" spans="1:19" x14ac:dyDescent="0.25">
      <c r="A299" s="117">
        <v>10207</v>
      </c>
      <c r="B299" s="58">
        <v>5</v>
      </c>
      <c r="C299" s="117" t="s">
        <v>305</v>
      </c>
      <c r="D299" s="58">
        <f>VLOOKUP(A299,Previsional!$A$4:$G$348,Previsional!$G$2,FALSE)</f>
        <v>1</v>
      </c>
      <c r="E299" s="170">
        <f>VLOOKUP(A299,'PATENTES SINIM'!$A$6:$C$350,3,FALSE)</f>
        <v>0.92546583850931674</v>
      </c>
      <c r="F299" s="170">
        <f>VLOOKUP(A299,'I G 2019'!$A$6:$I$350,8,FALSE)</f>
        <v>3.0031028148020618E-2</v>
      </c>
      <c r="G299" s="170">
        <f>VLOOKUP(A299,CGR!$S$11:$T$355,2,FALSE)</f>
        <v>1</v>
      </c>
      <c r="H299" s="203">
        <f>VLOOKUP(A299,TM!$C$2:$E$346,3,FALSE)</f>
        <v>0.79879999999999995</v>
      </c>
      <c r="I299" s="170">
        <f>VLOOKUP(A299,'IRPi 2019'!$A$6:$F$350,6,FALSE)</f>
        <v>1</v>
      </c>
      <c r="J299" s="170">
        <f>VLOOKUP(A299,'R E I 2019'!$A$4:$I$348,9,FALSE)</f>
        <v>0.9375</v>
      </c>
      <c r="K299" s="170">
        <f t="shared" si="39"/>
        <v>0.69811580051526612</v>
      </c>
      <c r="L299" s="180">
        <f t="shared" si="37"/>
        <v>39</v>
      </c>
      <c r="M299" s="181">
        <f t="shared" si="38"/>
        <v>55</v>
      </c>
      <c r="N299" s="170">
        <f t="shared" si="34"/>
        <v>0.69811580051526612</v>
      </c>
      <c r="O299" s="127">
        <f t="shared" si="35"/>
        <v>1.7660593637276213E-2</v>
      </c>
      <c r="P299" s="123">
        <f t="shared" si="36"/>
        <v>83229646.539447367</v>
      </c>
      <c r="Q299" s="274">
        <f>VLOOKUP(A299,'MONTO A DISTRIB'!$A$5:$D$351,4,FALSE)</f>
        <v>83229647</v>
      </c>
      <c r="R299" s="99"/>
      <c r="S299" s="134"/>
    </row>
    <row r="300" spans="1:19" x14ac:dyDescent="0.25">
      <c r="A300" s="117">
        <v>4304</v>
      </c>
      <c r="B300" s="58">
        <v>5</v>
      </c>
      <c r="C300" s="117" t="s">
        <v>299</v>
      </c>
      <c r="D300" s="58">
        <f>VLOOKUP(A300,Previsional!$A$4:$G$348,Previsional!$G$2,FALSE)</f>
        <v>1</v>
      </c>
      <c r="E300" s="170">
        <f>VLOOKUP(A300,'PATENTES SINIM'!$A$6:$C$350,3,FALSE)</f>
        <v>0.90874524714828897</v>
      </c>
      <c r="F300" s="170">
        <f>VLOOKUP(A300,'I G 2019'!$A$6:$I$350,8,FALSE)</f>
        <v>0.15523107860745441</v>
      </c>
      <c r="G300" s="170">
        <f>VLOOKUP(A300,CGR!$S$11:$T$355,2,FALSE)</f>
        <v>1</v>
      </c>
      <c r="H300" s="203">
        <f>VLOOKUP(A300,TM!$C$2:$E$346,3,FALSE)</f>
        <v>0.57130000000000003</v>
      </c>
      <c r="I300" s="170">
        <f>VLOOKUP(A300,'IRPi 2019'!$A$6:$F$350,6,FALSE)</f>
        <v>1</v>
      </c>
      <c r="J300" s="170">
        <f>VLOOKUP(A300,'R E I 2019'!$A$4:$I$348,9,FALSE)</f>
        <v>1</v>
      </c>
      <c r="K300" s="170">
        <f t="shared" si="39"/>
        <v>0.69256360615376478</v>
      </c>
      <c r="L300" s="180">
        <f t="shared" si="37"/>
        <v>40</v>
      </c>
      <c r="M300" s="181">
        <f t="shared" si="38"/>
        <v>55</v>
      </c>
      <c r="N300" s="170">
        <f t="shared" si="34"/>
        <v>0.69256360615376478</v>
      </c>
      <c r="O300" s="127">
        <f t="shared" si="35"/>
        <v>1.7520136927456326E-2</v>
      </c>
      <c r="P300" s="123">
        <f t="shared" si="36"/>
        <v>82567711.694418803</v>
      </c>
      <c r="Q300" s="274">
        <f>VLOOKUP(A300,'MONTO A DISTRIB'!$A$5:$D$351,4,FALSE)</f>
        <v>82567712</v>
      </c>
      <c r="R300" s="99"/>
      <c r="S300" s="134"/>
    </row>
    <row r="301" spans="1:19" x14ac:dyDescent="0.25">
      <c r="A301" s="117">
        <v>9206</v>
      </c>
      <c r="B301" s="58">
        <v>5</v>
      </c>
      <c r="C301" s="117" t="s">
        <v>321</v>
      </c>
      <c r="D301" s="58">
        <f>VLOOKUP(A301,Previsional!$A$4:$G$348,Previsional!$G$2,FALSE)</f>
        <v>1</v>
      </c>
      <c r="E301" s="170">
        <f>VLOOKUP(A301,'PATENTES SINIM'!$A$6:$C$350,3,FALSE)</f>
        <v>0.9598930481283422</v>
      </c>
      <c r="F301" s="170">
        <f>VLOOKUP(A301,'I G 2019'!$A$6:$I$350,8,FALSE)</f>
        <v>8.3171723882901408E-2</v>
      </c>
      <c r="G301" s="170">
        <f>VLOOKUP(A301,CGR!$S$11:$T$355,2,FALSE)</f>
        <v>1</v>
      </c>
      <c r="H301" s="203">
        <f>VLOOKUP(A301,TM!$C$2:$E$346,3,FALSE)</f>
        <v>0.57140000000000002</v>
      </c>
      <c r="I301" s="170">
        <f>VLOOKUP(A301,'IRPi 2019'!$A$6:$F$350,6,FALSE)</f>
        <v>1</v>
      </c>
      <c r="J301" s="170">
        <f>VLOOKUP(A301,'R E I 2019'!$A$4:$I$348,9,FALSE)</f>
        <v>1</v>
      </c>
      <c r="K301" s="170">
        <f t="shared" si="39"/>
        <v>0.69246549781564515</v>
      </c>
      <c r="L301" s="180">
        <f t="shared" si="37"/>
        <v>41</v>
      </c>
      <c r="M301" s="181">
        <f t="shared" si="38"/>
        <v>55</v>
      </c>
      <c r="N301" s="170">
        <f t="shared" si="34"/>
        <v>0.69246549781564515</v>
      </c>
      <c r="O301" s="127">
        <f t="shared" si="35"/>
        <v>1.7517655030483532E-2</v>
      </c>
      <c r="P301" s="123">
        <f t="shared" si="36"/>
        <v>82556015.17888622</v>
      </c>
      <c r="Q301" s="274">
        <f>VLOOKUP(A301,'MONTO A DISTRIB'!$A$5:$D$351,4,FALSE)</f>
        <v>82556015</v>
      </c>
      <c r="R301" s="99"/>
      <c r="S301" s="134"/>
    </row>
    <row r="302" spans="1:19" x14ac:dyDescent="0.25">
      <c r="A302" s="117">
        <v>6205</v>
      </c>
      <c r="B302" s="58">
        <v>5</v>
      </c>
      <c r="C302" s="117" t="s">
        <v>325</v>
      </c>
      <c r="D302" s="58">
        <f>VLOOKUP(A302,Previsional!$A$4:$G$348,Previsional!$G$2,FALSE)</f>
        <v>1</v>
      </c>
      <c r="E302" s="170">
        <f>VLOOKUP(A302,'PATENTES SINIM'!$A$6:$C$350,3,FALSE)</f>
        <v>0.94797687861271673</v>
      </c>
      <c r="F302" s="170">
        <f>VLOOKUP(A302,'I G 2019'!$A$6:$I$350,8,FALSE)</f>
        <v>6.0441549277217232E-2</v>
      </c>
      <c r="G302" s="170">
        <f>VLOOKUP(A302,CGR!$S$11:$T$355,2,FALSE)</f>
        <v>1</v>
      </c>
      <c r="H302" s="203">
        <f>VLOOKUP(A302,TM!$C$2:$E$346,3,FALSE)</f>
        <v>0.65390000000000004</v>
      </c>
      <c r="I302" s="170">
        <f>VLOOKUP(A302,'IRPi 2019'!$A$6:$F$350,6,FALSE)</f>
        <v>1</v>
      </c>
      <c r="J302" s="170">
        <f>VLOOKUP(A302,'R E I 2019'!$A$4:$I$348,9,FALSE)</f>
        <v>0.91369999999999996</v>
      </c>
      <c r="K302" s="170">
        <f t="shared" si="39"/>
        <v>0.69067229483375514</v>
      </c>
      <c r="L302" s="180">
        <f t="shared" si="37"/>
        <v>42</v>
      </c>
      <c r="M302" s="181">
        <f t="shared" si="38"/>
        <v>55</v>
      </c>
      <c r="N302" s="170">
        <f t="shared" si="34"/>
        <v>0.69067229483375514</v>
      </c>
      <c r="O302" s="127">
        <f t="shared" si="35"/>
        <v>1.7472291454485197E-2</v>
      </c>
      <c r="P302" s="123">
        <f t="shared" si="36"/>
        <v>82342228.798108071</v>
      </c>
      <c r="Q302" s="274">
        <f>VLOOKUP(A302,'MONTO A DISTRIB'!$A$5:$D$351,4,FALSE)</f>
        <v>82342229</v>
      </c>
      <c r="R302" s="99"/>
      <c r="S302" s="134"/>
    </row>
    <row r="303" spans="1:19" x14ac:dyDescent="0.25">
      <c r="A303" s="117">
        <v>7305</v>
      </c>
      <c r="B303" s="58">
        <v>5</v>
      </c>
      <c r="C303" s="117" t="s">
        <v>255</v>
      </c>
      <c r="D303" s="58">
        <f>VLOOKUP(A303,Previsional!$A$4:$G$348,Previsional!$G$2,FALSE)</f>
        <v>1</v>
      </c>
      <c r="E303" s="170">
        <f>VLOOKUP(A303,'PATENTES SINIM'!$A$6:$C$350,3,FALSE)</f>
        <v>0.66415094339622638</v>
      </c>
      <c r="F303" s="170">
        <f>VLOOKUP(A303,'I G 2019'!$A$6:$I$350,8,FALSE)</f>
        <v>0.297570029868582</v>
      </c>
      <c r="G303" s="170">
        <f>VLOOKUP(A303,CGR!$S$11:$T$355,2,FALSE)</f>
        <v>1</v>
      </c>
      <c r="H303" s="203">
        <f>VLOOKUP(A303,TM!$C$2:$E$346,3,FALSE)</f>
        <v>0.88200000000000001</v>
      </c>
      <c r="I303" s="170">
        <f>VLOOKUP(A303,'IRPi 2019'!$A$6:$F$350,6,FALSE)</f>
        <v>0.98958755727264924</v>
      </c>
      <c r="J303" s="170">
        <f>VLOOKUP(A303,'R E I 2019'!$A$4:$I$348,9,FALSE)</f>
        <v>1</v>
      </c>
      <c r="K303" s="170">
        <f t="shared" si="39"/>
        <v>0.68862471551945714</v>
      </c>
      <c r="L303" s="180">
        <f t="shared" si="37"/>
        <v>43</v>
      </c>
      <c r="M303" s="181">
        <f t="shared" si="38"/>
        <v>55</v>
      </c>
      <c r="N303" s="170">
        <f t="shared" si="34"/>
        <v>0.68862471551945714</v>
      </c>
      <c r="O303" s="127">
        <f t="shared" si="35"/>
        <v>1.7420492789875085E-2</v>
      </c>
      <c r="P303" s="123">
        <f t="shared" si="36"/>
        <v>82098115.568662867</v>
      </c>
      <c r="Q303" s="274">
        <f>VLOOKUP(A303,'MONTO A DISTRIB'!$A$5:$D$351,4,FALSE)</f>
        <v>82098116</v>
      </c>
      <c r="R303" s="99"/>
      <c r="S303" s="134"/>
    </row>
    <row r="304" spans="1:19" x14ac:dyDescent="0.25">
      <c r="A304" s="117">
        <v>14203</v>
      </c>
      <c r="B304" s="58">
        <v>5</v>
      </c>
      <c r="C304" s="117" t="s">
        <v>267</v>
      </c>
      <c r="D304" s="58">
        <f>VLOOKUP(A304,Previsional!$A$4:$G$348,Previsional!$G$2,FALSE)</f>
        <v>1</v>
      </c>
      <c r="E304" s="170">
        <f>VLOOKUP(A304,'PATENTES SINIM'!$A$6:$C$350,3,FALSE)</f>
        <v>0.7720588235294118</v>
      </c>
      <c r="F304" s="170">
        <f>VLOOKUP(A304,'I G 2019'!$A$6:$I$350,8,FALSE)</f>
        <v>0.19814856083283397</v>
      </c>
      <c r="G304" s="170">
        <f>VLOOKUP(A304,CGR!$S$11:$T$355,2,FALSE)</f>
        <v>1</v>
      </c>
      <c r="H304" s="203">
        <f>VLOOKUP(A304,TM!$C$2:$E$346,3,FALSE)</f>
        <v>0.78990000000000005</v>
      </c>
      <c r="I304" s="170">
        <f>VLOOKUP(A304,'IRPi 2019'!$A$6:$F$350,6,FALSE)</f>
        <v>1</v>
      </c>
      <c r="J304" s="170">
        <f>VLOOKUP(A304,'R E I 2019'!$A$4:$I$348,9,FALSE)</f>
        <v>1</v>
      </c>
      <c r="K304" s="170">
        <f t="shared" si="39"/>
        <v>0.68824272844350265</v>
      </c>
      <c r="L304" s="180">
        <f t="shared" si="37"/>
        <v>44</v>
      </c>
      <c r="M304" s="181">
        <f t="shared" si="38"/>
        <v>55</v>
      </c>
      <c r="N304" s="170">
        <f t="shared" si="34"/>
        <v>0.68824272844350265</v>
      </c>
      <c r="O304" s="127">
        <f t="shared" si="35"/>
        <v>1.7410829466801545E-2</v>
      </c>
      <c r="P304" s="123">
        <f t="shared" si="36"/>
        <v>82052574.915821522</v>
      </c>
      <c r="Q304" s="274">
        <f>VLOOKUP(A304,'MONTO A DISTRIB'!$A$5:$D$351,4,FALSE)</f>
        <v>82052575</v>
      </c>
      <c r="R304" s="99"/>
      <c r="S304" s="134"/>
    </row>
    <row r="305" spans="1:19" x14ac:dyDescent="0.25">
      <c r="A305" s="117">
        <v>7104</v>
      </c>
      <c r="B305" s="58">
        <v>5</v>
      </c>
      <c r="C305" s="117" t="s">
        <v>260</v>
      </c>
      <c r="D305" s="58">
        <f>VLOOKUP(A305,Previsional!$A$4:$G$348,Previsional!$G$2,FALSE)</f>
        <v>1</v>
      </c>
      <c r="E305" s="170">
        <f>VLOOKUP(A305,'PATENTES SINIM'!$A$6:$C$350,3,FALSE)</f>
        <v>0.78448275862068961</v>
      </c>
      <c r="F305" s="170">
        <f>VLOOKUP(A305,'I G 2019'!$A$6:$I$350,8,FALSE)</f>
        <v>9.0843283417797613E-2</v>
      </c>
      <c r="G305" s="170">
        <f>VLOOKUP(A305,CGR!$S$11:$T$355,2,FALSE)</f>
        <v>1</v>
      </c>
      <c r="H305" s="203">
        <f>VLOOKUP(A305,TM!$C$2:$E$346,3,FALSE)</f>
        <v>0.93959999999999999</v>
      </c>
      <c r="I305" s="170">
        <f>VLOOKUP(A305,'IRPi 2019'!$A$6:$F$350,6,FALSE)</f>
        <v>1</v>
      </c>
      <c r="J305" s="170">
        <f>VLOOKUP(A305,'R E I 2019'!$A$4:$I$348,9,FALSE)</f>
        <v>1</v>
      </c>
      <c r="K305" s="170">
        <f t="shared" si="39"/>
        <v>0.68821978637169079</v>
      </c>
      <c r="L305" s="180">
        <f t="shared" si="37"/>
        <v>45</v>
      </c>
      <c r="M305" s="181">
        <f t="shared" si="38"/>
        <v>55</v>
      </c>
      <c r="N305" s="170">
        <f t="shared" si="34"/>
        <v>0.68821978637169079</v>
      </c>
      <c r="O305" s="127">
        <f t="shared" si="35"/>
        <v>1.7410249089438407E-2</v>
      </c>
      <c r="P305" s="123">
        <f t="shared" si="36"/>
        <v>82049839.75279215</v>
      </c>
      <c r="Q305" s="274">
        <f>VLOOKUP(A305,'MONTO A DISTRIB'!$A$5:$D$351,4,FALSE)</f>
        <v>82049840</v>
      </c>
      <c r="R305" s="99"/>
      <c r="S305" s="134"/>
    </row>
    <row r="306" spans="1:19" x14ac:dyDescent="0.25">
      <c r="A306" s="117">
        <v>7307</v>
      </c>
      <c r="B306" s="58">
        <v>5</v>
      </c>
      <c r="C306" s="117" t="s">
        <v>333</v>
      </c>
      <c r="D306" s="58">
        <f>VLOOKUP(A306,Previsional!$A$4:$G$348,Previsional!$G$2,FALSE)</f>
        <v>1</v>
      </c>
      <c r="E306" s="170">
        <f>VLOOKUP(A306,'PATENTES SINIM'!$A$6:$C$350,3,FALSE)</f>
        <v>0.94362416107382552</v>
      </c>
      <c r="F306" s="170">
        <f>VLOOKUP(A306,'I G 2019'!$A$6:$I$350,8,FALSE)</f>
        <v>0.22757307679863442</v>
      </c>
      <c r="G306" s="170">
        <f>VLOOKUP(A306,CGR!$S$11:$T$355,2,FALSE)</f>
        <v>1</v>
      </c>
      <c r="H306" s="203">
        <f>VLOOKUP(A306,TM!$C$2:$E$346,3,FALSE)</f>
        <v>0.34410000000000002</v>
      </c>
      <c r="I306" s="170">
        <f>VLOOKUP(A306,'IRPi 2019'!$A$6:$F$350,6,FALSE)</f>
        <v>0.98546604078879352</v>
      </c>
      <c r="J306" s="170">
        <f>VLOOKUP(A306,'R E I 2019'!$A$4:$I$348,9,FALSE)</f>
        <v>1</v>
      </c>
      <c r="K306" s="170">
        <f t="shared" si="39"/>
        <v>0.68805002761493717</v>
      </c>
      <c r="L306" s="180">
        <f t="shared" si="37"/>
        <v>46</v>
      </c>
      <c r="M306" s="181">
        <f t="shared" si="38"/>
        <v>55</v>
      </c>
      <c r="N306" s="170">
        <f t="shared" si="34"/>
        <v>0.68805002761493717</v>
      </c>
      <c r="O306" s="127">
        <f t="shared" si="35"/>
        <v>1.7405954615058682E-2</v>
      </c>
      <c r="P306" s="123">
        <f t="shared" si="36"/>
        <v>82029601.0455302</v>
      </c>
      <c r="Q306" s="274">
        <f>VLOOKUP(A306,'MONTO A DISTRIB'!$A$5:$D$351,4,FALSE)</f>
        <v>82029601</v>
      </c>
      <c r="R306" s="99"/>
      <c r="S306" s="134"/>
    </row>
    <row r="307" spans="1:19" x14ac:dyDescent="0.25">
      <c r="A307" s="117">
        <v>9106</v>
      </c>
      <c r="B307" s="58">
        <v>5</v>
      </c>
      <c r="C307" s="117" t="s">
        <v>302</v>
      </c>
      <c r="D307" s="58">
        <f>VLOOKUP(A307,Previsional!$A$4:$G$348,Previsional!$G$2,FALSE)</f>
        <v>1</v>
      </c>
      <c r="E307" s="170">
        <f>VLOOKUP(A307,'PATENTES SINIM'!$A$6:$C$350,3,FALSE)</f>
        <v>0.86896551724137927</v>
      </c>
      <c r="F307" s="170">
        <f>VLOOKUP(A307,'I G 2019'!$A$6:$I$350,8,FALSE)</f>
        <v>7.6594865013068128E-2</v>
      </c>
      <c r="G307" s="170">
        <f>VLOOKUP(A307,CGR!$S$11:$T$355,2,FALSE)</f>
        <v>1</v>
      </c>
      <c r="H307" s="203">
        <f>VLOOKUP(A307,TM!$C$2:$E$346,3,FALSE)</f>
        <v>0.76819999999999999</v>
      </c>
      <c r="I307" s="170">
        <f>VLOOKUP(A307,'IRPi 2019'!$A$6:$F$350,6,FALSE)</f>
        <v>1</v>
      </c>
      <c r="J307" s="170">
        <f>VLOOKUP(A307,'R E I 2019'!$A$4:$I$348,9,FALSE)</f>
        <v>0.93442500000000006</v>
      </c>
      <c r="K307" s="170">
        <f t="shared" si="39"/>
        <v>0.68523789728774975</v>
      </c>
      <c r="L307" s="180">
        <f t="shared" si="37"/>
        <v>47</v>
      </c>
      <c r="M307" s="181">
        <f t="shared" si="38"/>
        <v>55</v>
      </c>
      <c r="N307" s="170">
        <f t="shared" si="34"/>
        <v>0.68523789728774975</v>
      </c>
      <c r="O307" s="127">
        <f t="shared" si="35"/>
        <v>1.7334814711153255E-2</v>
      </c>
      <c r="P307" s="123">
        <f t="shared" si="36"/>
        <v>81694337.736804172</v>
      </c>
      <c r="Q307" s="274">
        <f>VLOOKUP(A307,'MONTO A DISTRIB'!$A$5:$D$351,4,FALSE)</f>
        <v>81694338</v>
      </c>
      <c r="R307" s="99"/>
      <c r="S307" s="134"/>
    </row>
    <row r="308" spans="1:19" x14ac:dyDescent="0.25">
      <c r="A308" s="117">
        <v>1403</v>
      </c>
      <c r="B308" s="58">
        <v>5</v>
      </c>
      <c r="C308" s="117" t="s">
        <v>334</v>
      </c>
      <c r="D308" s="58">
        <f>VLOOKUP(A308,Previsional!$A$4:$G$348,Previsional!$G$2,FALSE)</f>
        <v>1</v>
      </c>
      <c r="E308" s="170">
        <f>VLOOKUP(A308,'PATENTES SINIM'!$A$6:$C$350,3,FALSE)</f>
        <v>1</v>
      </c>
      <c r="F308" s="170">
        <f>VLOOKUP(A308,'I G 2019'!$A$6:$I$350,8,FALSE)</f>
        <v>4.1571437289319765E-2</v>
      </c>
      <c r="G308" s="170">
        <f>VLOOKUP(A308,CGR!$S$11:$T$355,2,FALSE)</f>
        <v>1</v>
      </c>
      <c r="H308" s="203">
        <f>VLOOKUP(A308,TM!$C$2:$E$346,3,FALSE)</f>
        <v>0.60050000000000003</v>
      </c>
      <c r="I308" s="170">
        <f>VLOOKUP(A308,'IRPi 2019'!$A$6:$F$350,6,FALSE)</f>
        <v>0.99968553872969823</v>
      </c>
      <c r="J308" s="170">
        <f>VLOOKUP(A308,'R E I 2019'!$A$4:$I$348,9,FALSE)</f>
        <v>0.66325000000000001</v>
      </c>
      <c r="K308" s="170">
        <f t="shared" si="39"/>
        <v>0.6836146362588148</v>
      </c>
      <c r="L308" s="180">
        <f t="shared" si="37"/>
        <v>48</v>
      </c>
      <c r="M308" s="181">
        <f t="shared" si="38"/>
        <v>55</v>
      </c>
      <c r="N308" s="170">
        <f t="shared" si="34"/>
        <v>0.6836146362588148</v>
      </c>
      <c r="O308" s="127">
        <f t="shared" si="35"/>
        <v>1.729375024394296E-2</v>
      </c>
      <c r="P308" s="123">
        <f t="shared" si="36"/>
        <v>81500811.904012814</v>
      </c>
      <c r="Q308" s="274">
        <f>VLOOKUP(A308,'MONTO A DISTRIB'!$A$5:$D$351,4,FALSE)</f>
        <v>81500812</v>
      </c>
      <c r="R308" s="99"/>
      <c r="S308" s="134"/>
    </row>
    <row r="309" spans="1:19" x14ac:dyDescent="0.25">
      <c r="A309" s="117">
        <v>9111</v>
      </c>
      <c r="B309" s="58">
        <v>5</v>
      </c>
      <c r="C309" s="117" t="s">
        <v>309</v>
      </c>
      <c r="D309" s="58">
        <f>VLOOKUP(A309,Previsional!$A$4:$G$348,Previsional!$G$2,FALSE)</f>
        <v>1</v>
      </c>
      <c r="E309" s="170">
        <f>VLOOKUP(A309,'PATENTES SINIM'!$A$6:$C$350,3,FALSE)</f>
        <v>0.93947730398899587</v>
      </c>
      <c r="F309" s="170">
        <f>VLOOKUP(A309,'I G 2019'!$A$6:$I$350,8,FALSE)</f>
        <v>9.3167750939311386E-2</v>
      </c>
      <c r="G309" s="170">
        <f>VLOOKUP(A309,CGR!$S$11:$T$355,2,FALSE)</f>
        <v>1</v>
      </c>
      <c r="H309" s="203">
        <f>VLOOKUP(A309,TM!$C$2:$E$346,3,FALSE)</f>
        <v>0.53969999999999996</v>
      </c>
      <c r="I309" s="170">
        <f>VLOOKUP(A309,'IRPi 2019'!$A$6:$F$350,6,FALSE)</f>
        <v>1</v>
      </c>
      <c r="J309" s="170">
        <f>VLOOKUP(A309,'R E I 2019'!$A$4:$I$348,9,FALSE)</f>
        <v>1</v>
      </c>
      <c r="K309" s="170">
        <f t="shared" si="39"/>
        <v>0.68306399413097652</v>
      </c>
      <c r="L309" s="180">
        <f t="shared" si="37"/>
        <v>49</v>
      </c>
      <c r="M309" s="181">
        <f t="shared" si="38"/>
        <v>55</v>
      </c>
      <c r="N309" s="170">
        <f t="shared" si="34"/>
        <v>0.68306399413097652</v>
      </c>
      <c r="O309" s="127">
        <f t="shared" si="35"/>
        <v>1.7279820367478139E-2</v>
      </c>
      <c r="P309" s="123">
        <f t="shared" si="36"/>
        <v>81435164.128048018</v>
      </c>
      <c r="Q309" s="274">
        <f>VLOOKUP(A309,'MONTO A DISTRIB'!$A$5:$D$351,4,FALSE)</f>
        <v>81435164</v>
      </c>
      <c r="R309" s="99"/>
      <c r="S309" s="134"/>
    </row>
    <row r="310" spans="1:19" x14ac:dyDescent="0.25">
      <c r="A310" s="117">
        <v>2202</v>
      </c>
      <c r="B310" s="58">
        <v>5</v>
      </c>
      <c r="C310" s="117" t="s">
        <v>326</v>
      </c>
      <c r="D310" s="58">
        <f>VLOOKUP(A310,Previsional!$A$4:$G$348,Previsional!$G$2,FALSE)</f>
        <v>1</v>
      </c>
      <c r="E310" s="170">
        <f>VLOOKUP(A310,'PATENTES SINIM'!$A$6:$C$350,3,FALSE)</f>
        <v>1</v>
      </c>
      <c r="F310" s="170">
        <f>VLOOKUP(A310,'I G 2019'!$A$6:$I$350,8,FALSE)</f>
        <v>0.1210614905881561</v>
      </c>
      <c r="G310" s="170">
        <f>VLOOKUP(A310,CGR!$S$11:$T$355,2,FALSE)</f>
        <v>1</v>
      </c>
      <c r="H310" s="203">
        <f>VLOOKUP(A310,TM!$C$2:$E$346,3,FALSE)</f>
        <v>0.3392</v>
      </c>
      <c r="I310" s="170">
        <f>VLOOKUP(A310,'IRPi 2019'!$A$6:$F$350,6,FALSE)</f>
        <v>1</v>
      </c>
      <c r="J310" s="170">
        <f>VLOOKUP(A310,'R E I 2019'!$A$4:$I$348,9,FALSE)</f>
        <v>1</v>
      </c>
      <c r="K310" s="170">
        <f t="shared" si="39"/>
        <v>0.68114537264703912</v>
      </c>
      <c r="L310" s="180">
        <f t="shared" si="37"/>
        <v>50</v>
      </c>
      <c r="M310" s="181">
        <f t="shared" si="38"/>
        <v>55</v>
      </c>
      <c r="N310" s="170">
        <f t="shared" si="34"/>
        <v>0.68114537264703912</v>
      </c>
      <c r="O310" s="127">
        <f t="shared" si="35"/>
        <v>1.7231284015276172E-2</v>
      </c>
      <c r="P310" s="123">
        <f t="shared" si="36"/>
        <v>81206425.303008914</v>
      </c>
      <c r="Q310" s="274">
        <f>VLOOKUP(A310,'MONTO A DISTRIB'!$A$5:$D$351,4,FALSE)</f>
        <v>81206425</v>
      </c>
      <c r="R310" s="99"/>
      <c r="S310" s="134"/>
    </row>
    <row r="311" spans="1:19" x14ac:dyDescent="0.25">
      <c r="A311" s="117">
        <v>16106</v>
      </c>
      <c r="B311" s="58">
        <v>5</v>
      </c>
      <c r="C311" s="117" t="s">
        <v>275</v>
      </c>
      <c r="D311" s="58">
        <f>VLOOKUP(A311,Previsional!$A$4:$G$348,Previsional!$G$2,FALSE)</f>
        <v>1</v>
      </c>
      <c r="E311" s="170">
        <f>VLOOKUP(A311,'PATENTES SINIM'!$A$6:$C$350,3,FALSE)</f>
        <v>0.92</v>
      </c>
      <c r="F311" s="170">
        <f>VLOOKUP(A311,'I G 2019'!$A$6:$I$350,8,FALSE)</f>
        <v>0.11791514360303224</v>
      </c>
      <c r="G311" s="170">
        <f>VLOOKUP(A311,CGR!$S$11:$T$355,2,FALSE)</f>
        <v>1</v>
      </c>
      <c r="H311" s="203">
        <f>VLOOKUP(A311,TM!$C$2:$E$346,3,FALSE)</f>
        <v>0.53080000000000005</v>
      </c>
      <c r="I311" s="170">
        <f>VLOOKUP(A311,'IRPi 2019'!$A$6:$F$350,6,FALSE)</f>
        <v>1</v>
      </c>
      <c r="J311" s="170">
        <f>VLOOKUP(A311,'R E I 2019'!$A$4:$I$348,9,FALSE)</f>
        <v>1</v>
      </c>
      <c r="K311" s="170">
        <f t="shared" si="39"/>
        <v>0.68109878590075823</v>
      </c>
      <c r="L311" s="180">
        <f t="shared" si="37"/>
        <v>51</v>
      </c>
      <c r="M311" s="181">
        <f t="shared" si="38"/>
        <v>55</v>
      </c>
      <c r="N311" s="170">
        <f t="shared" si="34"/>
        <v>0.68109878590075823</v>
      </c>
      <c r="O311" s="127">
        <f t="shared" si="35"/>
        <v>1.7230105486449949E-2</v>
      </c>
      <c r="P311" s="123">
        <f t="shared" si="36"/>
        <v>81200871.212378785</v>
      </c>
      <c r="Q311" s="274">
        <f>VLOOKUP(A311,'MONTO A DISTRIB'!$A$5:$D$351,4,FALSE)</f>
        <v>81200871</v>
      </c>
      <c r="R311" s="99"/>
      <c r="S311" s="134"/>
    </row>
    <row r="312" spans="1:19" x14ac:dyDescent="0.25">
      <c r="A312" s="117">
        <v>16105</v>
      </c>
      <c r="B312" s="58">
        <v>5</v>
      </c>
      <c r="C312" s="117" t="s">
        <v>249</v>
      </c>
      <c r="D312" s="58">
        <f>VLOOKUP(A312,Previsional!$A$4:$G$348,Previsional!$G$2,FALSE)</f>
        <v>1</v>
      </c>
      <c r="E312" s="170">
        <f>VLOOKUP(A312,'PATENTES SINIM'!$A$6:$C$350,3,FALSE)</f>
        <v>0.88260869565217392</v>
      </c>
      <c r="F312" s="170">
        <f>VLOOKUP(A312,'I G 2019'!$A$6:$I$350,8,FALSE)</f>
        <v>0.2951279645295255</v>
      </c>
      <c r="G312" s="170">
        <f>VLOOKUP(A312,CGR!$S$11:$T$355,2,FALSE)</f>
        <v>1</v>
      </c>
      <c r="H312" s="203">
        <f>VLOOKUP(A312,TM!$C$2:$E$346,3,FALSE)</f>
        <v>0.32090000000000002</v>
      </c>
      <c r="I312" s="170">
        <f>VLOOKUP(A312,'IRPi 2019'!$A$6:$F$350,6,FALSE)</f>
        <v>1</v>
      </c>
      <c r="J312" s="170">
        <f>VLOOKUP(A312,'R E I 2019'!$A$4:$I$348,9,FALSE)</f>
        <v>1</v>
      </c>
      <c r="K312" s="170">
        <f t="shared" si="39"/>
        <v>0.6808300346106424</v>
      </c>
      <c r="L312" s="180">
        <f t="shared" si="37"/>
        <v>52</v>
      </c>
      <c r="M312" s="181">
        <f t="shared" si="38"/>
        <v>55</v>
      </c>
      <c r="N312" s="170">
        <f t="shared" si="34"/>
        <v>0.6808300346106424</v>
      </c>
      <c r="O312" s="127">
        <f t="shared" si="35"/>
        <v>1.722330674715666E-2</v>
      </c>
      <c r="P312" s="123">
        <f t="shared" si="36"/>
        <v>81168830.575471774</v>
      </c>
      <c r="Q312" s="274">
        <f>VLOOKUP(A312,'MONTO A DISTRIB'!$A$5:$D$351,4,FALSE)</f>
        <v>81168831</v>
      </c>
      <c r="R312" s="99"/>
      <c r="S312" s="134"/>
    </row>
    <row r="313" spans="1:19" x14ac:dyDescent="0.25">
      <c r="A313" s="117">
        <v>15102</v>
      </c>
      <c r="B313" s="58">
        <v>5</v>
      </c>
      <c r="C313" s="117" t="s">
        <v>310</v>
      </c>
      <c r="D313" s="58">
        <f>VLOOKUP(A313,Previsional!$A$4:$G$348,Previsional!$G$2,FALSE)</f>
        <v>1</v>
      </c>
      <c r="E313" s="170">
        <f>VLOOKUP(A313,'PATENTES SINIM'!$A$6:$C$350,3,FALSE)</f>
        <v>1</v>
      </c>
      <c r="F313" s="170">
        <f>VLOOKUP(A313,'I G 2019'!$A$6:$I$350,8,FALSE)</f>
        <v>7.0596898843391195E-2</v>
      </c>
      <c r="G313" s="170">
        <f>VLOOKUP(A313,CGR!$S$11:$T$355,2,FALSE)</f>
        <v>1</v>
      </c>
      <c r="H313" s="203">
        <f>VLOOKUP(A313,TM!$C$2:$E$346,3,FALSE)</f>
        <v>0.42259999999999998</v>
      </c>
      <c r="I313" s="170">
        <f>VLOOKUP(A313,'IRPi 2019'!$A$6:$F$350,6,FALSE)</f>
        <v>1</v>
      </c>
      <c r="J313" s="170">
        <f>VLOOKUP(A313,'R E I 2019'!$A$4:$I$348,9,FALSE)</f>
        <v>0.9375</v>
      </c>
      <c r="K313" s="170">
        <f t="shared" si="39"/>
        <v>0.67791422471084772</v>
      </c>
      <c r="L313" s="180">
        <f t="shared" si="37"/>
        <v>53</v>
      </c>
      <c r="M313" s="181">
        <f t="shared" si="38"/>
        <v>55</v>
      </c>
      <c r="N313" s="170">
        <f t="shared" si="34"/>
        <v>0.67791422471084772</v>
      </c>
      <c r="O313" s="127">
        <f t="shared" si="35"/>
        <v>1.7149544007900776E-2</v>
      </c>
      <c r="P313" s="123">
        <f t="shared" si="36"/>
        <v>80821206.546396643</v>
      </c>
      <c r="Q313" s="274">
        <f>VLOOKUP(A313,'MONTO A DISTRIB'!$A$5:$D$351,4,FALSE)</f>
        <v>80821207</v>
      </c>
      <c r="R313" s="99"/>
      <c r="S313" s="134"/>
    </row>
    <row r="314" spans="1:19" x14ac:dyDescent="0.25">
      <c r="A314" s="117">
        <v>12103</v>
      </c>
      <c r="B314" s="58">
        <v>5</v>
      </c>
      <c r="C314" s="117" t="s">
        <v>246</v>
      </c>
      <c r="D314" s="58">
        <f>VLOOKUP(A314,Previsional!$A$4:$G$348,Previsional!$G$2,FALSE)</f>
        <v>1</v>
      </c>
      <c r="E314" s="170">
        <f>VLOOKUP(A314,'PATENTES SINIM'!$A$6:$C$350,3,FALSE)</f>
        <v>0.92592592592592593</v>
      </c>
      <c r="F314" s="170">
        <f>VLOOKUP(A314,'I G 2019'!$A$6:$I$350,8,FALSE)</f>
        <v>7.8925454115889679E-2</v>
      </c>
      <c r="G314" s="170">
        <f>VLOOKUP(A314,CGR!$S$11:$T$355,2,FALSE)</f>
        <v>1</v>
      </c>
      <c r="H314" s="203">
        <f>VLOOKUP(A314,TM!$C$2:$E$346,3,FALSE)</f>
        <v>0.56010000000000004</v>
      </c>
      <c r="I314" s="170">
        <f>VLOOKUP(A314,'IRPi 2019'!$A$6:$F$350,6,FALSE)</f>
        <v>0.99906325955917175</v>
      </c>
      <c r="J314" s="170">
        <f>VLOOKUP(A314,'R E I 2019'!$A$4:$I$348,9,FALSE)</f>
        <v>1</v>
      </c>
      <c r="K314" s="170">
        <f t="shared" si="39"/>
        <v>0.67777360058100511</v>
      </c>
      <c r="L314" s="180">
        <f t="shared" si="37"/>
        <v>54</v>
      </c>
      <c r="M314" s="181">
        <f t="shared" si="38"/>
        <v>55</v>
      </c>
      <c r="N314" s="170">
        <f t="shared" si="34"/>
        <v>0.67777360058100511</v>
      </c>
      <c r="O314" s="127">
        <f t="shared" si="35"/>
        <v>1.714598656712818E-2</v>
      </c>
      <c r="P314" s="123">
        <f t="shared" si="36"/>
        <v>80804441.281073779</v>
      </c>
      <c r="Q314" s="274">
        <f>VLOOKUP(A314,'MONTO A DISTRIB'!$A$5:$D$351,4,FALSE)</f>
        <v>80804441</v>
      </c>
      <c r="R314" s="99"/>
      <c r="S314" s="134"/>
    </row>
    <row r="315" spans="1:19" x14ac:dyDescent="0.25">
      <c r="A315" s="117">
        <v>15202</v>
      </c>
      <c r="B315" s="58">
        <v>5</v>
      </c>
      <c r="C315" s="117" t="s">
        <v>322</v>
      </c>
      <c r="D315" s="58">
        <f>VLOOKUP(A315,Previsional!$A$4:$G$348,Previsional!$G$2,FALSE)</f>
        <v>1</v>
      </c>
      <c r="E315" s="170">
        <f>VLOOKUP(A315,'PATENTES SINIM'!$A$6:$C$350,3,FALSE)</f>
        <v>1</v>
      </c>
      <c r="F315" s="170">
        <f>VLOOKUP(A315,'I G 2019'!$A$6:$I$350,8,FALSE)</f>
        <v>2.8548714784314255E-2</v>
      </c>
      <c r="G315" s="170">
        <f>VLOOKUP(A315,CGR!$S$11:$T$355,2,FALSE)</f>
        <v>1</v>
      </c>
      <c r="H315" s="203">
        <f>VLOOKUP(A315,TM!$C$2:$E$346,3,FALSE)</f>
        <v>0.46800000000000003</v>
      </c>
      <c r="I315" s="170">
        <f>VLOOKUP(A315,'IRPi 2019'!$A$6:$F$350,6,FALSE)</f>
        <v>1</v>
      </c>
      <c r="J315" s="170">
        <f>VLOOKUP(A315,'R E I 2019'!$A$4:$I$348,9,FALSE)</f>
        <v>1</v>
      </c>
      <c r="K315" s="170">
        <f t="shared" si="39"/>
        <v>0.67733717869607868</v>
      </c>
      <c r="L315" s="180">
        <f t="shared" si="37"/>
        <v>55</v>
      </c>
      <c r="M315" s="181">
        <f t="shared" si="38"/>
        <v>55</v>
      </c>
      <c r="N315" s="170">
        <f t="shared" si="34"/>
        <v>0.67733717869607868</v>
      </c>
      <c r="O315" s="127">
        <f t="shared" si="35"/>
        <v>1.7134946178759356E-2</v>
      </c>
      <c r="P315" s="123">
        <f t="shared" si="36"/>
        <v>80752410.888411552</v>
      </c>
      <c r="Q315" s="274">
        <f>VLOOKUP(A315,'MONTO A DISTRIB'!$A$5:$D$351,4,FALSE)</f>
        <v>80752411</v>
      </c>
      <c r="R315" s="99"/>
      <c r="S315" s="134"/>
    </row>
    <row r="316" spans="1:19" x14ac:dyDescent="0.25">
      <c r="A316" s="117">
        <v>7408</v>
      </c>
      <c r="B316" s="58">
        <v>5</v>
      </c>
      <c r="C316" s="117" t="s">
        <v>328</v>
      </c>
      <c r="D316" s="58">
        <f>VLOOKUP(A316,Previsional!$A$4:$G$348,Previsional!$G$2,FALSE)</f>
        <v>1</v>
      </c>
      <c r="E316" s="170">
        <f>VLOOKUP(A316,'PATENTES SINIM'!$A$6:$C$350,3,FALSE)</f>
        <v>0.84947643979057597</v>
      </c>
      <c r="F316" s="170">
        <f>VLOOKUP(A316,'I G 2019'!$A$6:$I$350,8,FALSE)</f>
        <v>0.12796022692831768</v>
      </c>
      <c r="G316" s="170">
        <f>VLOOKUP(A316,CGR!$S$11:$T$355,2,FALSE)</f>
        <v>1</v>
      </c>
      <c r="H316" s="203">
        <f>VLOOKUP(A316,TM!$C$2:$E$346,3,FALSE)</f>
        <v>0.63729999999999998</v>
      </c>
      <c r="I316" s="170">
        <f>VLOOKUP(A316,'IRPi 2019'!$A$6:$F$350,6,FALSE)</f>
        <v>1</v>
      </c>
      <c r="J316" s="170">
        <f>VLOOKUP(A316,'R E I 2019'!$A$4:$I$348,9,FALSE)</f>
        <v>1</v>
      </c>
      <c r="K316" s="170">
        <f t="shared" si="39"/>
        <v>0.67490181065878108</v>
      </c>
      <c r="L316" s="180">
        <f t="shared" si="37"/>
        <v>56</v>
      </c>
      <c r="M316" s="181">
        <f t="shared" si="38"/>
        <v>55</v>
      </c>
      <c r="N316" s="170">
        <f t="shared" si="34"/>
        <v>0</v>
      </c>
      <c r="O316" s="127">
        <f t="shared" si="35"/>
        <v>0</v>
      </c>
      <c r="P316" s="123">
        <f t="shared" si="36"/>
        <v>0</v>
      </c>
      <c r="Q316" s="274">
        <f>VLOOKUP(A316,'MONTO A DISTRIB'!$A$5:$D$351,4,FALSE)</f>
        <v>0</v>
      </c>
      <c r="R316" s="99"/>
      <c r="S316" s="134"/>
    </row>
    <row r="317" spans="1:19" x14ac:dyDescent="0.25">
      <c r="A317" s="117">
        <v>8302</v>
      </c>
      <c r="B317" s="58">
        <v>5</v>
      </c>
      <c r="C317" s="117" t="s">
        <v>304</v>
      </c>
      <c r="D317" s="58">
        <f>VLOOKUP(A317,Previsional!$A$4:$G$348,Previsional!$G$2,FALSE)</f>
        <v>1</v>
      </c>
      <c r="E317" s="170">
        <f>VLOOKUP(A317,'PATENTES SINIM'!$A$6:$C$350,3,FALSE)</f>
        <v>0.92715231788079466</v>
      </c>
      <c r="F317" s="170">
        <f>VLOOKUP(A317,'I G 2019'!$A$6:$I$350,8,FALSE)</f>
        <v>0.14459171719057523</v>
      </c>
      <c r="G317" s="170">
        <f>VLOOKUP(A317,CGR!$S$11:$T$355,2,FALSE)</f>
        <v>0.8571428571428571</v>
      </c>
      <c r="H317" s="203">
        <f>VLOOKUP(A317,TM!$C$2:$E$346,3,FALSE)</f>
        <v>0.56510000000000005</v>
      </c>
      <c r="I317" s="170">
        <f>VLOOKUP(A317,'IRPi 2019'!$A$6:$F$350,6,FALSE)</f>
        <v>1</v>
      </c>
      <c r="J317" s="170">
        <f>VLOOKUP(A317,'R E I 2019'!$A$4:$I$348,9,FALSE)</f>
        <v>1</v>
      </c>
      <c r="K317" s="170">
        <f t="shared" si="39"/>
        <v>0.67398766912735064</v>
      </c>
      <c r="L317" s="180">
        <f t="shared" si="37"/>
        <v>57</v>
      </c>
      <c r="M317" s="181">
        <f t="shared" si="38"/>
        <v>55</v>
      </c>
      <c r="N317" s="170">
        <f t="shared" si="34"/>
        <v>0</v>
      </c>
      <c r="O317" s="127">
        <f t="shared" si="35"/>
        <v>0</v>
      </c>
      <c r="P317" s="123">
        <f t="shared" si="36"/>
        <v>0</v>
      </c>
      <c r="Q317" s="274">
        <f>VLOOKUP(A317,'MONTO A DISTRIB'!$A$5:$D$351,4,FALSE)</f>
        <v>0</v>
      </c>
      <c r="R317" s="99"/>
      <c r="S317" s="134"/>
    </row>
    <row r="318" spans="1:19" x14ac:dyDescent="0.25">
      <c r="A318" s="117">
        <v>7103</v>
      </c>
      <c r="B318" s="58">
        <v>5</v>
      </c>
      <c r="C318" s="117" t="s">
        <v>343</v>
      </c>
      <c r="D318" s="58">
        <f>VLOOKUP(A318,Previsional!$A$4:$G$348,Previsional!$G$2,FALSE)</f>
        <v>1</v>
      </c>
      <c r="E318" s="170">
        <f>VLOOKUP(A318,'PATENTES SINIM'!$A$6:$C$350,3,FALSE)</f>
        <v>0.96946564885496178</v>
      </c>
      <c r="F318" s="170">
        <f>VLOOKUP(A318,'I G 2019'!$A$6:$I$350,8,FALSE)</f>
        <v>8.50840484632822E-2</v>
      </c>
      <c r="G318" s="170">
        <f>VLOOKUP(A318,CGR!$S$11:$T$355,2,FALSE)</f>
        <v>1</v>
      </c>
      <c r="H318" s="203">
        <f>VLOOKUP(A318,TM!$C$2:$E$346,3,FALSE)</f>
        <v>0.41310000000000002</v>
      </c>
      <c r="I318" s="170">
        <f>VLOOKUP(A318,'IRPi 2019'!$A$6:$F$350,6,FALSE)</f>
        <v>0.99597986016472206</v>
      </c>
      <c r="J318" s="170">
        <f>VLOOKUP(A318,'R E I 2019'!$A$4:$I$348,9,FALSE)</f>
        <v>1</v>
      </c>
      <c r="K318" s="170">
        <f t="shared" si="39"/>
        <v>0.67234798222329328</v>
      </c>
      <c r="L318" s="180">
        <f t="shared" si="37"/>
        <v>58</v>
      </c>
      <c r="M318" s="181">
        <f t="shared" si="38"/>
        <v>55</v>
      </c>
      <c r="N318" s="170">
        <f t="shared" si="34"/>
        <v>0</v>
      </c>
      <c r="O318" s="127">
        <f t="shared" si="35"/>
        <v>0</v>
      </c>
      <c r="P318" s="123">
        <f t="shared" si="36"/>
        <v>0</v>
      </c>
      <c r="Q318" s="274">
        <f>VLOOKUP(A318,'MONTO A DISTRIB'!$A$5:$D$351,4,FALSE)</f>
        <v>0</v>
      </c>
      <c r="R318" s="99"/>
      <c r="S318" s="134"/>
    </row>
    <row r="319" spans="1:19" x14ac:dyDescent="0.25">
      <c r="A319" s="117">
        <v>8309</v>
      </c>
      <c r="B319" s="58">
        <v>5</v>
      </c>
      <c r="C319" s="117" t="s">
        <v>254</v>
      </c>
      <c r="D319" s="58">
        <f>VLOOKUP(A319,Previsional!$A$4:$G$348,Previsional!$G$2,FALSE)</f>
        <v>1</v>
      </c>
      <c r="E319" s="170">
        <f>VLOOKUP(A319,'PATENTES SINIM'!$A$6:$C$350,3,FALSE)</f>
        <v>0.94573643410852715</v>
      </c>
      <c r="F319" s="170">
        <f>VLOOKUP(A319,'I G 2019'!$A$6:$I$350,8,FALSE)</f>
        <v>7.997369453112993E-2</v>
      </c>
      <c r="G319" s="170">
        <f>VLOOKUP(A319,CGR!$S$11:$T$355,2,FALSE)</f>
        <v>1</v>
      </c>
      <c r="H319" s="203">
        <f>VLOOKUP(A319,TM!$C$2:$E$346,3,FALSE)</f>
        <v>0.47460000000000002</v>
      </c>
      <c r="I319" s="170">
        <f>VLOOKUP(A319,'IRPi 2019'!$A$6:$F$350,6,FALSE)</f>
        <v>1</v>
      </c>
      <c r="J319" s="170">
        <f>VLOOKUP(A319,'R E I 2019'!$A$4:$I$348,9,FALSE)</f>
        <v>1</v>
      </c>
      <c r="K319" s="170">
        <f t="shared" si="39"/>
        <v>0.67219117557076702</v>
      </c>
      <c r="L319" s="180">
        <f t="shared" si="37"/>
        <v>59</v>
      </c>
      <c r="M319" s="181">
        <f t="shared" si="38"/>
        <v>55</v>
      </c>
      <c r="N319" s="170">
        <f t="shared" si="34"/>
        <v>0</v>
      </c>
      <c r="O319" s="127">
        <f t="shared" si="35"/>
        <v>0</v>
      </c>
      <c r="P319" s="123">
        <f t="shared" si="36"/>
        <v>0</v>
      </c>
      <c r="Q319" s="274">
        <f>VLOOKUP(A319,'MONTO A DISTRIB'!$A$5:$D$351,4,FALSE)</f>
        <v>0</v>
      </c>
      <c r="R319" s="99"/>
      <c r="S319" s="134"/>
    </row>
    <row r="320" spans="1:19" x14ac:dyDescent="0.25">
      <c r="A320" s="117">
        <v>4305</v>
      </c>
      <c r="B320" s="58">
        <v>5</v>
      </c>
      <c r="C320" s="117" t="s">
        <v>282</v>
      </c>
      <c r="D320" s="58">
        <f>VLOOKUP(A320,Previsional!$A$4:$G$348,Previsional!$G$2,FALSE)</f>
        <v>1</v>
      </c>
      <c r="E320" s="170">
        <f>VLOOKUP(A320,'PATENTES SINIM'!$A$6:$C$350,3,FALSE)</f>
        <v>0.96875</v>
      </c>
      <c r="F320" s="170">
        <f>VLOOKUP(A320,'I G 2019'!$A$6:$I$350,8,FALSE)</f>
        <v>0.11963628196524641</v>
      </c>
      <c r="G320" s="170">
        <f>VLOOKUP(A320,CGR!$S$11:$T$355,2,FALSE)</f>
        <v>1</v>
      </c>
      <c r="H320" s="203">
        <f>VLOOKUP(A320,TM!$C$2:$E$346,3,FALSE)</f>
        <v>0.3483</v>
      </c>
      <c r="I320" s="170">
        <f>VLOOKUP(A320,'IRPi 2019'!$A$6:$F$350,6,FALSE)</f>
        <v>1</v>
      </c>
      <c r="J320" s="170">
        <f>VLOOKUP(A320,'R E I 2019'!$A$4:$I$348,9,FALSE)</f>
        <v>1</v>
      </c>
      <c r="K320" s="170">
        <f t="shared" si="39"/>
        <v>0.67121657049131167</v>
      </c>
      <c r="L320" s="180">
        <f t="shared" si="37"/>
        <v>60</v>
      </c>
      <c r="M320" s="181">
        <f t="shared" si="38"/>
        <v>55</v>
      </c>
      <c r="N320" s="170">
        <f t="shared" si="34"/>
        <v>0</v>
      </c>
      <c r="O320" s="127">
        <f t="shared" si="35"/>
        <v>0</v>
      </c>
      <c r="P320" s="123">
        <f t="shared" si="36"/>
        <v>0</v>
      </c>
      <c r="Q320" s="274">
        <f>VLOOKUP(A320,'MONTO A DISTRIB'!$A$5:$D$351,4,FALSE)</f>
        <v>0</v>
      </c>
      <c r="R320" s="99"/>
      <c r="S320" s="134"/>
    </row>
    <row r="321" spans="1:19" x14ac:dyDescent="0.25">
      <c r="A321" s="117">
        <v>9121</v>
      </c>
      <c r="B321" s="58">
        <v>5</v>
      </c>
      <c r="C321" s="117" t="s">
        <v>312</v>
      </c>
      <c r="D321" s="58">
        <f>VLOOKUP(A321,Previsional!$A$4:$G$348,Previsional!$G$2,FALSE)</f>
        <v>1</v>
      </c>
      <c r="E321" s="170">
        <f>VLOOKUP(A321,'PATENTES SINIM'!$A$6:$C$350,3,FALSE)</f>
        <v>0.80487804878048785</v>
      </c>
      <c r="F321" s="170">
        <f>VLOOKUP(A321,'I G 2019'!$A$6:$I$350,8,FALSE)</f>
        <v>0.14919549994994025</v>
      </c>
      <c r="G321" s="170">
        <f>VLOOKUP(A321,CGR!$S$11:$T$355,2,FALSE)</f>
        <v>1</v>
      </c>
      <c r="H321" s="203">
        <f>VLOOKUP(A321,TM!$C$2:$E$346,3,FALSE)</f>
        <v>0.68069999999999997</v>
      </c>
      <c r="I321" s="170">
        <f>VLOOKUP(A321,'IRPi 2019'!$A$6:$F$350,6,FALSE)</f>
        <v>1</v>
      </c>
      <c r="J321" s="170">
        <f>VLOOKUP(A321,'R E I 2019'!$A$4:$I$348,9,FALSE)</f>
        <v>1</v>
      </c>
      <c r="K321" s="170">
        <f t="shared" si="39"/>
        <v>0.67111119206065584</v>
      </c>
      <c r="L321" s="180">
        <f t="shared" si="37"/>
        <v>61</v>
      </c>
      <c r="M321" s="181">
        <f t="shared" si="38"/>
        <v>55</v>
      </c>
      <c r="N321" s="170">
        <f t="shared" si="34"/>
        <v>0</v>
      </c>
      <c r="O321" s="127">
        <f t="shared" si="35"/>
        <v>0</v>
      </c>
      <c r="P321" s="123">
        <f t="shared" si="36"/>
        <v>0</v>
      </c>
      <c r="Q321" s="274">
        <f>VLOOKUP(A321,'MONTO A DISTRIB'!$A$5:$D$351,4,FALSE)</f>
        <v>0</v>
      </c>
      <c r="R321" s="99"/>
      <c r="S321" s="134"/>
    </row>
    <row r="322" spans="1:19" x14ac:dyDescent="0.25">
      <c r="A322" s="117">
        <v>8313</v>
      </c>
      <c r="B322" s="58">
        <v>5</v>
      </c>
      <c r="C322" s="117" t="s">
        <v>277</v>
      </c>
      <c r="D322" s="58">
        <f>VLOOKUP(A322,Previsional!$A$4:$G$348,Previsional!$G$2,FALSE)</f>
        <v>1</v>
      </c>
      <c r="E322" s="170">
        <f>VLOOKUP(A322,'PATENTES SINIM'!$A$6:$C$350,3,FALSE)</f>
        <v>0.8573619631901841</v>
      </c>
      <c r="F322" s="170">
        <f>VLOOKUP(A322,'I G 2019'!$A$6:$I$350,8,FALSE)</f>
        <v>0.16395403211303353</v>
      </c>
      <c r="G322" s="170">
        <f>VLOOKUP(A322,CGR!$S$11:$T$355,2,FALSE)</f>
        <v>1</v>
      </c>
      <c r="H322" s="203">
        <f>VLOOKUP(A322,TM!$C$2:$E$346,3,FALSE)</f>
        <v>0.48609999999999998</v>
      </c>
      <c r="I322" s="170">
        <f>VLOOKUP(A322,'IRPi 2019'!$A$6:$F$350,6,FALSE)</f>
        <v>1</v>
      </c>
      <c r="J322" s="170">
        <f>VLOOKUP(A322,'R E I 2019'!$A$4:$I$348,9,FALSE)</f>
        <v>1</v>
      </c>
      <c r="K322" s="170">
        <f t="shared" si="39"/>
        <v>0.66398019514482287</v>
      </c>
      <c r="L322" s="180">
        <f t="shared" si="37"/>
        <v>62</v>
      </c>
      <c r="M322" s="181">
        <f t="shared" si="38"/>
        <v>55</v>
      </c>
      <c r="N322" s="170">
        <f t="shared" si="34"/>
        <v>0</v>
      </c>
      <c r="O322" s="127">
        <f t="shared" si="35"/>
        <v>0</v>
      </c>
      <c r="P322" s="123">
        <f t="shared" si="36"/>
        <v>0</v>
      </c>
      <c r="Q322" s="274">
        <f>VLOOKUP(A322,'MONTO A DISTRIB'!$A$5:$D$351,4,FALSE)</f>
        <v>0</v>
      </c>
      <c r="R322" s="99"/>
      <c r="S322" s="134"/>
    </row>
    <row r="323" spans="1:19" x14ac:dyDescent="0.25">
      <c r="A323" s="117">
        <v>4202</v>
      </c>
      <c r="B323" s="58">
        <v>5</v>
      </c>
      <c r="C323" s="117" t="s">
        <v>248</v>
      </c>
      <c r="D323" s="58">
        <f>VLOOKUP(A323,Previsional!$A$4:$G$348,Previsional!$G$2,FALSE)</f>
        <v>1</v>
      </c>
      <c r="E323" s="170">
        <f>VLOOKUP(A323,'PATENTES SINIM'!$A$6:$C$350,3,FALSE)</f>
        <v>0.92374727668845313</v>
      </c>
      <c r="F323" s="170">
        <f>VLOOKUP(A323,'I G 2019'!$A$6:$I$350,8,FALSE)</f>
        <v>0.12700878732063489</v>
      </c>
      <c r="G323" s="170">
        <f>VLOOKUP(A323,CGR!$S$11:$T$355,2,FALSE)</f>
        <v>1</v>
      </c>
      <c r="H323" s="203">
        <f>VLOOKUP(A323,TM!$C$2:$E$346,3,FALSE)</f>
        <v>0.39229999999999998</v>
      </c>
      <c r="I323" s="170">
        <f>VLOOKUP(A323,'IRPi 2019'!$A$6:$F$350,6,FALSE)</f>
        <v>1</v>
      </c>
      <c r="J323" s="170">
        <f>VLOOKUP(A323,'R E I 2019'!$A$4:$I$348,9,FALSE)</f>
        <v>1</v>
      </c>
      <c r="K323" s="170">
        <f t="shared" si="39"/>
        <v>0.66390874367111741</v>
      </c>
      <c r="L323" s="180">
        <f t="shared" si="37"/>
        <v>63</v>
      </c>
      <c r="M323" s="181">
        <f t="shared" si="38"/>
        <v>55</v>
      </c>
      <c r="N323" s="170">
        <f t="shared" si="34"/>
        <v>0</v>
      </c>
      <c r="O323" s="127">
        <f t="shared" si="35"/>
        <v>0</v>
      </c>
      <c r="P323" s="123">
        <f t="shared" si="36"/>
        <v>0</v>
      </c>
      <c r="Q323" s="274">
        <f>VLOOKUP(A323,'MONTO A DISTRIB'!$A$5:$D$351,4,FALSE)</f>
        <v>0</v>
      </c>
      <c r="R323" s="99"/>
      <c r="S323" s="134"/>
    </row>
    <row r="324" spans="1:19" x14ac:dyDescent="0.25">
      <c r="A324" s="117">
        <v>9110</v>
      </c>
      <c r="B324" s="58">
        <v>5</v>
      </c>
      <c r="C324" s="117" t="s">
        <v>268</v>
      </c>
      <c r="D324" s="58">
        <f>VLOOKUP(A324,Previsional!$A$4:$G$348,Previsional!$G$2,FALSE)</f>
        <v>1</v>
      </c>
      <c r="E324" s="170">
        <f>VLOOKUP(A324,'PATENTES SINIM'!$A$6:$C$350,3,FALSE)</f>
        <v>0.93788819875776397</v>
      </c>
      <c r="F324" s="170">
        <f>VLOOKUP(A324,'I G 2019'!$A$6:$I$350,8,FALSE)</f>
        <v>4.7234221456333096E-2</v>
      </c>
      <c r="G324" s="170">
        <f>VLOOKUP(A324,CGR!$S$11:$T$355,2,FALSE)</f>
        <v>1</v>
      </c>
      <c r="H324" s="203">
        <f>VLOOKUP(A324,TM!$C$2:$E$346,3,FALSE)</f>
        <v>0.48920000000000002</v>
      </c>
      <c r="I324" s="170">
        <f>VLOOKUP(A324,'IRPi 2019'!$A$6:$F$350,6,FALSE)</f>
        <v>1</v>
      </c>
      <c r="J324" s="170">
        <f>VLOOKUP(A324,'R E I 2019'!$A$4:$I$348,9,FALSE)</f>
        <v>0.98360000000000003</v>
      </c>
      <c r="K324" s="170">
        <f t="shared" si="39"/>
        <v>0.66262942492930066</v>
      </c>
      <c r="L324" s="180">
        <f t="shared" si="37"/>
        <v>64</v>
      </c>
      <c r="M324" s="181">
        <f t="shared" si="38"/>
        <v>55</v>
      </c>
      <c r="N324" s="170">
        <f t="shared" si="34"/>
        <v>0</v>
      </c>
      <c r="O324" s="127">
        <f t="shared" si="35"/>
        <v>0</v>
      </c>
      <c r="P324" s="123">
        <f t="shared" si="36"/>
        <v>0</v>
      </c>
      <c r="Q324" s="274">
        <f>VLOOKUP(A324,'MONTO A DISTRIB'!$A$5:$D$351,4,FALSE)</f>
        <v>0</v>
      </c>
      <c r="R324" s="99"/>
      <c r="S324" s="134"/>
    </row>
    <row r="325" spans="1:19" x14ac:dyDescent="0.25">
      <c r="A325" s="117">
        <v>13505</v>
      </c>
      <c r="B325" s="58">
        <v>5</v>
      </c>
      <c r="C325" s="117" t="s">
        <v>252</v>
      </c>
      <c r="D325" s="58">
        <f>VLOOKUP(A325,Previsional!$A$4:$G$348,Previsional!$G$2,FALSE)</f>
        <v>1</v>
      </c>
      <c r="E325" s="170">
        <f>VLOOKUP(A325,'PATENTES SINIM'!$A$6:$C$350,3,FALSE)</f>
        <v>0.8443804034582133</v>
      </c>
      <c r="F325" s="170">
        <f>VLOOKUP(A325,'I G 2019'!$A$6:$I$350,8,FALSE)</f>
        <v>0.15034922770295159</v>
      </c>
      <c r="G325" s="170">
        <f>VLOOKUP(A325,CGR!$S$11:$T$355,2,FALSE)</f>
        <v>1</v>
      </c>
      <c r="H325" s="203">
        <f>VLOOKUP(A325,TM!$C$2:$E$346,3,FALSE)</f>
        <v>0.52490000000000003</v>
      </c>
      <c r="I325" s="170">
        <f>VLOOKUP(A325,'IRPi 2019'!$A$6:$F$350,6,FALSE)</f>
        <v>1</v>
      </c>
      <c r="J325" s="170">
        <f>VLOOKUP(A325,'R E I 2019'!$A$4:$I$348,9,FALSE)</f>
        <v>1</v>
      </c>
      <c r="K325" s="170">
        <f t="shared" si="39"/>
        <v>0.66185544813611263</v>
      </c>
      <c r="L325" s="180">
        <f t="shared" ref="L325:L356" si="40">_xlfn.RANK.EQ(K325,$K$261:$K$369,0)</f>
        <v>65</v>
      </c>
      <c r="M325" s="181">
        <f t="shared" ref="M325:M356" si="41">$E$8</f>
        <v>55</v>
      </c>
      <c r="N325" s="170">
        <f t="shared" si="34"/>
        <v>0</v>
      </c>
      <c r="O325" s="127">
        <f t="shared" si="35"/>
        <v>0</v>
      </c>
      <c r="P325" s="123">
        <f t="shared" si="36"/>
        <v>0</v>
      </c>
      <c r="Q325" s="274">
        <f>VLOOKUP(A325,'MONTO A DISTRIB'!$A$5:$D$351,4,FALSE)</f>
        <v>0</v>
      </c>
      <c r="R325" s="99"/>
      <c r="S325" s="134"/>
    </row>
    <row r="326" spans="1:19" x14ac:dyDescent="0.25">
      <c r="A326" s="117">
        <v>7405</v>
      </c>
      <c r="B326" s="58">
        <v>5</v>
      </c>
      <c r="C326" s="117" t="s">
        <v>263</v>
      </c>
      <c r="D326" s="58">
        <f>VLOOKUP(A326,Previsional!$A$4:$G$348,Previsional!$G$2,FALSE)</f>
        <v>1</v>
      </c>
      <c r="E326" s="170">
        <f>VLOOKUP(A326,'PATENTES SINIM'!$A$6:$C$350,3,FALSE)</f>
        <v>0.73711340206185572</v>
      </c>
      <c r="F326" s="170">
        <f>VLOOKUP(A326,'I G 2019'!$A$6:$I$350,8,FALSE)</f>
        <v>0.17453904472439655</v>
      </c>
      <c r="G326" s="170">
        <f>VLOOKUP(A326,CGR!$S$11:$T$355,2,FALSE)</f>
        <v>1</v>
      </c>
      <c r="H326" s="203">
        <f>VLOOKUP(A326,TM!$C$2:$E$346,3,FALSE)</f>
        <v>0.71509999999999996</v>
      </c>
      <c r="I326" s="170">
        <f>VLOOKUP(A326,'IRPi 2019'!$A$6:$F$350,6,FALSE)</f>
        <v>1</v>
      </c>
      <c r="J326" s="170">
        <f>VLOOKUP(A326,'R E I 2019'!$A$4:$I$348,9,FALSE)</f>
        <v>1</v>
      </c>
      <c r="K326" s="170">
        <f t="shared" ref="K326:K357" si="42">SUMPRODUCT($E$12:$J$12,E326:J326)*D326</f>
        <v>0.65888945190274872</v>
      </c>
      <c r="L326" s="180">
        <f t="shared" si="40"/>
        <v>66</v>
      </c>
      <c r="M326" s="181">
        <f t="shared" si="41"/>
        <v>55</v>
      </c>
      <c r="N326" s="170">
        <f t="shared" si="34"/>
        <v>0</v>
      </c>
      <c r="O326" s="127">
        <f t="shared" si="35"/>
        <v>0</v>
      </c>
      <c r="P326" s="123">
        <f t="shared" si="36"/>
        <v>0</v>
      </c>
      <c r="Q326" s="274">
        <f>VLOOKUP(A326,'MONTO A DISTRIB'!$A$5:$D$351,4,FALSE)</f>
        <v>0</v>
      </c>
      <c r="R326" s="99"/>
      <c r="S326" s="134"/>
    </row>
    <row r="327" spans="1:19" x14ac:dyDescent="0.25">
      <c r="A327" s="117">
        <v>16207</v>
      </c>
      <c r="B327" s="58">
        <v>5</v>
      </c>
      <c r="C327" s="117" t="s">
        <v>315</v>
      </c>
      <c r="D327" s="58">
        <f>VLOOKUP(A327,Previsional!$A$4:$G$348,Previsional!$G$2,FALSE)</f>
        <v>1</v>
      </c>
      <c r="E327" s="170">
        <f>VLOOKUP(A327,'PATENTES SINIM'!$A$6:$C$350,3,FALSE)</f>
        <v>0.9555555555555556</v>
      </c>
      <c r="F327" s="170">
        <f>VLOOKUP(A327,'I G 2019'!$A$6:$I$350,8,FALSE)</f>
        <v>4.938395239290494E-2</v>
      </c>
      <c r="G327" s="170">
        <f>VLOOKUP(A327,CGR!$S$11:$T$355,2,FALSE)</f>
        <v>1</v>
      </c>
      <c r="H327" s="203">
        <f>VLOOKUP(A327,TM!$C$2:$E$346,3,FALSE)</f>
        <v>0.40110000000000001</v>
      </c>
      <c r="I327" s="170">
        <f>VLOOKUP(A327,'IRPi 2019'!$A$6:$F$350,6,FALSE)</f>
        <v>1</v>
      </c>
      <c r="J327" s="170">
        <f>VLOOKUP(A327,'R E I 2019'!$A$4:$I$348,9,FALSE)</f>
        <v>1</v>
      </c>
      <c r="K327" s="170">
        <f t="shared" si="42"/>
        <v>0.65695543254267075</v>
      </c>
      <c r="L327" s="180">
        <f t="shared" si="40"/>
        <v>67</v>
      </c>
      <c r="M327" s="181">
        <f t="shared" si="41"/>
        <v>55</v>
      </c>
      <c r="N327" s="170">
        <f t="shared" si="34"/>
        <v>0</v>
      </c>
      <c r="O327" s="127">
        <f t="shared" si="35"/>
        <v>0</v>
      </c>
      <c r="P327" s="123">
        <f t="shared" si="36"/>
        <v>0</v>
      </c>
      <c r="Q327" s="274">
        <f>VLOOKUP(A327,'MONTO A DISTRIB'!$A$5:$D$351,4,FALSE)</f>
        <v>0</v>
      </c>
      <c r="R327" s="99"/>
      <c r="S327" s="134"/>
    </row>
    <row r="328" spans="1:19" x14ac:dyDescent="0.25">
      <c r="A328" s="117">
        <v>10206</v>
      </c>
      <c r="B328" s="58">
        <v>5</v>
      </c>
      <c r="C328" s="117" t="s">
        <v>281</v>
      </c>
      <c r="D328" s="58">
        <f>VLOOKUP(A328,Previsional!$A$4:$G$348,Previsional!$G$2,FALSE)</f>
        <v>1</v>
      </c>
      <c r="E328" s="170">
        <f>VLOOKUP(A328,'PATENTES SINIM'!$A$6:$C$350,3,FALSE)</f>
        <v>1</v>
      </c>
      <c r="F328" s="170">
        <f>VLOOKUP(A328,'I G 2019'!$A$6:$I$350,8,FALSE)</f>
        <v>4.0712469011530368E-2</v>
      </c>
      <c r="G328" s="170">
        <f>VLOOKUP(A328,CGR!$S$11:$T$355,2,FALSE)</f>
        <v>1</v>
      </c>
      <c r="H328" s="203">
        <f>VLOOKUP(A328,TM!$C$2:$E$346,3,FALSE)</f>
        <v>0.35820000000000002</v>
      </c>
      <c r="I328" s="170">
        <f>VLOOKUP(A328,'IRPi 2019'!$A$6:$F$350,6,FALSE)</f>
        <v>1</v>
      </c>
      <c r="J328" s="170">
        <f>VLOOKUP(A328,'R E I 2019'!$A$4:$I$348,9,FALSE)</f>
        <v>0.84182500000000005</v>
      </c>
      <c r="K328" s="170">
        <f t="shared" si="42"/>
        <v>0.65599936725288266</v>
      </c>
      <c r="L328" s="180">
        <f t="shared" si="40"/>
        <v>68</v>
      </c>
      <c r="M328" s="181">
        <f t="shared" si="41"/>
        <v>55</v>
      </c>
      <c r="N328" s="170">
        <f t="shared" si="34"/>
        <v>0</v>
      </c>
      <c r="O328" s="127">
        <f t="shared" si="35"/>
        <v>0</v>
      </c>
      <c r="P328" s="123">
        <f t="shared" si="36"/>
        <v>0</v>
      </c>
      <c r="Q328" s="274">
        <f>VLOOKUP(A328,'MONTO A DISTRIB'!$A$5:$D$351,4,FALSE)</f>
        <v>0</v>
      </c>
      <c r="R328" s="99"/>
      <c r="S328" s="134"/>
    </row>
    <row r="329" spans="1:19" x14ac:dyDescent="0.25">
      <c r="A329" s="117">
        <v>16204</v>
      </c>
      <c r="B329" s="58">
        <v>5</v>
      </c>
      <c r="C329" s="117" t="s">
        <v>332</v>
      </c>
      <c r="D329" s="58">
        <f>VLOOKUP(A329,Previsional!$A$4:$G$348,Previsional!$G$2,FALSE)</f>
        <v>1</v>
      </c>
      <c r="E329" s="170">
        <f>VLOOKUP(A329,'PATENTES SINIM'!$A$6:$C$350,3,FALSE)</f>
        <v>0.95918367346938771</v>
      </c>
      <c r="F329" s="170">
        <f>VLOOKUP(A329,'I G 2019'!$A$6:$I$350,8,FALSE)</f>
        <v>6.2890448606777755E-2</v>
      </c>
      <c r="G329" s="170">
        <f>VLOOKUP(A329,CGR!$S$11:$T$355,2,FALSE)</f>
        <v>1</v>
      </c>
      <c r="H329" s="203">
        <f>VLOOKUP(A329,TM!$C$2:$E$346,3,FALSE)</f>
        <v>0.34560000000000002</v>
      </c>
      <c r="I329" s="170">
        <f>VLOOKUP(A329,'IRPi 2019'!$A$6:$F$350,6,FALSE)</f>
        <v>1</v>
      </c>
      <c r="J329" s="170">
        <f>VLOOKUP(A329,'R E I 2019'!$A$4:$I$348,9,FALSE)</f>
        <v>1</v>
      </c>
      <c r="K329" s="170">
        <f t="shared" si="42"/>
        <v>0.6532768978659802</v>
      </c>
      <c r="L329" s="180">
        <f t="shared" si="40"/>
        <v>69</v>
      </c>
      <c r="M329" s="181">
        <f t="shared" si="41"/>
        <v>55</v>
      </c>
      <c r="N329" s="170">
        <f t="shared" si="34"/>
        <v>0</v>
      </c>
      <c r="O329" s="127">
        <f t="shared" si="35"/>
        <v>0</v>
      </c>
      <c r="P329" s="123">
        <f t="shared" si="36"/>
        <v>0</v>
      </c>
      <c r="Q329" s="274">
        <f>VLOOKUP(A329,'MONTO A DISTRIB'!$A$5:$D$351,4,FALSE)</f>
        <v>0</v>
      </c>
      <c r="R329" s="99"/>
      <c r="S329" s="134"/>
    </row>
    <row r="330" spans="1:19" x14ac:dyDescent="0.25">
      <c r="A330" s="117">
        <v>15201</v>
      </c>
      <c r="B330" s="58">
        <v>5</v>
      </c>
      <c r="C330" s="117" t="s">
        <v>294</v>
      </c>
      <c r="D330" s="58">
        <f>VLOOKUP(A330,Previsional!$A$4:$G$348,Previsional!$G$2,FALSE)</f>
        <v>1</v>
      </c>
      <c r="E330" s="170">
        <f>VLOOKUP(A330,'PATENTES SINIM'!$A$6:$C$350,3,FALSE)</f>
        <v>0.97297297297297303</v>
      </c>
      <c r="F330" s="170">
        <f>VLOOKUP(A330,'I G 2019'!$A$6:$I$350,8,FALSE)</f>
        <v>5.1226124473864536E-2</v>
      </c>
      <c r="G330" s="170">
        <f>VLOOKUP(A330,CGR!$S$11:$T$355,2,FALSE)</f>
        <v>1</v>
      </c>
      <c r="H330" s="203">
        <f>VLOOKUP(A330,TM!$C$2:$E$346,3,FALSE)</f>
        <v>0.32579999999999998</v>
      </c>
      <c r="I330" s="170">
        <f>VLOOKUP(A330,'IRPi 2019'!$A$6:$F$350,6,FALSE)</f>
        <v>1</v>
      </c>
      <c r="J330" s="170">
        <f>VLOOKUP(A330,'R E I 2019'!$A$4:$I$348,9,FALSE)</f>
        <v>1</v>
      </c>
      <c r="K330" s="170">
        <f t="shared" si="42"/>
        <v>0.65221707165900678</v>
      </c>
      <c r="L330" s="180">
        <f t="shared" si="40"/>
        <v>70</v>
      </c>
      <c r="M330" s="181">
        <f t="shared" si="41"/>
        <v>55</v>
      </c>
      <c r="N330" s="170">
        <f t="shared" si="34"/>
        <v>0</v>
      </c>
      <c r="O330" s="127">
        <f t="shared" si="35"/>
        <v>0</v>
      </c>
      <c r="P330" s="123">
        <f t="shared" si="36"/>
        <v>0</v>
      </c>
      <c r="Q330" s="274">
        <f>VLOOKUP(A330,'MONTO A DISTRIB'!$A$5:$D$351,4,FALSE)</f>
        <v>0</v>
      </c>
      <c r="R330" s="99"/>
      <c r="S330" s="134"/>
    </row>
    <row r="331" spans="1:19" x14ac:dyDescent="0.25">
      <c r="A331" s="117">
        <v>1404</v>
      </c>
      <c r="B331" s="58">
        <v>5</v>
      </c>
      <c r="C331" s="117" t="s">
        <v>262</v>
      </c>
      <c r="D331" s="58">
        <f>VLOOKUP(A331,Previsional!$A$4:$G$348,Previsional!$G$2,FALSE)</f>
        <v>1</v>
      </c>
      <c r="E331" s="170">
        <f>VLOOKUP(A331,'PATENTES SINIM'!$A$6:$C$350,3,FALSE)</f>
        <v>0.94285714285714284</v>
      </c>
      <c r="F331" s="170">
        <f>VLOOKUP(A331,'I G 2019'!$A$6:$I$350,8,FALSE)</f>
        <v>7.775964495391631E-2</v>
      </c>
      <c r="G331" s="170">
        <f>VLOOKUP(A331,CGR!$S$11:$T$355,2,FALSE)</f>
        <v>1</v>
      </c>
      <c r="H331" s="203">
        <f>VLOOKUP(A331,TM!$C$2:$E$346,3,FALSE)</f>
        <v>0.32229999999999998</v>
      </c>
      <c r="I331" s="170">
        <f>VLOOKUP(A331,'IRPi 2019'!$A$6:$F$350,6,FALSE)</f>
        <v>1</v>
      </c>
      <c r="J331" s="170">
        <f>VLOOKUP(A331,'R E I 2019'!$A$4:$I$348,9,FALSE)</f>
        <v>1</v>
      </c>
      <c r="K331" s="170">
        <f t="shared" si="42"/>
        <v>0.64778491123847914</v>
      </c>
      <c r="L331" s="180">
        <f t="shared" si="40"/>
        <v>71</v>
      </c>
      <c r="M331" s="181">
        <f t="shared" si="41"/>
        <v>55</v>
      </c>
      <c r="N331" s="170">
        <f t="shared" si="34"/>
        <v>0</v>
      </c>
      <c r="O331" s="127">
        <f t="shared" si="35"/>
        <v>0</v>
      </c>
      <c r="P331" s="123">
        <f t="shared" si="36"/>
        <v>0</v>
      </c>
      <c r="Q331" s="274">
        <f>VLOOKUP(A331,'MONTO A DISTRIB'!$A$5:$D$351,4,FALSE)</f>
        <v>0</v>
      </c>
      <c r="R331" s="99"/>
      <c r="S331" s="134"/>
    </row>
    <row r="332" spans="1:19" x14ac:dyDescent="0.25">
      <c r="A332" s="117">
        <v>7202</v>
      </c>
      <c r="B332" s="58">
        <v>5</v>
      </c>
      <c r="C332" s="117" t="s">
        <v>259</v>
      </c>
      <c r="D332" s="58">
        <f>VLOOKUP(A332,Previsional!$A$4:$G$348,Previsional!$G$2,FALSE)</f>
        <v>1</v>
      </c>
      <c r="E332" s="170">
        <f>VLOOKUP(A332,'PATENTES SINIM'!$A$6:$C$350,3,FALSE)</f>
        <v>0.83890577507598785</v>
      </c>
      <c r="F332" s="170">
        <f>VLOOKUP(A332,'I G 2019'!$A$6:$I$350,8,FALSE)</f>
        <v>8.9179628928156868E-2</v>
      </c>
      <c r="G332" s="170">
        <f>VLOOKUP(A332,CGR!$S$11:$T$355,2,FALSE)</f>
        <v>1</v>
      </c>
      <c r="H332" s="203">
        <f>VLOOKUP(A332,TM!$C$2:$E$346,3,FALSE)</f>
        <v>0.54459999999999997</v>
      </c>
      <c r="I332" s="170">
        <f>VLOOKUP(A332,'IRPi 2019'!$A$6:$F$350,6,FALSE)</f>
        <v>1</v>
      </c>
      <c r="J332" s="170">
        <f>VLOOKUP(A332,'R E I 2019'!$A$4:$I$348,9,FALSE)</f>
        <v>1</v>
      </c>
      <c r="K332" s="170">
        <f t="shared" si="42"/>
        <v>0.64760192850863507</v>
      </c>
      <c r="L332" s="180">
        <f t="shared" si="40"/>
        <v>72</v>
      </c>
      <c r="M332" s="181">
        <f t="shared" si="41"/>
        <v>55</v>
      </c>
      <c r="N332" s="170">
        <f t="shared" si="34"/>
        <v>0</v>
      </c>
      <c r="O332" s="127">
        <f t="shared" si="35"/>
        <v>0</v>
      </c>
      <c r="P332" s="123">
        <f t="shared" si="36"/>
        <v>0</v>
      </c>
      <c r="Q332" s="274">
        <f>VLOOKUP(A332,'MONTO A DISTRIB'!$A$5:$D$351,4,FALSE)</f>
        <v>0</v>
      </c>
      <c r="R332" s="99"/>
      <c r="S332" s="134"/>
    </row>
    <row r="333" spans="1:19" x14ac:dyDescent="0.25">
      <c r="A333" s="117">
        <v>5404</v>
      </c>
      <c r="B333" s="58">
        <v>5</v>
      </c>
      <c r="C333" s="117" t="s">
        <v>257</v>
      </c>
      <c r="D333" s="58">
        <f>VLOOKUP(A333,Previsional!$A$4:$G$348,Previsional!$G$2,FALSE)</f>
        <v>1</v>
      </c>
      <c r="E333" s="170">
        <f>VLOOKUP(A333,'PATENTES SINIM'!$A$6:$C$350,3,FALSE)</f>
        <v>0.80846325167037858</v>
      </c>
      <c r="F333" s="170">
        <f>VLOOKUP(A333,'I G 2019'!$A$6:$I$350,8,FALSE)</f>
        <v>0.21558323610800836</v>
      </c>
      <c r="G333" s="170">
        <f>VLOOKUP(A333,CGR!$S$11:$T$355,2,FALSE)</f>
        <v>1</v>
      </c>
      <c r="H333" s="203">
        <f>VLOOKUP(A333,TM!$C$2:$E$346,3,FALSE)</f>
        <v>0.39739999999999998</v>
      </c>
      <c r="I333" s="170">
        <f>VLOOKUP(A333,'IRPi 2019'!$A$6:$F$350,6,FALSE)</f>
        <v>1</v>
      </c>
      <c r="J333" s="170">
        <f>VLOOKUP(A333,'R E I 2019'!$A$4:$I$348,9,FALSE)</f>
        <v>1</v>
      </c>
      <c r="K333" s="170">
        <f t="shared" si="42"/>
        <v>0.64646794711163458</v>
      </c>
      <c r="L333" s="180">
        <f t="shared" si="40"/>
        <v>73</v>
      </c>
      <c r="M333" s="181">
        <f t="shared" si="41"/>
        <v>55</v>
      </c>
      <c r="N333" s="170">
        <f t="shared" si="34"/>
        <v>0</v>
      </c>
      <c r="O333" s="127">
        <f t="shared" si="35"/>
        <v>0</v>
      </c>
      <c r="P333" s="123">
        <f t="shared" si="36"/>
        <v>0</v>
      </c>
      <c r="Q333" s="274">
        <f>VLOOKUP(A333,'MONTO A DISTRIB'!$A$5:$D$351,4,FALSE)</f>
        <v>0</v>
      </c>
      <c r="R333" s="99"/>
      <c r="S333" s="134"/>
    </row>
    <row r="334" spans="1:19" x14ac:dyDescent="0.25">
      <c r="A334" s="117">
        <v>8207</v>
      </c>
      <c r="B334" s="58">
        <v>5</v>
      </c>
      <c r="C334" s="117" t="s">
        <v>338</v>
      </c>
      <c r="D334" s="58">
        <f>VLOOKUP(A334,Previsional!$A$4:$G$348,Previsional!$G$2,FALSE)</f>
        <v>1</v>
      </c>
      <c r="E334" s="170">
        <f>VLOOKUP(A334,'PATENTES SINIM'!$A$6:$C$350,3,FALSE)</f>
        <v>0.90406976744186052</v>
      </c>
      <c r="F334" s="170">
        <f>VLOOKUP(A334,'I G 2019'!$A$6:$I$350,8,FALSE)</f>
        <v>7.0498244274008623E-2</v>
      </c>
      <c r="G334" s="170">
        <f>VLOOKUP(A334,CGR!$S$11:$T$355,2,FALSE)</f>
        <v>1</v>
      </c>
      <c r="H334" s="203">
        <f>VLOOKUP(A334,TM!$C$2:$E$346,3,FALSE)</f>
        <v>0.41260000000000002</v>
      </c>
      <c r="I334" s="170">
        <f>VLOOKUP(A334,'IRPi 2019'!$A$6:$F$350,6,FALSE)</f>
        <v>1</v>
      </c>
      <c r="J334" s="170">
        <f>VLOOKUP(A334,'R E I 2019'!$A$4:$I$348,9,FALSE)</f>
        <v>1</v>
      </c>
      <c r="K334" s="170">
        <f t="shared" si="42"/>
        <v>0.64593897967315339</v>
      </c>
      <c r="L334" s="180">
        <f t="shared" si="40"/>
        <v>74</v>
      </c>
      <c r="M334" s="181">
        <f t="shared" si="41"/>
        <v>55</v>
      </c>
      <c r="N334" s="170">
        <f t="shared" si="34"/>
        <v>0</v>
      </c>
      <c r="O334" s="127">
        <f t="shared" si="35"/>
        <v>0</v>
      </c>
      <c r="P334" s="123">
        <f t="shared" si="36"/>
        <v>0</v>
      </c>
      <c r="Q334" s="274">
        <f>VLOOKUP(A334,'MONTO A DISTRIB'!$A$5:$D$351,4,FALSE)</f>
        <v>0</v>
      </c>
      <c r="R334" s="99"/>
      <c r="S334" s="134"/>
    </row>
    <row r="335" spans="1:19" x14ac:dyDescent="0.25">
      <c r="A335" s="117">
        <v>9102</v>
      </c>
      <c r="B335" s="58">
        <v>5</v>
      </c>
      <c r="C335" s="117" t="s">
        <v>331</v>
      </c>
      <c r="D335" s="58">
        <f>VLOOKUP(A335,Previsional!$A$4:$G$348,Previsional!$G$2,FALSE)</f>
        <v>1</v>
      </c>
      <c r="E335" s="170">
        <f>VLOOKUP(A335,'PATENTES SINIM'!$A$6:$C$350,3,FALSE)</f>
        <v>0.89874857792946528</v>
      </c>
      <c r="F335" s="170">
        <f>VLOOKUP(A335,'I G 2019'!$A$6:$I$350,8,FALSE)</f>
        <v>7.774124345082184E-2</v>
      </c>
      <c r="G335" s="170">
        <f>VLOOKUP(A335,CGR!$S$11:$T$355,2,FALSE)</f>
        <v>1</v>
      </c>
      <c r="H335" s="203">
        <f>VLOOKUP(A335,TM!$C$2:$E$346,3,FALSE)</f>
        <v>0.40989999999999999</v>
      </c>
      <c r="I335" s="170">
        <f>VLOOKUP(A335,'IRPi 2019'!$A$6:$F$350,6,FALSE)</f>
        <v>1</v>
      </c>
      <c r="J335" s="170">
        <f>VLOOKUP(A335,'R E I 2019'!$A$4:$I$348,9,FALSE)</f>
        <v>1</v>
      </c>
      <c r="K335" s="170">
        <f t="shared" si="42"/>
        <v>0.6454823131380184</v>
      </c>
      <c r="L335" s="180">
        <f t="shared" si="40"/>
        <v>75</v>
      </c>
      <c r="M335" s="181">
        <f t="shared" si="41"/>
        <v>55</v>
      </c>
      <c r="N335" s="170">
        <f t="shared" si="34"/>
        <v>0</v>
      </c>
      <c r="O335" s="127">
        <f t="shared" si="35"/>
        <v>0</v>
      </c>
      <c r="P335" s="123">
        <f t="shared" si="36"/>
        <v>0</v>
      </c>
      <c r="Q335" s="274">
        <f>VLOOKUP(A335,'MONTO A DISTRIB'!$A$5:$D$351,4,FALSE)</f>
        <v>0</v>
      </c>
      <c r="R335" s="99"/>
      <c r="S335" s="134"/>
    </row>
    <row r="336" spans="1:19" x14ac:dyDescent="0.25">
      <c r="A336" s="117">
        <v>9118</v>
      </c>
      <c r="B336" s="58">
        <v>5</v>
      </c>
      <c r="C336" s="117" t="s">
        <v>284</v>
      </c>
      <c r="D336" s="58">
        <f>VLOOKUP(A336,Previsional!$A$4:$G$348,Previsional!$G$2,FALSE)</f>
        <v>1</v>
      </c>
      <c r="E336" s="170">
        <f>VLOOKUP(A336,'PATENTES SINIM'!$A$6:$C$350,3,FALSE)</f>
        <v>0.87755102040816324</v>
      </c>
      <c r="F336" s="170">
        <f>VLOOKUP(A336,'I G 2019'!$A$6:$I$350,8,FALSE)</f>
        <v>6.8094611669425931E-2</v>
      </c>
      <c r="G336" s="170">
        <f>VLOOKUP(A336,CGR!$S$11:$T$355,2,FALSE)</f>
        <v>1</v>
      </c>
      <c r="H336" s="203">
        <f>VLOOKUP(A336,TM!$C$2:$E$346,3,FALSE)</f>
        <v>0.44800000000000001</v>
      </c>
      <c r="I336" s="170">
        <f>VLOOKUP(A336,'IRPi 2019'!$A$6:$F$350,6,FALSE)</f>
        <v>1</v>
      </c>
      <c r="J336" s="170">
        <f>VLOOKUP(A336,'R E I 2019'!$A$4:$I$348,9,FALSE)</f>
        <v>1</v>
      </c>
      <c r="K336" s="170">
        <f t="shared" si="42"/>
        <v>0.64136651006021372</v>
      </c>
      <c r="L336" s="180">
        <f t="shared" si="40"/>
        <v>76</v>
      </c>
      <c r="M336" s="181">
        <f t="shared" si="41"/>
        <v>55</v>
      </c>
      <c r="N336" s="170">
        <f t="shared" si="34"/>
        <v>0</v>
      </c>
      <c r="O336" s="127">
        <f t="shared" si="35"/>
        <v>0</v>
      </c>
      <c r="P336" s="123">
        <f t="shared" si="36"/>
        <v>0</v>
      </c>
      <c r="Q336" s="274">
        <f>VLOOKUP(A336,'MONTO A DISTRIB'!$A$5:$D$351,4,FALSE)</f>
        <v>0</v>
      </c>
      <c r="R336" s="99"/>
      <c r="S336" s="134"/>
    </row>
    <row r="337" spans="1:19" x14ac:dyDescent="0.25">
      <c r="A337" s="117">
        <v>8314</v>
      </c>
      <c r="B337" s="58">
        <v>5</v>
      </c>
      <c r="C337" s="117" t="s">
        <v>251</v>
      </c>
      <c r="D337" s="58">
        <f>VLOOKUP(A337,Previsional!$A$4:$G$348,Previsional!$G$2,FALSE)</f>
        <v>1</v>
      </c>
      <c r="E337" s="170">
        <f>VLOOKUP(A337,'PATENTES SINIM'!$A$6:$C$350,3,FALSE)</f>
        <v>0.94202898550724634</v>
      </c>
      <c r="F337" s="170">
        <f>VLOOKUP(A337,'I G 2019'!$A$6:$I$350,8,FALSE)</f>
        <v>9.4325488333562441E-2</v>
      </c>
      <c r="G337" s="170">
        <f>VLOOKUP(A337,CGR!$S$11:$T$355,2,FALSE)</f>
        <v>1</v>
      </c>
      <c r="H337" s="203">
        <f>VLOOKUP(A337,TM!$C$2:$E$346,3,FALSE)</f>
        <v>0.2429</v>
      </c>
      <c r="I337" s="170">
        <f>VLOOKUP(A337,'IRPi 2019'!$A$6:$F$350,6,FALSE)</f>
        <v>1</v>
      </c>
      <c r="J337" s="170">
        <f>VLOOKUP(A337,'R E I 2019'!$A$4:$I$348,9,FALSE)</f>
        <v>1</v>
      </c>
      <c r="K337" s="170">
        <f t="shared" si="42"/>
        <v>0.63972651701092687</v>
      </c>
      <c r="L337" s="180">
        <f t="shared" si="40"/>
        <v>77</v>
      </c>
      <c r="M337" s="181">
        <f t="shared" si="41"/>
        <v>55</v>
      </c>
      <c r="N337" s="170">
        <f t="shared" si="34"/>
        <v>0</v>
      </c>
      <c r="O337" s="127">
        <f t="shared" si="35"/>
        <v>0</v>
      </c>
      <c r="P337" s="123">
        <f t="shared" si="36"/>
        <v>0</v>
      </c>
      <c r="Q337" s="274">
        <f>VLOOKUP(A337,'MONTO A DISTRIB'!$A$5:$D$351,4,FALSE)</f>
        <v>0</v>
      </c>
      <c r="R337" s="99"/>
      <c r="S337" s="134"/>
    </row>
    <row r="338" spans="1:19" x14ac:dyDescent="0.25">
      <c r="A338" s="117">
        <v>7110</v>
      </c>
      <c r="B338" s="58">
        <v>5</v>
      </c>
      <c r="C338" s="117" t="s">
        <v>264</v>
      </c>
      <c r="D338" s="58">
        <f>VLOOKUP(A338,Previsional!$A$4:$G$348,Previsional!$G$2,FALSE)</f>
        <v>1</v>
      </c>
      <c r="E338" s="170">
        <f>VLOOKUP(A338,'PATENTES SINIM'!$A$6:$C$350,3,FALSE)</f>
        <v>0.80654761904761907</v>
      </c>
      <c r="F338" s="170">
        <f>VLOOKUP(A338,'I G 2019'!$A$6:$I$350,8,FALSE)</f>
        <v>0.17031156501538494</v>
      </c>
      <c r="G338" s="170">
        <f>VLOOKUP(A338,CGR!$S$11:$T$355,2,FALSE)</f>
        <v>1</v>
      </c>
      <c r="H338" s="203">
        <f>VLOOKUP(A338,TM!$C$2:$E$346,3,FALSE)</f>
        <v>0.39579999999999999</v>
      </c>
      <c r="I338" s="170">
        <f>VLOOKUP(A338,'IRPi 2019'!$A$6:$F$350,6,FALSE)</f>
        <v>1</v>
      </c>
      <c r="J338" s="170">
        <f>VLOOKUP(A338,'R E I 2019'!$A$4:$I$348,9,FALSE)</f>
        <v>1</v>
      </c>
      <c r="K338" s="170">
        <f t="shared" si="42"/>
        <v>0.63423955792051301</v>
      </c>
      <c r="L338" s="180">
        <f t="shared" si="40"/>
        <v>78</v>
      </c>
      <c r="M338" s="181">
        <f t="shared" si="41"/>
        <v>55</v>
      </c>
      <c r="N338" s="170">
        <f t="shared" si="34"/>
        <v>0</v>
      </c>
      <c r="O338" s="127">
        <f t="shared" si="35"/>
        <v>0</v>
      </c>
      <c r="P338" s="123">
        <f t="shared" si="36"/>
        <v>0</v>
      </c>
      <c r="Q338" s="274">
        <f>VLOOKUP(A338,'MONTO A DISTRIB'!$A$5:$D$351,4,FALSE)</f>
        <v>0</v>
      </c>
      <c r="R338" s="99"/>
      <c r="S338" s="134"/>
    </row>
    <row r="339" spans="1:19" x14ac:dyDescent="0.25">
      <c r="A339" s="117">
        <v>9205</v>
      </c>
      <c r="B339" s="58">
        <v>5</v>
      </c>
      <c r="C339" s="117" t="s">
        <v>297</v>
      </c>
      <c r="D339" s="58">
        <f>VLOOKUP(A339,Previsional!$A$4:$G$348,Previsional!$G$2,FALSE)</f>
        <v>1</v>
      </c>
      <c r="E339" s="170">
        <f>VLOOKUP(A339,'PATENTES SINIM'!$A$6:$C$350,3,FALSE)</f>
        <v>0.93274853801169588</v>
      </c>
      <c r="F339" s="170">
        <f>VLOOKUP(A339,'I G 2019'!$A$6:$I$350,8,FALSE)</f>
        <v>4.9352565708761127E-2</v>
      </c>
      <c r="G339" s="170">
        <f>VLOOKUP(A339,CGR!$S$11:$T$355,2,FALSE)</f>
        <v>1</v>
      </c>
      <c r="H339" s="203">
        <f>VLOOKUP(A339,TM!$C$2:$E$346,3,FALSE)</f>
        <v>0.29720000000000002</v>
      </c>
      <c r="I339" s="170">
        <f>VLOOKUP(A339,'IRPi 2019'!$A$6:$F$350,6,FALSE)</f>
        <v>1</v>
      </c>
      <c r="J339" s="170">
        <f>VLOOKUP(A339,'R E I 2019'!$A$4:$I$348,9,FALSE)</f>
        <v>0.97924999999999995</v>
      </c>
      <c r="K339" s="170">
        <f t="shared" si="42"/>
        <v>0.63234262973128386</v>
      </c>
      <c r="L339" s="180">
        <f t="shared" si="40"/>
        <v>79</v>
      </c>
      <c r="M339" s="181">
        <f t="shared" si="41"/>
        <v>55</v>
      </c>
      <c r="N339" s="170">
        <f t="shared" si="34"/>
        <v>0</v>
      </c>
      <c r="O339" s="127">
        <f t="shared" si="35"/>
        <v>0</v>
      </c>
      <c r="P339" s="123">
        <f t="shared" si="36"/>
        <v>0</v>
      </c>
      <c r="Q339" s="274">
        <f>VLOOKUP(A339,'MONTO A DISTRIB'!$A$5:$D$351,4,FALSE)</f>
        <v>0</v>
      </c>
      <c r="R339" s="99"/>
      <c r="S339" s="134"/>
    </row>
    <row r="340" spans="1:19" x14ac:dyDescent="0.25">
      <c r="A340" s="117">
        <v>8204</v>
      </c>
      <c r="B340" s="58">
        <v>5</v>
      </c>
      <c r="C340" s="117" t="s">
        <v>291</v>
      </c>
      <c r="D340" s="58">
        <f>VLOOKUP(A340,Previsional!$A$4:$G$348,Previsional!$G$2,FALSE)</f>
        <v>1</v>
      </c>
      <c r="E340" s="170">
        <f>VLOOKUP(A340,'PATENTES SINIM'!$A$6:$C$350,3,FALSE)</f>
        <v>0.8833333333333333</v>
      </c>
      <c r="F340" s="170">
        <f>VLOOKUP(A340,'I G 2019'!$A$6:$I$350,8,FALSE)</f>
        <v>5.3335694540510917E-2</v>
      </c>
      <c r="G340" s="170">
        <f>VLOOKUP(A340,CGR!$S$11:$T$355,2,FALSE)</f>
        <v>1</v>
      </c>
      <c r="H340" s="203">
        <f>VLOOKUP(A340,TM!$C$2:$E$346,3,FALSE)</f>
        <v>0.38679999999999998</v>
      </c>
      <c r="I340" s="170">
        <f>VLOOKUP(A340,'IRPi 2019'!$A$6:$F$350,6,FALSE)</f>
        <v>1</v>
      </c>
      <c r="J340" s="170">
        <f>VLOOKUP(A340,'R E I 2019'!$A$4:$I$348,9,FALSE)</f>
        <v>1</v>
      </c>
      <c r="K340" s="170">
        <f t="shared" si="42"/>
        <v>0.63052059030179441</v>
      </c>
      <c r="L340" s="180">
        <f t="shared" si="40"/>
        <v>80</v>
      </c>
      <c r="M340" s="181">
        <f t="shared" si="41"/>
        <v>55</v>
      </c>
      <c r="N340" s="170">
        <f t="shared" si="34"/>
        <v>0</v>
      </c>
      <c r="O340" s="127">
        <f t="shared" si="35"/>
        <v>0</v>
      </c>
      <c r="P340" s="123">
        <f t="shared" si="36"/>
        <v>0</v>
      </c>
      <c r="Q340" s="274">
        <f>VLOOKUP(A340,'MONTO A DISTRIB'!$A$5:$D$351,4,FALSE)</f>
        <v>0</v>
      </c>
      <c r="R340" s="99"/>
      <c r="S340" s="134"/>
    </row>
    <row r="341" spans="1:19" x14ac:dyDescent="0.25">
      <c r="A341" s="117">
        <v>9116</v>
      </c>
      <c r="B341" s="58">
        <v>5</v>
      </c>
      <c r="C341" s="117" t="s">
        <v>276</v>
      </c>
      <c r="D341" s="58">
        <f>VLOOKUP(A341,Previsional!$A$4:$G$348,Previsional!$G$2,FALSE)</f>
        <v>1</v>
      </c>
      <c r="E341" s="170">
        <f>VLOOKUP(A341,'PATENTES SINIM'!$A$6:$C$350,3,FALSE)</f>
        <v>0.85256410256410253</v>
      </c>
      <c r="F341" s="170">
        <f>VLOOKUP(A341,'I G 2019'!$A$6:$I$350,8,FALSE)</f>
        <v>4.5726594716541044E-2</v>
      </c>
      <c r="G341" s="170">
        <f>VLOOKUP(A341,CGR!$S$11:$T$355,2,FALSE)</f>
        <v>1</v>
      </c>
      <c r="H341" s="203">
        <f>VLOOKUP(A341,TM!$C$2:$E$346,3,FALSE)</f>
        <v>0.45300000000000001</v>
      </c>
      <c r="I341" s="170">
        <f>VLOOKUP(A341,'IRPi 2019'!$A$6:$F$350,6,FALSE)</f>
        <v>1</v>
      </c>
      <c r="J341" s="170">
        <f>VLOOKUP(A341,'R E I 2019'!$A$4:$I$348,9,FALSE)</f>
        <v>0.99872499999999997</v>
      </c>
      <c r="K341" s="170">
        <f t="shared" si="42"/>
        <v>0.62771533457657114</v>
      </c>
      <c r="L341" s="180">
        <f t="shared" si="40"/>
        <v>81</v>
      </c>
      <c r="M341" s="181">
        <f t="shared" si="41"/>
        <v>55</v>
      </c>
      <c r="N341" s="170">
        <f t="shared" si="34"/>
        <v>0</v>
      </c>
      <c r="O341" s="127">
        <f t="shared" si="35"/>
        <v>0</v>
      </c>
      <c r="P341" s="123">
        <f t="shared" si="36"/>
        <v>0</v>
      </c>
      <c r="Q341" s="274">
        <f>VLOOKUP(A341,'MONTO A DISTRIB'!$A$5:$D$351,4,FALSE)</f>
        <v>0</v>
      </c>
      <c r="R341" s="99"/>
      <c r="S341" s="134"/>
    </row>
    <row r="342" spans="1:19" x14ac:dyDescent="0.25">
      <c r="A342" s="117">
        <v>16203</v>
      </c>
      <c r="B342" s="58">
        <v>5</v>
      </c>
      <c r="C342" s="117" t="s">
        <v>345</v>
      </c>
      <c r="D342" s="58">
        <f>VLOOKUP(A342,Previsional!$A$4:$G$348,Previsional!$G$2,FALSE)</f>
        <v>1</v>
      </c>
      <c r="E342" s="170">
        <f>VLOOKUP(A342,'PATENTES SINIM'!$A$6:$C$350,3,FALSE)</f>
        <v>0.66608493310063988</v>
      </c>
      <c r="F342" s="170">
        <f>VLOOKUP(A342,'I G 2019'!$A$6:$I$350,8,FALSE)</f>
        <v>0.10482363601832725</v>
      </c>
      <c r="G342" s="170">
        <f>VLOOKUP(A342,CGR!$S$11:$T$355,2,FALSE)</f>
        <v>1</v>
      </c>
      <c r="H342" s="203">
        <f>VLOOKUP(A342,TM!$C$2:$E$346,3,FALSE)</f>
        <v>0.74839999999999995</v>
      </c>
      <c r="I342" s="170">
        <f>VLOOKUP(A342,'IRPi 2019'!$A$6:$F$350,6,FALSE)</f>
        <v>1</v>
      </c>
      <c r="J342" s="170">
        <f>VLOOKUP(A342,'R E I 2019'!$A$4:$I$348,9,FALSE)</f>
        <v>1</v>
      </c>
      <c r="K342" s="170">
        <f t="shared" si="42"/>
        <v>0.62159563558980591</v>
      </c>
      <c r="L342" s="180">
        <f t="shared" si="40"/>
        <v>82</v>
      </c>
      <c r="M342" s="181">
        <f t="shared" si="41"/>
        <v>55</v>
      </c>
      <c r="N342" s="170">
        <f t="shared" si="34"/>
        <v>0</v>
      </c>
      <c r="O342" s="127">
        <f t="shared" si="35"/>
        <v>0</v>
      </c>
      <c r="P342" s="123">
        <f t="shared" si="36"/>
        <v>0</v>
      </c>
      <c r="Q342" s="274">
        <f>VLOOKUP(A342,'MONTO A DISTRIB'!$A$5:$D$351,4,FALSE)</f>
        <v>0</v>
      </c>
      <c r="R342" s="99"/>
      <c r="S342" s="134"/>
    </row>
    <row r="343" spans="1:19" x14ac:dyDescent="0.25">
      <c r="A343" s="117">
        <v>1402</v>
      </c>
      <c r="B343" s="58">
        <v>5</v>
      </c>
      <c r="C343" s="117" t="s">
        <v>261</v>
      </c>
      <c r="D343" s="58">
        <f>VLOOKUP(A343,Previsional!$A$4:$G$348,Previsional!$G$2,FALSE)</f>
        <v>1</v>
      </c>
      <c r="E343" s="170">
        <f>VLOOKUP(A343,'PATENTES SINIM'!$A$6:$C$350,3,FALSE)</f>
        <v>0.76086956521739135</v>
      </c>
      <c r="F343" s="170">
        <f>VLOOKUP(A343,'I G 2019'!$A$6:$I$350,8,FALSE)</f>
        <v>8.9764544544475543E-3</v>
      </c>
      <c r="G343" s="170">
        <f>VLOOKUP(A343,CGR!$S$11:$T$355,2,FALSE)</f>
        <v>1</v>
      </c>
      <c r="H343" s="203">
        <f>VLOOKUP(A343,TM!$C$2:$E$346,3,FALSE)</f>
        <v>0.68069999999999997</v>
      </c>
      <c r="I343" s="170">
        <f>VLOOKUP(A343,'IRPi 2019'!$A$6:$F$350,6,FALSE)</f>
        <v>1</v>
      </c>
      <c r="J343" s="170">
        <f>VLOOKUP(A343,'R E I 2019'!$A$4:$I$348,9,FALSE)</f>
        <v>1</v>
      </c>
      <c r="K343" s="170">
        <f t="shared" si="42"/>
        <v>0.62065346143969891</v>
      </c>
      <c r="L343" s="180">
        <f t="shared" si="40"/>
        <v>83</v>
      </c>
      <c r="M343" s="181">
        <f t="shared" si="41"/>
        <v>55</v>
      </c>
      <c r="N343" s="170">
        <f t="shared" si="34"/>
        <v>0</v>
      </c>
      <c r="O343" s="127">
        <f t="shared" si="35"/>
        <v>0</v>
      </c>
      <c r="P343" s="123">
        <f t="shared" si="36"/>
        <v>0</v>
      </c>
      <c r="Q343" s="274">
        <f>VLOOKUP(A343,'MONTO A DISTRIB'!$A$5:$D$351,4,FALSE)</f>
        <v>0</v>
      </c>
      <c r="R343" s="99"/>
      <c r="S343" s="134"/>
    </row>
    <row r="344" spans="1:19" x14ac:dyDescent="0.25">
      <c r="A344" s="117">
        <v>6109</v>
      </c>
      <c r="B344" s="58">
        <v>5</v>
      </c>
      <c r="C344" s="117" t="s">
        <v>285</v>
      </c>
      <c r="D344" s="58">
        <f>VLOOKUP(A344,Previsional!$A$4:$G$348,Previsional!$G$2,FALSE)</f>
        <v>1</v>
      </c>
      <c r="E344" s="170">
        <f>VLOOKUP(A344,'PATENTES SINIM'!$A$6:$C$350,3,FALSE)</f>
        <v>0.66063348416289591</v>
      </c>
      <c r="F344" s="170">
        <f>VLOOKUP(A344,'I G 2019'!$A$6:$I$350,8,FALSE)</f>
        <v>0.17661106325290293</v>
      </c>
      <c r="G344" s="170">
        <f>VLOOKUP(A344,CGR!$S$11:$T$355,2,FALSE)</f>
        <v>1</v>
      </c>
      <c r="H344" s="203">
        <f>VLOOKUP(A344,TM!$C$2:$E$346,3,FALSE)</f>
        <v>0.61680000000000001</v>
      </c>
      <c r="I344" s="170">
        <f>VLOOKUP(A344,'IRPi 2019'!$A$6:$F$350,6,FALSE)</f>
        <v>1</v>
      </c>
      <c r="J344" s="170">
        <f>VLOOKUP(A344,'R E I 2019'!$A$4:$I$348,9,FALSE)</f>
        <v>1</v>
      </c>
      <c r="K344" s="170">
        <f t="shared" si="42"/>
        <v>0.61789448527023938</v>
      </c>
      <c r="L344" s="180">
        <f t="shared" si="40"/>
        <v>84</v>
      </c>
      <c r="M344" s="181">
        <f t="shared" si="41"/>
        <v>55</v>
      </c>
      <c r="N344" s="170">
        <f t="shared" si="34"/>
        <v>0</v>
      </c>
      <c r="O344" s="127">
        <f t="shared" si="35"/>
        <v>0</v>
      </c>
      <c r="P344" s="123">
        <f t="shared" si="36"/>
        <v>0</v>
      </c>
      <c r="Q344" s="274">
        <f>VLOOKUP(A344,'MONTO A DISTRIB'!$A$5:$D$351,4,FALSE)</f>
        <v>0</v>
      </c>
      <c r="R344" s="99"/>
      <c r="S344" s="134"/>
    </row>
    <row r="345" spans="1:19" x14ac:dyDescent="0.25">
      <c r="A345" s="117">
        <v>5104</v>
      </c>
      <c r="B345" s="58">
        <v>5</v>
      </c>
      <c r="C345" s="117" t="s">
        <v>320</v>
      </c>
      <c r="D345" s="58">
        <f>VLOOKUP(A345,Previsional!$A$4:$G$348,Previsional!$G$2,FALSE)</f>
        <v>1</v>
      </c>
      <c r="E345" s="170">
        <f>VLOOKUP(A345,'PATENTES SINIM'!$A$6:$C$350,3,FALSE)</f>
        <v>0.89855072463768115</v>
      </c>
      <c r="F345" s="170">
        <f>VLOOKUP(A345,'I G 2019'!$A$6:$I$350,8,FALSE)</f>
        <v>5.004620356699916E-2</v>
      </c>
      <c r="G345" s="170">
        <f>VLOOKUP(A345,CGR!$S$11:$T$355,2,FALSE)</f>
        <v>1</v>
      </c>
      <c r="H345" s="203">
        <f>VLOOKUP(A345,TM!$C$2:$E$346,3,FALSE)</f>
        <v>0.25019999999999998</v>
      </c>
      <c r="I345" s="170">
        <f>VLOOKUP(A345,'IRPi 2019'!$A$6:$F$350,6,FALSE)</f>
        <v>1</v>
      </c>
      <c r="J345" s="170">
        <f>VLOOKUP(A345,'R E I 2019'!$A$4:$I$348,9,FALSE)</f>
        <v>1</v>
      </c>
      <c r="K345" s="170">
        <f t="shared" si="42"/>
        <v>0.61453430451493818</v>
      </c>
      <c r="L345" s="180">
        <f t="shared" si="40"/>
        <v>85</v>
      </c>
      <c r="M345" s="181">
        <f t="shared" si="41"/>
        <v>55</v>
      </c>
      <c r="N345" s="170">
        <f t="shared" ref="N345:N408" si="43">IF(L345&lt;=M345,K345,0)</f>
        <v>0</v>
      </c>
      <c r="O345" s="127">
        <f t="shared" ref="O345:O408" si="44">N345/VLOOKUP(B345,$C$17:$D$21,2,FALSE)</f>
        <v>0</v>
      </c>
      <c r="P345" s="123">
        <f t="shared" ref="P345:P408" si="45">VLOOKUP(B345,$C$17:$E$21,3,FALSE)*O345</f>
        <v>0</v>
      </c>
      <c r="Q345" s="274">
        <f>VLOOKUP(A345,'MONTO A DISTRIB'!$A$5:$D$351,4,FALSE)</f>
        <v>0</v>
      </c>
      <c r="R345" s="99"/>
      <c r="S345" s="134"/>
    </row>
    <row r="346" spans="1:19" x14ac:dyDescent="0.25">
      <c r="A346" s="117">
        <v>16107</v>
      </c>
      <c r="B346" s="58">
        <v>5</v>
      </c>
      <c r="C346" s="117" t="s">
        <v>341</v>
      </c>
      <c r="D346" s="58">
        <f>VLOOKUP(A346,Previsional!$A$4:$G$348,Previsional!$G$2,FALSE)</f>
        <v>1</v>
      </c>
      <c r="E346" s="170">
        <f>VLOOKUP(A346,'PATENTES SINIM'!$A$6:$C$350,3,FALSE)</f>
        <v>0.73163565132223307</v>
      </c>
      <c r="F346" s="170">
        <f>VLOOKUP(A346,'I G 2019'!$A$6:$I$350,8,FALSE)</f>
        <v>9.3262381224608393E-2</v>
      </c>
      <c r="G346" s="170">
        <f>VLOOKUP(A346,CGR!$S$11:$T$355,2,FALSE)</f>
        <v>1</v>
      </c>
      <c r="H346" s="203">
        <f>VLOOKUP(A346,TM!$C$2:$E$346,3,FALSE)</f>
        <v>0.56599999999999995</v>
      </c>
      <c r="I346" s="170">
        <f>VLOOKUP(A346,'IRPi 2019'!$A$6:$F$350,6,FALSE)</f>
        <v>1</v>
      </c>
      <c r="J346" s="170">
        <f>VLOOKUP(A346,'R E I 2019'!$A$4:$I$348,9,FALSE)</f>
        <v>0.97924999999999995</v>
      </c>
      <c r="K346" s="170">
        <f t="shared" si="42"/>
        <v>0.61325057326893373</v>
      </c>
      <c r="L346" s="180">
        <f t="shared" si="40"/>
        <v>86</v>
      </c>
      <c r="M346" s="181">
        <f t="shared" si="41"/>
        <v>55</v>
      </c>
      <c r="N346" s="170">
        <f t="shared" si="43"/>
        <v>0</v>
      </c>
      <c r="O346" s="127">
        <f t="shared" si="44"/>
        <v>0</v>
      </c>
      <c r="P346" s="123">
        <f t="shared" si="45"/>
        <v>0</v>
      </c>
      <c r="Q346" s="274">
        <f>VLOOKUP(A346,'MONTO A DISTRIB'!$A$5:$D$351,4,FALSE)</f>
        <v>0</v>
      </c>
      <c r="R346" s="99"/>
      <c r="S346" s="134"/>
    </row>
    <row r="347" spans="1:19" x14ac:dyDescent="0.25">
      <c r="A347" s="117">
        <v>6206</v>
      </c>
      <c r="B347" s="58">
        <v>5</v>
      </c>
      <c r="C347" s="117" t="s">
        <v>301</v>
      </c>
      <c r="D347" s="58">
        <f>VLOOKUP(A347,Previsional!$A$4:$G$348,Previsional!$G$2,FALSE)</f>
        <v>1</v>
      </c>
      <c r="E347" s="170">
        <f>VLOOKUP(A347,'PATENTES SINIM'!$A$6:$C$350,3,FALSE)</f>
        <v>0.90035587188612098</v>
      </c>
      <c r="F347" s="170">
        <f>VLOOKUP(A347,'I G 2019'!$A$6:$I$350,8,FALSE)</f>
        <v>6.5329522527924594E-2</v>
      </c>
      <c r="G347" s="170">
        <f>VLOOKUP(A347,CGR!$S$11:$T$355,2,FALSE)</f>
        <v>0.7142857142857143</v>
      </c>
      <c r="H347" s="203">
        <f>VLOOKUP(A347,TM!$C$2:$E$346,3,FALSE)</f>
        <v>0.46089999999999998</v>
      </c>
      <c r="I347" s="170">
        <f>VLOOKUP(A347,'IRPi 2019'!$A$6:$F$350,6,FALSE)</f>
        <v>1</v>
      </c>
      <c r="J347" s="170">
        <f>VLOOKUP(A347,'R E I 2019'!$A$4:$I$348,9,FALSE)</f>
        <v>1</v>
      </c>
      <c r="K347" s="170">
        <f t="shared" si="42"/>
        <v>0.60773479293498067</v>
      </c>
      <c r="L347" s="180">
        <f t="shared" si="40"/>
        <v>87</v>
      </c>
      <c r="M347" s="181">
        <f t="shared" si="41"/>
        <v>55</v>
      </c>
      <c r="N347" s="170">
        <f t="shared" si="43"/>
        <v>0</v>
      </c>
      <c r="O347" s="127">
        <f t="shared" si="44"/>
        <v>0</v>
      </c>
      <c r="P347" s="123">
        <f t="shared" si="45"/>
        <v>0</v>
      </c>
      <c r="Q347" s="274">
        <f>VLOOKUP(A347,'MONTO A DISTRIB'!$A$5:$D$351,4,FALSE)</f>
        <v>0</v>
      </c>
      <c r="R347" s="99"/>
      <c r="S347" s="134"/>
    </row>
    <row r="348" spans="1:19" x14ac:dyDescent="0.25">
      <c r="A348" s="117">
        <v>6113</v>
      </c>
      <c r="B348" s="58">
        <v>5</v>
      </c>
      <c r="C348" s="117" t="s">
        <v>274</v>
      </c>
      <c r="D348" s="58">
        <f>VLOOKUP(A348,Previsional!$A$4:$G$348,Previsional!$G$2,FALSE)</f>
        <v>1</v>
      </c>
      <c r="E348" s="170">
        <f>VLOOKUP(A348,'PATENTES SINIM'!$A$6:$C$350,3,FALSE)</f>
        <v>0.8414814814814815</v>
      </c>
      <c r="F348" s="170">
        <f>VLOOKUP(A348,'I G 2019'!$A$6:$I$350,8,FALSE)</f>
        <v>0.16779486274468433</v>
      </c>
      <c r="G348" s="170">
        <f>VLOOKUP(A348,CGR!$S$11:$T$355,2,FALSE)</f>
        <v>0.7142857142857143</v>
      </c>
      <c r="H348" s="203">
        <f>VLOOKUP(A348,TM!$C$2:$E$346,3,FALSE)</f>
        <v>0.37490000000000001</v>
      </c>
      <c r="I348" s="170">
        <f>VLOOKUP(A348,'IRPi 2019'!$A$6:$F$350,6,FALSE)</f>
        <v>1</v>
      </c>
      <c r="J348" s="170">
        <f>VLOOKUP(A348,'R E I 2019'!$A$4:$I$348,9,FALSE)</f>
        <v>1</v>
      </c>
      <c r="K348" s="170">
        <f t="shared" si="42"/>
        <v>0.59984509134754682</v>
      </c>
      <c r="L348" s="180">
        <f t="shared" si="40"/>
        <v>88</v>
      </c>
      <c r="M348" s="181">
        <f t="shared" si="41"/>
        <v>55</v>
      </c>
      <c r="N348" s="170">
        <f t="shared" si="43"/>
        <v>0</v>
      </c>
      <c r="O348" s="127">
        <f t="shared" si="44"/>
        <v>0</v>
      </c>
      <c r="P348" s="123">
        <f t="shared" si="45"/>
        <v>0</v>
      </c>
      <c r="Q348" s="274">
        <f>VLOOKUP(A348,'MONTO A DISTRIB'!$A$5:$D$351,4,FALSE)</f>
        <v>0</v>
      </c>
      <c r="R348" s="99"/>
      <c r="S348" s="134"/>
    </row>
    <row r="349" spans="1:19" x14ac:dyDescent="0.25">
      <c r="A349" s="117">
        <v>8308</v>
      </c>
      <c r="B349" s="58">
        <v>5</v>
      </c>
      <c r="C349" s="117" t="s">
        <v>317</v>
      </c>
      <c r="D349" s="58">
        <f>VLOOKUP(A349,Previsional!$A$4:$G$348,Previsional!$G$2,FALSE)</f>
        <v>1</v>
      </c>
      <c r="E349" s="170">
        <f>VLOOKUP(A349,'PATENTES SINIM'!$A$6:$C$350,3,FALSE)</f>
        <v>0.80281690140845074</v>
      </c>
      <c r="F349" s="170">
        <f>VLOOKUP(A349,'I G 2019'!$A$6:$I$350,8,FALSE)</f>
        <v>5.3381048984779939E-2</v>
      </c>
      <c r="G349" s="170">
        <f>VLOOKUP(A349,CGR!$S$11:$T$355,2,FALSE)</f>
        <v>1</v>
      </c>
      <c r="H349" s="203">
        <f>VLOOKUP(A349,TM!$C$2:$E$346,3,FALSE)</f>
        <v>0.36859999999999998</v>
      </c>
      <c r="I349" s="170">
        <f>VLOOKUP(A349,'IRPi 2019'!$A$6:$F$350,6,FALSE)</f>
        <v>0.99887583905911426</v>
      </c>
      <c r="J349" s="170">
        <f>VLOOKUP(A349,'R E I 2019'!$A$4:$I$348,9,FALSE)</f>
        <v>1</v>
      </c>
      <c r="K349" s="170">
        <f t="shared" si="42"/>
        <v>0.59956496969210848</v>
      </c>
      <c r="L349" s="180">
        <f t="shared" si="40"/>
        <v>89</v>
      </c>
      <c r="M349" s="181">
        <f t="shared" si="41"/>
        <v>55</v>
      </c>
      <c r="N349" s="170">
        <f t="shared" si="43"/>
        <v>0</v>
      </c>
      <c r="O349" s="127">
        <f t="shared" si="44"/>
        <v>0</v>
      </c>
      <c r="P349" s="123">
        <f t="shared" si="45"/>
        <v>0</v>
      </c>
      <c r="Q349" s="274">
        <f>VLOOKUP(A349,'MONTO A DISTRIB'!$A$5:$D$351,4,FALSE)</f>
        <v>0</v>
      </c>
      <c r="R349" s="99"/>
      <c r="S349" s="134"/>
    </row>
    <row r="350" spans="1:19" x14ac:dyDescent="0.25">
      <c r="A350" s="117">
        <v>14102</v>
      </c>
      <c r="B350" s="58">
        <v>5</v>
      </c>
      <c r="C350" s="117" t="s">
        <v>270</v>
      </c>
      <c r="D350" s="58">
        <f>VLOOKUP(A350,Previsional!$A$4:$G$348,Previsional!$G$2,FALSE)</f>
        <v>1</v>
      </c>
      <c r="E350" s="170">
        <f>VLOOKUP(A350,'PATENTES SINIM'!$A$6:$C$350,3,FALSE)</f>
        <v>0.65648854961832059</v>
      </c>
      <c r="F350" s="170">
        <f>VLOOKUP(A350,'I G 2019'!$A$6:$I$350,8,FALSE)</f>
        <v>2.8519137217945498E-2</v>
      </c>
      <c r="G350" s="170">
        <f>VLOOKUP(A350,CGR!$S$11:$T$355,2,FALSE)</f>
        <v>1</v>
      </c>
      <c r="H350" s="203">
        <f>VLOOKUP(A350,TM!$C$2:$E$346,3,FALSE)</f>
        <v>0.72399999999999998</v>
      </c>
      <c r="I350" s="170">
        <f>VLOOKUP(A350,'IRPi 2019'!$A$6:$F$350,6,FALSE)</f>
        <v>1</v>
      </c>
      <c r="J350" s="170">
        <f>VLOOKUP(A350,'R E I 2019'!$A$4:$I$348,9,FALSE)</f>
        <v>1</v>
      </c>
      <c r="K350" s="170">
        <f t="shared" si="42"/>
        <v>0.59550077667089862</v>
      </c>
      <c r="L350" s="180">
        <f t="shared" si="40"/>
        <v>90</v>
      </c>
      <c r="M350" s="181">
        <f t="shared" si="41"/>
        <v>55</v>
      </c>
      <c r="N350" s="170">
        <f t="shared" si="43"/>
        <v>0</v>
      </c>
      <c r="O350" s="127">
        <f t="shared" si="44"/>
        <v>0</v>
      </c>
      <c r="P350" s="123">
        <f t="shared" si="45"/>
        <v>0</v>
      </c>
      <c r="Q350" s="274">
        <f>VLOOKUP(A350,'MONTO A DISTRIB'!$A$5:$D$351,4,FALSE)</f>
        <v>0</v>
      </c>
      <c r="R350" s="99"/>
      <c r="S350" s="134"/>
    </row>
    <row r="351" spans="1:19" x14ac:dyDescent="0.25">
      <c r="A351" s="117">
        <v>10209</v>
      </c>
      <c r="B351" s="58">
        <v>5</v>
      </c>
      <c r="C351" s="117" t="s">
        <v>319</v>
      </c>
      <c r="D351" s="58">
        <f>VLOOKUP(A351,Previsional!$A$4:$G$348,Previsional!$G$2,FALSE)</f>
        <v>1</v>
      </c>
      <c r="E351" s="170">
        <f>VLOOKUP(A351,'PATENTES SINIM'!$A$6:$C$350,3,FALSE)</f>
        <v>0.54693877551020409</v>
      </c>
      <c r="F351" s="170">
        <f>VLOOKUP(A351,'I G 2019'!$A$6:$I$350,8,FALSE)</f>
        <v>5.1942945669656418E-2</v>
      </c>
      <c r="G351" s="170">
        <f>VLOOKUP(A351,CGR!$S$11:$T$355,2,FALSE)</f>
        <v>1</v>
      </c>
      <c r="H351" s="203">
        <f>VLOOKUP(A351,TM!$C$2:$E$346,3,FALSE)</f>
        <v>0.93069999999999997</v>
      </c>
      <c r="I351" s="170">
        <f>VLOOKUP(A351,'IRPi 2019'!$A$6:$F$350,6,FALSE)</f>
        <v>1</v>
      </c>
      <c r="J351" s="170">
        <f>VLOOKUP(A351,'R E I 2019'!$A$4:$I$348,9,FALSE)</f>
        <v>1</v>
      </c>
      <c r="K351" s="170">
        <f t="shared" si="42"/>
        <v>0.59401930784598556</v>
      </c>
      <c r="L351" s="180">
        <f t="shared" si="40"/>
        <v>91</v>
      </c>
      <c r="M351" s="181">
        <f t="shared" si="41"/>
        <v>55</v>
      </c>
      <c r="N351" s="170">
        <f t="shared" si="43"/>
        <v>0</v>
      </c>
      <c r="O351" s="127">
        <f t="shared" si="44"/>
        <v>0</v>
      </c>
      <c r="P351" s="123">
        <f t="shared" si="45"/>
        <v>0</v>
      </c>
      <c r="Q351" s="274">
        <f>VLOOKUP(A351,'MONTO A DISTRIB'!$A$5:$D$351,4,FALSE)</f>
        <v>0</v>
      </c>
      <c r="R351" s="99"/>
      <c r="S351" s="134"/>
    </row>
    <row r="352" spans="1:19" x14ac:dyDescent="0.25">
      <c r="A352" s="117">
        <v>9207</v>
      </c>
      <c r="B352" s="58">
        <v>5</v>
      </c>
      <c r="C352" s="117" t="s">
        <v>347</v>
      </c>
      <c r="D352" s="58">
        <f>VLOOKUP(A352,Previsional!$A$4:$G$348,Previsional!$G$2,FALSE)</f>
        <v>1</v>
      </c>
      <c r="E352" s="170">
        <f>VLOOKUP(A352,'PATENTES SINIM'!$A$6:$C$350,3,FALSE)</f>
        <v>0.7847533632286996</v>
      </c>
      <c r="F352" s="170">
        <f>VLOOKUP(A352,'I G 2019'!$A$6:$I$350,8,FALSE)</f>
        <v>5.53490908669243E-2</v>
      </c>
      <c r="G352" s="170">
        <f>VLOOKUP(A352,CGR!$S$11:$T$355,2,FALSE)</f>
        <v>1</v>
      </c>
      <c r="H352" s="203">
        <f>VLOOKUP(A352,TM!$C$2:$E$346,3,FALSE)</f>
        <v>0.40639999999999998</v>
      </c>
      <c r="I352" s="170">
        <f>VLOOKUP(A352,'IRPi 2019'!$A$6:$F$350,6,FALSE)</f>
        <v>1</v>
      </c>
      <c r="J352" s="170">
        <f>VLOOKUP(A352,'R E I 2019'!$A$4:$I$348,9,FALSE)</f>
        <v>0.75</v>
      </c>
      <c r="K352" s="170">
        <f t="shared" si="42"/>
        <v>0.58696094984677594</v>
      </c>
      <c r="L352" s="180">
        <f t="shared" si="40"/>
        <v>92</v>
      </c>
      <c r="M352" s="181">
        <f t="shared" si="41"/>
        <v>55</v>
      </c>
      <c r="N352" s="170">
        <f t="shared" si="43"/>
        <v>0</v>
      </c>
      <c r="O352" s="127">
        <f t="shared" si="44"/>
        <v>0</v>
      </c>
      <c r="P352" s="123">
        <f t="shared" si="45"/>
        <v>0</v>
      </c>
      <c r="Q352" s="274">
        <f>VLOOKUP(A352,'MONTO A DISTRIB'!$A$5:$D$351,4,FALSE)</f>
        <v>0</v>
      </c>
      <c r="R352" s="99"/>
      <c r="S352" s="134"/>
    </row>
    <row r="353" spans="1:19" x14ac:dyDescent="0.25">
      <c r="A353" s="117">
        <v>9105</v>
      </c>
      <c r="B353" s="58">
        <v>5</v>
      </c>
      <c r="C353" s="117" t="s">
        <v>300</v>
      </c>
      <c r="D353" s="58">
        <f>VLOOKUP(A353,Previsional!$A$4:$G$348,Previsional!$G$2,FALSE)</f>
        <v>1</v>
      </c>
      <c r="E353" s="170">
        <f>VLOOKUP(A353,'PATENTES SINIM'!$A$6:$C$350,3,FALSE)</f>
        <v>0.62226640159045721</v>
      </c>
      <c r="F353" s="170">
        <f>VLOOKUP(A353,'I G 2019'!$A$6:$I$350,8,FALSE)</f>
        <v>8.7318759343573929E-2</v>
      </c>
      <c r="G353" s="170">
        <f>VLOOKUP(A353,CGR!$S$11:$T$355,2,FALSE)</f>
        <v>1</v>
      </c>
      <c r="H353" s="203">
        <f>VLOOKUP(A353,TM!$C$2:$E$346,3,FALSE)</f>
        <v>0.52710000000000001</v>
      </c>
      <c r="I353" s="170">
        <f>VLOOKUP(A353,'IRPi 2019'!$A$6:$F$350,6,FALSE)</f>
        <v>1</v>
      </c>
      <c r="J353" s="170">
        <f>VLOOKUP(A353,'R E I 2019'!$A$4:$I$348,9,FALSE)</f>
        <v>1</v>
      </c>
      <c r="K353" s="170">
        <f t="shared" si="42"/>
        <v>0.5686879303925535</v>
      </c>
      <c r="L353" s="180">
        <f t="shared" si="40"/>
        <v>93</v>
      </c>
      <c r="M353" s="181">
        <f t="shared" si="41"/>
        <v>55</v>
      </c>
      <c r="N353" s="170">
        <f t="shared" si="43"/>
        <v>0</v>
      </c>
      <c r="O353" s="127">
        <f t="shared" si="44"/>
        <v>0</v>
      </c>
      <c r="P353" s="123">
        <f t="shared" si="45"/>
        <v>0</v>
      </c>
      <c r="Q353" s="274">
        <f>VLOOKUP(A353,'MONTO A DISTRIB'!$A$5:$D$351,4,FALSE)</f>
        <v>0</v>
      </c>
      <c r="R353" s="99"/>
      <c r="S353" s="134"/>
    </row>
    <row r="354" spans="1:19" x14ac:dyDescent="0.25">
      <c r="A354" s="117">
        <v>8307</v>
      </c>
      <c r="B354" s="58">
        <v>5</v>
      </c>
      <c r="C354" s="117" t="s">
        <v>292</v>
      </c>
      <c r="D354" s="58">
        <f>VLOOKUP(A354,Previsional!$A$4:$G$348,Previsional!$G$2,FALSE)</f>
        <v>1</v>
      </c>
      <c r="E354" s="170">
        <f>VLOOKUP(A354,'PATENTES SINIM'!$A$6:$C$350,3,FALSE)</f>
        <v>0.68367346938775508</v>
      </c>
      <c r="F354" s="170">
        <f>VLOOKUP(A354,'I G 2019'!$A$6:$I$350,8,FALSE)</f>
        <v>0.1503230768618494</v>
      </c>
      <c r="G354" s="170">
        <f>VLOOKUP(A354,CGR!$S$11:$T$355,2,FALSE)</f>
        <v>1</v>
      </c>
      <c r="H354" s="203">
        <f>VLOOKUP(A354,TM!$C$2:$E$346,3,FALSE)</f>
        <v>0.26069999999999999</v>
      </c>
      <c r="I354" s="170">
        <f>VLOOKUP(A354,'IRPi 2019'!$A$6:$F$350,6,FALSE)</f>
        <v>1</v>
      </c>
      <c r="J354" s="170">
        <f>VLOOKUP(A354,'R E I 2019'!$A$4:$I$348,9,FALSE)</f>
        <v>0.9375</v>
      </c>
      <c r="K354" s="170">
        <f t="shared" si="42"/>
        <v>0.56284648350117661</v>
      </c>
      <c r="L354" s="180">
        <f t="shared" si="40"/>
        <v>94</v>
      </c>
      <c r="M354" s="181">
        <f t="shared" si="41"/>
        <v>55</v>
      </c>
      <c r="N354" s="170">
        <f t="shared" si="43"/>
        <v>0</v>
      </c>
      <c r="O354" s="127">
        <f t="shared" si="44"/>
        <v>0</v>
      </c>
      <c r="P354" s="123">
        <f t="shared" si="45"/>
        <v>0</v>
      </c>
      <c r="Q354" s="274">
        <f>VLOOKUP(A354,'MONTO A DISTRIB'!$A$5:$D$351,4,FALSE)</f>
        <v>0</v>
      </c>
      <c r="R354" s="99"/>
      <c r="S354" s="134"/>
    </row>
    <row r="355" spans="1:19" x14ac:dyDescent="0.25">
      <c r="A355" s="117">
        <v>11203</v>
      </c>
      <c r="B355" s="58">
        <v>5</v>
      </c>
      <c r="C355" s="117" t="s">
        <v>280</v>
      </c>
      <c r="D355" s="58">
        <f>VLOOKUP(A355,Previsional!$A$4:$G$348,Previsional!$G$2,FALSE)</f>
        <v>1</v>
      </c>
      <c r="E355" s="170">
        <f>VLOOKUP(A355,'PATENTES SINIM'!$A$6:$C$350,3,FALSE)</f>
        <v>0.46250000000000002</v>
      </c>
      <c r="F355" s="170">
        <f>VLOOKUP(A355,'I G 2019'!$A$6:$I$350,8,FALSE)</f>
        <v>0.14440527636577816</v>
      </c>
      <c r="G355" s="170">
        <f>VLOOKUP(A355,CGR!$S$11:$T$355,2,FALSE)</f>
        <v>1</v>
      </c>
      <c r="H355" s="203">
        <f>VLOOKUP(A355,TM!$C$2:$E$346,3,FALSE)</f>
        <v>0.73619999999999997</v>
      </c>
      <c r="I355" s="170">
        <f>VLOOKUP(A355,'IRPi 2019'!$A$6:$F$350,6,FALSE)</f>
        <v>1</v>
      </c>
      <c r="J355" s="170">
        <f>VLOOKUP(A355,'R E I 2019'!$A$4:$I$348,9,FALSE)</f>
        <v>1</v>
      </c>
      <c r="K355" s="170">
        <f t="shared" si="42"/>
        <v>0.55840631909144456</v>
      </c>
      <c r="L355" s="180">
        <f t="shared" si="40"/>
        <v>95</v>
      </c>
      <c r="M355" s="181">
        <f t="shared" si="41"/>
        <v>55</v>
      </c>
      <c r="N355" s="170">
        <f t="shared" si="43"/>
        <v>0</v>
      </c>
      <c r="O355" s="127">
        <f t="shared" si="44"/>
        <v>0</v>
      </c>
      <c r="P355" s="123">
        <f t="shared" si="45"/>
        <v>0</v>
      </c>
      <c r="Q355" s="274">
        <f>VLOOKUP(A355,'MONTO A DISTRIB'!$A$5:$D$351,4,FALSE)</f>
        <v>0</v>
      </c>
      <c r="R355" s="99"/>
      <c r="S355" s="134"/>
    </row>
    <row r="356" spans="1:19" x14ac:dyDescent="0.25">
      <c r="A356" s="117">
        <v>8105</v>
      </c>
      <c r="B356" s="58">
        <v>5</v>
      </c>
      <c r="C356" s="117" t="s">
        <v>313</v>
      </c>
      <c r="D356" s="58">
        <f>VLOOKUP(A356,Previsional!$A$4:$G$348,Previsional!$G$2,FALSE)</f>
        <v>1</v>
      </c>
      <c r="E356" s="170">
        <f>VLOOKUP(A356,'PATENTES SINIM'!$A$6:$C$350,3,FALSE)</f>
        <v>0.60336906584992345</v>
      </c>
      <c r="F356" s="170">
        <f>VLOOKUP(A356,'I G 2019'!$A$6:$I$350,8,FALSE)</f>
        <v>0.11674795341569201</v>
      </c>
      <c r="G356" s="170">
        <f>VLOOKUP(A356,CGR!$S$11:$T$355,2,FALSE)</f>
        <v>1</v>
      </c>
      <c r="H356" s="203">
        <f>VLOOKUP(A356,TM!$C$2:$E$346,3,FALSE)</f>
        <v>0.33539999999999998</v>
      </c>
      <c r="I356" s="170">
        <f>VLOOKUP(A356,'IRPi 2019'!$A$6:$F$350,6,FALSE)</f>
        <v>1</v>
      </c>
      <c r="J356" s="170">
        <f>VLOOKUP(A356,'R E I 2019'!$A$4:$I$348,9,FALSE)</f>
        <v>0.75</v>
      </c>
      <c r="K356" s="170">
        <f t="shared" si="42"/>
        <v>0.52817616140139623</v>
      </c>
      <c r="L356" s="180">
        <f t="shared" si="40"/>
        <v>96</v>
      </c>
      <c r="M356" s="181">
        <f t="shared" si="41"/>
        <v>55</v>
      </c>
      <c r="N356" s="170">
        <f t="shared" si="43"/>
        <v>0</v>
      </c>
      <c r="O356" s="127">
        <f t="shared" si="44"/>
        <v>0</v>
      </c>
      <c r="P356" s="123">
        <f t="shared" si="45"/>
        <v>0</v>
      </c>
      <c r="Q356" s="274">
        <f>VLOOKUP(A356,'MONTO A DISTRIB'!$A$5:$D$351,4,FALSE)</f>
        <v>0</v>
      </c>
      <c r="R356" s="99"/>
      <c r="S356" s="134"/>
    </row>
    <row r="357" spans="1:19" x14ac:dyDescent="0.25">
      <c r="A357" s="117">
        <v>4104</v>
      </c>
      <c r="B357" s="58">
        <v>5</v>
      </c>
      <c r="C357" s="117" t="s">
        <v>327</v>
      </c>
      <c r="D357" s="58">
        <f>VLOOKUP(A357,Previsional!$A$4:$G$348,Previsional!$G$2,FALSE)</f>
        <v>0</v>
      </c>
      <c r="E357" s="170">
        <f>VLOOKUP(A357,'PATENTES SINIM'!$A$6:$C$350,3,FALSE)</f>
        <v>0.9464285714285714</v>
      </c>
      <c r="F357" s="170">
        <f>VLOOKUP(A357,'I G 2019'!$A$6:$I$350,8,FALSE)</f>
        <v>0.2880553070188005</v>
      </c>
      <c r="G357" s="170">
        <f>VLOOKUP(A357,CGR!$S$11:$T$355,2,FALSE)</f>
        <v>1</v>
      </c>
      <c r="H357" s="203">
        <f>VLOOKUP(A357,TM!$C$2:$E$346,3,FALSE)</f>
        <v>0.68840000000000001</v>
      </c>
      <c r="I357" s="170">
        <f>VLOOKUP(A357,'IRPi 2019'!$A$6:$F$350,6,FALSE)</f>
        <v>0.99898655347374454</v>
      </c>
      <c r="J357" s="170">
        <f>VLOOKUP(A357,'R E I 2019'!$A$4:$I$348,9,FALSE)</f>
        <v>1</v>
      </c>
      <c r="K357" s="170">
        <f t="shared" si="42"/>
        <v>0</v>
      </c>
      <c r="L357" s="180">
        <f t="shared" ref="L357:L388" si="46">_xlfn.RANK.EQ(K357,$K$261:$K$369,0)</f>
        <v>97</v>
      </c>
      <c r="M357" s="181">
        <f t="shared" ref="M357:M369" si="47">$E$8</f>
        <v>55</v>
      </c>
      <c r="N357" s="170">
        <f t="shared" si="43"/>
        <v>0</v>
      </c>
      <c r="O357" s="127">
        <f t="shared" si="44"/>
        <v>0</v>
      </c>
      <c r="P357" s="123">
        <f t="shared" si="45"/>
        <v>0</v>
      </c>
      <c r="Q357" s="274">
        <f>VLOOKUP(A357,'MONTO A DISTRIB'!$A$5:$D$351,4,FALSE)</f>
        <v>0</v>
      </c>
      <c r="R357" s="99"/>
      <c r="S357" s="134"/>
    </row>
    <row r="358" spans="1:19" x14ac:dyDescent="0.25">
      <c r="A358" s="117">
        <v>4204</v>
      </c>
      <c r="B358" s="58">
        <v>5</v>
      </c>
      <c r="C358" s="117" t="s">
        <v>308</v>
      </c>
      <c r="D358" s="58">
        <f>VLOOKUP(A358,Previsional!$A$4:$G$348,Previsional!$G$2,FALSE)</f>
        <v>0</v>
      </c>
      <c r="E358" s="170">
        <f>VLOOKUP(A358,'PATENTES SINIM'!$A$6:$C$350,3,FALSE)</f>
        <v>0.87305699481865284</v>
      </c>
      <c r="F358" s="170">
        <f>VLOOKUP(A358,'I G 2019'!$A$6:$I$350,8,FALSE)</f>
        <v>0.36716229935610006</v>
      </c>
      <c r="G358" s="170">
        <f>VLOOKUP(A358,CGR!$S$11:$T$355,2,FALSE)</f>
        <v>1</v>
      </c>
      <c r="H358" s="203">
        <f>VLOOKUP(A358,TM!$C$2:$E$346,3,FALSE)</f>
        <v>0.83489999999999998</v>
      </c>
      <c r="I358" s="170">
        <f>VLOOKUP(A358,'IRPi 2019'!$A$6:$F$350,6,FALSE)</f>
        <v>0.96006812544464371</v>
      </c>
      <c r="J358" s="170">
        <f>VLOOKUP(A358,'R E I 2019'!$A$4:$I$348,9,FALSE)</f>
        <v>0.9375</v>
      </c>
      <c r="K358" s="170">
        <f t="shared" ref="K358:K389" si="48">SUMPRODUCT($E$12:$J$12,E358:J358)*D358</f>
        <v>0</v>
      </c>
      <c r="L358" s="180">
        <f t="shared" si="46"/>
        <v>97</v>
      </c>
      <c r="M358" s="181">
        <f t="shared" si="47"/>
        <v>55</v>
      </c>
      <c r="N358" s="170">
        <f t="shared" si="43"/>
        <v>0</v>
      </c>
      <c r="O358" s="127">
        <f t="shared" si="44"/>
        <v>0</v>
      </c>
      <c r="P358" s="123">
        <f t="shared" si="45"/>
        <v>0</v>
      </c>
      <c r="Q358" s="274">
        <f>VLOOKUP(A358,'MONTO A DISTRIB'!$A$5:$D$351,4,FALSE)</f>
        <v>0</v>
      </c>
      <c r="R358" s="99"/>
      <c r="S358" s="134"/>
    </row>
    <row r="359" spans="1:19" x14ac:dyDescent="0.25">
      <c r="A359" s="117">
        <v>6204</v>
      </c>
      <c r="B359" s="58">
        <v>5</v>
      </c>
      <c r="C359" s="117" t="s">
        <v>324</v>
      </c>
      <c r="D359" s="58">
        <f>VLOOKUP(A359,Previsional!$A$4:$G$348,Previsional!$G$2,FALSE)</f>
        <v>0</v>
      </c>
      <c r="E359" s="170">
        <f>VLOOKUP(A359,'PATENTES SINIM'!$A$6:$C$350,3,FALSE)</f>
        <v>0.98653198653198648</v>
      </c>
      <c r="F359" s="170">
        <f>VLOOKUP(A359,'I G 2019'!$A$6:$I$350,8,FALSE)</f>
        <v>0.2020529255732274</v>
      </c>
      <c r="G359" s="170">
        <f>VLOOKUP(A359,CGR!$S$11:$T$355,2,FALSE)</f>
        <v>1</v>
      </c>
      <c r="H359" s="203">
        <f>VLOOKUP(A359,TM!$C$2:$E$346,3,FALSE)</f>
        <v>0.77949999999999997</v>
      </c>
      <c r="I359" s="170">
        <f>VLOOKUP(A359,'IRPi 2019'!$A$6:$F$350,6,FALSE)</f>
        <v>1</v>
      </c>
      <c r="J359" s="170">
        <f>VLOOKUP(A359,'R E I 2019'!$A$4:$I$348,9,FALSE)</f>
        <v>0.95825000000000005</v>
      </c>
      <c r="K359" s="170">
        <f t="shared" si="48"/>
        <v>0</v>
      </c>
      <c r="L359" s="180">
        <f t="shared" si="46"/>
        <v>97</v>
      </c>
      <c r="M359" s="181">
        <f t="shared" si="47"/>
        <v>55</v>
      </c>
      <c r="N359" s="170">
        <f t="shared" si="43"/>
        <v>0</v>
      </c>
      <c r="O359" s="127">
        <f t="shared" si="44"/>
        <v>0</v>
      </c>
      <c r="P359" s="123">
        <f t="shared" si="45"/>
        <v>0</v>
      </c>
      <c r="Q359" s="274">
        <f>VLOOKUP(A359,'MONTO A DISTRIB'!$A$5:$D$351,4,FALSE)</f>
        <v>0</v>
      </c>
      <c r="R359" s="99"/>
      <c r="S359" s="134"/>
    </row>
    <row r="360" spans="1:19" x14ac:dyDescent="0.25">
      <c r="A360" s="117">
        <v>6304</v>
      </c>
      <c r="B360" s="58">
        <v>5</v>
      </c>
      <c r="C360" s="117" t="s">
        <v>273</v>
      </c>
      <c r="D360" s="58">
        <f>VLOOKUP(A360,Previsional!$A$4:$G$348,Previsional!$G$2,FALSE)</f>
        <v>0</v>
      </c>
      <c r="E360" s="170">
        <f>VLOOKUP(A360,'PATENTES SINIM'!$A$6:$C$350,3,FALSE)</f>
        <v>0.6306954436450839</v>
      </c>
      <c r="F360" s="170">
        <f>VLOOKUP(A360,'I G 2019'!$A$6:$I$350,8,FALSE)</f>
        <v>0.15952580446940601</v>
      </c>
      <c r="G360" s="170">
        <f>VLOOKUP(A360,CGR!$S$11:$T$355,2,FALSE)</f>
        <v>1</v>
      </c>
      <c r="H360" s="203">
        <f>VLOOKUP(A360,TM!$C$2:$E$346,3,FALSE)</f>
        <v>0.49049999999999999</v>
      </c>
      <c r="I360" s="170">
        <f>VLOOKUP(A360,'IRPi 2019'!$A$6:$F$350,6,FALSE)</f>
        <v>1</v>
      </c>
      <c r="J360" s="170">
        <f>VLOOKUP(A360,'R E I 2019'!$A$4:$I$348,9,FALSE)</f>
        <v>1</v>
      </c>
      <c r="K360" s="170">
        <f t="shared" si="48"/>
        <v>0</v>
      </c>
      <c r="L360" s="180">
        <f t="shared" si="46"/>
        <v>97</v>
      </c>
      <c r="M360" s="181">
        <f t="shared" si="47"/>
        <v>55</v>
      </c>
      <c r="N360" s="170">
        <f t="shared" si="43"/>
        <v>0</v>
      </c>
      <c r="O360" s="127">
        <f t="shared" si="44"/>
        <v>0</v>
      </c>
      <c r="P360" s="123">
        <f t="shared" si="45"/>
        <v>0</v>
      </c>
      <c r="Q360" s="274">
        <f>VLOOKUP(A360,'MONTO A DISTRIB'!$A$5:$D$351,4,FALSE)</f>
        <v>0</v>
      </c>
      <c r="R360" s="99"/>
      <c r="S360" s="134"/>
    </row>
    <row r="361" spans="1:19" x14ac:dyDescent="0.25">
      <c r="A361" s="117">
        <v>7402</v>
      </c>
      <c r="B361" s="58">
        <v>5</v>
      </c>
      <c r="C361" s="117" t="s">
        <v>340</v>
      </c>
      <c r="D361" s="58">
        <f>VLOOKUP(A361,Previsional!$A$4:$G$348,Previsional!$G$2,FALSE)</f>
        <v>0</v>
      </c>
      <c r="E361" s="170">
        <f>VLOOKUP(A361,'PATENTES SINIM'!$A$6:$C$350,3,FALSE)</f>
        <v>0.74704142011834318</v>
      </c>
      <c r="F361" s="170">
        <f>VLOOKUP(A361,'I G 2019'!$A$6:$I$350,8,FALSE)</f>
        <v>0.1720349865811425</v>
      </c>
      <c r="G361" s="170">
        <f>VLOOKUP(A361,CGR!$S$11:$T$355,2,FALSE)</f>
        <v>1</v>
      </c>
      <c r="H361" s="203">
        <f>VLOOKUP(A361,TM!$C$2:$E$346,3,FALSE)</f>
        <v>0.59179999999999999</v>
      </c>
      <c r="I361" s="170">
        <f>VLOOKUP(A361,'IRPi 2019'!$A$6:$F$350,6,FALSE)</f>
        <v>0.98185978543531294</v>
      </c>
      <c r="J361" s="170">
        <f>VLOOKUP(A361,'R E I 2019'!$A$4:$I$348,9,FALSE)</f>
        <v>1</v>
      </c>
      <c r="K361" s="170">
        <f t="shared" si="48"/>
        <v>0</v>
      </c>
      <c r="L361" s="180">
        <f t="shared" si="46"/>
        <v>97</v>
      </c>
      <c r="M361" s="181">
        <f t="shared" si="47"/>
        <v>55</v>
      </c>
      <c r="N361" s="170">
        <f t="shared" si="43"/>
        <v>0</v>
      </c>
      <c r="O361" s="127">
        <f t="shared" si="44"/>
        <v>0</v>
      </c>
      <c r="P361" s="123">
        <f t="shared" si="45"/>
        <v>0</v>
      </c>
      <c r="Q361" s="274">
        <f>VLOOKUP(A361,'MONTO A DISTRIB'!$A$5:$D$351,4,FALSE)</f>
        <v>0</v>
      </c>
      <c r="R361" s="99"/>
      <c r="S361" s="134"/>
    </row>
    <row r="362" spans="1:19" x14ac:dyDescent="0.25">
      <c r="A362" s="117">
        <v>7407</v>
      </c>
      <c r="B362" s="58">
        <v>5</v>
      </c>
      <c r="C362" s="117" t="s">
        <v>339</v>
      </c>
      <c r="D362" s="58">
        <f>VLOOKUP(A362,Previsional!$A$4:$G$348,Previsional!$G$2,FALSE)</f>
        <v>0</v>
      </c>
      <c r="E362" s="170">
        <f>VLOOKUP(A362,'PATENTES SINIM'!$A$6:$C$350,3,FALSE)</f>
        <v>0.46176470588235297</v>
      </c>
      <c r="F362" s="170">
        <f>VLOOKUP(A362,'I G 2019'!$A$6:$I$350,8,FALSE)</f>
        <v>8.8621590796989363E-2</v>
      </c>
      <c r="G362" s="170">
        <f>VLOOKUP(A362,CGR!$S$11:$T$355,2,FALSE)</f>
        <v>1</v>
      </c>
      <c r="H362" s="203">
        <f>VLOOKUP(A362,TM!$C$2:$E$346,3,FALSE)</f>
        <v>0.94630000000000003</v>
      </c>
      <c r="I362" s="170">
        <f>VLOOKUP(A362,'IRPi 2019'!$A$6:$F$350,6,FALSE)</f>
        <v>1</v>
      </c>
      <c r="J362" s="170">
        <f>VLOOKUP(A362,'R E I 2019'!$A$4:$I$348,9,FALSE)</f>
        <v>0.9375</v>
      </c>
      <c r="K362" s="170">
        <f t="shared" si="48"/>
        <v>0</v>
      </c>
      <c r="L362" s="180">
        <f t="shared" si="46"/>
        <v>97</v>
      </c>
      <c r="M362" s="181">
        <f t="shared" si="47"/>
        <v>55</v>
      </c>
      <c r="N362" s="170">
        <f t="shared" si="43"/>
        <v>0</v>
      </c>
      <c r="O362" s="127">
        <f t="shared" si="44"/>
        <v>0</v>
      </c>
      <c r="P362" s="123">
        <f t="shared" si="45"/>
        <v>0</v>
      </c>
      <c r="Q362" s="274">
        <f>VLOOKUP(A362,'MONTO A DISTRIB'!$A$5:$D$351,4,FALSE)</f>
        <v>0</v>
      </c>
      <c r="R362" s="99"/>
      <c r="S362" s="134"/>
    </row>
    <row r="363" spans="1:19" x14ac:dyDescent="0.25">
      <c r="A363" s="117">
        <v>16202</v>
      </c>
      <c r="B363" s="58">
        <v>5</v>
      </c>
      <c r="C363" s="117" t="s">
        <v>346</v>
      </c>
      <c r="D363" s="58">
        <f>VLOOKUP(A363,Previsional!$A$4:$G$348,Previsional!$G$2,FALSE)</f>
        <v>0</v>
      </c>
      <c r="E363" s="170">
        <f>VLOOKUP(A363,'PATENTES SINIM'!$A$6:$C$350,3,FALSE)</f>
        <v>0.97714285714285709</v>
      </c>
      <c r="F363" s="170">
        <f>VLOOKUP(A363,'I G 2019'!$A$6:$I$350,8,FALSE)</f>
        <v>6.3311995816457842E-2</v>
      </c>
      <c r="G363" s="170">
        <f>VLOOKUP(A363,CGR!$S$11:$T$355,2,FALSE)</f>
        <v>1</v>
      </c>
      <c r="H363" s="203">
        <f>VLOOKUP(A363,TM!$C$2:$E$346,3,FALSE)</f>
        <v>0.90059999999999996</v>
      </c>
      <c r="I363" s="170">
        <f>VLOOKUP(A363,'IRPi 2019'!$A$6:$F$350,6,FALSE)</f>
        <v>1</v>
      </c>
      <c r="J363" s="170">
        <f>VLOOKUP(A363,'R E I 2019'!$A$4:$I$348,9,FALSE)</f>
        <v>0.89575000000000005</v>
      </c>
      <c r="K363" s="170">
        <f t="shared" si="48"/>
        <v>0</v>
      </c>
      <c r="L363" s="180">
        <f t="shared" si="46"/>
        <v>97</v>
      </c>
      <c r="M363" s="181">
        <f t="shared" si="47"/>
        <v>55</v>
      </c>
      <c r="N363" s="170">
        <f t="shared" si="43"/>
        <v>0</v>
      </c>
      <c r="O363" s="127">
        <f t="shared" si="44"/>
        <v>0</v>
      </c>
      <c r="P363" s="123">
        <f t="shared" si="45"/>
        <v>0</v>
      </c>
      <c r="Q363" s="274">
        <f>VLOOKUP(A363,'MONTO A DISTRIB'!$A$5:$D$351,4,FALSE)</f>
        <v>0</v>
      </c>
      <c r="R363" s="99"/>
      <c r="S363" s="134"/>
    </row>
    <row r="364" spans="1:19" x14ac:dyDescent="0.25">
      <c r="A364" s="117">
        <v>16303</v>
      </c>
      <c r="B364" s="58">
        <v>5</v>
      </c>
      <c r="C364" s="117" t="s">
        <v>318</v>
      </c>
      <c r="D364" s="58">
        <f>VLOOKUP(A364,Previsional!$A$4:$G$348,Previsional!$G$2,FALSE)</f>
        <v>0</v>
      </c>
      <c r="E364" s="170">
        <f>VLOOKUP(A364,'PATENTES SINIM'!$A$6:$C$350,3,FALSE)</f>
        <v>0.72222222222222221</v>
      </c>
      <c r="F364" s="170">
        <f>VLOOKUP(A364,'I G 2019'!$A$6:$I$350,8,FALSE)</f>
        <v>6.9819502961310231E-2</v>
      </c>
      <c r="G364" s="170">
        <f>VLOOKUP(A364,CGR!$S$11:$T$355,2,FALSE)</f>
        <v>1</v>
      </c>
      <c r="H364" s="203">
        <f>VLOOKUP(A364,TM!$C$2:$E$346,3,FALSE)</f>
        <v>0.88029999999999997</v>
      </c>
      <c r="I364" s="170">
        <f>VLOOKUP(A364,'IRPi 2019'!$A$6:$F$350,6,FALSE)</f>
        <v>1</v>
      </c>
      <c r="J364" s="170">
        <f>VLOOKUP(A364,'R E I 2019'!$A$4:$I$348,9,FALSE)</f>
        <v>1</v>
      </c>
      <c r="K364" s="170">
        <f t="shared" si="48"/>
        <v>0</v>
      </c>
      <c r="L364" s="180">
        <f t="shared" si="46"/>
        <v>97</v>
      </c>
      <c r="M364" s="181">
        <f t="shared" si="47"/>
        <v>55</v>
      </c>
      <c r="N364" s="170">
        <f t="shared" si="43"/>
        <v>0</v>
      </c>
      <c r="O364" s="127">
        <f t="shared" si="44"/>
        <v>0</v>
      </c>
      <c r="P364" s="123">
        <f t="shared" si="45"/>
        <v>0</v>
      </c>
      <c r="Q364" s="274">
        <f>VLOOKUP(A364,'MONTO A DISTRIB'!$A$5:$D$351,4,FALSE)</f>
        <v>0</v>
      </c>
      <c r="R364" s="99"/>
      <c r="S364" s="134"/>
    </row>
    <row r="365" spans="1:19" x14ac:dyDescent="0.25">
      <c r="A365" s="117">
        <v>16108</v>
      </c>
      <c r="B365" s="58">
        <v>5</v>
      </c>
      <c r="C365" s="117" t="s">
        <v>337</v>
      </c>
      <c r="D365" s="58">
        <f>VLOOKUP(A365,Previsional!$A$4:$G$348,Previsional!$G$2,FALSE)</f>
        <v>0</v>
      </c>
      <c r="E365" s="170">
        <f>VLOOKUP(A365,'PATENTES SINIM'!$A$6:$C$350,3,FALSE)</f>
        <v>1</v>
      </c>
      <c r="F365" s="170">
        <f>VLOOKUP(A365,'I G 2019'!$A$6:$I$350,8,FALSE)</f>
        <v>6.4488198711512665E-2</v>
      </c>
      <c r="G365" s="170">
        <f>VLOOKUP(A365,CGR!$S$11:$T$355,2,FALSE)</f>
        <v>1</v>
      </c>
      <c r="H365" s="203">
        <f>VLOOKUP(A365,TM!$C$2:$E$346,3,FALSE)</f>
        <v>0.53800000000000003</v>
      </c>
      <c r="I365" s="170">
        <f>VLOOKUP(A365,'IRPi 2019'!$A$6:$F$350,6,FALSE)</f>
        <v>0.99993685009432454</v>
      </c>
      <c r="J365" s="170">
        <f>VLOOKUP(A365,'R E I 2019'!$A$4:$I$348,9,FALSE)</f>
        <v>1</v>
      </c>
      <c r="K365" s="170">
        <f t="shared" si="48"/>
        <v>0</v>
      </c>
      <c r="L365" s="180">
        <f t="shared" si="46"/>
        <v>97</v>
      </c>
      <c r="M365" s="181">
        <f t="shared" si="47"/>
        <v>55</v>
      </c>
      <c r="N365" s="170">
        <f t="shared" si="43"/>
        <v>0</v>
      </c>
      <c r="O365" s="127">
        <f t="shared" si="44"/>
        <v>0</v>
      </c>
      <c r="P365" s="123">
        <f t="shared" si="45"/>
        <v>0</v>
      </c>
      <c r="Q365" s="274">
        <f>VLOOKUP(A365,'MONTO A DISTRIB'!$A$5:$D$351,4,FALSE)</f>
        <v>0</v>
      </c>
      <c r="R365" s="99"/>
      <c r="S365" s="134"/>
    </row>
    <row r="366" spans="1:19" x14ac:dyDescent="0.25">
      <c r="A366" s="117">
        <v>9104</v>
      </c>
      <c r="B366" s="58">
        <v>5</v>
      </c>
      <c r="C366" s="117" t="s">
        <v>344</v>
      </c>
      <c r="D366" s="58">
        <f>VLOOKUP(A366,Previsional!$A$4:$G$348,Previsional!$G$2,FALSE)</f>
        <v>0</v>
      </c>
      <c r="E366" s="170">
        <f>VLOOKUP(A366,'PATENTES SINIM'!$A$6:$C$350,3,FALSE)</f>
        <v>1</v>
      </c>
      <c r="F366" s="170">
        <f>VLOOKUP(A366,'I G 2019'!$A$6:$I$350,8,FALSE)</f>
        <v>6.0812457717993589E-2</v>
      </c>
      <c r="G366" s="170">
        <f>VLOOKUP(A366,CGR!$S$11:$T$355,2,FALSE)</f>
        <v>0.7142857142857143</v>
      </c>
      <c r="H366" s="203">
        <f>VLOOKUP(A366,TM!$C$2:$E$346,3,FALSE)</f>
        <v>0.39560000000000001</v>
      </c>
      <c r="I366" s="170">
        <f>VLOOKUP(A366,'IRPi 2019'!$A$6:$F$350,6,FALSE)</f>
        <v>1</v>
      </c>
      <c r="J366" s="170">
        <f>VLOOKUP(A366,'R E I 2019'!$A$4:$I$348,9,FALSE)</f>
        <v>1</v>
      </c>
      <c r="K366" s="170">
        <f t="shared" si="48"/>
        <v>0</v>
      </c>
      <c r="L366" s="180">
        <f t="shared" si="46"/>
        <v>97</v>
      </c>
      <c r="M366" s="181">
        <f t="shared" si="47"/>
        <v>55</v>
      </c>
      <c r="N366" s="170">
        <f t="shared" si="43"/>
        <v>0</v>
      </c>
      <c r="O366" s="127">
        <f t="shared" si="44"/>
        <v>0</v>
      </c>
      <c r="P366" s="123">
        <f t="shared" si="45"/>
        <v>0</v>
      </c>
      <c r="Q366" s="274">
        <f>VLOOKUP(A366,'MONTO A DISTRIB'!$A$5:$D$351,4,FALSE)</f>
        <v>0</v>
      </c>
      <c r="R366" s="99"/>
      <c r="S366" s="134"/>
    </row>
    <row r="367" spans="1:19" x14ac:dyDescent="0.25">
      <c r="A367" s="117">
        <v>9204</v>
      </c>
      <c r="B367" s="58">
        <v>5</v>
      </c>
      <c r="C367" s="117" t="s">
        <v>342</v>
      </c>
      <c r="D367" s="58">
        <f>VLOOKUP(A367,Previsional!$A$4:$G$348,Previsional!$G$2,FALSE)</f>
        <v>0</v>
      </c>
      <c r="E367" s="170">
        <f>VLOOKUP(A367,'PATENTES SINIM'!$A$6:$C$350,3,FALSE)</f>
        <v>0.82203389830508478</v>
      </c>
      <c r="F367" s="170">
        <f>VLOOKUP(A367,'I G 2019'!$A$6:$I$350,8,FALSE)</f>
        <v>5.8787369608312726E-2</v>
      </c>
      <c r="G367" s="170">
        <f>VLOOKUP(A367,CGR!$S$11:$T$355,2,FALSE)</f>
        <v>1</v>
      </c>
      <c r="H367" s="203">
        <f>VLOOKUP(A367,TM!$C$2:$E$346,3,FALSE)</f>
        <v>0.52639999999999998</v>
      </c>
      <c r="I367" s="170">
        <f>VLOOKUP(A367,'IRPi 2019'!$A$6:$F$350,6,FALSE)</f>
        <v>1</v>
      </c>
      <c r="J367" s="170">
        <f>VLOOKUP(A367,'R E I 2019'!$A$4:$I$348,9,FALSE)</f>
        <v>1</v>
      </c>
      <c r="K367" s="170">
        <f t="shared" si="48"/>
        <v>0</v>
      </c>
      <c r="L367" s="180">
        <f t="shared" si="46"/>
        <v>97</v>
      </c>
      <c r="M367" s="181">
        <f t="shared" si="47"/>
        <v>55</v>
      </c>
      <c r="N367" s="170">
        <f t="shared" si="43"/>
        <v>0</v>
      </c>
      <c r="O367" s="127">
        <f t="shared" si="44"/>
        <v>0</v>
      </c>
      <c r="P367" s="123">
        <f t="shared" si="45"/>
        <v>0</v>
      </c>
      <c r="Q367" s="274">
        <f>VLOOKUP(A367,'MONTO A DISTRIB'!$A$5:$D$351,4,FALSE)</f>
        <v>0</v>
      </c>
      <c r="R367" s="99"/>
      <c r="S367" s="134"/>
    </row>
    <row r="368" spans="1:19" x14ac:dyDescent="0.25">
      <c r="A368" s="117">
        <v>10306</v>
      </c>
      <c r="B368" s="58">
        <v>5</v>
      </c>
      <c r="C368" s="117" t="s">
        <v>336</v>
      </c>
      <c r="D368" s="58">
        <f>VLOOKUP(A368,Previsional!$A$4:$G$348,Previsional!$G$2,FALSE)</f>
        <v>0</v>
      </c>
      <c r="E368" s="170">
        <f>VLOOKUP(A368,'PATENTES SINIM'!$A$6:$C$350,3,FALSE)</f>
        <v>0.96621621621621623</v>
      </c>
      <c r="F368" s="170">
        <f>VLOOKUP(A368,'I G 2019'!$A$6:$I$350,8,FALSE)</f>
        <v>7.870110232811707E-2</v>
      </c>
      <c r="G368" s="170">
        <f>VLOOKUP(A368,CGR!$S$11:$T$355,2,FALSE)</f>
        <v>1</v>
      </c>
      <c r="H368" s="203">
        <f>VLOOKUP(A368,TM!$C$2:$E$346,3,FALSE)</f>
        <v>0.92400000000000004</v>
      </c>
      <c r="I368" s="170">
        <f>VLOOKUP(A368,'IRPi 2019'!$A$6:$F$350,6,FALSE)</f>
        <v>1</v>
      </c>
      <c r="J368" s="170">
        <f>VLOOKUP(A368,'R E I 2019'!$A$4:$I$348,9,FALSE)</f>
        <v>1</v>
      </c>
      <c r="K368" s="170">
        <f t="shared" si="48"/>
        <v>0</v>
      </c>
      <c r="L368" s="180">
        <f t="shared" si="46"/>
        <v>97</v>
      </c>
      <c r="M368" s="181">
        <f t="shared" si="47"/>
        <v>55</v>
      </c>
      <c r="N368" s="170">
        <f t="shared" si="43"/>
        <v>0</v>
      </c>
      <c r="O368" s="127">
        <f t="shared" si="44"/>
        <v>0</v>
      </c>
      <c r="P368" s="123">
        <f t="shared" si="45"/>
        <v>0</v>
      </c>
      <c r="Q368" s="274">
        <f>VLOOKUP(A368,'MONTO A DISTRIB'!$A$5:$D$351,4,FALSE)</f>
        <v>0</v>
      </c>
      <c r="R368" s="99"/>
      <c r="S368" s="134"/>
    </row>
    <row r="369" spans="1:19" x14ac:dyDescent="0.25">
      <c r="A369" s="117">
        <v>11102</v>
      </c>
      <c r="B369" s="58">
        <v>5</v>
      </c>
      <c r="C369" s="117" t="s">
        <v>330</v>
      </c>
      <c r="D369" s="58">
        <f>VLOOKUP(A369,Previsional!$A$4:$G$348,Previsional!$G$2,FALSE)</f>
        <v>0</v>
      </c>
      <c r="E369" s="170">
        <f>VLOOKUP(A369,'PATENTES SINIM'!$A$6:$C$350,3,FALSE)</f>
        <v>0.90909090909090906</v>
      </c>
      <c r="F369" s="170">
        <f>VLOOKUP(A369,'I G 2019'!$A$6:$I$350,8,FALSE)</f>
        <v>6.3205721670907239E-2</v>
      </c>
      <c r="G369" s="170">
        <f>VLOOKUP(A369,CGR!$S$11:$T$355,2,FALSE)</f>
        <v>-1</v>
      </c>
      <c r="H369" s="203">
        <f>VLOOKUP(A369,TM!$C$2:$E$346,3,FALSE)</f>
        <v>0.4496</v>
      </c>
      <c r="I369" s="170">
        <f>VLOOKUP(A369,'IRPi 2019'!$A$6:$F$350,6,FALSE)</f>
        <v>1</v>
      </c>
      <c r="J369" s="170">
        <f>VLOOKUP(A369,'R E I 2019'!$A$4:$I$348,9,FALSE)</f>
        <v>0.91290000000000004</v>
      </c>
      <c r="K369" s="170">
        <f t="shared" si="48"/>
        <v>0</v>
      </c>
      <c r="L369" s="180">
        <f t="shared" si="46"/>
        <v>97</v>
      </c>
      <c r="M369" s="181">
        <f t="shared" si="47"/>
        <v>55</v>
      </c>
      <c r="N369" s="170">
        <f t="shared" si="43"/>
        <v>0</v>
      </c>
      <c r="O369" s="127">
        <f t="shared" si="44"/>
        <v>0</v>
      </c>
      <c r="P369" s="123">
        <f t="shared" si="45"/>
        <v>0</v>
      </c>
      <c r="Q369" s="274">
        <f>VLOOKUP(A369,'MONTO A DISTRIB'!$A$5:$D$351,4,FALSE)</f>
        <v>0</v>
      </c>
      <c r="R369" s="99"/>
      <c r="S369" s="134"/>
    </row>
    <row r="370" spans="1:19" x14ac:dyDescent="0.25">
      <c r="D370" s="46">
        <f t="shared" ref="D370:K370" si="49">SUM(D25:D369)</f>
        <v>286</v>
      </c>
      <c r="E370" s="228">
        <f t="shared" si="49"/>
        <v>287.94749281086871</v>
      </c>
      <c r="F370" s="228">
        <f t="shared" si="49"/>
        <v>66.271674841411752</v>
      </c>
      <c r="G370" s="228">
        <f t="shared" si="49"/>
        <v>339.46428571428572</v>
      </c>
      <c r="H370" s="228">
        <f t="shared" si="49"/>
        <v>243.19730000000013</v>
      </c>
      <c r="I370" s="228">
        <f t="shared" si="49"/>
        <v>344</v>
      </c>
      <c r="J370" s="228">
        <f t="shared" si="49"/>
        <v>337.72384999999997</v>
      </c>
      <c r="K370" s="228">
        <f t="shared" si="49"/>
        <v>199.14965372261742</v>
      </c>
    </row>
  </sheetData>
  <sheetProtection algorithmName="SHA-512" hashValue="sy2CprV1Bc2+BShzBFo47vVX8mfOmRwKzj6QiAJf/Z34AdZ4E6WvEKsLZL6PvYt6T4Z3L67EFZcuQX8ojpBNdw==" saltValue="ZeZq/wn4DmOf7ztyyLtxpA==" spinCount="100000" sheet="1" objects="1" scenarios="1"/>
  <autoFilter ref="A24:R370">
    <sortState ref="A25:R370">
      <sortCondition ref="B25:B370"/>
      <sortCondition ref="L25:L370"/>
    </sortState>
  </autoFilter>
  <mergeCells count="2">
    <mergeCell ref="C12:D12"/>
    <mergeCell ref="C13:D13"/>
  </mergeCells>
  <conditionalFormatting sqref="C4:C10">
    <cfRule type="colorScale" priority="8">
      <colorScale>
        <cfvo type="min"/>
        <cfvo type="percentile" val="50"/>
        <cfvo type="max"/>
        <color theme="4" tint="0.79998168889431442"/>
        <color theme="4" tint="0.39997558519241921"/>
        <color theme="4" tint="-0.499984740745262"/>
      </colorScale>
    </cfRule>
  </conditionalFormatting>
  <conditionalFormatting sqref="B339:B369 B25:B337">
    <cfRule type="colorScale" priority="7">
      <colorScale>
        <cfvo type="min"/>
        <cfvo type="percentile" val="50"/>
        <cfvo type="max"/>
        <color theme="4" tint="0.79998168889431442"/>
        <color theme="4" tint="0.39997558519241921"/>
        <color theme="4" tint="-0.499984740745262"/>
      </colorScale>
    </cfRule>
  </conditionalFormatting>
  <conditionalFormatting sqref="C17:C21">
    <cfRule type="colorScale" priority="6">
      <colorScale>
        <cfvo type="min"/>
        <cfvo type="percentile" val="50"/>
        <cfvo type="max"/>
        <color theme="4" tint="0.79998168889431442"/>
        <color theme="4" tint="0.39997558519241921"/>
        <color theme="4" tint="-0.499984740745262"/>
      </colorScale>
    </cfRule>
  </conditionalFormatting>
  <conditionalFormatting sqref="H4:H8 H10">
    <cfRule type="colorScale" priority="9">
      <colorScale>
        <cfvo type="min"/>
        <cfvo type="percentile" val="50"/>
        <cfvo type="max"/>
        <color rgb="FFF8696B"/>
        <color rgb="FFFFEB84"/>
        <color rgb="FF63BE7B"/>
      </colorScale>
    </cfRule>
  </conditionalFormatting>
  <conditionalFormatting sqref="L12:L13 K14">
    <cfRule type="colorScale" priority="10">
      <colorScale>
        <cfvo type="min"/>
        <cfvo type="percentile" val="50"/>
        <cfvo type="max"/>
        <color rgb="FFF8696B"/>
        <color rgb="FFFFEB84"/>
        <color rgb="FF63BE7B"/>
      </colorScale>
    </cfRule>
  </conditionalFormatting>
  <conditionalFormatting sqref="B338">
    <cfRule type="colorScale" priority="5">
      <colorScale>
        <cfvo type="min"/>
        <cfvo type="percentile" val="50"/>
        <cfvo type="max"/>
        <color theme="4" tint="0.79998168889431442"/>
        <color theme="4" tint="0.39997558519241921"/>
        <color theme="4" tint="-0.499984740745262"/>
      </colorScale>
    </cfRule>
  </conditionalFormatting>
  <pageMargins left="0.70866141732283472" right="0.70866141732283472" top="0.74803149606299213" bottom="0.74803149606299213" header="0.31496062992125984" footer="0.31496062992125984"/>
  <pageSetup scale="9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E346"/>
  <sheetViews>
    <sheetView workbookViewId="0">
      <selection activeCell="E2" sqref="E2"/>
    </sheetView>
  </sheetViews>
  <sheetFormatPr baseColWidth="10" defaultRowHeight="15" x14ac:dyDescent="0.25"/>
  <cols>
    <col min="1" max="1" width="3.85546875" style="38" customWidth="1"/>
    <col min="2" max="2" width="47.42578125" style="38" bestFit="1" customWidth="1"/>
    <col min="3" max="3" width="9.28515625" style="38" customWidth="1"/>
    <col min="4" max="4" width="39.140625" style="179" bestFit="1" customWidth="1"/>
    <col min="5" max="5" width="9.28515625" style="179" bestFit="1" customWidth="1"/>
    <col min="6" max="6" width="11.85546875" style="38" bestFit="1" customWidth="1"/>
    <col min="7" max="16384" width="11.42578125" style="38"/>
  </cols>
  <sheetData>
    <row r="1" spans="1:5" x14ac:dyDescent="0.25">
      <c r="A1" s="199"/>
      <c r="B1" s="199" t="s">
        <v>446</v>
      </c>
      <c r="C1" s="199" t="s">
        <v>448</v>
      </c>
      <c r="D1" s="199" t="s">
        <v>449</v>
      </c>
      <c r="E1" s="201" t="s">
        <v>768</v>
      </c>
    </row>
    <row r="2" spans="1:5" x14ac:dyDescent="0.25">
      <c r="A2" s="5">
        <v>1</v>
      </c>
      <c r="B2" s="5" t="s">
        <v>450</v>
      </c>
      <c r="C2" s="5">
        <v>5602</v>
      </c>
      <c r="D2" s="200">
        <v>0.4325</v>
      </c>
      <c r="E2" s="202">
        <f>D2</f>
        <v>0.4325</v>
      </c>
    </row>
    <row r="3" spans="1:5" x14ac:dyDescent="0.25">
      <c r="A3" s="5">
        <v>2</v>
      </c>
      <c r="B3" s="5" t="s">
        <v>451</v>
      </c>
      <c r="C3" s="5">
        <v>13502</v>
      </c>
      <c r="D3" s="200">
        <v>0.51449999999999996</v>
      </c>
      <c r="E3" s="202">
        <f t="shared" ref="E3:E66" si="0">D3</f>
        <v>0.51449999999999996</v>
      </c>
    </row>
    <row r="4" spans="1:5" x14ac:dyDescent="0.25">
      <c r="A4" s="5">
        <v>3</v>
      </c>
      <c r="B4" s="5" t="s">
        <v>452</v>
      </c>
      <c r="C4" s="5">
        <v>8314</v>
      </c>
      <c r="D4" s="200">
        <v>0.2429</v>
      </c>
      <c r="E4" s="202">
        <f t="shared" si="0"/>
        <v>0.2429</v>
      </c>
    </row>
    <row r="5" spans="1:5" x14ac:dyDescent="0.25">
      <c r="A5" s="5">
        <v>4</v>
      </c>
      <c r="B5" s="5" t="s">
        <v>453</v>
      </c>
      <c r="C5" s="5">
        <v>3302</v>
      </c>
      <c r="D5" s="200">
        <v>0.88490000000000002</v>
      </c>
      <c r="E5" s="202">
        <f t="shared" si="0"/>
        <v>0.88490000000000002</v>
      </c>
    </row>
    <row r="6" spans="1:5" x14ac:dyDescent="0.25">
      <c r="A6" s="5">
        <v>5</v>
      </c>
      <c r="B6" s="5" t="s">
        <v>454</v>
      </c>
      <c r="C6" s="5">
        <v>1107</v>
      </c>
      <c r="D6" s="200">
        <v>0.62190000000000001</v>
      </c>
      <c r="E6" s="202">
        <f t="shared" si="0"/>
        <v>0.62190000000000001</v>
      </c>
    </row>
    <row r="7" spans="1:5" x14ac:dyDescent="0.25">
      <c r="A7" s="5">
        <v>6</v>
      </c>
      <c r="B7" s="5" t="s">
        <v>455</v>
      </c>
      <c r="C7" s="5">
        <v>10202</v>
      </c>
      <c r="D7" s="200">
        <v>0.93730000000000002</v>
      </c>
      <c r="E7" s="202">
        <f t="shared" si="0"/>
        <v>0.93730000000000002</v>
      </c>
    </row>
    <row r="8" spans="1:5" x14ac:dyDescent="0.25">
      <c r="A8" s="5">
        <v>7</v>
      </c>
      <c r="B8" s="5" t="s">
        <v>456</v>
      </c>
      <c r="C8" s="5">
        <v>4103</v>
      </c>
      <c r="D8" s="200">
        <v>0.50700000000000001</v>
      </c>
      <c r="E8" s="202">
        <f t="shared" si="0"/>
        <v>0.50700000000000001</v>
      </c>
    </row>
    <row r="9" spans="1:5" x14ac:dyDescent="0.25">
      <c r="A9" s="5">
        <v>8</v>
      </c>
      <c r="B9" s="5" t="s">
        <v>457</v>
      </c>
      <c r="C9" s="5">
        <v>9201</v>
      </c>
      <c r="D9" s="200">
        <v>0.67379999999999995</v>
      </c>
      <c r="E9" s="202">
        <f t="shared" si="0"/>
        <v>0.67379999999999995</v>
      </c>
    </row>
    <row r="10" spans="1:5" x14ac:dyDescent="0.25">
      <c r="A10" s="5">
        <v>9</v>
      </c>
      <c r="B10" s="5" t="s">
        <v>458</v>
      </c>
      <c r="C10" s="5">
        <v>2101</v>
      </c>
      <c r="D10" s="200">
        <v>0.72170000000000001</v>
      </c>
      <c r="E10" s="202">
        <f t="shared" si="0"/>
        <v>0.72170000000000001</v>
      </c>
    </row>
    <row r="11" spans="1:5" x14ac:dyDescent="0.25">
      <c r="A11" s="5">
        <v>10</v>
      </c>
      <c r="B11" s="5" t="s">
        <v>459</v>
      </c>
      <c r="C11" s="5">
        <v>8302</v>
      </c>
      <c r="D11" s="200">
        <v>0.56510000000000005</v>
      </c>
      <c r="E11" s="202">
        <f t="shared" si="0"/>
        <v>0.56510000000000005</v>
      </c>
    </row>
    <row r="12" spans="1:5" x14ac:dyDescent="0.25">
      <c r="A12" s="5">
        <v>11</v>
      </c>
      <c r="B12" s="5" t="s">
        <v>460</v>
      </c>
      <c r="C12" s="5">
        <v>8202</v>
      </c>
      <c r="D12" s="200">
        <v>0.94350000000000001</v>
      </c>
      <c r="E12" s="202">
        <f t="shared" si="0"/>
        <v>0.94350000000000001</v>
      </c>
    </row>
    <row r="13" spans="1:5" x14ac:dyDescent="0.25">
      <c r="A13" s="5">
        <v>12</v>
      </c>
      <c r="B13" s="5" t="s">
        <v>461</v>
      </c>
      <c r="C13" s="5">
        <v>15101</v>
      </c>
      <c r="D13" s="200">
        <v>0.92479999999999996</v>
      </c>
      <c r="E13" s="202">
        <f t="shared" si="0"/>
        <v>0.92479999999999996</v>
      </c>
    </row>
    <row r="14" spans="1:5" x14ac:dyDescent="0.25">
      <c r="A14" s="5">
        <v>13</v>
      </c>
      <c r="B14" s="5" t="s">
        <v>462</v>
      </c>
      <c r="C14" s="5">
        <v>13402</v>
      </c>
      <c r="D14" s="200">
        <v>0.61860000000000004</v>
      </c>
      <c r="E14" s="202">
        <f t="shared" si="0"/>
        <v>0.61860000000000004</v>
      </c>
    </row>
    <row r="15" spans="1:5" x14ac:dyDescent="0.25">
      <c r="A15" s="5">
        <v>14</v>
      </c>
      <c r="B15" s="5" t="s">
        <v>463</v>
      </c>
      <c r="C15" s="5">
        <v>16102</v>
      </c>
      <c r="D15" s="200">
        <v>0.58819999999999995</v>
      </c>
      <c r="E15" s="202">
        <f t="shared" si="0"/>
        <v>0.58819999999999995</v>
      </c>
    </row>
    <row r="16" spans="1:5" x14ac:dyDescent="0.25">
      <c r="A16" s="5">
        <v>15</v>
      </c>
      <c r="B16" s="5" t="s">
        <v>464</v>
      </c>
      <c r="C16" s="5">
        <v>5402</v>
      </c>
      <c r="D16" s="200">
        <v>0.87319999999999998</v>
      </c>
      <c r="E16" s="202">
        <f t="shared" si="0"/>
        <v>0.87319999999999998</v>
      </c>
    </row>
    <row r="17" spans="1:5" x14ac:dyDescent="0.25">
      <c r="A17" s="5">
        <v>16</v>
      </c>
      <c r="B17" s="5" t="s">
        <v>465</v>
      </c>
      <c r="C17" s="5">
        <v>12201</v>
      </c>
      <c r="D17" s="200">
        <v>0.75670000000000004</v>
      </c>
      <c r="E17" s="202">
        <f t="shared" si="0"/>
        <v>0.75670000000000004</v>
      </c>
    </row>
    <row r="18" spans="1:5" x14ac:dyDescent="0.25">
      <c r="A18" s="5">
        <v>17</v>
      </c>
      <c r="B18" s="5" t="s">
        <v>466</v>
      </c>
      <c r="C18" s="5">
        <v>8303</v>
      </c>
      <c r="D18" s="200">
        <v>0.6381</v>
      </c>
      <c r="E18" s="202">
        <f t="shared" si="0"/>
        <v>0.6381</v>
      </c>
    </row>
    <row r="19" spans="1:5" x14ac:dyDescent="0.25">
      <c r="A19" s="5">
        <v>18</v>
      </c>
      <c r="B19" s="5" t="s">
        <v>467</v>
      </c>
      <c r="C19" s="5">
        <v>2201</v>
      </c>
      <c r="D19" s="200">
        <v>0.88819999999999999</v>
      </c>
      <c r="E19" s="202">
        <f t="shared" si="0"/>
        <v>0.88819999999999999</v>
      </c>
    </row>
    <row r="20" spans="1:5" x14ac:dyDescent="0.25">
      <c r="A20" s="5">
        <v>19</v>
      </c>
      <c r="B20" s="5" t="s">
        <v>468</v>
      </c>
      <c r="C20" s="5">
        <v>10102</v>
      </c>
      <c r="D20" s="200">
        <v>0.82169999999999999</v>
      </c>
      <c r="E20" s="202">
        <f t="shared" si="0"/>
        <v>0.82169999999999999</v>
      </c>
    </row>
    <row r="21" spans="1:5" x14ac:dyDescent="0.25">
      <c r="A21" s="5">
        <v>20</v>
      </c>
      <c r="B21" s="5" t="s">
        <v>469</v>
      </c>
      <c r="C21" s="5">
        <v>3102</v>
      </c>
      <c r="D21" s="200">
        <v>0.57350000000000001</v>
      </c>
      <c r="E21" s="202">
        <f t="shared" si="0"/>
        <v>0.57350000000000001</v>
      </c>
    </row>
    <row r="22" spans="1:5" x14ac:dyDescent="0.25">
      <c r="A22" s="5">
        <v>21</v>
      </c>
      <c r="B22" s="5" t="s">
        <v>470</v>
      </c>
      <c r="C22" s="5">
        <v>13403</v>
      </c>
      <c r="D22" s="200">
        <v>0.8296</v>
      </c>
      <c r="E22" s="202">
        <f t="shared" si="0"/>
        <v>0.8296</v>
      </c>
    </row>
    <row r="23" spans="1:5" x14ac:dyDescent="0.25">
      <c r="A23" s="5">
        <v>22</v>
      </c>
      <c r="B23" s="5" t="s">
        <v>471</v>
      </c>
      <c r="C23" s="5">
        <v>5302</v>
      </c>
      <c r="D23" s="200">
        <v>0.75219999999999998</v>
      </c>
      <c r="E23" s="202">
        <f t="shared" si="0"/>
        <v>0.75219999999999998</v>
      </c>
    </row>
    <row r="24" spans="1:5" x14ac:dyDescent="0.25">
      <c r="A24" s="5">
        <v>23</v>
      </c>
      <c r="B24" s="5" t="s">
        <v>472</v>
      </c>
      <c r="C24" s="5">
        <v>15102</v>
      </c>
      <c r="D24" s="200">
        <v>0.42259999999999998</v>
      </c>
      <c r="E24" s="202">
        <f t="shared" si="0"/>
        <v>0.42259999999999998</v>
      </c>
    </row>
    <row r="25" spans="1:5" x14ac:dyDescent="0.25">
      <c r="A25" s="5">
        <v>24</v>
      </c>
      <c r="B25" s="5" t="s">
        <v>473</v>
      </c>
      <c r="C25" s="5">
        <v>1402</v>
      </c>
      <c r="D25" s="200">
        <v>0.68069999999999997</v>
      </c>
      <c r="E25" s="202">
        <f t="shared" si="0"/>
        <v>0.68069999999999997</v>
      </c>
    </row>
    <row r="26" spans="1:5" x14ac:dyDescent="0.25">
      <c r="A26" s="5">
        <v>25</v>
      </c>
      <c r="B26" s="5" t="s">
        <v>474</v>
      </c>
      <c r="C26" s="5">
        <v>4202</v>
      </c>
      <c r="D26" s="200">
        <v>0.39229999999999998</v>
      </c>
      <c r="E26" s="202">
        <f t="shared" si="0"/>
        <v>0.39229999999999998</v>
      </c>
    </row>
    <row r="27" spans="1:5" x14ac:dyDescent="0.25">
      <c r="A27" s="5">
        <v>26</v>
      </c>
      <c r="B27" s="5" t="s">
        <v>475</v>
      </c>
      <c r="C27" s="5">
        <v>8203</v>
      </c>
      <c r="D27" s="200">
        <v>0.62180000000000002</v>
      </c>
      <c r="E27" s="202">
        <f t="shared" si="0"/>
        <v>0.62180000000000002</v>
      </c>
    </row>
    <row r="28" spans="1:5" x14ac:dyDescent="0.25">
      <c r="A28" s="5">
        <v>27</v>
      </c>
      <c r="B28" s="5" t="s">
        <v>476</v>
      </c>
      <c r="C28" s="5">
        <v>9102</v>
      </c>
      <c r="D28" s="200">
        <v>0.40989999999999999</v>
      </c>
      <c r="E28" s="202">
        <f t="shared" si="0"/>
        <v>0.40989999999999999</v>
      </c>
    </row>
    <row r="29" spans="1:5" x14ac:dyDescent="0.25">
      <c r="A29" s="5">
        <v>28</v>
      </c>
      <c r="B29" s="5" t="s">
        <v>438</v>
      </c>
      <c r="C29" s="5">
        <v>5603</v>
      </c>
      <c r="D29" s="200">
        <v>0.8921</v>
      </c>
      <c r="E29" s="202">
        <f t="shared" si="0"/>
        <v>0.8921</v>
      </c>
    </row>
    <row r="30" spans="1:5" x14ac:dyDescent="0.25">
      <c r="A30" s="5">
        <v>29</v>
      </c>
      <c r="B30" s="5" t="s">
        <v>477</v>
      </c>
      <c r="C30" s="5">
        <v>5102</v>
      </c>
      <c r="D30" s="200">
        <v>0.89349999999999996</v>
      </c>
      <c r="E30" s="202">
        <f t="shared" si="0"/>
        <v>0.89349999999999996</v>
      </c>
    </row>
    <row r="31" spans="1:5" x14ac:dyDescent="0.25">
      <c r="A31" s="5">
        <v>30</v>
      </c>
      <c r="B31" s="5" t="s">
        <v>478</v>
      </c>
      <c r="C31" s="5">
        <v>10201</v>
      </c>
      <c r="D31" s="200">
        <v>0.81299999999999994</v>
      </c>
      <c r="E31" s="202">
        <f t="shared" si="0"/>
        <v>0.81299999999999994</v>
      </c>
    </row>
    <row r="32" spans="1:5" x14ac:dyDescent="0.25">
      <c r="A32" s="5">
        <v>31</v>
      </c>
      <c r="B32" s="5" t="s">
        <v>479</v>
      </c>
      <c r="C32" s="5">
        <v>5702</v>
      </c>
      <c r="D32" s="200">
        <v>0.80459999999999998</v>
      </c>
      <c r="E32" s="202">
        <f t="shared" si="0"/>
        <v>0.80459999999999998</v>
      </c>
    </row>
    <row r="33" spans="1:5" x14ac:dyDescent="0.25">
      <c r="A33" s="5">
        <v>32</v>
      </c>
      <c r="B33" s="5" t="s">
        <v>480</v>
      </c>
      <c r="C33" s="5">
        <v>7201</v>
      </c>
      <c r="D33" s="200">
        <v>0.72709999999999997</v>
      </c>
      <c r="E33" s="202">
        <f t="shared" si="0"/>
        <v>0.72709999999999997</v>
      </c>
    </row>
    <row r="34" spans="1:5" x14ac:dyDescent="0.25">
      <c r="A34" s="5">
        <v>33</v>
      </c>
      <c r="B34" s="5" t="s">
        <v>481</v>
      </c>
      <c r="C34" s="5">
        <v>13102</v>
      </c>
      <c r="D34" s="200">
        <v>0.74960000000000004</v>
      </c>
      <c r="E34" s="202">
        <f t="shared" si="0"/>
        <v>0.74960000000000004</v>
      </c>
    </row>
    <row r="35" spans="1:5" x14ac:dyDescent="0.25">
      <c r="A35" s="5">
        <v>34</v>
      </c>
      <c r="B35" s="5" t="s">
        <v>482</v>
      </c>
      <c r="C35" s="5">
        <v>13103</v>
      </c>
      <c r="D35" s="200">
        <v>0.91900000000000004</v>
      </c>
      <c r="E35" s="202">
        <f t="shared" si="0"/>
        <v>0.91900000000000004</v>
      </c>
    </row>
    <row r="36" spans="1:5" x14ac:dyDescent="0.25">
      <c r="A36" s="5">
        <v>35</v>
      </c>
      <c r="B36" s="5" t="s">
        <v>483</v>
      </c>
      <c r="C36" s="5">
        <v>10401</v>
      </c>
      <c r="D36" s="200">
        <v>0.89729999999999999</v>
      </c>
      <c r="E36" s="202">
        <f t="shared" si="0"/>
        <v>0.89729999999999999</v>
      </c>
    </row>
    <row r="37" spans="1:5" x14ac:dyDescent="0.25">
      <c r="A37" s="5">
        <v>36</v>
      </c>
      <c r="B37" s="5" t="s">
        <v>484</v>
      </c>
      <c r="C37" s="5">
        <v>7202</v>
      </c>
      <c r="D37" s="200">
        <v>0.54459999999999997</v>
      </c>
      <c r="E37" s="202">
        <f t="shared" si="0"/>
        <v>0.54459999999999997</v>
      </c>
    </row>
    <row r="38" spans="1:5" x14ac:dyDescent="0.25">
      <c r="A38" s="5">
        <v>37</v>
      </c>
      <c r="B38" s="5" t="s">
        <v>485</v>
      </c>
      <c r="C38" s="5">
        <v>3201</v>
      </c>
      <c r="D38" s="200">
        <v>0.68410000000000004</v>
      </c>
      <c r="E38" s="202">
        <f t="shared" si="0"/>
        <v>0.68410000000000004</v>
      </c>
    </row>
    <row r="39" spans="1:5" x14ac:dyDescent="0.25">
      <c r="A39" s="5">
        <v>38</v>
      </c>
      <c r="B39" s="5" t="s">
        <v>486</v>
      </c>
      <c r="C39" s="5">
        <v>6302</v>
      </c>
      <c r="D39" s="200">
        <v>0.95450000000000002</v>
      </c>
      <c r="E39" s="202">
        <f t="shared" si="0"/>
        <v>0.95450000000000002</v>
      </c>
    </row>
    <row r="40" spans="1:5" x14ac:dyDescent="0.25">
      <c r="A40" s="5">
        <v>39</v>
      </c>
      <c r="B40" s="5" t="s">
        <v>487</v>
      </c>
      <c r="C40" s="5">
        <v>8103</v>
      </c>
      <c r="D40" s="200">
        <v>0.88680000000000003</v>
      </c>
      <c r="E40" s="202">
        <f t="shared" si="0"/>
        <v>0.88680000000000003</v>
      </c>
    </row>
    <row r="41" spans="1:5" x14ac:dyDescent="0.25">
      <c r="A41" s="5">
        <v>40</v>
      </c>
      <c r="B41" s="5" t="s">
        <v>488</v>
      </c>
      <c r="C41" s="5">
        <v>11401</v>
      </c>
      <c r="D41" s="200">
        <v>0.70399999999999996</v>
      </c>
      <c r="E41" s="202">
        <f t="shared" si="0"/>
        <v>0.70399999999999996</v>
      </c>
    </row>
    <row r="42" spans="1:5" x14ac:dyDescent="0.25">
      <c r="A42" s="5">
        <v>41</v>
      </c>
      <c r="B42" s="5" t="s">
        <v>489</v>
      </c>
      <c r="C42" s="5">
        <v>16101</v>
      </c>
      <c r="D42" s="200">
        <v>0.63119999999999998</v>
      </c>
      <c r="E42" s="202">
        <f t="shared" si="0"/>
        <v>0.63119999999999998</v>
      </c>
    </row>
    <row r="43" spans="1:5" x14ac:dyDescent="0.25">
      <c r="A43" s="5">
        <v>42</v>
      </c>
      <c r="B43" s="5" t="s">
        <v>490</v>
      </c>
      <c r="C43" s="5">
        <v>16103</v>
      </c>
      <c r="D43" s="200">
        <v>0.70240000000000002</v>
      </c>
      <c r="E43" s="202">
        <f t="shared" si="0"/>
        <v>0.70240000000000002</v>
      </c>
    </row>
    <row r="44" spans="1:5" x14ac:dyDescent="0.25">
      <c r="A44" s="5">
        <v>43</v>
      </c>
      <c r="B44" s="5" t="s">
        <v>435</v>
      </c>
      <c r="C44" s="5">
        <v>6303</v>
      </c>
      <c r="D44" s="200">
        <v>0.69210000000000005</v>
      </c>
      <c r="E44" s="202">
        <f t="shared" si="0"/>
        <v>0.69210000000000005</v>
      </c>
    </row>
    <row r="45" spans="1:5" x14ac:dyDescent="0.25">
      <c r="A45" s="5">
        <v>44</v>
      </c>
      <c r="B45" s="5" t="s">
        <v>491</v>
      </c>
      <c r="C45" s="5">
        <v>9121</v>
      </c>
      <c r="D45" s="200">
        <v>0.68069999999999997</v>
      </c>
      <c r="E45" s="202">
        <f t="shared" si="0"/>
        <v>0.68069999999999997</v>
      </c>
    </row>
    <row r="46" spans="1:5" x14ac:dyDescent="0.25">
      <c r="A46" s="5">
        <v>45</v>
      </c>
      <c r="B46" s="5" t="s">
        <v>492</v>
      </c>
      <c r="C46" s="5">
        <v>10203</v>
      </c>
      <c r="D46" s="200">
        <v>0.71430000000000005</v>
      </c>
      <c r="E46" s="202">
        <f t="shared" si="0"/>
        <v>0.71430000000000005</v>
      </c>
    </row>
    <row r="47" spans="1:5" x14ac:dyDescent="0.25">
      <c r="A47" s="5">
        <v>46</v>
      </c>
      <c r="B47" s="5" t="s">
        <v>493</v>
      </c>
      <c r="C47" s="5">
        <v>11202</v>
      </c>
      <c r="D47" s="200">
        <v>0.73799999999999999</v>
      </c>
      <c r="E47" s="202">
        <f t="shared" si="0"/>
        <v>0.73799999999999999</v>
      </c>
    </row>
    <row r="48" spans="1:5" x14ac:dyDescent="0.25">
      <c r="A48" s="5">
        <v>47</v>
      </c>
      <c r="B48" s="5" t="s">
        <v>428</v>
      </c>
      <c r="C48" s="5">
        <v>16202</v>
      </c>
      <c r="D48" s="200">
        <v>0.90059999999999996</v>
      </c>
      <c r="E48" s="202">
        <f t="shared" si="0"/>
        <v>0.90059999999999996</v>
      </c>
    </row>
    <row r="49" spans="1:5" x14ac:dyDescent="0.25">
      <c r="A49" s="5">
        <v>48</v>
      </c>
      <c r="B49" s="5" t="s">
        <v>494</v>
      </c>
      <c r="C49" s="5">
        <v>10103</v>
      </c>
      <c r="D49" s="200">
        <v>0.87409999999999999</v>
      </c>
      <c r="E49" s="202">
        <f t="shared" si="0"/>
        <v>0.87409999999999999</v>
      </c>
    </row>
    <row r="50" spans="1:5" x14ac:dyDescent="0.25">
      <c r="A50" s="5">
        <v>49</v>
      </c>
      <c r="B50" s="5" t="s">
        <v>495</v>
      </c>
      <c r="C50" s="5">
        <v>11301</v>
      </c>
      <c r="D50" s="200">
        <v>0.84560000000000002</v>
      </c>
      <c r="E50" s="202">
        <f t="shared" si="0"/>
        <v>0.84560000000000002</v>
      </c>
    </row>
    <row r="51" spans="1:5" x14ac:dyDescent="0.25">
      <c r="A51" s="5">
        <v>50</v>
      </c>
      <c r="B51" s="5" t="s">
        <v>496</v>
      </c>
      <c r="C51" s="5">
        <v>6102</v>
      </c>
      <c r="D51" s="200">
        <v>0.89570000000000005</v>
      </c>
      <c r="E51" s="202">
        <f t="shared" si="0"/>
        <v>0.89570000000000005</v>
      </c>
    </row>
    <row r="52" spans="1:5" x14ac:dyDescent="0.25">
      <c r="A52" s="5">
        <v>51</v>
      </c>
      <c r="B52" s="5" t="s">
        <v>497</v>
      </c>
      <c r="C52" s="5">
        <v>16203</v>
      </c>
      <c r="D52" s="200">
        <v>0.74839999999999995</v>
      </c>
      <c r="E52" s="202">
        <f t="shared" si="0"/>
        <v>0.74839999999999995</v>
      </c>
    </row>
    <row r="53" spans="1:5" x14ac:dyDescent="0.25">
      <c r="A53" s="5">
        <v>52</v>
      </c>
      <c r="B53" s="5" t="s">
        <v>498</v>
      </c>
      <c r="C53" s="5">
        <v>16302</v>
      </c>
      <c r="D53" s="200">
        <v>0.69540000000000002</v>
      </c>
      <c r="E53" s="202">
        <f t="shared" si="0"/>
        <v>0.69540000000000002</v>
      </c>
    </row>
    <row r="54" spans="1:5" x14ac:dyDescent="0.25">
      <c r="A54" s="5">
        <v>53</v>
      </c>
      <c r="B54" s="5" t="s">
        <v>499</v>
      </c>
      <c r="C54" s="5">
        <v>6103</v>
      </c>
      <c r="D54" s="200">
        <v>0.85109999999999997</v>
      </c>
      <c r="E54" s="202">
        <f t="shared" si="0"/>
        <v>0.85109999999999997</v>
      </c>
    </row>
    <row r="55" spans="1:5" x14ac:dyDescent="0.25">
      <c r="A55" s="5">
        <v>54</v>
      </c>
      <c r="B55" s="5" t="s">
        <v>500</v>
      </c>
      <c r="C55" s="5">
        <v>7402</v>
      </c>
      <c r="D55" s="200">
        <v>0.59179999999999999</v>
      </c>
      <c r="E55" s="202">
        <f t="shared" si="0"/>
        <v>0.59179999999999999</v>
      </c>
    </row>
    <row r="56" spans="1:5" x14ac:dyDescent="0.25">
      <c r="A56" s="5">
        <v>55</v>
      </c>
      <c r="B56" s="5" t="s">
        <v>501</v>
      </c>
      <c r="C56" s="5">
        <v>1403</v>
      </c>
      <c r="D56" s="200">
        <v>0.60050000000000003</v>
      </c>
      <c r="E56" s="202">
        <f t="shared" si="0"/>
        <v>0.60050000000000003</v>
      </c>
    </row>
    <row r="57" spans="1:5" x14ac:dyDescent="0.25">
      <c r="A57" s="5">
        <v>56</v>
      </c>
      <c r="B57" s="5" t="s">
        <v>502</v>
      </c>
      <c r="C57" s="5">
        <v>13301</v>
      </c>
      <c r="D57" s="200">
        <v>0.95920000000000005</v>
      </c>
      <c r="E57" s="202">
        <f t="shared" si="0"/>
        <v>0.95920000000000005</v>
      </c>
    </row>
    <row r="58" spans="1:5" x14ac:dyDescent="0.25">
      <c r="A58" s="5">
        <v>57</v>
      </c>
      <c r="B58" s="5" t="s">
        <v>503</v>
      </c>
      <c r="C58" s="5">
        <v>9202</v>
      </c>
      <c r="D58" s="200">
        <v>0.9002</v>
      </c>
      <c r="E58" s="202">
        <f t="shared" si="0"/>
        <v>0.9002</v>
      </c>
    </row>
    <row r="59" spans="1:5" x14ac:dyDescent="0.25">
      <c r="A59" s="5">
        <v>58</v>
      </c>
      <c r="B59" s="5" t="s">
        <v>504</v>
      </c>
      <c r="C59" s="5">
        <v>6104</v>
      </c>
      <c r="D59" s="200">
        <v>0.80330000000000001</v>
      </c>
      <c r="E59" s="202">
        <f t="shared" si="0"/>
        <v>0.80330000000000001</v>
      </c>
    </row>
    <row r="60" spans="1:5" x14ac:dyDescent="0.25">
      <c r="A60" s="5">
        <v>59</v>
      </c>
      <c r="B60" s="5" t="s">
        <v>505</v>
      </c>
      <c r="C60" s="5">
        <v>4302</v>
      </c>
      <c r="D60" s="200">
        <v>0.72940000000000005</v>
      </c>
      <c r="E60" s="202">
        <f t="shared" si="0"/>
        <v>0.72940000000000005</v>
      </c>
    </row>
    <row r="61" spans="1:5" x14ac:dyDescent="0.25">
      <c r="A61" s="5">
        <v>60</v>
      </c>
      <c r="B61" s="5" t="s">
        <v>506</v>
      </c>
      <c r="C61" s="5">
        <v>8101</v>
      </c>
      <c r="D61" s="200">
        <v>0.86370000000000002</v>
      </c>
      <c r="E61" s="202">
        <f t="shared" si="0"/>
        <v>0.86370000000000002</v>
      </c>
    </row>
    <row r="62" spans="1:5" x14ac:dyDescent="0.25">
      <c r="A62" s="5">
        <v>61</v>
      </c>
      <c r="B62" s="5" t="s">
        <v>507</v>
      </c>
      <c r="C62" s="5">
        <v>13104</v>
      </c>
      <c r="D62" s="200">
        <v>0.86439999999999995</v>
      </c>
      <c r="E62" s="202">
        <f t="shared" si="0"/>
        <v>0.86439999999999995</v>
      </c>
    </row>
    <row r="63" spans="1:5" x14ac:dyDescent="0.25">
      <c r="A63" s="5">
        <v>62</v>
      </c>
      <c r="B63" s="5" t="s">
        <v>508</v>
      </c>
      <c r="C63" s="5">
        <v>5103</v>
      </c>
      <c r="D63" s="200">
        <v>0.85540000000000005</v>
      </c>
      <c r="E63" s="202">
        <f t="shared" si="0"/>
        <v>0.85540000000000005</v>
      </c>
    </row>
    <row r="64" spans="1:5" x14ac:dyDescent="0.25">
      <c r="A64" s="5">
        <v>63</v>
      </c>
      <c r="B64" s="5" t="s">
        <v>509</v>
      </c>
      <c r="C64" s="5">
        <v>7102</v>
      </c>
      <c r="D64" s="200">
        <v>0.68149999999999999</v>
      </c>
      <c r="E64" s="202">
        <f t="shared" si="0"/>
        <v>0.68149999999999999</v>
      </c>
    </row>
    <row r="65" spans="1:5" x14ac:dyDescent="0.25">
      <c r="A65" s="5">
        <v>64</v>
      </c>
      <c r="B65" s="5" t="s">
        <v>510</v>
      </c>
      <c r="C65" s="5">
        <v>8204</v>
      </c>
      <c r="D65" s="200">
        <v>0.38679999999999998</v>
      </c>
      <c r="E65" s="202">
        <f t="shared" si="0"/>
        <v>0.38679999999999998</v>
      </c>
    </row>
    <row r="66" spans="1:5" x14ac:dyDescent="0.25">
      <c r="A66" s="5">
        <v>65</v>
      </c>
      <c r="B66" s="5" t="s">
        <v>511</v>
      </c>
      <c r="C66" s="5">
        <v>3101</v>
      </c>
      <c r="D66" s="200">
        <v>0.81779999999999997</v>
      </c>
      <c r="E66" s="202">
        <f t="shared" si="0"/>
        <v>0.81779999999999997</v>
      </c>
    </row>
    <row r="67" spans="1:5" x14ac:dyDescent="0.25">
      <c r="A67" s="5">
        <v>66</v>
      </c>
      <c r="B67" s="5" t="s">
        <v>512</v>
      </c>
      <c r="C67" s="5">
        <v>4102</v>
      </c>
      <c r="D67" s="200">
        <v>0.99</v>
      </c>
      <c r="E67" s="202">
        <f t="shared" ref="E67:E130" si="1">D67</f>
        <v>0.99</v>
      </c>
    </row>
    <row r="68" spans="1:5" x14ac:dyDescent="0.25">
      <c r="A68" s="5">
        <v>67</v>
      </c>
      <c r="B68" s="5" t="s">
        <v>513</v>
      </c>
      <c r="C68" s="5">
        <v>8102</v>
      </c>
      <c r="D68" s="200">
        <v>0.92949999999999999</v>
      </c>
      <c r="E68" s="202">
        <f t="shared" si="1"/>
        <v>0.92949999999999999</v>
      </c>
    </row>
    <row r="69" spans="1:5" x14ac:dyDescent="0.25">
      <c r="A69" s="5">
        <v>68</v>
      </c>
      <c r="B69" s="5" t="s">
        <v>514</v>
      </c>
      <c r="C69" s="5">
        <v>14102</v>
      </c>
      <c r="D69" s="200">
        <v>0.72399999999999998</v>
      </c>
      <c r="E69" s="202">
        <f t="shared" si="1"/>
        <v>0.72399999999999998</v>
      </c>
    </row>
    <row r="70" spans="1:5" x14ac:dyDescent="0.25">
      <c r="A70" s="5">
        <v>69</v>
      </c>
      <c r="B70" s="5" t="s">
        <v>515</v>
      </c>
      <c r="C70" s="5">
        <v>11101</v>
      </c>
      <c r="D70" s="200">
        <v>0.73229999999999995</v>
      </c>
      <c r="E70" s="202">
        <f t="shared" si="1"/>
        <v>0.73229999999999995</v>
      </c>
    </row>
    <row r="71" spans="1:5" x14ac:dyDescent="0.25">
      <c r="A71" s="5">
        <v>70</v>
      </c>
      <c r="B71" s="5" t="s">
        <v>516</v>
      </c>
      <c r="C71" s="5">
        <v>9103</v>
      </c>
      <c r="D71" s="200">
        <v>0.82399999999999995</v>
      </c>
      <c r="E71" s="202">
        <f t="shared" si="1"/>
        <v>0.82399999999999995</v>
      </c>
    </row>
    <row r="72" spans="1:5" x14ac:dyDescent="0.25">
      <c r="A72" s="5">
        <v>71</v>
      </c>
      <c r="B72" s="5" t="s">
        <v>517</v>
      </c>
      <c r="C72" s="5">
        <v>9203</v>
      </c>
      <c r="D72" s="200">
        <v>0.8821</v>
      </c>
      <c r="E72" s="202">
        <f t="shared" si="1"/>
        <v>0.8821</v>
      </c>
    </row>
    <row r="73" spans="1:5" x14ac:dyDescent="0.25">
      <c r="A73" s="5">
        <v>72</v>
      </c>
      <c r="B73" s="5" t="s">
        <v>518</v>
      </c>
      <c r="C73" s="5">
        <v>13503</v>
      </c>
      <c r="D73" s="200">
        <v>0.9758</v>
      </c>
      <c r="E73" s="202">
        <f t="shared" si="1"/>
        <v>0.9758</v>
      </c>
    </row>
    <row r="74" spans="1:5" x14ac:dyDescent="0.25">
      <c r="A74" s="5">
        <v>73</v>
      </c>
      <c r="B74" s="5" t="s">
        <v>519</v>
      </c>
      <c r="C74" s="5">
        <v>10204</v>
      </c>
      <c r="D74" s="200">
        <v>0.72319999999999995</v>
      </c>
      <c r="E74" s="202">
        <f t="shared" si="1"/>
        <v>0.72319999999999995</v>
      </c>
    </row>
    <row r="75" spans="1:5" x14ac:dyDescent="0.25">
      <c r="A75" s="5">
        <v>74</v>
      </c>
      <c r="B75" s="5" t="s">
        <v>520</v>
      </c>
      <c r="C75" s="5">
        <v>8205</v>
      </c>
      <c r="D75" s="200">
        <v>0.48499999999999999</v>
      </c>
      <c r="E75" s="202">
        <f t="shared" si="1"/>
        <v>0.48499999999999999</v>
      </c>
    </row>
    <row r="76" spans="1:5" x14ac:dyDescent="0.25">
      <c r="A76" s="5">
        <v>75</v>
      </c>
      <c r="B76" s="5" t="s">
        <v>423</v>
      </c>
      <c r="C76" s="5">
        <v>9104</v>
      </c>
      <c r="D76" s="200">
        <v>0.39560000000000001</v>
      </c>
      <c r="E76" s="202">
        <f t="shared" si="1"/>
        <v>0.39560000000000001</v>
      </c>
    </row>
    <row r="77" spans="1:5" x14ac:dyDescent="0.25">
      <c r="A77" s="5">
        <v>76</v>
      </c>
      <c r="B77" s="5" t="s">
        <v>521</v>
      </c>
      <c r="C77" s="5">
        <v>7103</v>
      </c>
      <c r="D77" s="200">
        <v>0.41310000000000002</v>
      </c>
      <c r="E77" s="202">
        <f t="shared" si="1"/>
        <v>0.41310000000000002</v>
      </c>
    </row>
    <row r="78" spans="1:5" x14ac:dyDescent="0.25">
      <c r="A78" s="5">
        <v>77</v>
      </c>
      <c r="B78" s="5" t="s">
        <v>522</v>
      </c>
      <c r="C78" s="5">
        <v>7301</v>
      </c>
      <c r="D78" s="200">
        <v>0.36170000000000002</v>
      </c>
      <c r="E78" s="202">
        <f t="shared" si="1"/>
        <v>0.36170000000000002</v>
      </c>
    </row>
    <row r="79" spans="1:5" x14ac:dyDescent="0.25">
      <c r="A79" s="5">
        <v>78</v>
      </c>
      <c r="B79" s="5" t="s">
        <v>523</v>
      </c>
      <c r="C79" s="5">
        <v>10205</v>
      </c>
      <c r="D79" s="200">
        <v>0.92869999999999997</v>
      </c>
      <c r="E79" s="202">
        <f t="shared" si="1"/>
        <v>0.92869999999999997</v>
      </c>
    </row>
    <row r="80" spans="1:5" x14ac:dyDescent="0.25">
      <c r="A80" s="5">
        <v>79</v>
      </c>
      <c r="B80" s="5" t="s">
        <v>524</v>
      </c>
      <c r="C80" s="5">
        <v>3202</v>
      </c>
      <c r="D80" s="200">
        <v>0.64070000000000005</v>
      </c>
      <c r="E80" s="202">
        <f t="shared" si="1"/>
        <v>0.64070000000000005</v>
      </c>
    </row>
    <row r="81" spans="1:5" x14ac:dyDescent="0.25">
      <c r="A81" s="5">
        <v>80</v>
      </c>
      <c r="B81" s="5" t="s">
        <v>525</v>
      </c>
      <c r="C81" s="5">
        <v>6105</v>
      </c>
      <c r="D81" s="200">
        <v>0.93700000000000006</v>
      </c>
      <c r="E81" s="202">
        <f t="shared" si="1"/>
        <v>0.93700000000000006</v>
      </c>
    </row>
    <row r="82" spans="1:5" x14ac:dyDescent="0.25">
      <c r="A82" s="5">
        <v>81</v>
      </c>
      <c r="B82" s="5" t="s">
        <v>526</v>
      </c>
      <c r="C82" s="5">
        <v>13105</v>
      </c>
      <c r="D82" s="200">
        <v>0.75580000000000003</v>
      </c>
      <c r="E82" s="202">
        <f t="shared" si="1"/>
        <v>0.75580000000000003</v>
      </c>
    </row>
    <row r="83" spans="1:5" x14ac:dyDescent="0.25">
      <c r="A83" s="5">
        <v>82</v>
      </c>
      <c r="B83" s="5" t="s">
        <v>527</v>
      </c>
      <c r="C83" s="5">
        <v>16104</v>
      </c>
      <c r="D83" s="200">
        <v>0.80800000000000005</v>
      </c>
      <c r="E83" s="202">
        <f t="shared" si="1"/>
        <v>0.80800000000000005</v>
      </c>
    </row>
    <row r="84" spans="1:5" x14ac:dyDescent="0.25">
      <c r="A84" s="5">
        <v>83</v>
      </c>
      <c r="B84" s="5" t="s">
        <v>528</v>
      </c>
      <c r="C84" s="5">
        <v>13602</v>
      </c>
      <c r="D84" s="200">
        <v>0.8054</v>
      </c>
      <c r="E84" s="202">
        <f t="shared" si="1"/>
        <v>0.8054</v>
      </c>
    </row>
    <row r="85" spans="1:5" x14ac:dyDescent="0.25">
      <c r="A85" s="5">
        <v>84</v>
      </c>
      <c r="B85" s="5" t="s">
        <v>529</v>
      </c>
      <c r="C85" s="5">
        <v>5604</v>
      </c>
      <c r="D85" s="200">
        <v>0.9657</v>
      </c>
      <c r="E85" s="202">
        <f t="shared" si="1"/>
        <v>0.9657</v>
      </c>
    </row>
    <row r="86" spans="1:5" x14ac:dyDescent="0.25">
      <c r="A86" s="5">
        <v>85</v>
      </c>
      <c r="B86" s="5" t="s">
        <v>437</v>
      </c>
      <c r="C86" s="5">
        <v>5605</v>
      </c>
      <c r="D86" s="200">
        <v>0.82240000000000002</v>
      </c>
      <c r="E86" s="202">
        <f t="shared" si="1"/>
        <v>0.82240000000000002</v>
      </c>
    </row>
    <row r="87" spans="1:5" x14ac:dyDescent="0.25">
      <c r="A87" s="5">
        <v>86</v>
      </c>
      <c r="B87" s="5" t="s">
        <v>530</v>
      </c>
      <c r="C87" s="5">
        <v>7104</v>
      </c>
      <c r="D87" s="200">
        <v>0.93959999999999999</v>
      </c>
      <c r="E87" s="202">
        <f t="shared" si="1"/>
        <v>0.93959999999999999</v>
      </c>
    </row>
    <row r="88" spans="1:5" x14ac:dyDescent="0.25">
      <c r="A88" s="5">
        <v>87</v>
      </c>
      <c r="B88" s="5" t="s">
        <v>426</v>
      </c>
      <c r="C88" s="5">
        <v>9204</v>
      </c>
      <c r="D88" s="200">
        <v>0.52639999999999998</v>
      </c>
      <c r="E88" s="202">
        <f t="shared" si="1"/>
        <v>0.52639999999999998</v>
      </c>
    </row>
    <row r="89" spans="1:5" x14ac:dyDescent="0.25">
      <c r="A89" s="5">
        <v>88</v>
      </c>
      <c r="B89" s="5" t="s">
        <v>531</v>
      </c>
      <c r="C89" s="5">
        <v>13106</v>
      </c>
      <c r="D89" s="200">
        <v>0.54990000000000006</v>
      </c>
      <c r="E89" s="202">
        <f t="shared" si="1"/>
        <v>0.54990000000000006</v>
      </c>
    </row>
    <row r="90" spans="1:5" x14ac:dyDescent="0.25">
      <c r="A90" s="5">
        <v>89</v>
      </c>
      <c r="B90" s="5" t="s">
        <v>532</v>
      </c>
      <c r="C90" s="5">
        <v>8104</v>
      </c>
      <c r="D90" s="200">
        <v>0.74439999999999995</v>
      </c>
      <c r="E90" s="202">
        <f t="shared" si="1"/>
        <v>0.74439999999999995</v>
      </c>
    </row>
    <row r="91" spans="1:5" x14ac:dyDescent="0.25">
      <c r="A91" s="5">
        <v>90</v>
      </c>
      <c r="B91" s="5" t="s">
        <v>533</v>
      </c>
      <c r="C91" s="5">
        <v>9105</v>
      </c>
      <c r="D91" s="200">
        <v>0.52710000000000001</v>
      </c>
      <c r="E91" s="202">
        <f t="shared" si="1"/>
        <v>0.52710000000000001</v>
      </c>
    </row>
    <row r="92" spans="1:5" x14ac:dyDescent="0.25">
      <c r="A92" s="5">
        <v>91</v>
      </c>
      <c r="B92" s="5" t="s">
        <v>534</v>
      </c>
      <c r="C92" s="5">
        <v>3303</v>
      </c>
      <c r="D92" s="200">
        <v>0.42259999999999998</v>
      </c>
      <c r="E92" s="202">
        <f t="shared" si="1"/>
        <v>0.42259999999999998</v>
      </c>
    </row>
    <row r="93" spans="1:5" x14ac:dyDescent="0.25">
      <c r="A93" s="5">
        <v>92</v>
      </c>
      <c r="B93" s="5" t="s">
        <v>535</v>
      </c>
      <c r="C93" s="5">
        <v>10104</v>
      </c>
      <c r="D93" s="200">
        <v>0.5474</v>
      </c>
      <c r="E93" s="202">
        <f t="shared" si="1"/>
        <v>0.5474</v>
      </c>
    </row>
    <row r="94" spans="1:5" x14ac:dyDescent="0.25">
      <c r="A94" s="5">
        <v>93</v>
      </c>
      <c r="B94" s="5" t="s">
        <v>536</v>
      </c>
      <c r="C94" s="5">
        <v>10105</v>
      </c>
      <c r="D94" s="200">
        <v>0.66279999999999994</v>
      </c>
      <c r="E94" s="202">
        <f t="shared" si="1"/>
        <v>0.66279999999999994</v>
      </c>
    </row>
    <row r="95" spans="1:5" x14ac:dyDescent="0.25">
      <c r="A95" s="5">
        <v>94</v>
      </c>
      <c r="B95" s="5" t="s">
        <v>537</v>
      </c>
      <c r="C95" s="5">
        <v>10402</v>
      </c>
      <c r="D95" s="200">
        <v>0.55449999999999999</v>
      </c>
      <c r="E95" s="202">
        <f t="shared" si="1"/>
        <v>0.55449999999999999</v>
      </c>
    </row>
    <row r="96" spans="1:5" x14ac:dyDescent="0.25">
      <c r="A96" s="5">
        <v>95</v>
      </c>
      <c r="B96" s="5" t="s">
        <v>538</v>
      </c>
      <c r="C96" s="5">
        <v>14202</v>
      </c>
      <c r="D96" s="200">
        <v>0.4168</v>
      </c>
      <c r="E96" s="202">
        <f t="shared" si="1"/>
        <v>0.4168</v>
      </c>
    </row>
    <row r="97" spans="1:5" x14ac:dyDescent="0.25">
      <c r="A97" s="5">
        <v>96</v>
      </c>
      <c r="B97" s="5" t="s">
        <v>539</v>
      </c>
      <c r="C97" s="5">
        <v>9106</v>
      </c>
      <c r="D97" s="200">
        <v>0.76819999999999999</v>
      </c>
      <c r="E97" s="202">
        <f t="shared" si="1"/>
        <v>0.76819999999999999</v>
      </c>
    </row>
    <row r="98" spans="1:5" x14ac:dyDescent="0.25">
      <c r="A98" s="5">
        <v>97</v>
      </c>
      <c r="B98" s="5" t="s">
        <v>540</v>
      </c>
      <c r="C98" s="5">
        <v>15202</v>
      </c>
      <c r="D98" s="200">
        <v>0.46800000000000003</v>
      </c>
      <c r="E98" s="202">
        <f t="shared" si="1"/>
        <v>0.46800000000000003</v>
      </c>
    </row>
    <row r="99" spans="1:5" x14ac:dyDescent="0.25">
      <c r="A99" s="5">
        <v>98</v>
      </c>
      <c r="B99" s="5" t="s">
        <v>541</v>
      </c>
      <c r="C99" s="5">
        <v>9107</v>
      </c>
      <c r="D99" s="200">
        <v>0.92779999999999996</v>
      </c>
      <c r="E99" s="202">
        <f t="shared" si="1"/>
        <v>0.92779999999999996</v>
      </c>
    </row>
    <row r="100" spans="1:5" x14ac:dyDescent="0.25">
      <c r="A100" s="5">
        <v>99</v>
      </c>
      <c r="B100" s="5" t="s">
        <v>542</v>
      </c>
      <c r="C100" s="5">
        <v>6106</v>
      </c>
      <c r="D100" s="200">
        <v>0.52880000000000005</v>
      </c>
      <c r="E100" s="202">
        <f t="shared" si="1"/>
        <v>0.52880000000000005</v>
      </c>
    </row>
    <row r="101" spans="1:5" x14ac:dyDescent="0.25">
      <c r="A101" s="5">
        <v>100</v>
      </c>
      <c r="B101" s="5" t="s">
        <v>543</v>
      </c>
      <c r="C101" s="5">
        <v>11203</v>
      </c>
      <c r="D101" s="200">
        <v>0.73619999999999997</v>
      </c>
      <c r="E101" s="202">
        <f t="shared" si="1"/>
        <v>0.73619999999999997</v>
      </c>
    </row>
    <row r="102" spans="1:5" x14ac:dyDescent="0.25">
      <c r="A102" s="5">
        <v>101</v>
      </c>
      <c r="B102" s="5" t="s">
        <v>544</v>
      </c>
      <c r="C102" s="5">
        <v>5503</v>
      </c>
      <c r="D102" s="200">
        <v>0.56910000000000005</v>
      </c>
      <c r="E102" s="202">
        <f t="shared" si="1"/>
        <v>0.56910000000000005</v>
      </c>
    </row>
    <row r="103" spans="1:5" x14ac:dyDescent="0.25">
      <c r="A103" s="5">
        <v>102</v>
      </c>
      <c r="B103" s="5" t="s">
        <v>545</v>
      </c>
      <c r="C103" s="5">
        <v>10403</v>
      </c>
      <c r="D103" s="200">
        <v>0.70099999999999996</v>
      </c>
      <c r="E103" s="202">
        <f t="shared" si="1"/>
        <v>0.70099999999999996</v>
      </c>
    </row>
    <row r="104" spans="1:5" x14ac:dyDescent="0.25">
      <c r="A104" s="5">
        <v>103</v>
      </c>
      <c r="B104" s="5" t="s">
        <v>546</v>
      </c>
      <c r="C104" s="5">
        <v>7302</v>
      </c>
      <c r="D104" s="200">
        <v>0.87409999999999999</v>
      </c>
      <c r="E104" s="202">
        <f t="shared" si="1"/>
        <v>0.87409999999999999</v>
      </c>
    </row>
    <row r="105" spans="1:5" x14ac:dyDescent="0.25">
      <c r="A105" s="5">
        <v>104</v>
      </c>
      <c r="B105" s="5" t="s">
        <v>547</v>
      </c>
      <c r="C105" s="5">
        <v>8112</v>
      </c>
      <c r="D105" s="200">
        <v>0.75029999999999997</v>
      </c>
      <c r="E105" s="202">
        <f t="shared" si="1"/>
        <v>0.75029999999999997</v>
      </c>
    </row>
    <row r="106" spans="1:5" x14ac:dyDescent="0.25">
      <c r="A106" s="5">
        <v>105</v>
      </c>
      <c r="B106" s="5" t="s">
        <v>548</v>
      </c>
      <c r="C106" s="5">
        <v>8105</v>
      </c>
      <c r="D106" s="200">
        <v>0.33539999999999998</v>
      </c>
      <c r="E106" s="202">
        <f t="shared" si="1"/>
        <v>0.33539999999999998</v>
      </c>
    </row>
    <row r="107" spans="1:5" x14ac:dyDescent="0.25">
      <c r="A107" s="5">
        <v>106</v>
      </c>
      <c r="B107" s="5" t="s">
        <v>549</v>
      </c>
      <c r="C107" s="5">
        <v>1404</v>
      </c>
      <c r="D107" s="200">
        <v>0.32229999999999998</v>
      </c>
      <c r="E107" s="202">
        <f t="shared" si="1"/>
        <v>0.32229999999999998</v>
      </c>
    </row>
    <row r="108" spans="1:5" x14ac:dyDescent="0.25">
      <c r="A108" s="5">
        <v>107</v>
      </c>
      <c r="B108" s="5" t="s">
        <v>550</v>
      </c>
      <c r="C108" s="5">
        <v>3304</v>
      </c>
      <c r="D108" s="200">
        <v>0.62029999999999996</v>
      </c>
      <c r="E108" s="202">
        <f t="shared" si="1"/>
        <v>0.62029999999999996</v>
      </c>
    </row>
    <row r="109" spans="1:5" x14ac:dyDescent="0.25">
      <c r="A109" s="5">
        <v>108</v>
      </c>
      <c r="B109" s="5" t="s">
        <v>551</v>
      </c>
      <c r="C109" s="5">
        <v>13107</v>
      </c>
      <c r="D109" s="200">
        <v>0.95750000000000002</v>
      </c>
      <c r="E109" s="202">
        <f t="shared" si="1"/>
        <v>0.95750000000000002</v>
      </c>
    </row>
    <row r="110" spans="1:5" x14ac:dyDescent="0.25">
      <c r="A110" s="5">
        <v>109</v>
      </c>
      <c r="B110" s="5" t="s">
        <v>444</v>
      </c>
      <c r="C110" s="5">
        <v>4201</v>
      </c>
      <c r="D110" s="200">
        <v>0.5171</v>
      </c>
      <c r="E110" s="202">
        <f t="shared" si="1"/>
        <v>0.5171</v>
      </c>
    </row>
    <row r="111" spans="1:5" x14ac:dyDescent="0.25">
      <c r="A111" s="5">
        <v>110</v>
      </c>
      <c r="B111" s="5" t="s">
        <v>552</v>
      </c>
      <c r="C111" s="5">
        <v>13108</v>
      </c>
      <c r="D111" s="200">
        <v>0.34620000000000001</v>
      </c>
      <c r="E111" s="202">
        <f t="shared" si="1"/>
        <v>0.34620000000000001</v>
      </c>
    </row>
    <row r="112" spans="1:5" x14ac:dyDescent="0.25">
      <c r="A112" s="5">
        <v>111</v>
      </c>
      <c r="B112" s="5" t="s">
        <v>553</v>
      </c>
      <c r="C112" s="5">
        <v>1101</v>
      </c>
      <c r="D112" s="200">
        <v>0.50839999999999996</v>
      </c>
      <c r="E112" s="202">
        <f t="shared" si="1"/>
        <v>0.50839999999999996</v>
      </c>
    </row>
    <row r="113" spans="1:5" x14ac:dyDescent="0.25">
      <c r="A113" s="5">
        <v>112</v>
      </c>
      <c r="B113" s="5" t="s">
        <v>554</v>
      </c>
      <c r="C113" s="5">
        <v>13603</v>
      </c>
      <c r="D113" s="200">
        <v>0.74</v>
      </c>
      <c r="E113" s="202">
        <f t="shared" si="1"/>
        <v>0.74</v>
      </c>
    </row>
    <row r="114" spans="1:5" x14ac:dyDescent="0.25">
      <c r="A114" s="5">
        <v>113</v>
      </c>
      <c r="B114" s="5" t="s">
        <v>555</v>
      </c>
      <c r="C114" s="5">
        <v>5201</v>
      </c>
      <c r="D114" s="200">
        <v>0.87749999999999995</v>
      </c>
      <c r="E114" s="202">
        <f t="shared" si="1"/>
        <v>0.87749999999999995</v>
      </c>
    </row>
    <row r="115" spans="1:5" x14ac:dyDescent="0.25">
      <c r="A115" s="5">
        <v>114</v>
      </c>
      <c r="B115" s="5" t="s">
        <v>556</v>
      </c>
      <c r="C115" s="5">
        <v>5104</v>
      </c>
      <c r="D115" s="200">
        <v>0.25019999999999998</v>
      </c>
      <c r="E115" s="202">
        <f t="shared" si="1"/>
        <v>0.25019999999999998</v>
      </c>
    </row>
    <row r="116" spans="1:5" x14ac:dyDescent="0.25">
      <c r="A116" s="5">
        <v>115</v>
      </c>
      <c r="B116" s="5" t="s">
        <v>557</v>
      </c>
      <c r="C116" s="5">
        <v>5502</v>
      </c>
      <c r="D116" s="200">
        <v>0.74060000000000004</v>
      </c>
      <c r="E116" s="202">
        <f t="shared" si="1"/>
        <v>0.74060000000000004</v>
      </c>
    </row>
    <row r="117" spans="1:5" x14ac:dyDescent="0.25">
      <c r="A117" s="5">
        <v>116</v>
      </c>
      <c r="B117" s="5" t="s">
        <v>558</v>
      </c>
      <c r="C117" s="5">
        <v>13109</v>
      </c>
      <c r="D117" s="200">
        <v>0.94240000000000002</v>
      </c>
      <c r="E117" s="202">
        <f t="shared" si="1"/>
        <v>0.94240000000000002</v>
      </c>
    </row>
    <row r="118" spans="1:5" x14ac:dyDescent="0.25">
      <c r="A118" s="5">
        <v>117</v>
      </c>
      <c r="B118" s="5" t="s">
        <v>559</v>
      </c>
      <c r="C118" s="5">
        <v>5504</v>
      </c>
      <c r="D118" s="200">
        <v>0.41589999999999999</v>
      </c>
      <c r="E118" s="202">
        <f t="shared" si="1"/>
        <v>0.41589999999999999</v>
      </c>
    </row>
    <row r="119" spans="1:5" x14ac:dyDescent="0.25">
      <c r="A119" s="5">
        <v>118</v>
      </c>
      <c r="B119" s="5" t="s">
        <v>432</v>
      </c>
      <c r="C119" s="5">
        <v>6202</v>
      </c>
      <c r="D119" s="200">
        <v>0.74450000000000005</v>
      </c>
      <c r="E119" s="202">
        <f t="shared" si="1"/>
        <v>0.74450000000000005</v>
      </c>
    </row>
    <row r="120" spans="1:5" x14ac:dyDescent="0.25">
      <c r="A120" s="5">
        <v>119</v>
      </c>
      <c r="B120" s="5" t="s">
        <v>560</v>
      </c>
      <c r="C120" s="5">
        <v>13110</v>
      </c>
      <c r="D120" s="200">
        <v>0.83930000000000005</v>
      </c>
      <c r="E120" s="202">
        <f t="shared" si="1"/>
        <v>0.83930000000000005</v>
      </c>
    </row>
    <row r="121" spans="1:5" x14ac:dyDescent="0.25">
      <c r="A121" s="5">
        <v>120</v>
      </c>
      <c r="B121" s="5" t="s">
        <v>561</v>
      </c>
      <c r="C121" s="5">
        <v>13111</v>
      </c>
      <c r="D121" s="200">
        <v>0.79649999999999999</v>
      </c>
      <c r="E121" s="202">
        <f t="shared" si="1"/>
        <v>0.79649999999999999</v>
      </c>
    </row>
    <row r="122" spans="1:5" x14ac:dyDescent="0.25">
      <c r="A122" s="5">
        <v>121</v>
      </c>
      <c r="B122" s="5" t="s">
        <v>445</v>
      </c>
      <c r="C122" s="5">
        <v>4104</v>
      </c>
      <c r="D122" s="200">
        <v>0.68840000000000001</v>
      </c>
      <c r="E122" s="202">
        <f t="shared" si="1"/>
        <v>0.68840000000000001</v>
      </c>
    </row>
    <row r="123" spans="1:5" x14ac:dyDescent="0.25">
      <c r="A123" s="5">
        <v>122</v>
      </c>
      <c r="B123" s="5" t="s">
        <v>562</v>
      </c>
      <c r="C123" s="5">
        <v>5401</v>
      </c>
      <c r="D123" s="200">
        <v>0.5181</v>
      </c>
      <c r="E123" s="202">
        <f t="shared" si="1"/>
        <v>0.5181</v>
      </c>
    </row>
    <row r="124" spans="1:5" x14ac:dyDescent="0.25">
      <c r="A124" s="5">
        <v>123</v>
      </c>
      <c r="B124" s="5" t="s">
        <v>563</v>
      </c>
      <c r="C124" s="5">
        <v>13112</v>
      </c>
      <c r="D124" s="200">
        <v>0.68920000000000003</v>
      </c>
      <c r="E124" s="202">
        <f t="shared" si="1"/>
        <v>0.68920000000000003</v>
      </c>
    </row>
    <row r="125" spans="1:5" x14ac:dyDescent="0.25">
      <c r="A125" s="5">
        <v>124</v>
      </c>
      <c r="B125" s="5" t="s">
        <v>564</v>
      </c>
      <c r="C125" s="5">
        <v>13113</v>
      </c>
      <c r="D125" s="200">
        <v>0.80500000000000005</v>
      </c>
      <c r="E125" s="202">
        <f t="shared" si="1"/>
        <v>0.80500000000000005</v>
      </c>
    </row>
    <row r="126" spans="1:5" x14ac:dyDescent="0.25">
      <c r="A126" s="5">
        <v>125</v>
      </c>
      <c r="B126" s="5" t="s">
        <v>565</v>
      </c>
      <c r="C126" s="5">
        <v>4101</v>
      </c>
      <c r="D126" s="200">
        <v>0.9052</v>
      </c>
      <c r="E126" s="202">
        <f t="shared" si="1"/>
        <v>0.9052</v>
      </c>
    </row>
    <row r="127" spans="1:5" x14ac:dyDescent="0.25">
      <c r="A127" s="5">
        <v>126</v>
      </c>
      <c r="B127" s="5" t="s">
        <v>566</v>
      </c>
      <c r="C127" s="5">
        <v>14201</v>
      </c>
      <c r="D127" s="200">
        <v>0.94430000000000003</v>
      </c>
      <c r="E127" s="202">
        <f t="shared" si="1"/>
        <v>0.94430000000000003</v>
      </c>
    </row>
    <row r="128" spans="1:5" x14ac:dyDescent="0.25">
      <c r="A128" s="5">
        <v>127</v>
      </c>
      <c r="B128" s="5" t="s">
        <v>567</v>
      </c>
      <c r="C128" s="5">
        <v>14203</v>
      </c>
      <c r="D128" s="200">
        <v>0.78990000000000005</v>
      </c>
      <c r="E128" s="202">
        <f t="shared" si="1"/>
        <v>0.78990000000000005</v>
      </c>
    </row>
    <row r="129" spans="1:5" x14ac:dyDescent="0.25">
      <c r="A129" s="5">
        <v>128</v>
      </c>
      <c r="B129" s="5" t="s">
        <v>422</v>
      </c>
      <c r="C129" s="5">
        <v>11102</v>
      </c>
      <c r="D129" s="200">
        <v>0.4496</v>
      </c>
      <c r="E129" s="202">
        <f t="shared" si="1"/>
        <v>0.4496</v>
      </c>
    </row>
    <row r="130" spans="1:5" x14ac:dyDescent="0.25">
      <c r="A130" s="5">
        <v>129</v>
      </c>
      <c r="B130" s="5" t="s">
        <v>568</v>
      </c>
      <c r="C130" s="5">
        <v>12102</v>
      </c>
      <c r="D130" s="200">
        <v>0.72909999999999997</v>
      </c>
      <c r="E130" s="202">
        <f t="shared" si="1"/>
        <v>0.72909999999999997</v>
      </c>
    </row>
    <row r="131" spans="1:5" x14ac:dyDescent="0.25">
      <c r="A131" s="5">
        <v>130</v>
      </c>
      <c r="B131" s="5" t="s">
        <v>569</v>
      </c>
      <c r="C131" s="5">
        <v>8304</v>
      </c>
      <c r="D131" s="200">
        <v>0.88060000000000005</v>
      </c>
      <c r="E131" s="202">
        <f t="shared" ref="E131:E194" si="2">D131</f>
        <v>0.88060000000000005</v>
      </c>
    </row>
    <row r="132" spans="1:5" x14ac:dyDescent="0.25">
      <c r="A132" s="5">
        <v>131</v>
      </c>
      <c r="B132" s="5" t="s">
        <v>570</v>
      </c>
      <c r="C132" s="5">
        <v>13302</v>
      </c>
      <c r="D132" s="200">
        <v>0.72689999999999999</v>
      </c>
      <c r="E132" s="202">
        <f t="shared" si="2"/>
        <v>0.72689999999999999</v>
      </c>
    </row>
    <row r="133" spans="1:5" x14ac:dyDescent="0.25">
      <c r="A133" s="5">
        <v>132</v>
      </c>
      <c r="B133" s="5" t="s">
        <v>571</v>
      </c>
      <c r="C133" s="5">
        <v>14103</v>
      </c>
      <c r="D133" s="200">
        <v>0.93700000000000006</v>
      </c>
      <c r="E133" s="202">
        <f t="shared" si="2"/>
        <v>0.93700000000000006</v>
      </c>
    </row>
    <row r="134" spans="1:5" x14ac:dyDescent="0.25">
      <c r="A134" s="5">
        <v>133</v>
      </c>
      <c r="B134" s="5" t="s">
        <v>572</v>
      </c>
      <c r="C134" s="5">
        <v>6107</v>
      </c>
      <c r="D134" s="200">
        <v>0.80700000000000005</v>
      </c>
      <c r="E134" s="202">
        <f t="shared" si="2"/>
        <v>0.80700000000000005</v>
      </c>
    </row>
    <row r="135" spans="1:5" x14ac:dyDescent="0.25">
      <c r="A135" s="5">
        <v>134</v>
      </c>
      <c r="B135" s="5" t="s">
        <v>573</v>
      </c>
      <c r="C135" s="5">
        <v>13114</v>
      </c>
      <c r="D135" s="200">
        <v>0.60370000000000001</v>
      </c>
      <c r="E135" s="202">
        <f t="shared" si="2"/>
        <v>0.60370000000000001</v>
      </c>
    </row>
    <row r="136" spans="1:5" x14ac:dyDescent="0.25">
      <c r="A136" s="5">
        <v>135</v>
      </c>
      <c r="B136" s="5" t="s">
        <v>574</v>
      </c>
      <c r="C136" s="5">
        <v>9108</v>
      </c>
      <c r="D136" s="200">
        <v>0.81579999999999997</v>
      </c>
      <c r="E136" s="202">
        <f t="shared" si="2"/>
        <v>0.81579999999999997</v>
      </c>
    </row>
    <row r="137" spans="1:5" x14ac:dyDescent="0.25">
      <c r="A137" s="5">
        <v>136</v>
      </c>
      <c r="B137" s="5" t="s">
        <v>575</v>
      </c>
      <c r="C137" s="5">
        <v>8201</v>
      </c>
      <c r="D137" s="200">
        <v>0.74990000000000001</v>
      </c>
      <c r="E137" s="202">
        <f t="shared" si="2"/>
        <v>0.74990000000000001</v>
      </c>
    </row>
    <row r="138" spans="1:5" x14ac:dyDescent="0.25">
      <c r="A138" s="5">
        <v>137</v>
      </c>
      <c r="B138" s="5" t="s">
        <v>576</v>
      </c>
      <c r="C138" s="5">
        <v>7303</v>
      </c>
      <c r="D138" s="200">
        <v>0.76980000000000004</v>
      </c>
      <c r="E138" s="202">
        <f t="shared" si="2"/>
        <v>0.76980000000000004</v>
      </c>
    </row>
    <row r="139" spans="1:5" x14ac:dyDescent="0.25">
      <c r="A139" s="5">
        <v>138</v>
      </c>
      <c r="B139" s="5" t="s">
        <v>577</v>
      </c>
      <c r="C139" s="5">
        <v>5802</v>
      </c>
      <c r="D139" s="200">
        <v>0.7</v>
      </c>
      <c r="E139" s="202">
        <f t="shared" si="2"/>
        <v>0.7</v>
      </c>
    </row>
    <row r="140" spans="1:5" x14ac:dyDescent="0.25">
      <c r="A140" s="5">
        <v>139</v>
      </c>
      <c r="B140" s="5" t="s">
        <v>578</v>
      </c>
      <c r="C140" s="5">
        <v>7401</v>
      </c>
      <c r="D140" s="200">
        <v>0.75149999999999995</v>
      </c>
      <c r="E140" s="202">
        <f t="shared" si="2"/>
        <v>0.75149999999999995</v>
      </c>
    </row>
    <row r="141" spans="1:5" x14ac:dyDescent="0.25">
      <c r="A141" s="5">
        <v>140</v>
      </c>
      <c r="B141" s="5" t="s">
        <v>579</v>
      </c>
      <c r="C141" s="5">
        <v>6203</v>
      </c>
      <c r="D141" s="200">
        <v>0.83420000000000005</v>
      </c>
      <c r="E141" s="202">
        <f t="shared" si="2"/>
        <v>0.83420000000000005</v>
      </c>
    </row>
    <row r="142" spans="1:5" x14ac:dyDescent="0.25">
      <c r="A142" s="5">
        <v>141</v>
      </c>
      <c r="B142" s="5" t="s">
        <v>425</v>
      </c>
      <c r="C142" s="5">
        <v>10107</v>
      </c>
      <c r="D142" s="200">
        <v>0.1804</v>
      </c>
      <c r="E142" s="202">
        <f t="shared" si="2"/>
        <v>0.1804</v>
      </c>
    </row>
    <row r="143" spans="1:5" x14ac:dyDescent="0.25">
      <c r="A143" s="5">
        <v>142</v>
      </c>
      <c r="B143" s="5" t="s">
        <v>580</v>
      </c>
      <c r="C143" s="5">
        <v>5703</v>
      </c>
      <c r="D143" s="200">
        <v>0.501</v>
      </c>
      <c r="E143" s="202">
        <f t="shared" si="2"/>
        <v>0.501</v>
      </c>
    </row>
    <row r="144" spans="1:5" x14ac:dyDescent="0.25">
      <c r="A144" s="5">
        <v>143</v>
      </c>
      <c r="B144" s="5" t="s">
        <v>581</v>
      </c>
      <c r="C144" s="5">
        <v>13115</v>
      </c>
      <c r="D144" s="200">
        <v>0.95530000000000004</v>
      </c>
      <c r="E144" s="202">
        <f t="shared" si="2"/>
        <v>0.95530000000000004</v>
      </c>
    </row>
    <row r="145" spans="1:5" x14ac:dyDescent="0.25">
      <c r="A145" s="5">
        <v>144</v>
      </c>
      <c r="B145" s="5" t="s">
        <v>582</v>
      </c>
      <c r="C145" s="5">
        <v>13116</v>
      </c>
      <c r="D145" s="200">
        <v>0.87980000000000003</v>
      </c>
      <c r="E145" s="202">
        <f t="shared" si="2"/>
        <v>0.87980000000000003</v>
      </c>
    </row>
    <row r="146" spans="1:5" x14ac:dyDescent="0.25">
      <c r="A146" s="5">
        <v>145</v>
      </c>
      <c r="B146" s="5" t="s">
        <v>583</v>
      </c>
      <c r="C146" s="5">
        <v>13117</v>
      </c>
      <c r="D146" s="200">
        <v>0.87080000000000002</v>
      </c>
      <c r="E146" s="202">
        <f t="shared" si="2"/>
        <v>0.87080000000000002</v>
      </c>
    </row>
    <row r="147" spans="1:5" x14ac:dyDescent="0.25">
      <c r="A147" s="5">
        <v>146</v>
      </c>
      <c r="B147" s="5" t="s">
        <v>434</v>
      </c>
      <c r="C147" s="5">
        <v>6304</v>
      </c>
      <c r="D147" s="200">
        <v>0.49049999999999999</v>
      </c>
      <c r="E147" s="202">
        <f t="shared" si="2"/>
        <v>0.49049999999999999</v>
      </c>
    </row>
    <row r="148" spans="1:5" x14ac:dyDescent="0.25">
      <c r="A148" s="5">
        <v>147</v>
      </c>
      <c r="B148" s="5" t="s">
        <v>584</v>
      </c>
      <c r="C148" s="5">
        <v>9109</v>
      </c>
      <c r="D148" s="200">
        <v>0.44369999999999998</v>
      </c>
      <c r="E148" s="202">
        <f t="shared" si="2"/>
        <v>0.44369999999999998</v>
      </c>
    </row>
    <row r="149" spans="1:5" x14ac:dyDescent="0.25">
      <c r="A149" s="5">
        <v>148</v>
      </c>
      <c r="B149" s="5" t="s">
        <v>585</v>
      </c>
      <c r="C149" s="5">
        <v>7403</v>
      </c>
      <c r="D149" s="200">
        <v>0.75670000000000004</v>
      </c>
      <c r="E149" s="202">
        <f t="shared" si="2"/>
        <v>0.75670000000000004</v>
      </c>
    </row>
    <row r="150" spans="1:5" x14ac:dyDescent="0.25">
      <c r="A150" s="5">
        <v>149</v>
      </c>
      <c r="B150" s="5" t="s">
        <v>586</v>
      </c>
      <c r="C150" s="5">
        <v>9205</v>
      </c>
      <c r="D150" s="200">
        <v>0.29720000000000002</v>
      </c>
      <c r="E150" s="202">
        <f t="shared" si="2"/>
        <v>0.29720000000000002</v>
      </c>
    </row>
    <row r="151" spans="1:5" x14ac:dyDescent="0.25">
      <c r="A151" s="5">
        <v>150</v>
      </c>
      <c r="B151" s="5" t="s">
        <v>587</v>
      </c>
      <c r="C151" s="5">
        <v>8206</v>
      </c>
      <c r="D151" s="200">
        <v>0.2621</v>
      </c>
      <c r="E151" s="202">
        <f t="shared" si="2"/>
        <v>0.2621</v>
      </c>
    </row>
    <row r="152" spans="1:5" x14ac:dyDescent="0.25">
      <c r="A152" s="5">
        <v>151</v>
      </c>
      <c r="B152" s="5" t="s">
        <v>440</v>
      </c>
      <c r="C152" s="5">
        <v>5301</v>
      </c>
      <c r="D152" s="200">
        <v>0.90469999999999995</v>
      </c>
      <c r="E152" s="202">
        <f t="shared" si="2"/>
        <v>0.90469999999999995</v>
      </c>
    </row>
    <row r="153" spans="1:5" x14ac:dyDescent="0.25">
      <c r="A153" s="5">
        <v>152</v>
      </c>
      <c r="B153" s="5" t="s">
        <v>588</v>
      </c>
      <c r="C153" s="5">
        <v>8301</v>
      </c>
      <c r="D153" s="200">
        <v>0.69650000000000001</v>
      </c>
      <c r="E153" s="202">
        <f t="shared" si="2"/>
        <v>0.69650000000000001</v>
      </c>
    </row>
    <row r="154" spans="1:5" x14ac:dyDescent="0.25">
      <c r="A154" s="5">
        <v>153</v>
      </c>
      <c r="B154" s="5" t="s">
        <v>589</v>
      </c>
      <c r="C154" s="5">
        <v>14104</v>
      </c>
      <c r="D154" s="200">
        <v>0.92910000000000004</v>
      </c>
      <c r="E154" s="202">
        <f t="shared" si="2"/>
        <v>0.92910000000000004</v>
      </c>
    </row>
    <row r="155" spans="1:5" x14ac:dyDescent="0.25">
      <c r="A155" s="5">
        <v>154</v>
      </c>
      <c r="B155" s="5" t="s">
        <v>590</v>
      </c>
      <c r="C155" s="5">
        <v>10106</v>
      </c>
      <c r="D155" s="200">
        <v>0.71379999999999999</v>
      </c>
      <c r="E155" s="202">
        <f t="shared" si="2"/>
        <v>0.71379999999999999</v>
      </c>
    </row>
    <row r="156" spans="1:5" x14ac:dyDescent="0.25">
      <c r="A156" s="5">
        <v>155</v>
      </c>
      <c r="B156" s="5" t="s">
        <v>591</v>
      </c>
      <c r="C156" s="5">
        <v>9206</v>
      </c>
      <c r="D156" s="200">
        <v>0.57140000000000002</v>
      </c>
      <c r="E156" s="202">
        <f t="shared" si="2"/>
        <v>0.57140000000000002</v>
      </c>
    </row>
    <row r="157" spans="1:5" x14ac:dyDescent="0.25">
      <c r="A157" s="5">
        <v>156</v>
      </c>
      <c r="B157" s="5" t="s">
        <v>442</v>
      </c>
      <c r="C157" s="5">
        <v>4203</v>
      </c>
      <c r="D157" s="200">
        <v>0.71409999999999996</v>
      </c>
      <c r="E157" s="202">
        <f t="shared" si="2"/>
        <v>0.71409999999999996</v>
      </c>
    </row>
    <row r="158" spans="1:5" x14ac:dyDescent="0.25">
      <c r="A158" s="5">
        <v>157</v>
      </c>
      <c r="B158" s="5" t="s">
        <v>592</v>
      </c>
      <c r="C158" s="5">
        <v>8106</v>
      </c>
      <c r="D158" s="200">
        <v>0.74580000000000002</v>
      </c>
      <c r="E158" s="202">
        <f t="shared" si="2"/>
        <v>0.74580000000000002</v>
      </c>
    </row>
    <row r="159" spans="1:5" x14ac:dyDescent="0.25">
      <c r="A159" s="5">
        <v>158</v>
      </c>
      <c r="B159" s="5" t="s">
        <v>593</v>
      </c>
      <c r="C159" s="5">
        <v>9207</v>
      </c>
      <c r="D159" s="200">
        <v>0.40639999999999998</v>
      </c>
      <c r="E159" s="202">
        <f t="shared" si="2"/>
        <v>0.40639999999999998</v>
      </c>
    </row>
    <row r="160" spans="1:5" x14ac:dyDescent="0.25">
      <c r="A160" s="5">
        <v>159</v>
      </c>
      <c r="B160" s="5" t="s">
        <v>594</v>
      </c>
      <c r="C160" s="5">
        <v>6108</v>
      </c>
      <c r="D160" s="200">
        <v>0.92079999999999995</v>
      </c>
      <c r="E160" s="202">
        <f t="shared" si="2"/>
        <v>0.92079999999999995</v>
      </c>
    </row>
    <row r="161" spans="1:5" x14ac:dyDescent="0.25">
      <c r="A161" s="5">
        <v>160</v>
      </c>
      <c r="B161" s="5" t="s">
        <v>595</v>
      </c>
      <c r="C161" s="5">
        <v>13118</v>
      </c>
      <c r="D161" s="200">
        <v>0.66390000000000005</v>
      </c>
      <c r="E161" s="202">
        <f t="shared" si="2"/>
        <v>0.66390000000000005</v>
      </c>
    </row>
    <row r="162" spans="1:5" x14ac:dyDescent="0.25">
      <c r="A162" s="5">
        <v>161</v>
      </c>
      <c r="B162" s="5" t="s">
        <v>596</v>
      </c>
      <c r="C162" s="5">
        <v>14105</v>
      </c>
      <c r="D162" s="200">
        <v>0.88470000000000004</v>
      </c>
      <c r="E162" s="202">
        <f t="shared" si="2"/>
        <v>0.88470000000000004</v>
      </c>
    </row>
    <row r="163" spans="1:5" x14ac:dyDescent="0.25">
      <c r="A163" s="5">
        <v>162</v>
      </c>
      <c r="B163" s="5" t="s">
        <v>597</v>
      </c>
      <c r="C163" s="5">
        <v>13119</v>
      </c>
      <c r="D163" s="200">
        <v>0.84409999999999996</v>
      </c>
      <c r="E163" s="202">
        <f t="shared" si="2"/>
        <v>0.84409999999999996</v>
      </c>
    </row>
    <row r="164" spans="1:5" x14ac:dyDescent="0.25">
      <c r="A164" s="5">
        <v>163</v>
      </c>
      <c r="B164" s="5" t="s">
        <v>598</v>
      </c>
      <c r="C164" s="5">
        <v>6109</v>
      </c>
      <c r="D164" s="200">
        <v>0.61680000000000001</v>
      </c>
      <c r="E164" s="202">
        <f t="shared" si="2"/>
        <v>0.61680000000000001</v>
      </c>
    </row>
    <row r="165" spans="1:5" x14ac:dyDescent="0.25">
      <c r="A165" s="5">
        <v>164</v>
      </c>
      <c r="B165" s="5" t="s">
        <v>433</v>
      </c>
      <c r="C165" s="5">
        <v>6204</v>
      </c>
      <c r="D165" s="200">
        <v>0.77949999999999997</v>
      </c>
      <c r="E165" s="202">
        <f t="shared" si="2"/>
        <v>0.77949999999999997</v>
      </c>
    </row>
    <row r="166" spans="1:5" x14ac:dyDescent="0.25">
      <c r="A166" s="5">
        <v>165</v>
      </c>
      <c r="B166" s="5" t="s">
        <v>599</v>
      </c>
      <c r="C166" s="5">
        <v>2302</v>
      </c>
      <c r="D166" s="200">
        <v>0.55620000000000003</v>
      </c>
      <c r="E166" s="202">
        <f t="shared" si="2"/>
        <v>0.55620000000000003</v>
      </c>
    </row>
    <row r="167" spans="1:5" x14ac:dyDescent="0.25">
      <c r="A167" s="5">
        <v>166</v>
      </c>
      <c r="B167" s="5" t="s">
        <v>600</v>
      </c>
      <c r="C167" s="5">
        <v>13504</v>
      </c>
      <c r="D167" s="200">
        <v>0.65810000000000002</v>
      </c>
      <c r="E167" s="202">
        <f t="shared" si="2"/>
        <v>0.65810000000000002</v>
      </c>
    </row>
    <row r="168" spans="1:5" x14ac:dyDescent="0.25">
      <c r="A168" s="5">
        <v>167</v>
      </c>
      <c r="B168" s="5" t="s">
        <v>601</v>
      </c>
      <c r="C168" s="5">
        <v>14106</v>
      </c>
      <c r="D168" s="200">
        <v>0.73170000000000002</v>
      </c>
      <c r="E168" s="202">
        <f t="shared" si="2"/>
        <v>0.73170000000000002</v>
      </c>
    </row>
    <row r="169" spans="1:5" x14ac:dyDescent="0.25">
      <c r="A169" s="5">
        <v>168</v>
      </c>
      <c r="B169" s="5" t="s">
        <v>602</v>
      </c>
      <c r="C169" s="5">
        <v>7105</v>
      </c>
      <c r="D169" s="200">
        <v>0.65880000000000005</v>
      </c>
      <c r="E169" s="202">
        <f t="shared" si="2"/>
        <v>0.65880000000000005</v>
      </c>
    </row>
    <row r="170" spans="1:5" x14ac:dyDescent="0.25">
      <c r="A170" s="5">
        <v>169</v>
      </c>
      <c r="B170" s="5" t="s">
        <v>603</v>
      </c>
      <c r="C170" s="5">
        <v>10108</v>
      </c>
      <c r="D170" s="200">
        <v>0.80910000000000004</v>
      </c>
      <c r="E170" s="202">
        <f t="shared" si="2"/>
        <v>0.80910000000000004</v>
      </c>
    </row>
    <row r="171" spans="1:5" x14ac:dyDescent="0.25">
      <c r="A171" s="5">
        <v>170</v>
      </c>
      <c r="B171" s="5" t="s">
        <v>604</v>
      </c>
      <c r="C171" s="5">
        <v>2102</v>
      </c>
      <c r="D171" s="200">
        <v>0.93100000000000005</v>
      </c>
      <c r="E171" s="202">
        <f t="shared" si="2"/>
        <v>0.93100000000000005</v>
      </c>
    </row>
    <row r="172" spans="1:5" x14ac:dyDescent="0.25">
      <c r="A172" s="5">
        <v>171</v>
      </c>
      <c r="B172" s="5" t="s">
        <v>605</v>
      </c>
      <c r="C172" s="5">
        <v>9110</v>
      </c>
      <c r="D172" s="200">
        <v>0.48920000000000002</v>
      </c>
      <c r="E172" s="202">
        <f t="shared" si="2"/>
        <v>0.48920000000000002</v>
      </c>
    </row>
    <row r="173" spans="1:5" x14ac:dyDescent="0.25">
      <c r="A173" s="5">
        <v>172</v>
      </c>
      <c r="B173" s="5" t="s">
        <v>606</v>
      </c>
      <c r="C173" s="5">
        <v>13501</v>
      </c>
      <c r="D173" s="200">
        <v>0.93</v>
      </c>
      <c r="E173" s="202">
        <f t="shared" si="2"/>
        <v>0.93</v>
      </c>
    </row>
    <row r="174" spans="1:5" x14ac:dyDescent="0.25">
      <c r="A174" s="5">
        <v>173</v>
      </c>
      <c r="B174" s="5" t="s">
        <v>607</v>
      </c>
      <c r="C174" s="5">
        <v>7304</v>
      </c>
      <c r="D174" s="200">
        <v>0.98919999999999997</v>
      </c>
      <c r="E174" s="202">
        <f t="shared" si="2"/>
        <v>0.98919999999999997</v>
      </c>
    </row>
    <row r="175" spans="1:5" x14ac:dyDescent="0.25">
      <c r="A175" s="5">
        <v>174</v>
      </c>
      <c r="B175" s="5" t="s">
        <v>608</v>
      </c>
      <c r="C175" s="5">
        <v>4303</v>
      </c>
      <c r="D175" s="200">
        <v>0.82709999999999995</v>
      </c>
      <c r="E175" s="202">
        <f t="shared" si="2"/>
        <v>0.82709999999999995</v>
      </c>
    </row>
    <row r="176" spans="1:5" x14ac:dyDescent="0.25">
      <c r="A176" s="5">
        <v>175</v>
      </c>
      <c r="B176" s="5" t="s">
        <v>609</v>
      </c>
      <c r="C176" s="5">
        <v>6110</v>
      </c>
      <c r="D176" s="200">
        <v>0.72389999999999999</v>
      </c>
      <c r="E176" s="202">
        <f t="shared" si="2"/>
        <v>0.72389999999999999</v>
      </c>
    </row>
    <row r="177" spans="1:5" x14ac:dyDescent="0.25">
      <c r="A177" s="5">
        <v>176</v>
      </c>
      <c r="B177" s="5" t="s">
        <v>610</v>
      </c>
      <c r="C177" s="5">
        <v>8305</v>
      </c>
      <c r="D177" s="200">
        <v>0.70450000000000002</v>
      </c>
      <c r="E177" s="202">
        <f t="shared" si="2"/>
        <v>0.70450000000000002</v>
      </c>
    </row>
    <row r="178" spans="1:5" x14ac:dyDescent="0.25">
      <c r="A178" s="5">
        <v>177</v>
      </c>
      <c r="B178" s="5" t="s">
        <v>611</v>
      </c>
      <c r="C178" s="5">
        <v>8306</v>
      </c>
      <c r="D178" s="200">
        <v>0.78879999999999995</v>
      </c>
      <c r="E178" s="202">
        <f t="shared" si="2"/>
        <v>0.78879999999999995</v>
      </c>
    </row>
    <row r="179" spans="1:5" x14ac:dyDescent="0.25">
      <c r="A179" s="5">
        <v>178</v>
      </c>
      <c r="B179" s="5" t="s">
        <v>612</v>
      </c>
      <c r="C179" s="5">
        <v>6305</v>
      </c>
      <c r="D179" s="200">
        <v>0.63719999999999999</v>
      </c>
      <c r="E179" s="202">
        <f t="shared" si="2"/>
        <v>0.63719999999999999</v>
      </c>
    </row>
    <row r="180" spans="1:5" x14ac:dyDescent="0.25">
      <c r="A180" s="5">
        <v>179</v>
      </c>
      <c r="B180" s="5" t="s">
        <v>613</v>
      </c>
      <c r="C180" s="5">
        <v>6205</v>
      </c>
      <c r="D180" s="200">
        <v>0.65390000000000004</v>
      </c>
      <c r="E180" s="202">
        <f t="shared" si="2"/>
        <v>0.65390000000000004</v>
      </c>
    </row>
    <row r="181" spans="1:5" x14ac:dyDescent="0.25">
      <c r="A181" s="5">
        <v>180</v>
      </c>
      <c r="B181" s="5" t="s">
        <v>614</v>
      </c>
      <c r="C181" s="5">
        <v>8307</v>
      </c>
      <c r="D181" s="200">
        <v>0.26069999999999999</v>
      </c>
      <c r="E181" s="202">
        <f t="shared" si="2"/>
        <v>0.26069999999999999</v>
      </c>
    </row>
    <row r="182" spans="1:5" x14ac:dyDescent="0.25">
      <c r="A182" s="5">
        <v>181</v>
      </c>
      <c r="B182" s="5" t="s">
        <v>615</v>
      </c>
      <c r="C182" s="5">
        <v>16204</v>
      </c>
      <c r="D182" s="200">
        <v>0.34560000000000002</v>
      </c>
      <c r="E182" s="202">
        <f t="shared" si="2"/>
        <v>0.34560000000000002</v>
      </c>
    </row>
    <row r="183" spans="1:5" x14ac:dyDescent="0.25">
      <c r="A183" s="5">
        <v>182</v>
      </c>
      <c r="B183" s="5" t="s">
        <v>616</v>
      </c>
      <c r="C183" s="5">
        <v>5506</v>
      </c>
      <c r="D183" s="200">
        <v>0.62729999999999997</v>
      </c>
      <c r="E183" s="202">
        <f t="shared" si="2"/>
        <v>0.62729999999999997</v>
      </c>
    </row>
    <row r="184" spans="1:5" x14ac:dyDescent="0.25">
      <c r="A184" s="5">
        <v>183</v>
      </c>
      <c r="B184" s="5" t="s">
        <v>617</v>
      </c>
      <c r="C184" s="5">
        <v>9111</v>
      </c>
      <c r="D184" s="200">
        <v>0.53969999999999996</v>
      </c>
      <c r="E184" s="202">
        <f t="shared" si="2"/>
        <v>0.53969999999999996</v>
      </c>
    </row>
    <row r="185" spans="1:5" x14ac:dyDescent="0.25">
      <c r="A185" s="5">
        <v>184</v>
      </c>
      <c r="B185" s="5" t="s">
        <v>618</v>
      </c>
      <c r="C185" s="5">
        <v>16303</v>
      </c>
      <c r="D185" s="200">
        <v>0.88029999999999997</v>
      </c>
      <c r="E185" s="202">
        <f t="shared" si="2"/>
        <v>0.88029999999999997</v>
      </c>
    </row>
    <row r="186" spans="1:5" x14ac:dyDescent="0.25">
      <c r="A186" s="5">
        <v>185</v>
      </c>
      <c r="B186" s="5" t="s">
        <v>619</v>
      </c>
      <c r="C186" s="5">
        <v>13120</v>
      </c>
      <c r="D186" s="200">
        <v>0.62219999999999998</v>
      </c>
      <c r="E186" s="202">
        <f t="shared" si="2"/>
        <v>0.62219999999999998</v>
      </c>
    </row>
    <row r="187" spans="1:5" x14ac:dyDescent="0.25">
      <c r="A187" s="5">
        <v>186</v>
      </c>
      <c r="B187" s="5" t="s">
        <v>620</v>
      </c>
      <c r="C187" s="5">
        <v>11302</v>
      </c>
      <c r="D187" s="200">
        <v>0.75860000000000005</v>
      </c>
      <c r="E187" s="202">
        <f t="shared" si="2"/>
        <v>0.75860000000000005</v>
      </c>
    </row>
    <row r="188" spans="1:5" x14ac:dyDescent="0.25">
      <c r="A188" s="5">
        <v>187</v>
      </c>
      <c r="B188" s="5" t="s">
        <v>621</v>
      </c>
      <c r="C188" s="5">
        <v>6111</v>
      </c>
      <c r="D188" s="200">
        <v>0.84030000000000005</v>
      </c>
      <c r="E188" s="202">
        <f t="shared" si="2"/>
        <v>0.84030000000000005</v>
      </c>
    </row>
    <row r="189" spans="1:5" x14ac:dyDescent="0.25">
      <c r="A189" s="5">
        <v>188</v>
      </c>
      <c r="B189" s="5" t="s">
        <v>622</v>
      </c>
      <c r="C189" s="5">
        <v>2202</v>
      </c>
      <c r="D189" s="200">
        <v>0.3392</v>
      </c>
      <c r="E189" s="202">
        <f t="shared" si="2"/>
        <v>0.3392</v>
      </c>
    </row>
    <row r="190" spans="1:5" x14ac:dyDescent="0.25">
      <c r="A190" s="5">
        <v>189</v>
      </c>
      <c r="B190" s="5" t="s">
        <v>623</v>
      </c>
      <c r="C190" s="5">
        <v>5803</v>
      </c>
      <c r="D190" s="200">
        <v>0.33160000000000001</v>
      </c>
      <c r="E190" s="202">
        <f t="shared" si="2"/>
        <v>0.33160000000000001</v>
      </c>
    </row>
    <row r="191" spans="1:5" x14ac:dyDescent="0.25">
      <c r="A191" s="5">
        <v>190</v>
      </c>
      <c r="B191" s="5" t="s">
        <v>624</v>
      </c>
      <c r="C191" s="5">
        <v>10301</v>
      </c>
      <c r="D191" s="200">
        <v>0.85409999999999997</v>
      </c>
      <c r="E191" s="202">
        <f t="shared" si="2"/>
        <v>0.85409999999999997</v>
      </c>
    </row>
    <row r="192" spans="1:5" x14ac:dyDescent="0.25">
      <c r="A192" s="5">
        <v>191</v>
      </c>
      <c r="B192" s="5" t="s">
        <v>625</v>
      </c>
      <c r="C192" s="5">
        <v>4301</v>
      </c>
      <c r="D192" s="200">
        <v>0.93379999999999996</v>
      </c>
      <c r="E192" s="202">
        <f t="shared" si="2"/>
        <v>0.93379999999999996</v>
      </c>
    </row>
    <row r="193" spans="1:5" x14ac:dyDescent="0.25">
      <c r="A193" s="5">
        <v>192</v>
      </c>
      <c r="B193" s="5" t="s">
        <v>626</v>
      </c>
      <c r="C193" s="5">
        <v>13604</v>
      </c>
      <c r="D193" s="200">
        <v>0.73560000000000003</v>
      </c>
      <c r="E193" s="202">
        <f t="shared" si="2"/>
        <v>0.73560000000000003</v>
      </c>
    </row>
    <row r="194" spans="1:5" x14ac:dyDescent="0.25">
      <c r="A194" s="5">
        <v>193</v>
      </c>
      <c r="B194" s="5" t="s">
        <v>627</v>
      </c>
      <c r="C194" s="5">
        <v>9112</v>
      </c>
      <c r="D194" s="200">
        <v>0.85150000000000003</v>
      </c>
      <c r="E194" s="202">
        <f t="shared" si="2"/>
        <v>0.85150000000000003</v>
      </c>
    </row>
    <row r="195" spans="1:5" x14ac:dyDescent="0.25">
      <c r="A195" s="5">
        <v>194</v>
      </c>
      <c r="B195" s="5" t="s">
        <v>628</v>
      </c>
      <c r="C195" s="5">
        <v>4105</v>
      </c>
      <c r="D195" s="200">
        <v>0.50839999999999996</v>
      </c>
      <c r="E195" s="202">
        <f t="shared" ref="E195:E258" si="3">D195</f>
        <v>0.50839999999999996</v>
      </c>
    </row>
    <row r="196" spans="1:5" x14ac:dyDescent="0.25">
      <c r="A196" s="5">
        <v>195</v>
      </c>
      <c r="B196" s="5" t="s">
        <v>629</v>
      </c>
      <c r="C196" s="5">
        <v>14107</v>
      </c>
      <c r="D196" s="200">
        <v>0.71609999999999996</v>
      </c>
      <c r="E196" s="202">
        <f t="shared" si="3"/>
        <v>0.71609999999999996</v>
      </c>
    </row>
    <row r="197" spans="1:5" x14ac:dyDescent="0.25">
      <c r="A197" s="5">
        <v>196</v>
      </c>
      <c r="B197" s="5" t="s">
        <v>630</v>
      </c>
      <c r="C197" s="5">
        <v>13404</v>
      </c>
      <c r="D197" s="200">
        <v>0.73319999999999996</v>
      </c>
      <c r="E197" s="202">
        <f t="shared" si="3"/>
        <v>0.73319999999999996</v>
      </c>
    </row>
    <row r="198" spans="1:5" x14ac:dyDescent="0.25">
      <c r="A198" s="5">
        <v>197</v>
      </c>
      <c r="B198" s="5" t="s">
        <v>631</v>
      </c>
      <c r="C198" s="5">
        <v>10404</v>
      </c>
      <c r="D198" s="200">
        <v>0.79179999999999995</v>
      </c>
      <c r="E198" s="202">
        <f t="shared" si="3"/>
        <v>0.79179999999999995</v>
      </c>
    </row>
    <row r="199" spans="1:5" x14ac:dyDescent="0.25">
      <c r="A199" s="5">
        <v>198</v>
      </c>
      <c r="B199" s="5" t="s">
        <v>632</v>
      </c>
      <c r="C199" s="5">
        <v>6306</v>
      </c>
      <c r="D199" s="200">
        <v>0.72689999999999999</v>
      </c>
      <c r="E199" s="202">
        <f t="shared" si="3"/>
        <v>0.72689999999999999</v>
      </c>
    </row>
    <row r="200" spans="1:5" x14ac:dyDescent="0.25">
      <c r="A200" s="5">
        <v>199</v>
      </c>
      <c r="B200" s="5" t="s">
        <v>633</v>
      </c>
      <c r="C200" s="5">
        <v>14108</v>
      </c>
      <c r="D200" s="200">
        <v>0.98380000000000001</v>
      </c>
      <c r="E200" s="202">
        <f t="shared" si="3"/>
        <v>0.98380000000000001</v>
      </c>
    </row>
    <row r="201" spans="1:5" x14ac:dyDescent="0.25">
      <c r="A201" s="5">
        <v>200</v>
      </c>
      <c r="B201" s="5" t="s">
        <v>634</v>
      </c>
      <c r="C201" s="5">
        <v>5704</v>
      </c>
      <c r="D201" s="200">
        <v>0.67269999999999996</v>
      </c>
      <c r="E201" s="202">
        <f t="shared" si="3"/>
        <v>0.67269999999999996</v>
      </c>
    </row>
    <row r="202" spans="1:5" x14ac:dyDescent="0.25">
      <c r="A202" s="5">
        <v>201</v>
      </c>
      <c r="B202" s="5" t="s">
        <v>441</v>
      </c>
      <c r="C202" s="5">
        <v>5403</v>
      </c>
      <c r="D202" s="200">
        <v>0.64070000000000005</v>
      </c>
      <c r="E202" s="202">
        <f t="shared" si="3"/>
        <v>0.64070000000000005</v>
      </c>
    </row>
    <row r="203" spans="1:5" x14ac:dyDescent="0.25">
      <c r="A203" s="5">
        <v>202</v>
      </c>
      <c r="B203" s="5" t="s">
        <v>635</v>
      </c>
      <c r="C203" s="5">
        <v>6206</v>
      </c>
      <c r="D203" s="200">
        <v>0.46089999999999998</v>
      </c>
      <c r="E203" s="202">
        <f t="shared" si="3"/>
        <v>0.46089999999999998</v>
      </c>
    </row>
    <row r="204" spans="1:5" x14ac:dyDescent="0.25">
      <c r="A204" s="5">
        <v>203</v>
      </c>
      <c r="B204" s="5" t="s">
        <v>636</v>
      </c>
      <c r="C204" s="5">
        <v>7404</v>
      </c>
      <c r="D204" s="200">
        <v>0.85250000000000004</v>
      </c>
      <c r="E204" s="202">
        <f t="shared" si="3"/>
        <v>0.85250000000000004</v>
      </c>
    </row>
    <row r="205" spans="1:5" x14ac:dyDescent="0.25">
      <c r="A205" s="5">
        <v>204</v>
      </c>
      <c r="B205" s="5" t="s">
        <v>420</v>
      </c>
      <c r="C205" s="5">
        <v>13121</v>
      </c>
      <c r="D205" s="200">
        <v>0.89749999999999996</v>
      </c>
      <c r="E205" s="202">
        <f t="shared" si="3"/>
        <v>0.89749999999999996</v>
      </c>
    </row>
    <row r="206" spans="1:5" x14ac:dyDescent="0.25">
      <c r="A206" s="5">
        <v>205</v>
      </c>
      <c r="B206" s="5" t="s">
        <v>637</v>
      </c>
      <c r="C206" s="5">
        <v>7106</v>
      </c>
      <c r="D206" s="200">
        <v>0.1792</v>
      </c>
      <c r="E206" s="202">
        <f t="shared" si="3"/>
        <v>0.1792</v>
      </c>
    </row>
    <row r="207" spans="1:5" x14ac:dyDescent="0.25">
      <c r="A207" s="5">
        <v>206</v>
      </c>
      <c r="B207" s="5" t="s">
        <v>638</v>
      </c>
      <c r="C207" s="5">
        <v>7203</v>
      </c>
      <c r="D207" s="200">
        <v>0.78380000000000005</v>
      </c>
      <c r="E207" s="202">
        <f t="shared" si="3"/>
        <v>0.78380000000000005</v>
      </c>
    </row>
    <row r="208" spans="1:5" x14ac:dyDescent="0.25">
      <c r="A208" s="5">
        <v>207</v>
      </c>
      <c r="B208" s="5" t="s">
        <v>639</v>
      </c>
      <c r="C208" s="5">
        <v>16105</v>
      </c>
      <c r="D208" s="200">
        <v>0.32090000000000002</v>
      </c>
      <c r="E208" s="202">
        <f t="shared" si="3"/>
        <v>0.32090000000000002</v>
      </c>
    </row>
    <row r="209" spans="1:5" x14ac:dyDescent="0.25">
      <c r="A209" s="5">
        <v>208</v>
      </c>
      <c r="B209" s="5" t="s">
        <v>640</v>
      </c>
      <c r="C209" s="5">
        <v>7107</v>
      </c>
      <c r="D209" s="200">
        <v>0.78159999999999996</v>
      </c>
      <c r="E209" s="202">
        <f t="shared" si="3"/>
        <v>0.78159999999999996</v>
      </c>
    </row>
    <row r="210" spans="1:5" x14ac:dyDescent="0.25">
      <c r="A210" s="5">
        <v>209</v>
      </c>
      <c r="B210" s="5" t="s">
        <v>641</v>
      </c>
      <c r="C210" s="5">
        <v>8107</v>
      </c>
      <c r="D210" s="200">
        <v>0.54649999999999999</v>
      </c>
      <c r="E210" s="202">
        <f t="shared" si="3"/>
        <v>0.54649999999999999</v>
      </c>
    </row>
    <row r="211" spans="1:5" x14ac:dyDescent="0.25">
      <c r="A211" s="5">
        <v>210</v>
      </c>
      <c r="B211" s="5" t="s">
        <v>642</v>
      </c>
      <c r="C211" s="5">
        <v>13605</v>
      </c>
      <c r="D211" s="200">
        <v>0.72929999999999995</v>
      </c>
      <c r="E211" s="202">
        <f t="shared" si="3"/>
        <v>0.72929999999999995</v>
      </c>
    </row>
    <row r="212" spans="1:5" x14ac:dyDescent="0.25">
      <c r="A212" s="5">
        <v>211</v>
      </c>
      <c r="B212" s="5" t="s">
        <v>643</v>
      </c>
      <c r="C212" s="5">
        <v>13122</v>
      </c>
      <c r="D212" s="200">
        <v>0.88070000000000004</v>
      </c>
      <c r="E212" s="202">
        <f t="shared" si="3"/>
        <v>0.88070000000000004</v>
      </c>
    </row>
    <row r="213" spans="1:5" x14ac:dyDescent="0.25">
      <c r="A213" s="5">
        <v>212</v>
      </c>
      <c r="B213" s="5" t="s">
        <v>644</v>
      </c>
      <c r="C213" s="5">
        <v>6307</v>
      </c>
      <c r="D213" s="200">
        <v>0.57289999999999996</v>
      </c>
      <c r="E213" s="202">
        <f t="shared" si="3"/>
        <v>0.57289999999999996</v>
      </c>
    </row>
    <row r="214" spans="1:5" x14ac:dyDescent="0.25">
      <c r="A214" s="5">
        <v>213</v>
      </c>
      <c r="B214" s="5" t="s">
        <v>645</v>
      </c>
      <c r="C214" s="5">
        <v>9113</v>
      </c>
      <c r="D214" s="200">
        <v>0.61329999999999996</v>
      </c>
      <c r="E214" s="202">
        <f t="shared" si="3"/>
        <v>0.61329999999999996</v>
      </c>
    </row>
    <row r="215" spans="1:5" x14ac:dyDescent="0.25">
      <c r="A215" s="5">
        <v>214</v>
      </c>
      <c r="B215" s="5" t="s">
        <v>646</v>
      </c>
      <c r="C215" s="5">
        <v>5404</v>
      </c>
      <c r="D215" s="200">
        <v>0.39739999999999998</v>
      </c>
      <c r="E215" s="202">
        <f t="shared" si="3"/>
        <v>0.39739999999999998</v>
      </c>
    </row>
    <row r="216" spans="1:5" x14ac:dyDescent="0.25">
      <c r="A216" s="5">
        <v>215</v>
      </c>
      <c r="B216" s="5" t="s">
        <v>647</v>
      </c>
      <c r="C216" s="5">
        <v>6112</v>
      </c>
      <c r="D216" s="200">
        <v>0.59770000000000001</v>
      </c>
      <c r="E216" s="202">
        <f t="shared" si="3"/>
        <v>0.59770000000000001</v>
      </c>
    </row>
    <row r="217" spans="1:5" x14ac:dyDescent="0.25">
      <c r="A217" s="5">
        <v>216</v>
      </c>
      <c r="B217" s="5" t="s">
        <v>648</v>
      </c>
      <c r="C217" s="5">
        <v>1405</v>
      </c>
      <c r="D217" s="200">
        <v>0.8175</v>
      </c>
      <c r="E217" s="202">
        <f t="shared" si="3"/>
        <v>0.8175</v>
      </c>
    </row>
    <row r="218" spans="1:5" x14ac:dyDescent="0.25">
      <c r="A218" s="5">
        <v>217</v>
      </c>
      <c r="B218" s="5" t="s">
        <v>649</v>
      </c>
      <c r="C218" s="5">
        <v>6113</v>
      </c>
      <c r="D218" s="200">
        <v>0.37490000000000001</v>
      </c>
      <c r="E218" s="202">
        <f t="shared" si="3"/>
        <v>0.37490000000000001</v>
      </c>
    </row>
    <row r="219" spans="1:5" x14ac:dyDescent="0.25">
      <c r="A219" s="5">
        <v>218</v>
      </c>
      <c r="B219" s="5" t="s">
        <v>650</v>
      </c>
      <c r="C219" s="5">
        <v>6201</v>
      </c>
      <c r="D219" s="200">
        <v>0.83389999999999997</v>
      </c>
      <c r="E219" s="202">
        <f t="shared" si="3"/>
        <v>0.83389999999999997</v>
      </c>
    </row>
    <row r="220" spans="1:5" x14ac:dyDescent="0.25">
      <c r="A220" s="5">
        <v>219</v>
      </c>
      <c r="B220" s="5" t="s">
        <v>651</v>
      </c>
      <c r="C220" s="5">
        <v>16106</v>
      </c>
      <c r="D220" s="200">
        <v>0.53080000000000005</v>
      </c>
      <c r="E220" s="202">
        <f t="shared" si="3"/>
        <v>0.53080000000000005</v>
      </c>
    </row>
    <row r="221" spans="1:5" x14ac:dyDescent="0.25">
      <c r="A221" s="5">
        <v>220</v>
      </c>
      <c r="B221" s="5" t="s">
        <v>652</v>
      </c>
      <c r="C221" s="5">
        <v>13202</v>
      </c>
      <c r="D221" s="200">
        <v>0.71750000000000003</v>
      </c>
      <c r="E221" s="202">
        <f t="shared" si="3"/>
        <v>0.71750000000000003</v>
      </c>
    </row>
    <row r="222" spans="1:5" x14ac:dyDescent="0.25">
      <c r="A222" s="5">
        <v>221</v>
      </c>
      <c r="B222" s="5" t="s">
        <v>653</v>
      </c>
      <c r="C222" s="5">
        <v>9114</v>
      </c>
      <c r="D222" s="200">
        <v>0.70479999999999998</v>
      </c>
      <c r="E222" s="202">
        <f t="shared" si="3"/>
        <v>0.70479999999999998</v>
      </c>
    </row>
    <row r="223" spans="1:5" x14ac:dyDescent="0.25">
      <c r="A223" s="5">
        <v>222</v>
      </c>
      <c r="B223" s="5" t="s">
        <v>654</v>
      </c>
      <c r="C223" s="5">
        <v>6308</v>
      </c>
      <c r="D223" s="200">
        <v>0.76039999999999996</v>
      </c>
      <c r="E223" s="202">
        <f t="shared" si="3"/>
        <v>0.76039999999999996</v>
      </c>
    </row>
    <row r="224" spans="1:5" x14ac:dyDescent="0.25">
      <c r="A224" s="5">
        <v>223</v>
      </c>
      <c r="B224" s="5" t="s">
        <v>655</v>
      </c>
      <c r="C224" s="5">
        <v>16205</v>
      </c>
      <c r="D224" s="200">
        <v>0.84989999999999999</v>
      </c>
      <c r="E224" s="202">
        <f t="shared" si="3"/>
        <v>0.84989999999999999</v>
      </c>
    </row>
    <row r="225" spans="1:5" x14ac:dyDescent="0.25">
      <c r="A225" s="5">
        <v>224</v>
      </c>
      <c r="B225" s="5" t="s">
        <v>656</v>
      </c>
      <c r="C225" s="5">
        <v>12301</v>
      </c>
      <c r="D225" s="200">
        <v>0.60019999999999996</v>
      </c>
      <c r="E225" s="202">
        <f t="shared" si="3"/>
        <v>0.60019999999999996</v>
      </c>
    </row>
    <row r="226" spans="1:5" x14ac:dyDescent="0.25">
      <c r="A226" s="5">
        <v>225</v>
      </c>
      <c r="B226" s="5" t="s">
        <v>419</v>
      </c>
      <c r="C226" s="5">
        <v>1401</v>
      </c>
      <c r="D226" s="200">
        <v>0.99150000000000005</v>
      </c>
      <c r="E226" s="202">
        <f t="shared" si="3"/>
        <v>0.99150000000000005</v>
      </c>
    </row>
    <row r="227" spans="1:5" x14ac:dyDescent="0.25">
      <c r="A227" s="5">
        <v>226</v>
      </c>
      <c r="B227" s="5" t="s">
        <v>657</v>
      </c>
      <c r="C227" s="5">
        <v>12302</v>
      </c>
      <c r="D227" s="200">
        <v>0.84640000000000004</v>
      </c>
      <c r="E227" s="202">
        <f t="shared" si="3"/>
        <v>0.84640000000000004</v>
      </c>
    </row>
    <row r="228" spans="1:5" x14ac:dyDescent="0.25">
      <c r="A228" s="5">
        <v>227</v>
      </c>
      <c r="B228" s="5" t="s">
        <v>658</v>
      </c>
      <c r="C228" s="5">
        <v>13123</v>
      </c>
      <c r="D228" s="200">
        <v>0.99580000000000002</v>
      </c>
      <c r="E228" s="202">
        <f t="shared" si="3"/>
        <v>0.99580000000000002</v>
      </c>
    </row>
    <row r="229" spans="1:5" x14ac:dyDescent="0.25">
      <c r="A229" s="5">
        <v>228</v>
      </c>
      <c r="B229" s="5" t="s">
        <v>659</v>
      </c>
      <c r="C229" s="5">
        <v>5105</v>
      </c>
      <c r="D229" s="200">
        <v>0.40079999999999999</v>
      </c>
      <c r="E229" s="202">
        <f t="shared" si="3"/>
        <v>0.40079999999999999</v>
      </c>
    </row>
    <row r="230" spans="1:5" x14ac:dyDescent="0.25">
      <c r="A230" s="5">
        <v>229</v>
      </c>
      <c r="B230" s="5" t="s">
        <v>660</v>
      </c>
      <c r="C230" s="5">
        <v>9115</v>
      </c>
      <c r="D230" s="200">
        <v>0.72460000000000002</v>
      </c>
      <c r="E230" s="202">
        <f t="shared" si="3"/>
        <v>0.72460000000000002</v>
      </c>
    </row>
    <row r="231" spans="1:5" x14ac:dyDescent="0.25">
      <c r="A231" s="5">
        <v>230</v>
      </c>
      <c r="B231" s="5" t="s">
        <v>661</v>
      </c>
      <c r="C231" s="5">
        <v>13124</v>
      </c>
      <c r="D231" s="200">
        <v>0.89580000000000004</v>
      </c>
      <c r="E231" s="202">
        <f t="shared" si="3"/>
        <v>0.89580000000000004</v>
      </c>
    </row>
    <row r="232" spans="1:5" x14ac:dyDescent="0.25">
      <c r="A232" s="5">
        <v>231</v>
      </c>
      <c r="B232" s="5" t="s">
        <v>662</v>
      </c>
      <c r="C232" s="5">
        <v>13201</v>
      </c>
      <c r="D232" s="200">
        <v>0.72789999999999999</v>
      </c>
      <c r="E232" s="202">
        <f t="shared" si="3"/>
        <v>0.72789999999999999</v>
      </c>
    </row>
    <row r="233" spans="1:5" x14ac:dyDescent="0.25">
      <c r="A233" s="5">
        <v>232</v>
      </c>
      <c r="B233" s="5" t="s">
        <v>663</v>
      </c>
      <c r="C233" s="5">
        <v>11201</v>
      </c>
      <c r="D233" s="200">
        <v>0.78710000000000002</v>
      </c>
      <c r="E233" s="202">
        <f t="shared" si="3"/>
        <v>0.78710000000000002</v>
      </c>
    </row>
    <row r="234" spans="1:5" x14ac:dyDescent="0.25">
      <c r="A234" s="5">
        <v>233</v>
      </c>
      <c r="B234" s="5" t="s">
        <v>664</v>
      </c>
      <c r="C234" s="5">
        <v>10101</v>
      </c>
      <c r="D234" s="200">
        <v>0.66790000000000005</v>
      </c>
      <c r="E234" s="202">
        <f t="shared" si="3"/>
        <v>0.66790000000000005</v>
      </c>
    </row>
    <row r="235" spans="1:5" x14ac:dyDescent="0.25">
      <c r="A235" s="5">
        <v>234</v>
      </c>
      <c r="B235" s="5" t="s">
        <v>665</v>
      </c>
      <c r="C235" s="5">
        <v>12401</v>
      </c>
      <c r="D235" s="200">
        <v>0.92</v>
      </c>
      <c r="E235" s="202">
        <f t="shared" si="3"/>
        <v>0.92</v>
      </c>
    </row>
    <row r="236" spans="1:5" x14ac:dyDescent="0.25">
      <c r="A236" s="5">
        <v>235</v>
      </c>
      <c r="B236" s="5" t="s">
        <v>666</v>
      </c>
      <c r="C236" s="5">
        <v>10302</v>
      </c>
      <c r="D236" s="200">
        <v>0.42780000000000001</v>
      </c>
      <c r="E236" s="202">
        <f t="shared" si="3"/>
        <v>0.42780000000000001</v>
      </c>
    </row>
    <row r="237" spans="1:5" x14ac:dyDescent="0.25">
      <c r="A237" s="5">
        <v>236</v>
      </c>
      <c r="B237" s="5" t="s">
        <v>667</v>
      </c>
      <c r="C237" s="5">
        <v>9116</v>
      </c>
      <c r="D237" s="200">
        <v>0.45300000000000001</v>
      </c>
      <c r="E237" s="202">
        <f t="shared" si="3"/>
        <v>0.45300000000000001</v>
      </c>
    </row>
    <row r="238" spans="1:5" x14ac:dyDescent="0.25">
      <c r="A238" s="5">
        <v>237</v>
      </c>
      <c r="B238" s="5" t="s">
        <v>668</v>
      </c>
      <c r="C238" s="5">
        <v>10109</v>
      </c>
      <c r="D238" s="200">
        <v>0.81630000000000003</v>
      </c>
      <c r="E238" s="202">
        <f t="shared" si="3"/>
        <v>0.81630000000000003</v>
      </c>
    </row>
    <row r="239" spans="1:5" x14ac:dyDescent="0.25">
      <c r="A239" s="5">
        <v>238</v>
      </c>
      <c r="B239" s="5" t="s">
        <v>669</v>
      </c>
      <c r="C239" s="5">
        <v>6309</v>
      </c>
      <c r="D239" s="200">
        <v>0.436</v>
      </c>
      <c r="E239" s="202">
        <f t="shared" si="3"/>
        <v>0.436</v>
      </c>
    </row>
    <row r="240" spans="1:5" x14ac:dyDescent="0.25">
      <c r="A240" s="5">
        <v>239</v>
      </c>
      <c r="B240" s="5" t="s">
        <v>670</v>
      </c>
      <c r="C240" s="5">
        <v>4304</v>
      </c>
      <c r="D240" s="200">
        <v>0.57130000000000003</v>
      </c>
      <c r="E240" s="202">
        <f t="shared" si="3"/>
        <v>0.57130000000000003</v>
      </c>
    </row>
    <row r="241" spans="1:5" x14ac:dyDescent="0.25">
      <c r="A241" s="5">
        <v>240</v>
      </c>
      <c r="B241" s="5" t="s">
        <v>671</v>
      </c>
      <c r="C241" s="5">
        <v>12101</v>
      </c>
      <c r="D241" s="200">
        <v>0.95950000000000002</v>
      </c>
      <c r="E241" s="202">
        <f t="shared" si="3"/>
        <v>0.95950000000000002</v>
      </c>
    </row>
    <row r="242" spans="1:5" x14ac:dyDescent="0.25">
      <c r="A242" s="5">
        <v>241</v>
      </c>
      <c r="B242" s="5" t="s">
        <v>672</v>
      </c>
      <c r="C242" s="5">
        <v>10206</v>
      </c>
      <c r="D242" s="200">
        <v>0.35820000000000002</v>
      </c>
      <c r="E242" s="202">
        <f t="shared" si="3"/>
        <v>0.35820000000000002</v>
      </c>
    </row>
    <row r="243" spans="1:5" x14ac:dyDescent="0.25">
      <c r="A243" s="5">
        <v>242</v>
      </c>
      <c r="B243" s="5" t="s">
        <v>673</v>
      </c>
      <c r="C243" s="5">
        <v>9208</v>
      </c>
      <c r="D243" s="200">
        <v>0.67869999999999997</v>
      </c>
      <c r="E243" s="202">
        <f t="shared" si="3"/>
        <v>0.67869999999999997</v>
      </c>
    </row>
    <row r="244" spans="1:5" x14ac:dyDescent="0.25">
      <c r="A244" s="5">
        <v>243</v>
      </c>
      <c r="B244" s="5" t="s">
        <v>674</v>
      </c>
      <c r="C244" s="5">
        <v>10303</v>
      </c>
      <c r="D244" s="200">
        <v>0.91790000000000005</v>
      </c>
      <c r="E244" s="202">
        <f t="shared" si="3"/>
        <v>0.91790000000000005</v>
      </c>
    </row>
    <row r="245" spans="1:5" x14ac:dyDescent="0.25">
      <c r="A245" s="5">
        <v>244</v>
      </c>
      <c r="B245" s="5" t="s">
        <v>675</v>
      </c>
      <c r="C245" s="5">
        <v>5705</v>
      </c>
      <c r="D245" s="200">
        <v>0.83979999999999999</v>
      </c>
      <c r="E245" s="202">
        <f t="shared" si="3"/>
        <v>0.83979999999999999</v>
      </c>
    </row>
    <row r="246" spans="1:5" x14ac:dyDescent="0.25">
      <c r="A246" s="5">
        <v>245</v>
      </c>
      <c r="B246" s="5" t="s">
        <v>676</v>
      </c>
      <c r="C246" s="5">
        <v>15201</v>
      </c>
      <c r="D246" s="200">
        <v>0.32579999999999998</v>
      </c>
      <c r="E246" s="202">
        <f t="shared" si="3"/>
        <v>0.32579999999999998</v>
      </c>
    </row>
    <row r="247" spans="1:5" x14ac:dyDescent="0.25">
      <c r="A247" s="5">
        <v>246</v>
      </c>
      <c r="B247" s="5" t="s">
        <v>677</v>
      </c>
      <c r="C247" s="5">
        <v>10304</v>
      </c>
      <c r="D247" s="200">
        <v>0.65980000000000005</v>
      </c>
      <c r="E247" s="202">
        <f t="shared" si="3"/>
        <v>0.65980000000000005</v>
      </c>
    </row>
    <row r="248" spans="1:5" x14ac:dyDescent="0.25">
      <c r="A248" s="5">
        <v>247</v>
      </c>
      <c r="B248" s="5" t="s">
        <v>678</v>
      </c>
      <c r="C248" s="5">
        <v>10207</v>
      </c>
      <c r="D248" s="200">
        <v>0.79879999999999995</v>
      </c>
      <c r="E248" s="202">
        <f t="shared" si="3"/>
        <v>0.79879999999999995</v>
      </c>
    </row>
    <row r="249" spans="1:5" x14ac:dyDescent="0.25">
      <c r="A249" s="5">
        <v>248</v>
      </c>
      <c r="B249" s="5" t="s">
        <v>679</v>
      </c>
      <c r="C249" s="5">
        <v>10208</v>
      </c>
      <c r="D249" s="200">
        <v>0.60829999999999995</v>
      </c>
      <c r="E249" s="202">
        <f t="shared" si="3"/>
        <v>0.60829999999999995</v>
      </c>
    </row>
    <row r="250" spans="1:5" x14ac:dyDescent="0.25">
      <c r="A250" s="5">
        <v>249</v>
      </c>
      <c r="B250" s="5" t="s">
        <v>680</v>
      </c>
      <c r="C250" s="5">
        <v>10209</v>
      </c>
      <c r="D250" s="200">
        <v>0.93069999999999997</v>
      </c>
      <c r="E250" s="202">
        <f t="shared" si="3"/>
        <v>0.93069999999999997</v>
      </c>
    </row>
    <row r="251" spans="1:5" x14ac:dyDescent="0.25">
      <c r="A251" s="5">
        <v>250</v>
      </c>
      <c r="B251" s="5" t="s">
        <v>681</v>
      </c>
      <c r="C251" s="5">
        <v>8308</v>
      </c>
      <c r="D251" s="200">
        <v>0.36859999999999998</v>
      </c>
      <c r="E251" s="202">
        <f t="shared" si="3"/>
        <v>0.36859999999999998</v>
      </c>
    </row>
    <row r="252" spans="1:5" x14ac:dyDescent="0.25">
      <c r="A252" s="5">
        <v>251</v>
      </c>
      <c r="B252" s="5" t="s">
        <v>682</v>
      </c>
      <c r="C252" s="5">
        <v>13125</v>
      </c>
      <c r="D252" s="200">
        <v>0.91120000000000001</v>
      </c>
      <c r="E252" s="202">
        <f t="shared" si="3"/>
        <v>0.91120000000000001</v>
      </c>
    </row>
    <row r="253" spans="1:5" x14ac:dyDescent="0.25">
      <c r="A253" s="5">
        <v>252</v>
      </c>
      <c r="B253" s="5" t="s">
        <v>683</v>
      </c>
      <c r="C253" s="5">
        <v>8309</v>
      </c>
      <c r="D253" s="200">
        <v>0.47460000000000002</v>
      </c>
      <c r="E253" s="202">
        <f t="shared" si="3"/>
        <v>0.47460000000000002</v>
      </c>
    </row>
    <row r="254" spans="1:5" x14ac:dyDescent="0.25">
      <c r="A254" s="5">
        <v>253</v>
      </c>
      <c r="B254" s="5" t="s">
        <v>684</v>
      </c>
      <c r="C254" s="5">
        <v>16107</v>
      </c>
      <c r="D254" s="200">
        <v>0.56599999999999995</v>
      </c>
      <c r="E254" s="202">
        <f t="shared" si="3"/>
        <v>0.56599999999999995</v>
      </c>
    </row>
    <row r="255" spans="1:5" x14ac:dyDescent="0.25">
      <c r="A255" s="5">
        <v>254</v>
      </c>
      <c r="B255" s="5" t="s">
        <v>685</v>
      </c>
      <c r="C255" s="5">
        <v>5501</v>
      </c>
      <c r="D255" s="200">
        <v>0.80110000000000003</v>
      </c>
      <c r="E255" s="202">
        <f t="shared" si="3"/>
        <v>0.80110000000000003</v>
      </c>
    </row>
    <row r="256" spans="1:5" x14ac:dyDescent="0.25">
      <c r="A256" s="5">
        <v>255</v>
      </c>
      <c r="B256" s="5" t="s">
        <v>686</v>
      </c>
      <c r="C256" s="5">
        <v>5801</v>
      </c>
      <c r="D256" s="200">
        <v>0.70879999999999999</v>
      </c>
      <c r="E256" s="202">
        <f t="shared" si="3"/>
        <v>0.70879999999999999</v>
      </c>
    </row>
    <row r="257" spans="1:5" x14ac:dyDescent="0.25">
      <c r="A257" s="5">
        <v>256</v>
      </c>
      <c r="B257" s="5" t="s">
        <v>687</v>
      </c>
      <c r="C257" s="5">
        <v>10210</v>
      </c>
      <c r="D257" s="200">
        <v>0.63670000000000004</v>
      </c>
      <c r="E257" s="202">
        <f t="shared" si="3"/>
        <v>0.63670000000000004</v>
      </c>
    </row>
    <row r="258" spans="1:5" x14ac:dyDescent="0.25">
      <c r="A258" s="5">
        <v>257</v>
      </c>
      <c r="B258" s="5" t="s">
        <v>688</v>
      </c>
      <c r="C258" s="5">
        <v>6114</v>
      </c>
      <c r="D258" s="200">
        <v>0.40639999999999998</v>
      </c>
      <c r="E258" s="202">
        <f t="shared" si="3"/>
        <v>0.40639999999999998</v>
      </c>
    </row>
    <row r="259" spans="1:5" x14ac:dyDescent="0.25">
      <c r="A259" s="5">
        <v>258</v>
      </c>
      <c r="B259" s="5" t="s">
        <v>689</v>
      </c>
      <c r="C259" s="5">
        <v>13126</v>
      </c>
      <c r="D259" s="200">
        <v>0.91890000000000005</v>
      </c>
      <c r="E259" s="202">
        <f t="shared" ref="E259:E322" si="4">D259</f>
        <v>0.91890000000000005</v>
      </c>
    </row>
    <row r="260" spans="1:5" x14ac:dyDescent="0.25">
      <c r="A260" s="5">
        <v>259</v>
      </c>
      <c r="B260" s="5" t="s">
        <v>690</v>
      </c>
      <c r="C260" s="5">
        <v>5107</v>
      </c>
      <c r="D260" s="200">
        <v>0.47360000000000002</v>
      </c>
      <c r="E260" s="202">
        <f t="shared" si="4"/>
        <v>0.47360000000000002</v>
      </c>
    </row>
    <row r="261" spans="1:5" x14ac:dyDescent="0.25">
      <c r="A261" s="5">
        <v>260</v>
      </c>
      <c r="B261" s="5" t="s">
        <v>429</v>
      </c>
      <c r="C261" s="5">
        <v>16201</v>
      </c>
      <c r="D261" s="200">
        <v>0.49709999999999999</v>
      </c>
      <c r="E261" s="202">
        <f t="shared" si="4"/>
        <v>0.49709999999999999</v>
      </c>
    </row>
    <row r="262" spans="1:5" x14ac:dyDescent="0.25">
      <c r="A262" s="5">
        <v>261</v>
      </c>
      <c r="B262" s="5" t="s">
        <v>691</v>
      </c>
      <c r="C262" s="5">
        <v>6101</v>
      </c>
      <c r="D262" s="200">
        <v>0.84899999999999998</v>
      </c>
      <c r="E262" s="202">
        <f t="shared" si="4"/>
        <v>0.84899999999999998</v>
      </c>
    </row>
    <row r="263" spans="1:5" x14ac:dyDescent="0.25">
      <c r="A263" s="5">
        <v>262</v>
      </c>
      <c r="B263" s="5" t="s">
        <v>692</v>
      </c>
      <c r="C263" s="5">
        <v>16206</v>
      </c>
      <c r="D263" s="200">
        <v>0.69530000000000003</v>
      </c>
      <c r="E263" s="202">
        <f t="shared" si="4"/>
        <v>0.69530000000000003</v>
      </c>
    </row>
    <row r="264" spans="1:5" x14ac:dyDescent="0.25">
      <c r="A264" s="5">
        <v>263</v>
      </c>
      <c r="B264" s="5" t="s">
        <v>693</v>
      </c>
      <c r="C264" s="5">
        <v>7305</v>
      </c>
      <c r="D264" s="200">
        <v>0.88200000000000001</v>
      </c>
      <c r="E264" s="202">
        <f t="shared" si="4"/>
        <v>0.88200000000000001</v>
      </c>
    </row>
    <row r="265" spans="1:5" x14ac:dyDescent="0.25">
      <c r="A265" s="5">
        <v>264</v>
      </c>
      <c r="B265" s="5" t="s">
        <v>694</v>
      </c>
      <c r="C265" s="5">
        <v>13127</v>
      </c>
      <c r="D265" s="200">
        <v>0.94220000000000004</v>
      </c>
      <c r="E265" s="202">
        <f t="shared" si="4"/>
        <v>0.94220000000000004</v>
      </c>
    </row>
    <row r="266" spans="1:5" x14ac:dyDescent="0.25">
      <c r="A266" s="5">
        <v>265</v>
      </c>
      <c r="B266" s="5" t="s">
        <v>695</v>
      </c>
      <c r="C266" s="5">
        <v>9209</v>
      </c>
      <c r="D266" s="200">
        <v>0.44700000000000001</v>
      </c>
      <c r="E266" s="202">
        <f t="shared" si="4"/>
        <v>0.44700000000000001</v>
      </c>
    </row>
    <row r="267" spans="1:5" x14ac:dyDescent="0.25">
      <c r="A267" s="5">
        <v>266</v>
      </c>
      <c r="B267" s="5" t="s">
        <v>696</v>
      </c>
      <c r="C267" s="5">
        <v>13128</v>
      </c>
      <c r="D267" s="200">
        <v>0.81540000000000001</v>
      </c>
      <c r="E267" s="202">
        <f t="shared" si="4"/>
        <v>0.81540000000000001</v>
      </c>
    </row>
    <row r="268" spans="1:5" x14ac:dyDescent="0.25">
      <c r="A268" s="5">
        <v>267</v>
      </c>
      <c r="B268" s="5" t="s">
        <v>697</v>
      </c>
      <c r="C268" s="5">
        <v>6115</v>
      </c>
      <c r="D268" s="200">
        <v>0.9073</v>
      </c>
      <c r="E268" s="202">
        <f t="shared" si="4"/>
        <v>0.9073</v>
      </c>
    </row>
    <row r="269" spans="1:5" x14ac:dyDescent="0.25">
      <c r="A269" s="5">
        <v>268</v>
      </c>
      <c r="B269" s="5" t="s">
        <v>698</v>
      </c>
      <c r="C269" s="5">
        <v>6116</v>
      </c>
      <c r="D269" s="200">
        <v>0.87819999999999998</v>
      </c>
      <c r="E269" s="202">
        <f t="shared" si="4"/>
        <v>0.87819999999999998</v>
      </c>
    </row>
    <row r="270" spans="1:5" x14ac:dyDescent="0.25">
      <c r="A270" s="5">
        <v>269</v>
      </c>
      <c r="B270" s="5" t="s">
        <v>699</v>
      </c>
      <c r="C270" s="5">
        <v>7405</v>
      </c>
      <c r="D270" s="200">
        <v>0.71509999999999996</v>
      </c>
      <c r="E270" s="202">
        <f t="shared" si="4"/>
        <v>0.71509999999999996</v>
      </c>
    </row>
    <row r="271" spans="1:5" x14ac:dyDescent="0.25">
      <c r="A271" s="5">
        <v>270</v>
      </c>
      <c r="B271" s="5" t="s">
        <v>700</v>
      </c>
      <c r="C271" s="5">
        <v>5303</v>
      </c>
      <c r="D271" s="200">
        <v>0.78380000000000005</v>
      </c>
      <c r="E271" s="202">
        <f t="shared" si="4"/>
        <v>0.78380000000000005</v>
      </c>
    </row>
    <row r="272" spans="1:5" x14ac:dyDescent="0.25">
      <c r="A272" s="5">
        <v>271</v>
      </c>
      <c r="B272" s="5" t="s">
        <v>701</v>
      </c>
      <c r="C272" s="5">
        <v>14204</v>
      </c>
      <c r="D272" s="200">
        <v>0.80049999999999999</v>
      </c>
      <c r="E272" s="202">
        <f t="shared" si="4"/>
        <v>0.80049999999999999</v>
      </c>
    </row>
    <row r="273" spans="1:5" x14ac:dyDescent="0.25">
      <c r="A273" s="5">
        <v>272</v>
      </c>
      <c r="B273" s="5" t="s">
        <v>702</v>
      </c>
      <c r="C273" s="5">
        <v>7108</v>
      </c>
      <c r="D273" s="200">
        <v>0.88090000000000002</v>
      </c>
      <c r="E273" s="202">
        <f t="shared" si="4"/>
        <v>0.88090000000000002</v>
      </c>
    </row>
    <row r="274" spans="1:5" x14ac:dyDescent="0.25">
      <c r="A274" s="5">
        <v>273</v>
      </c>
      <c r="B274" s="5" t="s">
        <v>703</v>
      </c>
      <c r="C274" s="5">
        <v>4305</v>
      </c>
      <c r="D274" s="200">
        <v>0.3483</v>
      </c>
      <c r="E274" s="202">
        <f t="shared" si="4"/>
        <v>0.3483</v>
      </c>
    </row>
    <row r="275" spans="1:5" x14ac:dyDescent="0.25">
      <c r="A275" s="5">
        <v>274</v>
      </c>
      <c r="B275" s="5" t="s">
        <v>704</v>
      </c>
      <c r="C275" s="5">
        <v>11402</v>
      </c>
      <c r="D275" s="200">
        <v>0.93020000000000003</v>
      </c>
      <c r="E275" s="202">
        <f t="shared" si="4"/>
        <v>0.93020000000000003</v>
      </c>
    </row>
    <row r="276" spans="1:5" x14ac:dyDescent="0.25">
      <c r="A276" s="5">
        <v>275</v>
      </c>
      <c r="B276" s="5" t="s">
        <v>705</v>
      </c>
      <c r="C276" s="5">
        <v>10305</v>
      </c>
      <c r="D276" s="200">
        <v>0.98680000000000001</v>
      </c>
      <c r="E276" s="202">
        <f t="shared" si="4"/>
        <v>0.98680000000000001</v>
      </c>
    </row>
    <row r="277" spans="1:5" x14ac:dyDescent="0.25">
      <c r="A277" s="5">
        <v>276</v>
      </c>
      <c r="B277" s="5" t="s">
        <v>706</v>
      </c>
      <c r="C277" s="5">
        <v>12103</v>
      </c>
      <c r="D277" s="200">
        <v>0.56010000000000004</v>
      </c>
      <c r="E277" s="202">
        <f t="shared" si="4"/>
        <v>0.56010000000000004</v>
      </c>
    </row>
    <row r="278" spans="1:5" x14ac:dyDescent="0.25">
      <c r="A278" s="5">
        <v>277</v>
      </c>
      <c r="B278" s="5" t="s">
        <v>707</v>
      </c>
      <c r="C278" s="5">
        <v>7306</v>
      </c>
      <c r="D278" s="200">
        <v>0.71079999999999999</v>
      </c>
      <c r="E278" s="202">
        <f t="shared" si="4"/>
        <v>0.71079999999999999</v>
      </c>
    </row>
    <row r="279" spans="1:5" x14ac:dyDescent="0.25">
      <c r="A279" s="5">
        <v>278</v>
      </c>
      <c r="B279" s="5" t="s">
        <v>708</v>
      </c>
      <c r="C279" s="5">
        <v>7307</v>
      </c>
      <c r="D279" s="200">
        <v>0.34410000000000002</v>
      </c>
      <c r="E279" s="202">
        <f t="shared" si="4"/>
        <v>0.34410000000000002</v>
      </c>
    </row>
    <row r="280" spans="1:5" x14ac:dyDescent="0.25">
      <c r="A280" s="5">
        <v>279</v>
      </c>
      <c r="B280" s="5" t="s">
        <v>443</v>
      </c>
      <c r="C280" s="5">
        <v>4204</v>
      </c>
      <c r="D280" s="200">
        <v>0.83489999999999998</v>
      </c>
      <c r="E280" s="202">
        <f t="shared" si="4"/>
        <v>0.83489999999999998</v>
      </c>
    </row>
    <row r="281" spans="1:5" x14ac:dyDescent="0.25">
      <c r="A281" s="5">
        <v>280</v>
      </c>
      <c r="B281" s="5" t="s">
        <v>709</v>
      </c>
      <c r="C281" s="5">
        <v>5601</v>
      </c>
      <c r="D281" s="200">
        <v>0.85529999999999995</v>
      </c>
      <c r="E281" s="202">
        <f t="shared" si="4"/>
        <v>0.85529999999999995</v>
      </c>
    </row>
    <row r="282" spans="1:5" x14ac:dyDescent="0.25">
      <c r="A282" s="5">
        <v>281</v>
      </c>
      <c r="B282" s="5" t="s">
        <v>710</v>
      </c>
      <c r="C282" s="5">
        <v>13401</v>
      </c>
      <c r="D282" s="200">
        <v>0.92500000000000004</v>
      </c>
      <c r="E282" s="202">
        <f t="shared" si="4"/>
        <v>0.92500000000000004</v>
      </c>
    </row>
    <row r="283" spans="1:5" x14ac:dyDescent="0.25">
      <c r="A283" s="5">
        <v>282</v>
      </c>
      <c r="B283" s="5" t="s">
        <v>711</v>
      </c>
      <c r="C283" s="5">
        <v>16301</v>
      </c>
      <c r="D283" s="200">
        <v>0.54159999999999997</v>
      </c>
      <c r="E283" s="202">
        <f t="shared" si="4"/>
        <v>0.54159999999999997</v>
      </c>
    </row>
    <row r="284" spans="1:5" x14ac:dyDescent="0.25">
      <c r="A284" s="5">
        <v>283</v>
      </c>
      <c r="B284" s="5" t="s">
        <v>712</v>
      </c>
      <c r="C284" s="5">
        <v>7109</v>
      </c>
      <c r="D284" s="200">
        <v>0.89029999999999998</v>
      </c>
      <c r="E284" s="202">
        <f t="shared" si="4"/>
        <v>0.89029999999999998</v>
      </c>
    </row>
    <row r="285" spans="1:5" x14ac:dyDescent="0.25">
      <c r="A285" s="5">
        <v>284</v>
      </c>
      <c r="B285" s="5" t="s">
        <v>439</v>
      </c>
      <c r="C285" s="5">
        <v>5304</v>
      </c>
      <c r="D285" s="200">
        <v>0.76119999999999999</v>
      </c>
      <c r="E285" s="202">
        <f t="shared" si="4"/>
        <v>0.76119999999999999</v>
      </c>
    </row>
    <row r="286" spans="1:5" x14ac:dyDescent="0.25">
      <c r="A286" s="5">
        <v>285</v>
      </c>
      <c r="B286" s="5" t="s">
        <v>713</v>
      </c>
      <c r="C286" s="5">
        <v>16304</v>
      </c>
      <c r="D286" s="200">
        <v>0.89319999999999999</v>
      </c>
      <c r="E286" s="202">
        <f t="shared" si="4"/>
        <v>0.89319999999999999</v>
      </c>
    </row>
    <row r="287" spans="1:5" x14ac:dyDescent="0.25">
      <c r="A287" s="5">
        <v>286</v>
      </c>
      <c r="B287" s="5" t="s">
        <v>714</v>
      </c>
      <c r="C287" s="5">
        <v>5701</v>
      </c>
      <c r="D287" s="200">
        <v>0.95009999999999994</v>
      </c>
      <c r="E287" s="202">
        <f t="shared" si="4"/>
        <v>0.95009999999999994</v>
      </c>
    </row>
    <row r="288" spans="1:5" x14ac:dyDescent="0.25">
      <c r="A288" s="5">
        <v>287</v>
      </c>
      <c r="B288" s="5" t="s">
        <v>436</v>
      </c>
      <c r="C288" s="5">
        <v>6301</v>
      </c>
      <c r="D288" s="200">
        <v>0.61699999999999999</v>
      </c>
      <c r="E288" s="202">
        <f t="shared" si="4"/>
        <v>0.61699999999999999</v>
      </c>
    </row>
    <row r="289" spans="1:5" x14ac:dyDescent="0.25">
      <c r="A289" s="5">
        <v>288</v>
      </c>
      <c r="B289" s="5" t="s">
        <v>715</v>
      </c>
      <c r="C289" s="5">
        <v>12104</v>
      </c>
      <c r="D289" s="200">
        <v>0.77559999999999996</v>
      </c>
      <c r="E289" s="202">
        <f t="shared" si="4"/>
        <v>0.77559999999999996</v>
      </c>
    </row>
    <row r="290" spans="1:5" x14ac:dyDescent="0.25">
      <c r="A290" s="5">
        <v>289</v>
      </c>
      <c r="B290" s="5" t="s">
        <v>427</v>
      </c>
      <c r="C290" s="5">
        <v>16108</v>
      </c>
      <c r="D290" s="200">
        <v>0.53800000000000003</v>
      </c>
      <c r="E290" s="202">
        <f t="shared" si="4"/>
        <v>0.53800000000000003</v>
      </c>
    </row>
    <row r="291" spans="1:5" x14ac:dyDescent="0.25">
      <c r="A291" s="5">
        <v>290</v>
      </c>
      <c r="B291" s="5" t="s">
        <v>716</v>
      </c>
      <c r="C291" s="5">
        <v>7406</v>
      </c>
      <c r="D291" s="200">
        <v>0.87660000000000005</v>
      </c>
      <c r="E291" s="202">
        <f t="shared" si="4"/>
        <v>0.87660000000000005</v>
      </c>
    </row>
    <row r="292" spans="1:5" x14ac:dyDescent="0.25">
      <c r="A292" s="5">
        <v>291</v>
      </c>
      <c r="B292" s="5" t="s">
        <v>717</v>
      </c>
      <c r="C292" s="5">
        <v>13129</v>
      </c>
      <c r="D292" s="200">
        <v>0.99629999999999996</v>
      </c>
      <c r="E292" s="202">
        <f t="shared" si="4"/>
        <v>0.99629999999999996</v>
      </c>
    </row>
    <row r="293" spans="1:5" x14ac:dyDescent="0.25">
      <c r="A293" s="5">
        <v>292</v>
      </c>
      <c r="B293" s="5" t="s">
        <v>718</v>
      </c>
      <c r="C293" s="5">
        <v>13203</v>
      </c>
      <c r="D293" s="200">
        <v>0.58730000000000004</v>
      </c>
      <c r="E293" s="202">
        <f t="shared" si="4"/>
        <v>0.58730000000000004</v>
      </c>
    </row>
    <row r="294" spans="1:5" x14ac:dyDescent="0.25">
      <c r="A294" s="5">
        <v>293</v>
      </c>
      <c r="B294" s="5" t="s">
        <v>424</v>
      </c>
      <c r="C294" s="5">
        <v>10306</v>
      </c>
      <c r="D294" s="200">
        <v>0.92400000000000004</v>
      </c>
      <c r="E294" s="202">
        <f t="shared" si="4"/>
        <v>0.92400000000000004</v>
      </c>
    </row>
    <row r="295" spans="1:5" x14ac:dyDescent="0.25">
      <c r="A295" s="5">
        <v>294</v>
      </c>
      <c r="B295" s="5" t="s">
        <v>719</v>
      </c>
      <c r="C295" s="5">
        <v>13130</v>
      </c>
      <c r="D295" s="200">
        <v>0.84050000000000002</v>
      </c>
      <c r="E295" s="202">
        <f t="shared" si="4"/>
        <v>0.84050000000000002</v>
      </c>
    </row>
    <row r="296" spans="1:5" x14ac:dyDescent="0.25">
      <c r="A296" s="5">
        <v>295</v>
      </c>
      <c r="B296" s="5" t="s">
        <v>720</v>
      </c>
      <c r="C296" s="5">
        <v>16305</v>
      </c>
      <c r="D296" s="200">
        <v>0.70279999999999998</v>
      </c>
      <c r="E296" s="202">
        <f t="shared" si="4"/>
        <v>0.70279999999999998</v>
      </c>
    </row>
    <row r="297" spans="1:5" x14ac:dyDescent="0.25">
      <c r="A297" s="5">
        <v>296</v>
      </c>
      <c r="B297" s="5" t="s">
        <v>721</v>
      </c>
      <c r="C297" s="5">
        <v>10307</v>
      </c>
      <c r="D297" s="200">
        <v>0.69240000000000002</v>
      </c>
      <c r="E297" s="202">
        <f t="shared" si="4"/>
        <v>0.69240000000000002</v>
      </c>
    </row>
    <row r="298" spans="1:5" x14ac:dyDescent="0.25">
      <c r="A298" s="5">
        <v>297</v>
      </c>
      <c r="B298" s="5" t="s">
        <v>722</v>
      </c>
      <c r="C298" s="5">
        <v>2203</v>
      </c>
      <c r="D298" s="200">
        <v>0.25929999999999997</v>
      </c>
      <c r="E298" s="202">
        <f t="shared" si="4"/>
        <v>0.25929999999999997</v>
      </c>
    </row>
    <row r="299" spans="1:5" x14ac:dyDescent="0.25">
      <c r="A299" s="5">
        <v>298</v>
      </c>
      <c r="B299" s="5" t="s">
        <v>723</v>
      </c>
      <c r="C299" s="5">
        <v>8108</v>
      </c>
      <c r="D299" s="200">
        <v>0.79690000000000005</v>
      </c>
      <c r="E299" s="202">
        <f t="shared" si="4"/>
        <v>0.79690000000000005</v>
      </c>
    </row>
    <row r="300" spans="1:5" x14ac:dyDescent="0.25">
      <c r="A300" s="5">
        <v>299</v>
      </c>
      <c r="B300" s="5" t="s">
        <v>724</v>
      </c>
      <c r="C300" s="5">
        <v>13505</v>
      </c>
      <c r="D300" s="200">
        <v>0.52490000000000003</v>
      </c>
      <c r="E300" s="202">
        <f t="shared" si="4"/>
        <v>0.52490000000000003</v>
      </c>
    </row>
    <row r="301" spans="1:5" x14ac:dyDescent="0.25">
      <c r="A301" s="5">
        <v>300</v>
      </c>
      <c r="B301" s="5" t="s">
        <v>725</v>
      </c>
      <c r="C301" s="5">
        <v>7110</v>
      </c>
      <c r="D301" s="200">
        <v>0.39579999999999999</v>
      </c>
      <c r="E301" s="202">
        <f t="shared" si="4"/>
        <v>0.39579999999999999</v>
      </c>
    </row>
    <row r="302" spans="1:5" x14ac:dyDescent="0.25">
      <c r="A302" s="5">
        <v>301</v>
      </c>
      <c r="B302" s="5" t="s">
        <v>726</v>
      </c>
      <c r="C302" s="5">
        <v>13131</v>
      </c>
      <c r="D302" s="200">
        <v>0.58230000000000004</v>
      </c>
      <c r="E302" s="202">
        <f t="shared" si="4"/>
        <v>0.58230000000000004</v>
      </c>
    </row>
    <row r="303" spans="1:5" x14ac:dyDescent="0.25">
      <c r="A303" s="5">
        <v>302</v>
      </c>
      <c r="B303" s="5" t="s">
        <v>727</v>
      </c>
      <c r="C303" s="5">
        <v>8310</v>
      </c>
      <c r="D303" s="200">
        <v>0.82410000000000005</v>
      </c>
      <c r="E303" s="202">
        <f t="shared" si="4"/>
        <v>0.82410000000000005</v>
      </c>
    </row>
    <row r="304" spans="1:5" x14ac:dyDescent="0.25">
      <c r="A304" s="5">
        <v>303</v>
      </c>
      <c r="B304" s="5" t="s">
        <v>728</v>
      </c>
      <c r="C304" s="5">
        <v>6117</v>
      </c>
      <c r="D304" s="200">
        <v>0.95689999999999997</v>
      </c>
      <c r="E304" s="202">
        <f t="shared" si="4"/>
        <v>0.95689999999999997</v>
      </c>
    </row>
    <row r="305" spans="1:5" x14ac:dyDescent="0.25">
      <c r="A305" s="5">
        <v>304</v>
      </c>
      <c r="B305" s="5" t="s">
        <v>729</v>
      </c>
      <c r="C305" s="5">
        <v>8311</v>
      </c>
      <c r="D305" s="200">
        <v>0.62109999999999999</v>
      </c>
      <c r="E305" s="202">
        <f t="shared" si="4"/>
        <v>0.62109999999999999</v>
      </c>
    </row>
    <row r="306" spans="1:5" x14ac:dyDescent="0.25">
      <c r="A306" s="5">
        <v>305</v>
      </c>
      <c r="B306" s="5" t="s">
        <v>730</v>
      </c>
      <c r="C306" s="5">
        <v>6310</v>
      </c>
      <c r="D306" s="200">
        <v>0.77749999999999997</v>
      </c>
      <c r="E306" s="202">
        <f t="shared" si="4"/>
        <v>0.77749999999999997</v>
      </c>
    </row>
    <row r="307" spans="1:5" x14ac:dyDescent="0.25">
      <c r="A307" s="5">
        <v>306</v>
      </c>
      <c r="B307" s="5" t="s">
        <v>731</v>
      </c>
      <c r="C307" s="5">
        <v>8109</v>
      </c>
      <c r="D307" s="200">
        <v>0.70369999999999999</v>
      </c>
      <c r="E307" s="202">
        <f t="shared" si="4"/>
        <v>0.70369999999999999</v>
      </c>
    </row>
    <row r="308" spans="1:5" x14ac:dyDescent="0.25">
      <c r="A308" s="5">
        <v>307</v>
      </c>
      <c r="B308" s="5" t="s">
        <v>732</v>
      </c>
      <c r="C308" s="5">
        <v>5706</v>
      </c>
      <c r="D308" s="200">
        <v>0.82440000000000002</v>
      </c>
      <c r="E308" s="202">
        <f t="shared" si="4"/>
        <v>0.82440000000000002</v>
      </c>
    </row>
    <row r="309" spans="1:5" x14ac:dyDescent="0.25">
      <c r="A309" s="5">
        <v>308</v>
      </c>
      <c r="B309" s="5" t="s">
        <v>733</v>
      </c>
      <c r="C309" s="5">
        <v>13101</v>
      </c>
      <c r="D309" s="200">
        <v>0.89090000000000003</v>
      </c>
      <c r="E309" s="202">
        <f t="shared" si="4"/>
        <v>0.89090000000000003</v>
      </c>
    </row>
    <row r="310" spans="1:5" x14ac:dyDescent="0.25">
      <c r="A310" s="5">
        <v>309</v>
      </c>
      <c r="B310" s="5" t="s">
        <v>734</v>
      </c>
      <c r="C310" s="5">
        <v>5606</v>
      </c>
      <c r="D310" s="200">
        <v>0.49049999999999999</v>
      </c>
      <c r="E310" s="202">
        <f t="shared" si="4"/>
        <v>0.49049999999999999</v>
      </c>
    </row>
    <row r="311" spans="1:5" x14ac:dyDescent="0.25">
      <c r="A311" s="5">
        <v>310</v>
      </c>
      <c r="B311" s="5" t="s">
        <v>421</v>
      </c>
      <c r="C311" s="5">
        <v>2103</v>
      </c>
      <c r="D311" s="200">
        <v>0.85109999999999997</v>
      </c>
      <c r="E311" s="202">
        <f t="shared" si="4"/>
        <v>0.85109999999999997</v>
      </c>
    </row>
    <row r="312" spans="1:5" x14ac:dyDescent="0.25">
      <c r="A312" s="5">
        <v>311</v>
      </c>
      <c r="B312" s="5" t="s">
        <v>735</v>
      </c>
      <c r="C312" s="5">
        <v>13601</v>
      </c>
      <c r="D312" s="200">
        <v>0.99150000000000005</v>
      </c>
      <c r="E312" s="202">
        <f t="shared" si="4"/>
        <v>0.99150000000000005</v>
      </c>
    </row>
    <row r="313" spans="1:5" x14ac:dyDescent="0.25">
      <c r="A313" s="5">
        <v>312</v>
      </c>
      <c r="B313" s="5" t="s">
        <v>736</v>
      </c>
      <c r="C313" s="5">
        <v>7101</v>
      </c>
      <c r="D313" s="200">
        <v>0.80130000000000001</v>
      </c>
      <c r="E313" s="202">
        <f t="shared" si="4"/>
        <v>0.80130000000000001</v>
      </c>
    </row>
    <row r="314" spans="1:5" x14ac:dyDescent="0.25">
      <c r="A314" s="5">
        <v>313</v>
      </c>
      <c r="B314" s="5" t="s">
        <v>737</v>
      </c>
      <c r="C314" s="5">
        <v>8110</v>
      </c>
      <c r="D314" s="200">
        <v>0.80410000000000004</v>
      </c>
      <c r="E314" s="202">
        <f t="shared" si="4"/>
        <v>0.80410000000000004</v>
      </c>
    </row>
    <row r="315" spans="1:5" x14ac:dyDescent="0.25">
      <c r="A315" s="5">
        <v>314</v>
      </c>
      <c r="B315" s="5" t="s">
        <v>738</v>
      </c>
      <c r="C315" s="5">
        <v>2104</v>
      </c>
      <c r="D315" s="200">
        <v>0.71060000000000001</v>
      </c>
      <c r="E315" s="202">
        <f t="shared" si="4"/>
        <v>0.71060000000000001</v>
      </c>
    </row>
    <row r="316" spans="1:5" x14ac:dyDescent="0.25">
      <c r="A316" s="5">
        <v>315</v>
      </c>
      <c r="B316" s="5" t="s">
        <v>739</v>
      </c>
      <c r="C316" s="5">
        <v>9101</v>
      </c>
      <c r="D316" s="200">
        <v>0.9425</v>
      </c>
      <c r="E316" s="202">
        <f t="shared" si="4"/>
        <v>0.9425</v>
      </c>
    </row>
    <row r="317" spans="1:5" x14ac:dyDescent="0.25">
      <c r="A317" s="5">
        <v>316</v>
      </c>
      <c r="B317" s="5" t="s">
        <v>740</v>
      </c>
      <c r="C317" s="5">
        <v>7308</v>
      </c>
      <c r="D317" s="200">
        <v>0.8014</v>
      </c>
      <c r="E317" s="202">
        <f t="shared" si="4"/>
        <v>0.8014</v>
      </c>
    </row>
    <row r="318" spans="1:5" x14ac:dyDescent="0.25">
      <c r="A318" s="5">
        <v>317</v>
      </c>
      <c r="B318" s="5" t="s">
        <v>741</v>
      </c>
      <c r="C318" s="5">
        <v>9117</v>
      </c>
      <c r="D318" s="200">
        <v>0.63919999999999999</v>
      </c>
      <c r="E318" s="202">
        <f t="shared" si="4"/>
        <v>0.63919999999999999</v>
      </c>
    </row>
    <row r="319" spans="1:5" x14ac:dyDescent="0.25">
      <c r="A319" s="5">
        <v>318</v>
      </c>
      <c r="B319" s="5" t="s">
        <v>742</v>
      </c>
      <c r="C319" s="5">
        <v>3103</v>
      </c>
      <c r="D319" s="200">
        <v>0.3906</v>
      </c>
      <c r="E319" s="202">
        <f t="shared" si="4"/>
        <v>0.3906</v>
      </c>
    </row>
    <row r="320" spans="1:5" x14ac:dyDescent="0.25">
      <c r="A320" s="5">
        <v>319</v>
      </c>
      <c r="B320" s="5" t="s">
        <v>743</v>
      </c>
      <c r="C320" s="5">
        <v>13303</v>
      </c>
      <c r="D320" s="200">
        <v>0.74880000000000002</v>
      </c>
      <c r="E320" s="202">
        <f t="shared" si="4"/>
        <v>0.74880000000000002</v>
      </c>
    </row>
    <row r="321" spans="1:5" x14ac:dyDescent="0.25">
      <c r="A321" s="5">
        <v>320</v>
      </c>
      <c r="B321" s="5" t="s">
        <v>744</v>
      </c>
      <c r="C321" s="5">
        <v>12303</v>
      </c>
      <c r="D321" s="200">
        <v>0.74570000000000003</v>
      </c>
      <c r="E321" s="202">
        <f t="shared" si="4"/>
        <v>0.74570000000000003</v>
      </c>
    </row>
    <row r="322" spans="1:5" x14ac:dyDescent="0.25">
      <c r="A322" s="5">
        <v>321</v>
      </c>
      <c r="B322" s="5" t="s">
        <v>745</v>
      </c>
      <c r="C322" s="5">
        <v>8207</v>
      </c>
      <c r="D322" s="200">
        <v>0.41260000000000002</v>
      </c>
      <c r="E322" s="202">
        <f t="shared" si="4"/>
        <v>0.41260000000000002</v>
      </c>
    </row>
    <row r="323" spans="1:5" x14ac:dyDescent="0.25">
      <c r="A323" s="5">
        <v>322</v>
      </c>
      <c r="B323" s="5" t="s">
        <v>746</v>
      </c>
      <c r="C323" s="5">
        <v>2301</v>
      </c>
      <c r="D323" s="200">
        <v>0.72560000000000002</v>
      </c>
      <c r="E323" s="202">
        <f t="shared" ref="E323:E346" si="5">D323</f>
        <v>0.72560000000000002</v>
      </c>
    </row>
    <row r="324" spans="1:5" x14ac:dyDescent="0.25">
      <c r="A324" s="5">
        <v>323</v>
      </c>
      <c r="B324" s="5" t="s">
        <v>747</v>
      </c>
      <c r="C324" s="5">
        <v>9118</v>
      </c>
      <c r="D324" s="200">
        <v>0.44800000000000001</v>
      </c>
      <c r="E324" s="202">
        <f t="shared" si="5"/>
        <v>0.44800000000000001</v>
      </c>
    </row>
    <row r="325" spans="1:5" x14ac:dyDescent="0.25">
      <c r="A325" s="5">
        <v>324</v>
      </c>
      <c r="B325" s="5" t="s">
        <v>748</v>
      </c>
      <c r="C325" s="5">
        <v>8111</v>
      </c>
      <c r="D325" s="200">
        <v>0.86060000000000003</v>
      </c>
      <c r="E325" s="202">
        <f t="shared" si="5"/>
        <v>0.86060000000000003</v>
      </c>
    </row>
    <row r="326" spans="1:5" x14ac:dyDescent="0.25">
      <c r="A326" s="5">
        <v>325</v>
      </c>
      <c r="B326" s="5" t="s">
        <v>749</v>
      </c>
      <c r="C326" s="5">
        <v>12402</v>
      </c>
      <c r="D326" s="200">
        <v>0.94950000000000001</v>
      </c>
      <c r="E326" s="202">
        <f t="shared" si="5"/>
        <v>0.94950000000000001</v>
      </c>
    </row>
    <row r="327" spans="1:5" x14ac:dyDescent="0.25">
      <c r="A327" s="5">
        <v>326</v>
      </c>
      <c r="B327" s="5" t="s">
        <v>750</v>
      </c>
      <c r="C327" s="5">
        <v>11303</v>
      </c>
      <c r="D327" s="200">
        <v>0.89900000000000002</v>
      </c>
      <c r="E327" s="202">
        <f t="shared" si="5"/>
        <v>0.89900000000000002</v>
      </c>
    </row>
    <row r="328" spans="1:5" x14ac:dyDescent="0.25">
      <c r="A328" s="5">
        <v>327</v>
      </c>
      <c r="B328" s="5" t="s">
        <v>751</v>
      </c>
      <c r="C328" s="5">
        <v>9210</v>
      </c>
      <c r="D328" s="200">
        <v>0.70860000000000001</v>
      </c>
      <c r="E328" s="202">
        <f t="shared" si="5"/>
        <v>0.70860000000000001</v>
      </c>
    </row>
    <row r="329" spans="1:5" x14ac:dyDescent="0.25">
      <c r="A329" s="5">
        <v>328</v>
      </c>
      <c r="B329" s="5" t="s">
        <v>752</v>
      </c>
      <c r="C329" s="5">
        <v>16207</v>
      </c>
      <c r="D329" s="200">
        <v>0.40110000000000001</v>
      </c>
      <c r="E329" s="202">
        <f t="shared" si="5"/>
        <v>0.40110000000000001</v>
      </c>
    </row>
    <row r="330" spans="1:5" x14ac:dyDescent="0.25">
      <c r="A330" s="5">
        <v>329</v>
      </c>
      <c r="B330" s="5" t="s">
        <v>753</v>
      </c>
      <c r="C330" s="5">
        <v>8312</v>
      </c>
      <c r="D330" s="200">
        <v>0.61429999999999996</v>
      </c>
      <c r="E330" s="202">
        <f t="shared" si="5"/>
        <v>0.61429999999999996</v>
      </c>
    </row>
    <row r="331" spans="1:5" x14ac:dyDescent="0.25">
      <c r="A331" s="5">
        <v>330</v>
      </c>
      <c r="B331" s="5" t="s">
        <v>754</v>
      </c>
      <c r="C331" s="5">
        <v>14101</v>
      </c>
      <c r="D331" s="200">
        <v>0.66159999999999997</v>
      </c>
      <c r="E331" s="202">
        <f t="shared" si="5"/>
        <v>0.66159999999999997</v>
      </c>
    </row>
    <row r="332" spans="1:5" x14ac:dyDescent="0.25">
      <c r="A332" s="5">
        <v>331</v>
      </c>
      <c r="B332" s="5" t="s">
        <v>755</v>
      </c>
      <c r="C332" s="5">
        <v>3301</v>
      </c>
      <c r="D332" s="200">
        <v>0.63929999999999998</v>
      </c>
      <c r="E332" s="202">
        <f t="shared" si="5"/>
        <v>0.63929999999999998</v>
      </c>
    </row>
    <row r="333" spans="1:5" x14ac:dyDescent="0.25">
      <c r="A333" s="5">
        <v>332</v>
      </c>
      <c r="B333" s="5" t="s">
        <v>756</v>
      </c>
      <c r="C333" s="5">
        <v>5101</v>
      </c>
      <c r="D333" s="200">
        <v>0.88370000000000004</v>
      </c>
      <c r="E333" s="202">
        <f t="shared" si="5"/>
        <v>0.88370000000000004</v>
      </c>
    </row>
    <row r="334" spans="1:5" x14ac:dyDescent="0.25">
      <c r="A334" s="5">
        <v>333</v>
      </c>
      <c r="B334" s="5" t="s">
        <v>757</v>
      </c>
      <c r="C334" s="5">
        <v>7309</v>
      </c>
      <c r="D334" s="200">
        <v>0.44119999999999998</v>
      </c>
      <c r="E334" s="202">
        <f t="shared" si="5"/>
        <v>0.44119999999999998</v>
      </c>
    </row>
    <row r="335" spans="1:5" x14ac:dyDescent="0.25">
      <c r="A335" s="5">
        <v>334</v>
      </c>
      <c r="B335" s="5" t="s">
        <v>758</v>
      </c>
      <c r="C335" s="5">
        <v>9211</v>
      </c>
      <c r="D335" s="200">
        <v>0.70320000000000005</v>
      </c>
      <c r="E335" s="202">
        <f t="shared" si="5"/>
        <v>0.70320000000000005</v>
      </c>
    </row>
    <row r="336" spans="1:5" x14ac:dyDescent="0.25">
      <c r="A336" s="5">
        <v>335</v>
      </c>
      <c r="B336" s="5" t="s">
        <v>759</v>
      </c>
      <c r="C336" s="5">
        <v>4106</v>
      </c>
      <c r="D336" s="200">
        <v>0.66820000000000002</v>
      </c>
      <c r="E336" s="202">
        <f t="shared" si="5"/>
        <v>0.66820000000000002</v>
      </c>
    </row>
    <row r="337" spans="1:5" x14ac:dyDescent="0.25">
      <c r="A337" s="5">
        <v>336</v>
      </c>
      <c r="B337" s="5" t="s">
        <v>760</v>
      </c>
      <c r="C337" s="5">
        <v>9119</v>
      </c>
      <c r="D337" s="200">
        <v>0.75780000000000003</v>
      </c>
      <c r="E337" s="202">
        <f t="shared" si="5"/>
        <v>0.75780000000000003</v>
      </c>
    </row>
    <row r="338" spans="1:5" x14ac:dyDescent="0.25">
      <c r="A338" s="5">
        <v>337</v>
      </c>
      <c r="B338" s="5" t="s">
        <v>431</v>
      </c>
      <c r="C338" s="5">
        <v>7407</v>
      </c>
      <c r="D338" s="200">
        <v>0.94630000000000003</v>
      </c>
      <c r="E338" s="202">
        <f t="shared" si="5"/>
        <v>0.94630000000000003</v>
      </c>
    </row>
    <row r="339" spans="1:5" x14ac:dyDescent="0.25">
      <c r="A339" s="5">
        <v>338</v>
      </c>
      <c r="B339" s="5" t="s">
        <v>761</v>
      </c>
      <c r="C339" s="5">
        <v>5804</v>
      </c>
      <c r="D339" s="200">
        <v>0.97070000000000001</v>
      </c>
      <c r="E339" s="202">
        <f t="shared" si="5"/>
        <v>0.97070000000000001</v>
      </c>
    </row>
    <row r="340" spans="1:5" x14ac:dyDescent="0.25">
      <c r="A340" s="5">
        <v>339</v>
      </c>
      <c r="B340" s="5" t="s">
        <v>762</v>
      </c>
      <c r="C340" s="5">
        <v>9120</v>
      </c>
      <c r="D340" s="200">
        <v>0.9496</v>
      </c>
      <c r="E340" s="202">
        <f t="shared" si="5"/>
        <v>0.9496</v>
      </c>
    </row>
    <row r="341" spans="1:5" x14ac:dyDescent="0.25">
      <c r="A341" s="5">
        <v>340</v>
      </c>
      <c r="B341" s="5" t="s">
        <v>763</v>
      </c>
      <c r="C341" s="5">
        <v>5109</v>
      </c>
      <c r="D341" s="200">
        <v>0.64239999999999997</v>
      </c>
      <c r="E341" s="202">
        <f t="shared" si="5"/>
        <v>0.64239999999999997</v>
      </c>
    </row>
    <row r="342" spans="1:5" x14ac:dyDescent="0.25">
      <c r="A342" s="5">
        <v>341</v>
      </c>
      <c r="B342" s="5" t="s">
        <v>764</v>
      </c>
      <c r="C342" s="5">
        <v>13132</v>
      </c>
      <c r="D342" s="200">
        <v>0.91559999999999997</v>
      </c>
      <c r="E342" s="202">
        <f t="shared" si="5"/>
        <v>0.91559999999999997</v>
      </c>
    </row>
    <row r="343" spans="1:5" x14ac:dyDescent="0.25">
      <c r="A343" s="5">
        <v>342</v>
      </c>
      <c r="B343" s="5" t="s">
        <v>430</v>
      </c>
      <c r="C343" s="5">
        <v>7408</v>
      </c>
      <c r="D343" s="200">
        <v>0.63729999999999998</v>
      </c>
      <c r="E343" s="202">
        <f t="shared" si="5"/>
        <v>0.63729999999999998</v>
      </c>
    </row>
    <row r="344" spans="1:5" x14ac:dyDescent="0.25">
      <c r="A344" s="5">
        <v>343</v>
      </c>
      <c r="B344" s="5" t="s">
        <v>765</v>
      </c>
      <c r="C344" s="5">
        <v>8313</v>
      </c>
      <c r="D344" s="200">
        <v>0.48609999999999998</v>
      </c>
      <c r="E344" s="202">
        <f t="shared" si="5"/>
        <v>0.48609999999999998</v>
      </c>
    </row>
    <row r="345" spans="1:5" x14ac:dyDescent="0.25">
      <c r="A345" s="5">
        <v>344</v>
      </c>
      <c r="B345" s="5" t="s">
        <v>766</v>
      </c>
      <c r="C345" s="5">
        <v>16109</v>
      </c>
      <c r="D345" s="200">
        <v>0.3947</v>
      </c>
      <c r="E345" s="202">
        <f t="shared" si="5"/>
        <v>0.3947</v>
      </c>
    </row>
    <row r="346" spans="1:5" x14ac:dyDescent="0.25">
      <c r="A346" s="5">
        <v>345</v>
      </c>
      <c r="B346" s="5" t="s">
        <v>767</v>
      </c>
      <c r="C346" s="5">
        <v>5405</v>
      </c>
      <c r="D346" s="200">
        <v>0.91210000000000002</v>
      </c>
      <c r="E346" s="202">
        <f t="shared" si="5"/>
        <v>0.91210000000000002</v>
      </c>
    </row>
  </sheetData>
  <sheetProtection algorithmName="SHA-512" hashValue="waUOay73fOZPqfrWfxkKDY704Fndf0gLRkH3uAEq/7279h2iUXh6wnVZpQaldSQNJ5eG8OWcrUKIfUJJbG/WUA==" saltValue="LZ5X264ffgbq6J/KPXIxYg==" spinCount="100000" sheet="1" objects="1" scenarios="1"/>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D348"/>
  <sheetViews>
    <sheetView topLeftCell="A13" workbookViewId="0"/>
  </sheetViews>
  <sheetFormatPr baseColWidth="10" defaultRowHeight="15" x14ac:dyDescent="0.25"/>
  <cols>
    <col min="1" max="2" width="19.42578125" style="38" customWidth="1"/>
    <col min="3" max="3" width="15.7109375" style="38" bestFit="1" customWidth="1"/>
    <col min="4" max="16384" width="11.42578125" style="38"/>
  </cols>
  <sheetData>
    <row r="1" spans="1:4" x14ac:dyDescent="0.25">
      <c r="B1" s="38" t="s">
        <v>448</v>
      </c>
      <c r="D1" s="38" t="s">
        <v>768</v>
      </c>
    </row>
    <row r="2" spans="1:4" x14ac:dyDescent="0.25">
      <c r="A2" s="38" t="s">
        <v>157</v>
      </c>
      <c r="B2" s="38">
        <v>11201</v>
      </c>
      <c r="C2" s="226" t="s">
        <v>1126</v>
      </c>
      <c r="D2" s="227">
        <f>IF(C2="SI",1,0)</f>
        <v>1</v>
      </c>
    </row>
    <row r="3" spans="1:4" x14ac:dyDescent="0.25">
      <c r="A3" s="38" t="s">
        <v>194</v>
      </c>
      <c r="B3" s="38">
        <v>5602</v>
      </c>
      <c r="C3" s="226" t="s">
        <v>1126</v>
      </c>
      <c r="D3" s="227">
        <f t="shared" ref="D3:D66" si="0">IF(C3="SI",1,0)</f>
        <v>1</v>
      </c>
    </row>
    <row r="4" spans="1:4" x14ac:dyDescent="0.25">
      <c r="A4" s="38" t="s">
        <v>218</v>
      </c>
      <c r="B4" s="38">
        <v>13502</v>
      </c>
      <c r="C4" s="226" t="s">
        <v>1126</v>
      </c>
      <c r="D4" s="227">
        <f t="shared" si="0"/>
        <v>1</v>
      </c>
    </row>
    <row r="5" spans="1:4" x14ac:dyDescent="0.25">
      <c r="A5" s="38" t="s">
        <v>251</v>
      </c>
      <c r="B5" s="38">
        <v>8314</v>
      </c>
      <c r="C5" s="226" t="s">
        <v>1126</v>
      </c>
      <c r="D5" s="227">
        <f t="shared" si="0"/>
        <v>1</v>
      </c>
    </row>
    <row r="6" spans="1:4" x14ac:dyDescent="0.25">
      <c r="A6" s="38" t="s">
        <v>329</v>
      </c>
      <c r="B6" s="38">
        <v>3302</v>
      </c>
      <c r="C6" s="226" t="s">
        <v>1126</v>
      </c>
      <c r="D6" s="227">
        <f t="shared" si="0"/>
        <v>1</v>
      </c>
    </row>
    <row r="7" spans="1:4" x14ac:dyDescent="0.25">
      <c r="A7" s="38" t="s">
        <v>70</v>
      </c>
      <c r="B7" s="38">
        <v>1107</v>
      </c>
      <c r="C7" s="226" t="s">
        <v>1126</v>
      </c>
      <c r="D7" s="227">
        <f t="shared" si="0"/>
        <v>1</v>
      </c>
    </row>
    <row r="8" spans="1:4" x14ac:dyDescent="0.25">
      <c r="A8" s="38" t="s">
        <v>104</v>
      </c>
      <c r="B8" s="38">
        <v>10202</v>
      </c>
      <c r="C8" s="226" t="s">
        <v>1126</v>
      </c>
      <c r="D8" s="227">
        <f t="shared" si="0"/>
        <v>1</v>
      </c>
    </row>
    <row r="9" spans="1:4" x14ac:dyDescent="0.25">
      <c r="A9" s="38" t="s">
        <v>89</v>
      </c>
      <c r="B9" s="38">
        <v>4103</v>
      </c>
      <c r="C9" s="226" t="s">
        <v>1126</v>
      </c>
      <c r="D9" s="227">
        <f t="shared" si="0"/>
        <v>1</v>
      </c>
    </row>
    <row r="10" spans="1:4" x14ac:dyDescent="0.25">
      <c r="A10" s="38" t="s">
        <v>138</v>
      </c>
      <c r="B10" s="38">
        <v>9201</v>
      </c>
      <c r="C10" s="226" t="s">
        <v>1126</v>
      </c>
      <c r="D10" s="227">
        <f t="shared" si="0"/>
        <v>1</v>
      </c>
    </row>
    <row r="11" spans="1:4" x14ac:dyDescent="0.25">
      <c r="A11" s="38" t="s">
        <v>28</v>
      </c>
      <c r="B11" s="38">
        <v>2101</v>
      </c>
      <c r="C11" s="226" t="s">
        <v>1126</v>
      </c>
      <c r="D11" s="227">
        <f t="shared" si="0"/>
        <v>1</v>
      </c>
    </row>
    <row r="12" spans="1:4" x14ac:dyDescent="0.25">
      <c r="A12" s="38" t="s">
        <v>304</v>
      </c>
      <c r="B12" s="38">
        <v>8302</v>
      </c>
      <c r="C12" s="226" t="s">
        <v>1126</v>
      </c>
      <c r="D12" s="227">
        <f t="shared" si="0"/>
        <v>1</v>
      </c>
    </row>
    <row r="13" spans="1:4" x14ac:dyDescent="0.25">
      <c r="A13" s="38" t="s">
        <v>197</v>
      </c>
      <c r="B13" s="38">
        <v>8202</v>
      </c>
      <c r="C13" s="226" t="s">
        <v>1126</v>
      </c>
      <c r="D13" s="227">
        <f t="shared" si="0"/>
        <v>1</v>
      </c>
    </row>
    <row r="14" spans="1:4" x14ac:dyDescent="0.25">
      <c r="A14" s="38" t="s">
        <v>59</v>
      </c>
      <c r="B14" s="38">
        <v>15101</v>
      </c>
      <c r="C14" s="226" t="s">
        <v>1126</v>
      </c>
      <c r="D14" s="227">
        <f t="shared" si="0"/>
        <v>1</v>
      </c>
    </row>
    <row r="15" spans="1:4" x14ac:dyDescent="0.25">
      <c r="A15" s="38" t="s">
        <v>81</v>
      </c>
      <c r="B15" s="38">
        <v>13402</v>
      </c>
      <c r="C15" s="226" t="s">
        <v>1127</v>
      </c>
      <c r="D15" s="227">
        <f t="shared" si="0"/>
        <v>0</v>
      </c>
    </row>
    <row r="16" spans="1:4" x14ac:dyDescent="0.25">
      <c r="A16" s="38" t="s">
        <v>221</v>
      </c>
      <c r="B16" s="38">
        <v>16102</v>
      </c>
      <c r="C16" s="226" t="s">
        <v>1126</v>
      </c>
      <c r="D16" s="227">
        <f t="shared" si="0"/>
        <v>1</v>
      </c>
    </row>
    <row r="17" spans="1:4" x14ac:dyDescent="0.25">
      <c r="A17" s="38" t="s">
        <v>192</v>
      </c>
      <c r="B17" s="38">
        <v>5402</v>
      </c>
      <c r="C17" s="226" t="s">
        <v>1126</v>
      </c>
      <c r="D17" s="227">
        <f t="shared" si="0"/>
        <v>1</v>
      </c>
    </row>
    <row r="18" spans="1:4" x14ac:dyDescent="0.25">
      <c r="A18" s="38" t="s">
        <v>223</v>
      </c>
      <c r="B18" s="38">
        <v>12201</v>
      </c>
      <c r="C18" s="226" t="s">
        <v>1126</v>
      </c>
      <c r="D18" s="227">
        <f t="shared" si="0"/>
        <v>1</v>
      </c>
    </row>
    <row r="19" spans="1:4" x14ac:dyDescent="0.25">
      <c r="A19" s="38" t="s">
        <v>111</v>
      </c>
      <c r="B19" s="38">
        <v>8303</v>
      </c>
      <c r="C19" s="226" t="s">
        <v>1126</v>
      </c>
      <c r="D19" s="227">
        <f t="shared" si="0"/>
        <v>1</v>
      </c>
    </row>
    <row r="20" spans="1:4" x14ac:dyDescent="0.25">
      <c r="A20" s="38" t="s">
        <v>74</v>
      </c>
      <c r="B20" s="38">
        <v>2201</v>
      </c>
      <c r="C20" s="226" t="s">
        <v>1126</v>
      </c>
      <c r="D20" s="227">
        <f t="shared" si="0"/>
        <v>1</v>
      </c>
    </row>
    <row r="21" spans="1:4" x14ac:dyDescent="0.25">
      <c r="A21" s="38" t="s">
        <v>172</v>
      </c>
      <c r="B21" s="38">
        <v>10102</v>
      </c>
      <c r="C21" s="226" t="s">
        <v>1126</v>
      </c>
      <c r="D21" s="227">
        <f t="shared" si="0"/>
        <v>1</v>
      </c>
    </row>
    <row r="22" spans="1:4" x14ac:dyDescent="0.25">
      <c r="A22" s="38" t="s">
        <v>87</v>
      </c>
      <c r="B22" s="38">
        <v>3102</v>
      </c>
      <c r="C22" s="226" t="s">
        <v>1126</v>
      </c>
      <c r="D22" s="227">
        <f t="shared" si="0"/>
        <v>1</v>
      </c>
    </row>
    <row r="23" spans="1:4" x14ac:dyDescent="0.25">
      <c r="A23" s="38" t="s">
        <v>232</v>
      </c>
      <c r="B23" s="38">
        <v>13403</v>
      </c>
      <c r="C23" s="226" t="s">
        <v>1126</v>
      </c>
      <c r="D23" s="227">
        <f t="shared" si="0"/>
        <v>1</v>
      </c>
    </row>
    <row r="24" spans="1:4" x14ac:dyDescent="0.25">
      <c r="A24" s="38" t="s">
        <v>155</v>
      </c>
      <c r="B24" s="38">
        <v>5302</v>
      </c>
      <c r="C24" s="226" t="s">
        <v>1126</v>
      </c>
      <c r="D24" s="227">
        <f t="shared" si="0"/>
        <v>1</v>
      </c>
    </row>
    <row r="25" spans="1:4" x14ac:dyDescent="0.25">
      <c r="A25" s="38" t="s">
        <v>310</v>
      </c>
      <c r="B25" s="38">
        <v>15102</v>
      </c>
      <c r="C25" s="226" t="s">
        <v>1126</v>
      </c>
      <c r="D25" s="227">
        <f t="shared" si="0"/>
        <v>1</v>
      </c>
    </row>
    <row r="26" spans="1:4" x14ac:dyDescent="0.25">
      <c r="A26" s="38" t="s">
        <v>261</v>
      </c>
      <c r="B26" s="38">
        <v>1402</v>
      </c>
      <c r="C26" s="226" t="s">
        <v>1126</v>
      </c>
      <c r="D26" s="227">
        <f t="shared" si="0"/>
        <v>1</v>
      </c>
    </row>
    <row r="27" spans="1:4" x14ac:dyDescent="0.25">
      <c r="A27" s="38" t="s">
        <v>248</v>
      </c>
      <c r="B27" s="38">
        <v>4202</v>
      </c>
      <c r="C27" s="226" t="s">
        <v>1126</v>
      </c>
      <c r="D27" s="227">
        <f t="shared" si="0"/>
        <v>1</v>
      </c>
    </row>
    <row r="28" spans="1:4" x14ac:dyDescent="0.25">
      <c r="A28" s="38" t="s">
        <v>115</v>
      </c>
      <c r="B28" s="38">
        <v>8203</v>
      </c>
      <c r="C28" s="226" t="s">
        <v>1126</v>
      </c>
      <c r="D28" s="227">
        <f t="shared" si="0"/>
        <v>1</v>
      </c>
    </row>
    <row r="29" spans="1:4" x14ac:dyDescent="0.25">
      <c r="A29" s="38" t="s">
        <v>331</v>
      </c>
      <c r="B29" s="38">
        <v>9102</v>
      </c>
      <c r="C29" s="226" t="s">
        <v>1126</v>
      </c>
      <c r="D29" s="227">
        <f t="shared" si="0"/>
        <v>1</v>
      </c>
    </row>
    <row r="30" spans="1:4" x14ac:dyDescent="0.25">
      <c r="A30" s="38" t="s">
        <v>82</v>
      </c>
      <c r="B30" s="38">
        <v>5603</v>
      </c>
      <c r="C30" s="226" t="s">
        <v>1126</v>
      </c>
      <c r="D30" s="227">
        <f t="shared" si="0"/>
        <v>1</v>
      </c>
    </row>
    <row r="31" spans="1:4" x14ac:dyDescent="0.25">
      <c r="A31" s="38" t="s">
        <v>152</v>
      </c>
      <c r="B31" s="38">
        <v>5102</v>
      </c>
      <c r="C31" s="226" t="s">
        <v>1126</v>
      </c>
      <c r="D31" s="227">
        <f t="shared" si="0"/>
        <v>1</v>
      </c>
    </row>
    <row r="32" spans="1:4" x14ac:dyDescent="0.25">
      <c r="A32" s="38" t="s">
        <v>122</v>
      </c>
      <c r="B32" s="38">
        <v>10201</v>
      </c>
      <c r="C32" s="226" t="s">
        <v>1126</v>
      </c>
      <c r="D32" s="227">
        <f t="shared" si="0"/>
        <v>1</v>
      </c>
    </row>
    <row r="33" spans="1:4" x14ac:dyDescent="0.25">
      <c r="A33" s="38" t="s">
        <v>160</v>
      </c>
      <c r="B33" s="38">
        <v>5702</v>
      </c>
      <c r="C33" s="226" t="s">
        <v>1126</v>
      </c>
      <c r="D33" s="227">
        <f t="shared" si="0"/>
        <v>1</v>
      </c>
    </row>
    <row r="34" spans="1:4" x14ac:dyDescent="0.25">
      <c r="A34" s="38" t="s">
        <v>102</v>
      </c>
      <c r="B34" s="38">
        <v>7201</v>
      </c>
      <c r="C34" s="226" t="s">
        <v>1126</v>
      </c>
      <c r="D34" s="227">
        <f t="shared" si="0"/>
        <v>1</v>
      </c>
    </row>
    <row r="35" spans="1:4" x14ac:dyDescent="0.25">
      <c r="A35" s="38" t="s">
        <v>21</v>
      </c>
      <c r="B35" s="38">
        <v>13102</v>
      </c>
      <c r="C35" s="226" t="s">
        <v>1127</v>
      </c>
      <c r="D35" s="227">
        <f t="shared" si="0"/>
        <v>0</v>
      </c>
    </row>
    <row r="36" spans="1:4" x14ac:dyDescent="0.25">
      <c r="A36" s="38" t="s">
        <v>46</v>
      </c>
      <c r="B36" s="38">
        <v>13103</v>
      </c>
      <c r="C36" s="226" t="s">
        <v>1126</v>
      </c>
      <c r="D36" s="227">
        <f t="shared" si="0"/>
        <v>1</v>
      </c>
    </row>
    <row r="37" spans="1:4" x14ac:dyDescent="0.25">
      <c r="A37" s="38" t="s">
        <v>210</v>
      </c>
      <c r="B37" s="38">
        <v>10401</v>
      </c>
      <c r="C37" s="226" t="s">
        <v>1126</v>
      </c>
      <c r="D37" s="227">
        <f t="shared" si="0"/>
        <v>1</v>
      </c>
    </row>
    <row r="38" spans="1:4" x14ac:dyDescent="0.25">
      <c r="A38" s="38" t="s">
        <v>259</v>
      </c>
      <c r="B38" s="38">
        <v>7202</v>
      </c>
      <c r="C38" s="226" t="s">
        <v>1126</v>
      </c>
      <c r="D38" s="227">
        <f t="shared" si="0"/>
        <v>1</v>
      </c>
    </row>
    <row r="39" spans="1:4" x14ac:dyDescent="0.25">
      <c r="A39" s="38" t="s">
        <v>133</v>
      </c>
      <c r="B39" s="38">
        <v>3201</v>
      </c>
      <c r="C39" s="226" t="s">
        <v>1126</v>
      </c>
      <c r="D39" s="227">
        <f t="shared" si="0"/>
        <v>1</v>
      </c>
    </row>
    <row r="40" spans="1:4" x14ac:dyDescent="0.25">
      <c r="A40" s="38" t="s">
        <v>316</v>
      </c>
      <c r="B40" s="38">
        <v>6302</v>
      </c>
      <c r="C40" s="226" t="s">
        <v>1126</v>
      </c>
      <c r="D40" s="227">
        <f t="shared" si="0"/>
        <v>1</v>
      </c>
    </row>
    <row r="41" spans="1:4" x14ac:dyDescent="0.25">
      <c r="A41" s="38" t="s">
        <v>39</v>
      </c>
      <c r="B41" s="38">
        <v>8103</v>
      </c>
      <c r="C41" s="226" t="s">
        <v>1126</v>
      </c>
      <c r="D41" s="227">
        <f t="shared" si="0"/>
        <v>1</v>
      </c>
    </row>
    <row r="42" spans="1:4" x14ac:dyDescent="0.25">
      <c r="A42" s="38" t="s">
        <v>161</v>
      </c>
      <c r="B42" s="38">
        <v>11401</v>
      </c>
      <c r="C42" s="226" t="s">
        <v>1126</v>
      </c>
      <c r="D42" s="227">
        <f t="shared" si="0"/>
        <v>1</v>
      </c>
    </row>
    <row r="43" spans="1:4" x14ac:dyDescent="0.25">
      <c r="A43" s="38" t="s">
        <v>71</v>
      </c>
      <c r="B43" s="38">
        <v>16101</v>
      </c>
      <c r="C43" s="226" t="s">
        <v>1126</v>
      </c>
      <c r="D43" s="227">
        <f t="shared" si="0"/>
        <v>1</v>
      </c>
    </row>
    <row r="44" spans="1:4" x14ac:dyDescent="0.25">
      <c r="A44" s="38" t="s">
        <v>73</v>
      </c>
      <c r="B44" s="38">
        <v>16103</v>
      </c>
      <c r="C44" s="226" t="s">
        <v>1126</v>
      </c>
      <c r="D44" s="227">
        <f t="shared" si="0"/>
        <v>1</v>
      </c>
    </row>
    <row r="45" spans="1:4" x14ac:dyDescent="0.25">
      <c r="A45" s="38" t="s">
        <v>237</v>
      </c>
      <c r="B45" s="38">
        <v>6303</v>
      </c>
      <c r="C45" s="226" t="s">
        <v>1126</v>
      </c>
      <c r="D45" s="227">
        <f t="shared" si="0"/>
        <v>1</v>
      </c>
    </row>
    <row r="46" spans="1:4" x14ac:dyDescent="0.25">
      <c r="A46" s="38" t="s">
        <v>312</v>
      </c>
      <c r="B46" s="38">
        <v>9121</v>
      </c>
      <c r="C46" s="226" t="s">
        <v>1126</v>
      </c>
      <c r="D46" s="227">
        <f t="shared" si="0"/>
        <v>1</v>
      </c>
    </row>
    <row r="47" spans="1:4" x14ac:dyDescent="0.25">
      <c r="A47" s="38" t="s">
        <v>162</v>
      </c>
      <c r="B47" s="38">
        <v>10203</v>
      </c>
      <c r="C47" s="226" t="s">
        <v>1126</v>
      </c>
      <c r="D47" s="227">
        <f t="shared" si="0"/>
        <v>1</v>
      </c>
    </row>
    <row r="48" spans="1:4" x14ac:dyDescent="0.25">
      <c r="A48" s="38" t="s">
        <v>211</v>
      </c>
      <c r="B48" s="38">
        <v>11202</v>
      </c>
      <c r="C48" s="226" t="s">
        <v>1126</v>
      </c>
      <c r="D48" s="227">
        <f t="shared" si="0"/>
        <v>1</v>
      </c>
    </row>
    <row r="49" spans="1:4" x14ac:dyDescent="0.25">
      <c r="A49" s="38" t="s">
        <v>346</v>
      </c>
      <c r="B49" s="38">
        <v>16202</v>
      </c>
      <c r="C49" s="226" t="s">
        <v>1126</v>
      </c>
      <c r="D49" s="227">
        <f t="shared" si="0"/>
        <v>1</v>
      </c>
    </row>
    <row r="50" spans="1:4" x14ac:dyDescent="0.25">
      <c r="A50" s="38" t="s">
        <v>231</v>
      </c>
      <c r="B50" s="38">
        <v>10103</v>
      </c>
      <c r="C50" s="226" t="s">
        <v>1126</v>
      </c>
      <c r="D50" s="227">
        <f t="shared" si="0"/>
        <v>1</v>
      </c>
    </row>
    <row r="51" spans="1:4" x14ac:dyDescent="0.25">
      <c r="A51" s="38" t="s">
        <v>222</v>
      </c>
      <c r="B51" s="38">
        <v>11301</v>
      </c>
      <c r="C51" s="226" t="s">
        <v>1126</v>
      </c>
      <c r="D51" s="227">
        <f t="shared" si="0"/>
        <v>1</v>
      </c>
    </row>
    <row r="52" spans="1:4" x14ac:dyDescent="0.25">
      <c r="A52" s="38" t="s">
        <v>150</v>
      </c>
      <c r="B52" s="38">
        <v>6102</v>
      </c>
      <c r="C52" s="226" t="s">
        <v>1126</v>
      </c>
      <c r="D52" s="227">
        <f t="shared" si="0"/>
        <v>1</v>
      </c>
    </row>
    <row r="53" spans="1:4" x14ac:dyDescent="0.25">
      <c r="A53" s="38" t="s">
        <v>345</v>
      </c>
      <c r="B53" s="38">
        <v>16203</v>
      </c>
      <c r="C53" s="226" t="s">
        <v>1126</v>
      </c>
      <c r="D53" s="227">
        <f t="shared" si="0"/>
        <v>1</v>
      </c>
    </row>
    <row r="54" spans="1:4" x14ac:dyDescent="0.25">
      <c r="A54" s="38" t="s">
        <v>53</v>
      </c>
      <c r="B54" s="38">
        <v>11101</v>
      </c>
      <c r="C54" s="226" t="s">
        <v>1126</v>
      </c>
      <c r="D54" s="227">
        <f t="shared" si="0"/>
        <v>1</v>
      </c>
    </row>
    <row r="55" spans="1:4" x14ac:dyDescent="0.25">
      <c r="A55" s="38" t="s">
        <v>293</v>
      </c>
      <c r="B55" s="38">
        <v>16302</v>
      </c>
      <c r="C55" s="226" t="s">
        <v>1126</v>
      </c>
      <c r="D55" s="227">
        <f t="shared" si="0"/>
        <v>1</v>
      </c>
    </row>
    <row r="56" spans="1:4" x14ac:dyDescent="0.25">
      <c r="A56" s="38" t="s">
        <v>177</v>
      </c>
      <c r="B56" s="38">
        <v>6103</v>
      </c>
      <c r="C56" s="226" t="s">
        <v>1126</v>
      </c>
      <c r="D56" s="227">
        <f t="shared" si="0"/>
        <v>1</v>
      </c>
    </row>
    <row r="57" spans="1:4" x14ac:dyDescent="0.25">
      <c r="A57" s="38" t="s">
        <v>340</v>
      </c>
      <c r="B57" s="38">
        <v>7402</v>
      </c>
      <c r="C57" s="226" t="s">
        <v>1126</v>
      </c>
      <c r="D57" s="227">
        <f t="shared" si="0"/>
        <v>1</v>
      </c>
    </row>
    <row r="58" spans="1:4" x14ac:dyDescent="0.25">
      <c r="A58" s="38" t="s">
        <v>334</v>
      </c>
      <c r="B58" s="38">
        <v>1403</v>
      </c>
      <c r="C58" s="226" t="s">
        <v>1126</v>
      </c>
      <c r="D58" s="227">
        <f t="shared" si="0"/>
        <v>1</v>
      </c>
    </row>
    <row r="59" spans="1:4" x14ac:dyDescent="0.25">
      <c r="A59" s="38" t="s">
        <v>57</v>
      </c>
      <c r="B59" s="38">
        <v>13301</v>
      </c>
      <c r="C59" s="226" t="s">
        <v>1126</v>
      </c>
      <c r="D59" s="227">
        <f t="shared" si="0"/>
        <v>1</v>
      </c>
    </row>
    <row r="60" spans="1:4" x14ac:dyDescent="0.25">
      <c r="A60" s="38" t="s">
        <v>88</v>
      </c>
      <c r="B60" s="38">
        <v>9202</v>
      </c>
      <c r="C60" s="226" t="s">
        <v>1126</v>
      </c>
      <c r="D60" s="227">
        <f t="shared" si="0"/>
        <v>1</v>
      </c>
    </row>
    <row r="61" spans="1:4" x14ac:dyDescent="0.25">
      <c r="A61" s="38" t="s">
        <v>196</v>
      </c>
      <c r="B61" s="38">
        <v>6104</v>
      </c>
      <c r="C61" s="226" t="s">
        <v>1126</v>
      </c>
      <c r="D61" s="227">
        <f t="shared" si="0"/>
        <v>1</v>
      </c>
    </row>
    <row r="62" spans="1:4" x14ac:dyDescent="0.25">
      <c r="A62" s="38" t="s">
        <v>314</v>
      </c>
      <c r="B62" s="38">
        <v>4302</v>
      </c>
      <c r="C62" s="226" t="s">
        <v>1126</v>
      </c>
      <c r="D62" s="227">
        <f t="shared" si="0"/>
        <v>1</v>
      </c>
    </row>
    <row r="63" spans="1:4" x14ac:dyDescent="0.25">
      <c r="A63" s="38" t="s">
        <v>32</v>
      </c>
      <c r="B63" s="38">
        <v>8101</v>
      </c>
      <c r="C63" s="226" t="s">
        <v>1126</v>
      </c>
      <c r="D63" s="227">
        <f t="shared" si="0"/>
        <v>1</v>
      </c>
    </row>
    <row r="64" spans="1:4" x14ac:dyDescent="0.25">
      <c r="A64" s="38" t="s">
        <v>43</v>
      </c>
      <c r="B64" s="38">
        <v>13104</v>
      </c>
      <c r="C64" s="226" t="s">
        <v>1126</v>
      </c>
      <c r="D64" s="227">
        <f t="shared" si="0"/>
        <v>1</v>
      </c>
    </row>
    <row r="65" spans="1:4" x14ac:dyDescent="0.25">
      <c r="A65" s="38" t="s">
        <v>58</v>
      </c>
      <c r="B65" s="38">
        <v>5103</v>
      </c>
      <c r="C65" s="226" t="s">
        <v>1127</v>
      </c>
      <c r="D65" s="227">
        <f t="shared" si="0"/>
        <v>0</v>
      </c>
    </row>
    <row r="66" spans="1:4" x14ac:dyDescent="0.25">
      <c r="A66" s="38" t="s">
        <v>132</v>
      </c>
      <c r="B66" s="38">
        <v>7102</v>
      </c>
      <c r="C66" s="226" t="s">
        <v>1126</v>
      </c>
      <c r="D66" s="227">
        <f t="shared" si="0"/>
        <v>1</v>
      </c>
    </row>
    <row r="67" spans="1:4" x14ac:dyDescent="0.25">
      <c r="A67" s="38" t="s">
        <v>291</v>
      </c>
      <c r="B67" s="38">
        <v>8204</v>
      </c>
      <c r="C67" s="226" t="s">
        <v>1126</v>
      </c>
      <c r="D67" s="227">
        <f t="shared" ref="D67:D130" si="1">IF(C67="SI",1,0)</f>
        <v>1</v>
      </c>
    </row>
    <row r="68" spans="1:4" x14ac:dyDescent="0.25">
      <c r="A68" s="38" t="s">
        <v>52</v>
      </c>
      <c r="B68" s="38">
        <v>3101</v>
      </c>
      <c r="C68" s="226" t="s">
        <v>1126</v>
      </c>
      <c r="D68" s="227">
        <f t="shared" si="1"/>
        <v>1</v>
      </c>
    </row>
    <row r="69" spans="1:4" x14ac:dyDescent="0.25">
      <c r="A69" s="38" t="s">
        <v>77</v>
      </c>
      <c r="B69" s="38">
        <v>4102</v>
      </c>
      <c r="C69" s="226" t="s">
        <v>1126</v>
      </c>
      <c r="D69" s="227">
        <f t="shared" si="1"/>
        <v>1</v>
      </c>
    </row>
    <row r="70" spans="1:4" x14ac:dyDescent="0.25">
      <c r="A70" s="38" t="s">
        <v>75</v>
      </c>
      <c r="B70" s="38">
        <v>8102</v>
      </c>
      <c r="C70" s="226" t="s">
        <v>1126</v>
      </c>
      <c r="D70" s="227">
        <f t="shared" si="1"/>
        <v>1</v>
      </c>
    </row>
    <row r="71" spans="1:4" x14ac:dyDescent="0.25">
      <c r="A71" s="38" t="s">
        <v>270</v>
      </c>
      <c r="B71" s="38">
        <v>14102</v>
      </c>
      <c r="C71" s="226" t="s">
        <v>1126</v>
      </c>
      <c r="D71" s="227">
        <f t="shared" si="1"/>
        <v>1</v>
      </c>
    </row>
    <row r="72" spans="1:4" x14ac:dyDescent="0.25">
      <c r="A72" s="38" t="s">
        <v>188</v>
      </c>
      <c r="B72" s="38">
        <v>9103</v>
      </c>
      <c r="C72" s="226" t="s">
        <v>1126</v>
      </c>
      <c r="D72" s="227">
        <f t="shared" si="1"/>
        <v>1</v>
      </c>
    </row>
    <row r="73" spans="1:4" x14ac:dyDescent="0.25">
      <c r="A73" s="38" t="s">
        <v>137</v>
      </c>
      <c r="B73" s="38">
        <v>9203</v>
      </c>
      <c r="C73" s="226" t="s">
        <v>1126</v>
      </c>
      <c r="D73" s="227">
        <f t="shared" si="1"/>
        <v>1</v>
      </c>
    </row>
    <row r="74" spans="1:4" x14ac:dyDescent="0.25">
      <c r="A74" s="38" t="s">
        <v>158</v>
      </c>
      <c r="B74" s="38">
        <v>13503</v>
      </c>
      <c r="C74" s="226" t="s">
        <v>1126</v>
      </c>
      <c r="D74" s="227">
        <f t="shared" si="1"/>
        <v>1</v>
      </c>
    </row>
    <row r="75" spans="1:4" x14ac:dyDescent="0.25">
      <c r="A75" s="38" t="s">
        <v>279</v>
      </c>
      <c r="B75" s="38">
        <v>10204</v>
      </c>
      <c r="C75" s="226" t="s">
        <v>1126</v>
      </c>
      <c r="D75" s="227">
        <f t="shared" si="1"/>
        <v>1</v>
      </c>
    </row>
    <row r="76" spans="1:4" x14ac:dyDescent="0.25">
      <c r="A76" s="38" t="s">
        <v>130</v>
      </c>
      <c r="B76" s="38">
        <v>8205</v>
      </c>
      <c r="C76" s="226" t="s">
        <v>1126</v>
      </c>
      <c r="D76" s="227">
        <f t="shared" si="1"/>
        <v>1</v>
      </c>
    </row>
    <row r="77" spans="1:4" x14ac:dyDescent="0.25">
      <c r="A77" s="38" t="s">
        <v>344</v>
      </c>
      <c r="B77" s="38">
        <v>9104</v>
      </c>
      <c r="C77" s="226" t="s">
        <v>1126</v>
      </c>
      <c r="D77" s="227">
        <f t="shared" si="1"/>
        <v>1</v>
      </c>
    </row>
    <row r="78" spans="1:4" x14ac:dyDescent="0.25">
      <c r="A78" s="38" t="s">
        <v>343</v>
      </c>
      <c r="B78" s="38">
        <v>7103</v>
      </c>
      <c r="C78" s="226" t="s">
        <v>1126</v>
      </c>
      <c r="D78" s="227">
        <f t="shared" si="1"/>
        <v>1</v>
      </c>
    </row>
    <row r="79" spans="1:4" x14ac:dyDescent="0.25">
      <c r="A79" s="38" t="s">
        <v>62</v>
      </c>
      <c r="B79" s="38">
        <v>7301</v>
      </c>
      <c r="C79" s="226" t="s">
        <v>1126</v>
      </c>
      <c r="D79" s="227">
        <f t="shared" si="1"/>
        <v>1</v>
      </c>
    </row>
    <row r="80" spans="1:4" x14ac:dyDescent="0.25">
      <c r="A80" s="38" t="s">
        <v>179</v>
      </c>
      <c r="B80" s="38">
        <v>10205</v>
      </c>
      <c r="C80" s="226" t="s">
        <v>1126</v>
      </c>
      <c r="D80" s="227">
        <f t="shared" si="1"/>
        <v>1</v>
      </c>
    </row>
    <row r="81" spans="1:4" x14ac:dyDescent="0.25">
      <c r="A81" s="38" t="s">
        <v>181</v>
      </c>
      <c r="B81" s="38">
        <v>3202</v>
      </c>
      <c r="C81" s="226" t="s">
        <v>1126</v>
      </c>
      <c r="D81" s="227">
        <f t="shared" si="1"/>
        <v>1</v>
      </c>
    </row>
    <row r="82" spans="1:4" x14ac:dyDescent="0.25">
      <c r="A82" s="38" t="s">
        <v>112</v>
      </c>
      <c r="B82" s="38">
        <v>6105</v>
      </c>
      <c r="C82" s="226" t="s">
        <v>1126</v>
      </c>
      <c r="D82" s="227">
        <f t="shared" si="1"/>
        <v>1</v>
      </c>
    </row>
    <row r="83" spans="1:4" x14ac:dyDescent="0.25">
      <c r="A83" s="38" t="s">
        <v>49</v>
      </c>
      <c r="B83" s="38">
        <v>13105</v>
      </c>
      <c r="C83" s="226" t="s">
        <v>1127</v>
      </c>
      <c r="D83" s="227">
        <f t="shared" si="1"/>
        <v>0</v>
      </c>
    </row>
    <row r="84" spans="1:4" x14ac:dyDescent="0.25">
      <c r="A84" s="38" t="s">
        <v>303</v>
      </c>
      <c r="B84" s="38">
        <v>16104</v>
      </c>
      <c r="C84" s="226" t="s">
        <v>1126</v>
      </c>
      <c r="D84" s="227">
        <f t="shared" si="1"/>
        <v>1</v>
      </c>
    </row>
    <row r="85" spans="1:4" x14ac:dyDescent="0.25">
      <c r="A85" s="38" t="s">
        <v>136</v>
      </c>
      <c r="B85" s="38">
        <v>13602</v>
      </c>
      <c r="C85" s="226" t="s">
        <v>1126</v>
      </c>
      <c r="D85" s="227">
        <f t="shared" si="1"/>
        <v>1</v>
      </c>
    </row>
    <row r="86" spans="1:4" x14ac:dyDescent="0.25">
      <c r="A86" s="38" t="s">
        <v>105</v>
      </c>
      <c r="B86" s="38">
        <v>5604</v>
      </c>
      <c r="C86" s="226" t="s">
        <v>1126</v>
      </c>
      <c r="D86" s="227">
        <f t="shared" si="1"/>
        <v>1</v>
      </c>
    </row>
    <row r="87" spans="1:4" x14ac:dyDescent="0.25">
      <c r="A87" s="38" t="s">
        <v>83</v>
      </c>
      <c r="B87" s="38">
        <v>5605</v>
      </c>
      <c r="C87" s="226" t="s">
        <v>1126</v>
      </c>
      <c r="D87" s="227">
        <f t="shared" si="1"/>
        <v>1</v>
      </c>
    </row>
    <row r="88" spans="1:4" x14ac:dyDescent="0.25">
      <c r="A88" s="38" t="s">
        <v>260</v>
      </c>
      <c r="B88" s="38">
        <v>7104</v>
      </c>
      <c r="C88" s="226" t="s">
        <v>1126</v>
      </c>
      <c r="D88" s="227">
        <f t="shared" si="1"/>
        <v>1</v>
      </c>
    </row>
    <row r="89" spans="1:4" x14ac:dyDescent="0.25">
      <c r="A89" s="38" t="s">
        <v>342</v>
      </c>
      <c r="B89" s="38">
        <v>9204</v>
      </c>
      <c r="C89" s="226" t="s">
        <v>1126</v>
      </c>
      <c r="D89" s="227">
        <f t="shared" si="1"/>
        <v>1</v>
      </c>
    </row>
    <row r="90" spans="1:4" x14ac:dyDescent="0.25">
      <c r="A90" s="38" t="s">
        <v>23</v>
      </c>
      <c r="B90" s="38">
        <v>13106</v>
      </c>
      <c r="C90" s="226" t="s">
        <v>1127</v>
      </c>
      <c r="D90" s="227">
        <f t="shared" si="1"/>
        <v>0</v>
      </c>
    </row>
    <row r="91" spans="1:4" x14ac:dyDescent="0.25">
      <c r="A91" s="38" t="s">
        <v>306</v>
      </c>
      <c r="B91" s="38">
        <v>8104</v>
      </c>
      <c r="C91" s="226" t="s">
        <v>1126</v>
      </c>
      <c r="D91" s="227">
        <f t="shared" si="1"/>
        <v>1</v>
      </c>
    </row>
    <row r="92" spans="1:4" x14ac:dyDescent="0.25">
      <c r="A92" s="38" t="s">
        <v>300</v>
      </c>
      <c r="B92" s="38">
        <v>9105</v>
      </c>
      <c r="C92" s="226" t="s">
        <v>1126</v>
      </c>
      <c r="D92" s="227">
        <f t="shared" si="1"/>
        <v>1</v>
      </c>
    </row>
    <row r="93" spans="1:4" x14ac:dyDescent="0.25">
      <c r="A93" s="38" t="s">
        <v>159</v>
      </c>
      <c r="B93" s="38">
        <v>3303</v>
      </c>
      <c r="C93" s="226" t="s">
        <v>1126</v>
      </c>
      <c r="D93" s="227">
        <f t="shared" si="1"/>
        <v>1</v>
      </c>
    </row>
    <row r="94" spans="1:4" x14ac:dyDescent="0.25">
      <c r="A94" s="38" t="s">
        <v>187</v>
      </c>
      <c r="B94" s="38">
        <v>10104</v>
      </c>
      <c r="C94" s="226" t="s">
        <v>1126</v>
      </c>
      <c r="D94" s="227">
        <f t="shared" si="1"/>
        <v>1</v>
      </c>
    </row>
    <row r="95" spans="1:4" x14ac:dyDescent="0.25">
      <c r="A95" s="38" t="s">
        <v>183</v>
      </c>
      <c r="B95" s="38">
        <v>10105</v>
      </c>
      <c r="C95" s="226" t="s">
        <v>1126</v>
      </c>
      <c r="D95" s="227">
        <f t="shared" si="1"/>
        <v>1</v>
      </c>
    </row>
    <row r="96" spans="1:4" x14ac:dyDescent="0.25">
      <c r="A96" s="38" t="s">
        <v>200</v>
      </c>
      <c r="B96" s="38">
        <v>10402</v>
      </c>
      <c r="C96" s="226" t="s">
        <v>1126</v>
      </c>
      <c r="D96" s="227">
        <f t="shared" si="1"/>
        <v>1</v>
      </c>
    </row>
    <row r="97" spans="1:4" x14ac:dyDescent="0.25">
      <c r="A97" s="38" t="s">
        <v>178</v>
      </c>
      <c r="B97" s="38">
        <v>14202</v>
      </c>
      <c r="C97" s="226" t="s">
        <v>1126</v>
      </c>
      <c r="D97" s="227">
        <f t="shared" si="1"/>
        <v>1</v>
      </c>
    </row>
    <row r="98" spans="1:4" x14ac:dyDescent="0.25">
      <c r="A98" s="38" t="s">
        <v>302</v>
      </c>
      <c r="B98" s="38">
        <v>9106</v>
      </c>
      <c r="C98" s="226" t="s">
        <v>1126</v>
      </c>
      <c r="D98" s="227">
        <f t="shared" si="1"/>
        <v>1</v>
      </c>
    </row>
    <row r="99" spans="1:4" x14ac:dyDescent="0.25">
      <c r="A99" s="38" t="s">
        <v>322</v>
      </c>
      <c r="B99" s="38">
        <v>15202</v>
      </c>
      <c r="C99" s="226" t="s">
        <v>1126</v>
      </c>
      <c r="D99" s="227">
        <f t="shared" si="1"/>
        <v>1</v>
      </c>
    </row>
    <row r="100" spans="1:4" x14ac:dyDescent="0.25">
      <c r="A100" s="38" t="s">
        <v>126</v>
      </c>
      <c r="B100" s="38">
        <v>9107</v>
      </c>
      <c r="C100" s="226" t="s">
        <v>1126</v>
      </c>
      <c r="D100" s="227">
        <f t="shared" si="1"/>
        <v>1</v>
      </c>
    </row>
    <row r="101" spans="1:4" x14ac:dyDescent="0.25">
      <c r="A101" s="38" t="s">
        <v>107</v>
      </c>
      <c r="B101" s="38">
        <v>6106</v>
      </c>
      <c r="C101" s="226" t="s">
        <v>1126</v>
      </c>
      <c r="D101" s="227">
        <f t="shared" si="1"/>
        <v>1</v>
      </c>
    </row>
    <row r="102" spans="1:4" x14ac:dyDescent="0.25">
      <c r="A102" s="38" t="s">
        <v>280</v>
      </c>
      <c r="B102" s="38">
        <v>11203</v>
      </c>
      <c r="C102" s="226" t="s">
        <v>1126</v>
      </c>
      <c r="D102" s="227">
        <f t="shared" si="1"/>
        <v>1</v>
      </c>
    </row>
    <row r="103" spans="1:4" x14ac:dyDescent="0.25">
      <c r="A103" s="38" t="s">
        <v>100</v>
      </c>
      <c r="B103" s="38">
        <v>5503</v>
      </c>
      <c r="C103" s="226" t="s">
        <v>1126</v>
      </c>
      <c r="D103" s="227">
        <f t="shared" si="1"/>
        <v>1</v>
      </c>
    </row>
    <row r="104" spans="1:4" x14ac:dyDescent="0.25">
      <c r="A104" s="38" t="s">
        <v>195</v>
      </c>
      <c r="B104" s="38">
        <v>10403</v>
      </c>
      <c r="C104" s="226" t="s">
        <v>1126</v>
      </c>
      <c r="D104" s="227">
        <f t="shared" si="1"/>
        <v>1</v>
      </c>
    </row>
    <row r="105" spans="1:4" x14ac:dyDescent="0.25">
      <c r="A105" s="38" t="s">
        <v>288</v>
      </c>
      <c r="B105" s="38">
        <v>7302</v>
      </c>
      <c r="C105" s="226" t="s">
        <v>1126</v>
      </c>
      <c r="D105" s="227">
        <f t="shared" si="1"/>
        <v>1</v>
      </c>
    </row>
    <row r="106" spans="1:4" x14ac:dyDescent="0.25">
      <c r="A106" s="38" t="s">
        <v>24</v>
      </c>
      <c r="B106" s="38">
        <v>8112</v>
      </c>
      <c r="C106" s="226" t="s">
        <v>1126</v>
      </c>
      <c r="D106" s="227">
        <f t="shared" si="1"/>
        <v>1</v>
      </c>
    </row>
    <row r="107" spans="1:4" x14ac:dyDescent="0.25">
      <c r="A107" s="38" t="s">
        <v>313</v>
      </c>
      <c r="B107" s="38">
        <v>8105</v>
      </c>
      <c r="C107" s="226" t="s">
        <v>1127</v>
      </c>
      <c r="D107" s="227">
        <f t="shared" si="1"/>
        <v>0</v>
      </c>
    </row>
    <row r="108" spans="1:4" x14ac:dyDescent="0.25">
      <c r="A108" s="38" t="s">
        <v>262</v>
      </c>
      <c r="B108" s="38">
        <v>1404</v>
      </c>
      <c r="C108" s="226" t="s">
        <v>1126</v>
      </c>
      <c r="D108" s="227">
        <f t="shared" si="1"/>
        <v>1</v>
      </c>
    </row>
    <row r="109" spans="1:4" x14ac:dyDescent="0.25">
      <c r="A109" s="38" t="s">
        <v>217</v>
      </c>
      <c r="B109" s="38">
        <v>3304</v>
      </c>
      <c r="C109" s="226" t="s">
        <v>1126</v>
      </c>
      <c r="D109" s="227">
        <f t="shared" si="1"/>
        <v>1</v>
      </c>
    </row>
    <row r="110" spans="1:4" x14ac:dyDescent="0.25">
      <c r="A110" s="38" t="s">
        <v>11</v>
      </c>
      <c r="B110" s="38">
        <v>13107</v>
      </c>
      <c r="C110" s="226" t="s">
        <v>1126</v>
      </c>
      <c r="D110" s="227">
        <f t="shared" si="1"/>
        <v>1</v>
      </c>
    </row>
    <row r="111" spans="1:4" x14ac:dyDescent="0.25">
      <c r="A111" s="38" t="s">
        <v>119</v>
      </c>
      <c r="B111" s="38">
        <v>4201</v>
      </c>
      <c r="C111" s="226" t="s">
        <v>1126</v>
      </c>
      <c r="D111" s="227">
        <f t="shared" si="1"/>
        <v>1</v>
      </c>
    </row>
    <row r="112" spans="1:4" x14ac:dyDescent="0.25">
      <c r="A112" s="38" t="s">
        <v>26</v>
      </c>
      <c r="B112" s="38">
        <v>13108</v>
      </c>
      <c r="C112" s="226" t="s">
        <v>1127</v>
      </c>
      <c r="D112" s="227">
        <f t="shared" si="1"/>
        <v>0</v>
      </c>
    </row>
    <row r="113" spans="1:4" x14ac:dyDescent="0.25">
      <c r="A113" s="38" t="s">
        <v>60</v>
      </c>
      <c r="B113" s="38">
        <v>1101</v>
      </c>
      <c r="C113" s="226" t="s">
        <v>1126</v>
      </c>
      <c r="D113" s="227">
        <f t="shared" si="1"/>
        <v>1</v>
      </c>
    </row>
    <row r="114" spans="1:4" x14ac:dyDescent="0.25">
      <c r="A114" s="38" t="s">
        <v>226</v>
      </c>
      <c r="B114" s="38">
        <v>13603</v>
      </c>
      <c r="C114" s="226" t="s">
        <v>1126</v>
      </c>
      <c r="D114" s="227">
        <f t="shared" si="1"/>
        <v>1</v>
      </c>
    </row>
    <row r="115" spans="1:4" x14ac:dyDescent="0.25">
      <c r="A115" s="38" t="s">
        <v>239</v>
      </c>
      <c r="B115" s="38">
        <v>5201</v>
      </c>
      <c r="C115" s="226" t="s">
        <v>1126</v>
      </c>
      <c r="D115" s="227">
        <f t="shared" si="1"/>
        <v>1</v>
      </c>
    </row>
    <row r="116" spans="1:4" x14ac:dyDescent="0.25">
      <c r="A116" s="38" t="s">
        <v>320</v>
      </c>
      <c r="B116" s="38">
        <v>5104</v>
      </c>
      <c r="C116" s="226" t="s">
        <v>1126</v>
      </c>
      <c r="D116" s="227">
        <f t="shared" si="1"/>
        <v>1</v>
      </c>
    </row>
    <row r="117" spans="1:4" x14ac:dyDescent="0.25">
      <c r="A117" s="38" t="s">
        <v>66</v>
      </c>
      <c r="B117" s="38">
        <v>5502</v>
      </c>
      <c r="C117" s="226" t="s">
        <v>1126</v>
      </c>
      <c r="D117" s="227">
        <f t="shared" si="1"/>
        <v>1</v>
      </c>
    </row>
    <row r="118" spans="1:4" x14ac:dyDescent="0.25">
      <c r="A118" s="38" t="s">
        <v>20</v>
      </c>
      <c r="B118" s="38">
        <v>13109</v>
      </c>
      <c r="C118" s="226" t="s">
        <v>1126</v>
      </c>
      <c r="D118" s="227">
        <f t="shared" si="1"/>
        <v>1</v>
      </c>
    </row>
    <row r="119" spans="1:4" x14ac:dyDescent="0.25">
      <c r="A119" s="38" t="s">
        <v>76</v>
      </c>
      <c r="B119" s="38">
        <v>5504</v>
      </c>
      <c r="C119" s="226" t="s">
        <v>1126</v>
      </c>
      <c r="D119" s="227">
        <f t="shared" si="1"/>
        <v>1</v>
      </c>
    </row>
    <row r="120" spans="1:4" x14ac:dyDescent="0.25">
      <c r="A120" s="38" t="s">
        <v>234</v>
      </c>
      <c r="B120" s="38">
        <v>6202</v>
      </c>
      <c r="C120" s="226" t="s">
        <v>1126</v>
      </c>
      <c r="D120" s="227">
        <f t="shared" si="1"/>
        <v>1</v>
      </c>
    </row>
    <row r="121" spans="1:4" x14ac:dyDescent="0.25">
      <c r="A121" s="38" t="s">
        <v>35</v>
      </c>
      <c r="B121" s="38">
        <v>13110</v>
      </c>
      <c r="C121" s="226" t="s">
        <v>1126</v>
      </c>
      <c r="D121" s="227">
        <f t="shared" si="1"/>
        <v>1</v>
      </c>
    </row>
    <row r="122" spans="1:4" x14ac:dyDescent="0.25">
      <c r="A122" s="38" t="s">
        <v>267</v>
      </c>
      <c r="B122" s="38">
        <v>14203</v>
      </c>
      <c r="C122" s="226" t="s">
        <v>1126</v>
      </c>
      <c r="D122" s="227">
        <f t="shared" si="1"/>
        <v>1</v>
      </c>
    </row>
    <row r="123" spans="1:4" x14ac:dyDescent="0.25">
      <c r="A123" s="38" t="s">
        <v>330</v>
      </c>
      <c r="B123" s="38">
        <v>11102</v>
      </c>
      <c r="C123" s="226" t="s">
        <v>1126</v>
      </c>
      <c r="D123" s="227">
        <f t="shared" si="1"/>
        <v>1</v>
      </c>
    </row>
    <row r="124" spans="1:4" x14ac:dyDescent="0.25">
      <c r="A124" s="38" t="s">
        <v>36</v>
      </c>
      <c r="B124" s="38">
        <v>13111</v>
      </c>
      <c r="C124" s="226" t="s">
        <v>1126</v>
      </c>
      <c r="D124" s="227">
        <f t="shared" si="1"/>
        <v>1</v>
      </c>
    </row>
    <row r="125" spans="1:4" x14ac:dyDescent="0.25">
      <c r="A125" s="38" t="s">
        <v>250</v>
      </c>
      <c r="B125" s="38">
        <v>12102</v>
      </c>
      <c r="C125" s="226" t="s">
        <v>1126</v>
      </c>
      <c r="D125" s="227">
        <f t="shared" si="1"/>
        <v>1</v>
      </c>
    </row>
    <row r="126" spans="1:4" x14ac:dyDescent="0.25">
      <c r="A126" s="38" t="s">
        <v>327</v>
      </c>
      <c r="B126" s="38">
        <v>4104</v>
      </c>
      <c r="C126" s="226" t="s">
        <v>1126</v>
      </c>
      <c r="D126" s="227">
        <f t="shared" si="1"/>
        <v>1</v>
      </c>
    </row>
    <row r="127" spans="1:4" x14ac:dyDescent="0.25">
      <c r="A127" s="38" t="s">
        <v>176</v>
      </c>
      <c r="B127" s="38">
        <v>8304</v>
      </c>
      <c r="C127" s="226" t="s">
        <v>1126</v>
      </c>
      <c r="D127" s="227">
        <f t="shared" si="1"/>
        <v>1</v>
      </c>
    </row>
    <row r="128" spans="1:4" x14ac:dyDescent="0.25">
      <c r="A128" s="38" t="s">
        <v>215</v>
      </c>
      <c r="B128" s="38">
        <v>5401</v>
      </c>
      <c r="C128" s="226" t="s">
        <v>1126</v>
      </c>
      <c r="D128" s="227">
        <f t="shared" si="1"/>
        <v>1</v>
      </c>
    </row>
    <row r="129" spans="1:4" x14ac:dyDescent="0.25">
      <c r="A129" s="38" t="s">
        <v>79</v>
      </c>
      <c r="B129" s="38">
        <v>13302</v>
      </c>
      <c r="C129" s="226" t="s">
        <v>1126</v>
      </c>
      <c r="D129" s="227">
        <f t="shared" si="1"/>
        <v>1</v>
      </c>
    </row>
    <row r="130" spans="1:4" x14ac:dyDescent="0.25">
      <c r="A130" s="38" t="s">
        <v>110</v>
      </c>
      <c r="B130" s="38">
        <v>14103</v>
      </c>
      <c r="C130" s="226" t="s">
        <v>1126</v>
      </c>
      <c r="D130" s="227">
        <f t="shared" si="1"/>
        <v>1</v>
      </c>
    </row>
    <row r="131" spans="1:4" x14ac:dyDescent="0.25">
      <c r="A131" s="38" t="s">
        <v>27</v>
      </c>
      <c r="B131" s="38">
        <v>13112</v>
      </c>
      <c r="C131" s="226" t="s">
        <v>1126</v>
      </c>
      <c r="D131" s="227">
        <f t="shared" ref="D131:D194" si="2">IF(C131="SI",1,0)</f>
        <v>1</v>
      </c>
    </row>
    <row r="132" spans="1:4" x14ac:dyDescent="0.25">
      <c r="A132" s="38" t="s">
        <v>18</v>
      </c>
      <c r="B132" s="38">
        <v>13113</v>
      </c>
      <c r="C132" s="226" t="s">
        <v>1126</v>
      </c>
      <c r="D132" s="227">
        <f t="shared" si="2"/>
        <v>1</v>
      </c>
    </row>
    <row r="133" spans="1:4" x14ac:dyDescent="0.25">
      <c r="A133" s="38" t="s">
        <v>184</v>
      </c>
      <c r="B133" s="38">
        <v>6107</v>
      </c>
      <c r="C133" s="226" t="s">
        <v>1126</v>
      </c>
      <c r="D133" s="227">
        <f t="shared" si="2"/>
        <v>1</v>
      </c>
    </row>
    <row r="134" spans="1:4" x14ac:dyDescent="0.25">
      <c r="A134" s="38" t="s">
        <v>3</v>
      </c>
      <c r="B134" s="38">
        <v>13114</v>
      </c>
      <c r="C134" s="226" t="s">
        <v>1126</v>
      </c>
      <c r="D134" s="227">
        <f t="shared" si="2"/>
        <v>1</v>
      </c>
    </row>
    <row r="135" spans="1:4" x14ac:dyDescent="0.25">
      <c r="A135" s="38" t="s">
        <v>84</v>
      </c>
      <c r="B135" s="38">
        <v>4101</v>
      </c>
      <c r="C135" s="226" t="s">
        <v>1126</v>
      </c>
      <c r="D135" s="227">
        <f t="shared" si="2"/>
        <v>1</v>
      </c>
    </row>
    <row r="136" spans="1:4" x14ac:dyDescent="0.25">
      <c r="A136" s="38" t="s">
        <v>166</v>
      </c>
      <c r="B136" s="38">
        <v>14201</v>
      </c>
      <c r="C136" s="226" t="s">
        <v>1126</v>
      </c>
      <c r="D136" s="227">
        <f t="shared" si="2"/>
        <v>1</v>
      </c>
    </row>
    <row r="137" spans="1:4" x14ac:dyDescent="0.25">
      <c r="A137" s="38" t="s">
        <v>109</v>
      </c>
      <c r="B137" s="38">
        <v>9108</v>
      </c>
      <c r="C137" s="226" t="s">
        <v>1126</v>
      </c>
      <c r="D137" s="227">
        <f t="shared" si="2"/>
        <v>1</v>
      </c>
    </row>
    <row r="138" spans="1:4" x14ac:dyDescent="0.25">
      <c r="A138" s="38" t="s">
        <v>127</v>
      </c>
      <c r="B138" s="38">
        <v>8201</v>
      </c>
      <c r="C138" s="226" t="s">
        <v>1126</v>
      </c>
      <c r="D138" s="227">
        <f t="shared" si="2"/>
        <v>1</v>
      </c>
    </row>
    <row r="139" spans="1:4" x14ac:dyDescent="0.25">
      <c r="A139" s="38" t="s">
        <v>244</v>
      </c>
      <c r="B139" s="38">
        <v>7303</v>
      </c>
      <c r="C139" s="226" t="s">
        <v>1126</v>
      </c>
      <c r="D139" s="227">
        <f t="shared" si="2"/>
        <v>1</v>
      </c>
    </row>
    <row r="140" spans="1:4" x14ac:dyDescent="0.25">
      <c r="A140" s="38" t="s">
        <v>90</v>
      </c>
      <c r="B140" s="38">
        <v>5802</v>
      </c>
      <c r="C140" s="226" t="s">
        <v>1126</v>
      </c>
      <c r="D140" s="227">
        <f t="shared" si="2"/>
        <v>1</v>
      </c>
    </row>
    <row r="141" spans="1:4" x14ac:dyDescent="0.25">
      <c r="A141" s="38" t="s">
        <v>96</v>
      </c>
      <c r="B141" s="38">
        <v>7401</v>
      </c>
      <c r="C141" s="226" t="s">
        <v>1126</v>
      </c>
      <c r="D141" s="227">
        <f t="shared" si="2"/>
        <v>1</v>
      </c>
    </row>
    <row r="142" spans="1:4" x14ac:dyDescent="0.25">
      <c r="A142" s="38" t="s">
        <v>287</v>
      </c>
      <c r="B142" s="38">
        <v>6203</v>
      </c>
      <c r="C142" s="226" t="s">
        <v>1126</v>
      </c>
      <c r="D142" s="227">
        <f t="shared" si="2"/>
        <v>1</v>
      </c>
    </row>
    <row r="143" spans="1:4" x14ac:dyDescent="0.25">
      <c r="A143" s="38" t="s">
        <v>170</v>
      </c>
      <c r="B143" s="38">
        <v>5703</v>
      </c>
      <c r="C143" s="226" t="s">
        <v>1126</v>
      </c>
      <c r="D143" s="227">
        <f t="shared" si="2"/>
        <v>1</v>
      </c>
    </row>
    <row r="144" spans="1:4" x14ac:dyDescent="0.25">
      <c r="A144" s="38" t="s">
        <v>198</v>
      </c>
      <c r="B144" s="38">
        <v>10107</v>
      </c>
      <c r="C144" s="226" t="s">
        <v>1126</v>
      </c>
      <c r="D144" s="227">
        <f t="shared" si="2"/>
        <v>1</v>
      </c>
    </row>
    <row r="145" spans="1:4" x14ac:dyDescent="0.25">
      <c r="A145" s="38" t="s">
        <v>9</v>
      </c>
      <c r="B145" s="38">
        <v>13115</v>
      </c>
      <c r="C145" s="226" t="s">
        <v>1126</v>
      </c>
      <c r="D145" s="227">
        <f t="shared" si="2"/>
        <v>1</v>
      </c>
    </row>
    <row r="146" spans="1:4" x14ac:dyDescent="0.25">
      <c r="A146" s="38" t="s">
        <v>33</v>
      </c>
      <c r="B146" s="38">
        <v>13116</v>
      </c>
      <c r="C146" s="226" t="s">
        <v>1126</v>
      </c>
      <c r="D146" s="227">
        <f t="shared" si="2"/>
        <v>1</v>
      </c>
    </row>
    <row r="147" spans="1:4" x14ac:dyDescent="0.25">
      <c r="A147" s="38" t="s">
        <v>273</v>
      </c>
      <c r="B147" s="38">
        <v>6304</v>
      </c>
      <c r="C147" s="226" t="s">
        <v>1126</v>
      </c>
      <c r="D147" s="227">
        <f t="shared" si="2"/>
        <v>1</v>
      </c>
    </row>
    <row r="148" spans="1:4" x14ac:dyDescent="0.25">
      <c r="A148" s="38" t="s">
        <v>103</v>
      </c>
      <c r="B148" s="38">
        <v>9109</v>
      </c>
      <c r="C148" s="226" t="s">
        <v>1126</v>
      </c>
      <c r="D148" s="227">
        <f t="shared" si="2"/>
        <v>1</v>
      </c>
    </row>
    <row r="149" spans="1:4" x14ac:dyDescent="0.25">
      <c r="A149" s="38" t="s">
        <v>296</v>
      </c>
      <c r="B149" s="38">
        <v>7403</v>
      </c>
      <c r="C149" s="226" t="s">
        <v>1126</v>
      </c>
      <c r="D149" s="227">
        <f t="shared" si="2"/>
        <v>1</v>
      </c>
    </row>
    <row r="150" spans="1:4" x14ac:dyDescent="0.25">
      <c r="A150" s="38" t="s">
        <v>297</v>
      </c>
      <c r="B150" s="38">
        <v>9205</v>
      </c>
      <c r="C150" s="226" t="s">
        <v>1126</v>
      </c>
      <c r="D150" s="227">
        <f t="shared" si="2"/>
        <v>1</v>
      </c>
    </row>
    <row r="151" spans="1:4" x14ac:dyDescent="0.25">
      <c r="A151" s="38" t="s">
        <v>44</v>
      </c>
      <c r="B151" s="38">
        <v>13117</v>
      </c>
      <c r="C151" s="226" t="s">
        <v>1126</v>
      </c>
      <c r="D151" s="227">
        <f t="shared" si="2"/>
        <v>1</v>
      </c>
    </row>
    <row r="152" spans="1:4" x14ac:dyDescent="0.25">
      <c r="A152" s="38" t="s">
        <v>131</v>
      </c>
      <c r="B152" s="38">
        <v>8206</v>
      </c>
      <c r="C152" s="226" t="s">
        <v>1126</v>
      </c>
      <c r="D152" s="227">
        <f t="shared" si="2"/>
        <v>1</v>
      </c>
    </row>
    <row r="153" spans="1:4" x14ac:dyDescent="0.25">
      <c r="A153" s="38" t="s">
        <v>139</v>
      </c>
      <c r="B153" s="38">
        <v>5301</v>
      </c>
      <c r="C153" s="226" t="s">
        <v>1126</v>
      </c>
      <c r="D153" s="227">
        <f t="shared" si="2"/>
        <v>1</v>
      </c>
    </row>
    <row r="154" spans="1:4" x14ac:dyDescent="0.25">
      <c r="A154" s="38" t="s">
        <v>65</v>
      </c>
      <c r="B154" s="38">
        <v>8301</v>
      </c>
      <c r="C154" s="226" t="s">
        <v>1126</v>
      </c>
      <c r="D154" s="227">
        <f t="shared" si="2"/>
        <v>1</v>
      </c>
    </row>
    <row r="155" spans="1:4" x14ac:dyDescent="0.25">
      <c r="A155" s="38" t="s">
        <v>186</v>
      </c>
      <c r="B155" s="38">
        <v>14104</v>
      </c>
      <c r="C155" s="226" t="s">
        <v>1126</v>
      </c>
      <c r="D155" s="227">
        <f t="shared" si="2"/>
        <v>1</v>
      </c>
    </row>
    <row r="156" spans="1:4" x14ac:dyDescent="0.25">
      <c r="A156" s="38" t="s">
        <v>163</v>
      </c>
      <c r="B156" s="38">
        <v>10106</v>
      </c>
      <c r="C156" s="226" t="s">
        <v>1126</v>
      </c>
      <c r="D156" s="227">
        <f t="shared" si="2"/>
        <v>1</v>
      </c>
    </row>
    <row r="157" spans="1:4" x14ac:dyDescent="0.25">
      <c r="A157" s="38" t="s">
        <v>321</v>
      </c>
      <c r="B157" s="38">
        <v>9206</v>
      </c>
      <c r="C157" s="226" t="s">
        <v>1126</v>
      </c>
      <c r="D157" s="227">
        <f t="shared" si="2"/>
        <v>1</v>
      </c>
    </row>
    <row r="158" spans="1:4" x14ac:dyDescent="0.25">
      <c r="A158" s="38" t="s">
        <v>171</v>
      </c>
      <c r="B158" s="38">
        <v>4203</v>
      </c>
      <c r="C158" s="226" t="s">
        <v>1126</v>
      </c>
      <c r="D158" s="227">
        <f t="shared" si="2"/>
        <v>1</v>
      </c>
    </row>
    <row r="159" spans="1:4" x14ac:dyDescent="0.25">
      <c r="A159" s="38" t="s">
        <v>85</v>
      </c>
      <c r="B159" s="38">
        <v>8106</v>
      </c>
      <c r="C159" s="226" t="s">
        <v>1126</v>
      </c>
      <c r="D159" s="227">
        <f t="shared" si="2"/>
        <v>1</v>
      </c>
    </row>
    <row r="160" spans="1:4" x14ac:dyDescent="0.25">
      <c r="A160" s="38" t="s">
        <v>347</v>
      </c>
      <c r="B160" s="38">
        <v>9207</v>
      </c>
      <c r="C160" s="226" t="s">
        <v>1127</v>
      </c>
      <c r="D160" s="227">
        <f t="shared" si="2"/>
        <v>0</v>
      </c>
    </row>
    <row r="161" spans="1:4" x14ac:dyDescent="0.25">
      <c r="A161" s="38" t="s">
        <v>69</v>
      </c>
      <c r="B161" s="38">
        <v>6108</v>
      </c>
      <c r="C161" s="226" t="s">
        <v>1126</v>
      </c>
      <c r="D161" s="227">
        <f t="shared" si="2"/>
        <v>1</v>
      </c>
    </row>
    <row r="162" spans="1:4" x14ac:dyDescent="0.25">
      <c r="A162" s="38" t="s">
        <v>16</v>
      </c>
      <c r="B162" s="38">
        <v>13118</v>
      </c>
      <c r="C162" s="226" t="s">
        <v>1126</v>
      </c>
      <c r="D162" s="227">
        <f t="shared" si="2"/>
        <v>1</v>
      </c>
    </row>
    <row r="163" spans="1:4" x14ac:dyDescent="0.25">
      <c r="A163" s="38" t="s">
        <v>236</v>
      </c>
      <c r="B163" s="38">
        <v>14105</v>
      </c>
      <c r="C163" s="226" t="s">
        <v>1126</v>
      </c>
      <c r="D163" s="227">
        <f t="shared" si="2"/>
        <v>1</v>
      </c>
    </row>
    <row r="164" spans="1:4" x14ac:dyDescent="0.25">
      <c r="A164" s="38" t="s">
        <v>8</v>
      </c>
      <c r="B164" s="38">
        <v>13119</v>
      </c>
      <c r="C164" s="226" t="s">
        <v>1126</v>
      </c>
      <c r="D164" s="227">
        <f t="shared" si="2"/>
        <v>1</v>
      </c>
    </row>
    <row r="165" spans="1:4" x14ac:dyDescent="0.25">
      <c r="A165" s="38" t="s">
        <v>285</v>
      </c>
      <c r="B165" s="38">
        <v>6109</v>
      </c>
      <c r="C165" s="226" t="s">
        <v>1126</v>
      </c>
      <c r="D165" s="227">
        <f t="shared" si="2"/>
        <v>1</v>
      </c>
    </row>
    <row r="166" spans="1:4" x14ac:dyDescent="0.25">
      <c r="A166" s="38" t="s">
        <v>324</v>
      </c>
      <c r="B166" s="38">
        <v>6204</v>
      </c>
      <c r="C166" s="226" t="s">
        <v>1126</v>
      </c>
      <c r="D166" s="227">
        <f t="shared" si="2"/>
        <v>1</v>
      </c>
    </row>
    <row r="167" spans="1:4" x14ac:dyDescent="0.25">
      <c r="A167" s="38" t="s">
        <v>145</v>
      </c>
      <c r="B167" s="38">
        <v>2302</v>
      </c>
      <c r="C167" s="226" t="s">
        <v>1126</v>
      </c>
      <c r="D167" s="227">
        <f t="shared" si="2"/>
        <v>1</v>
      </c>
    </row>
    <row r="168" spans="1:4" x14ac:dyDescent="0.25">
      <c r="A168" s="38" t="s">
        <v>242</v>
      </c>
      <c r="B168" s="38">
        <v>13504</v>
      </c>
      <c r="C168" s="226" t="s">
        <v>1126</v>
      </c>
      <c r="D168" s="227">
        <f t="shared" si="2"/>
        <v>1</v>
      </c>
    </row>
    <row r="169" spans="1:4" x14ac:dyDescent="0.25">
      <c r="A169" s="38" t="s">
        <v>235</v>
      </c>
      <c r="B169" s="38">
        <v>14106</v>
      </c>
      <c r="C169" s="226" t="s">
        <v>1127</v>
      </c>
      <c r="D169" s="227">
        <f t="shared" si="2"/>
        <v>0</v>
      </c>
    </row>
    <row r="170" spans="1:4" x14ac:dyDescent="0.25">
      <c r="A170" s="38" t="s">
        <v>269</v>
      </c>
      <c r="B170" s="38">
        <v>7105</v>
      </c>
      <c r="C170" s="226" t="s">
        <v>1126</v>
      </c>
      <c r="D170" s="227">
        <f t="shared" si="2"/>
        <v>1</v>
      </c>
    </row>
    <row r="171" spans="1:4" x14ac:dyDescent="0.25">
      <c r="A171" s="38" t="s">
        <v>212</v>
      </c>
      <c r="B171" s="38">
        <v>10108</v>
      </c>
      <c r="C171" s="226" t="s">
        <v>1126</v>
      </c>
      <c r="D171" s="227">
        <f t="shared" si="2"/>
        <v>1</v>
      </c>
    </row>
    <row r="172" spans="1:4" x14ac:dyDescent="0.25">
      <c r="A172" s="38" t="s">
        <v>143</v>
      </c>
      <c r="B172" s="38">
        <v>2102</v>
      </c>
      <c r="C172" s="226" t="s">
        <v>1126</v>
      </c>
      <c r="D172" s="227">
        <f t="shared" si="2"/>
        <v>1</v>
      </c>
    </row>
    <row r="173" spans="1:4" x14ac:dyDescent="0.25">
      <c r="A173" s="38" t="s">
        <v>268</v>
      </c>
      <c r="B173" s="38">
        <v>9110</v>
      </c>
      <c r="C173" s="226" t="s">
        <v>1126</v>
      </c>
      <c r="D173" s="227">
        <f t="shared" si="2"/>
        <v>1</v>
      </c>
    </row>
    <row r="174" spans="1:4" x14ac:dyDescent="0.25">
      <c r="A174" s="38" t="s">
        <v>149</v>
      </c>
      <c r="B174" s="38">
        <v>13501</v>
      </c>
      <c r="C174" s="226" t="s">
        <v>1127</v>
      </c>
      <c r="D174" s="227">
        <f t="shared" si="2"/>
        <v>0</v>
      </c>
    </row>
    <row r="175" spans="1:4" x14ac:dyDescent="0.25">
      <c r="A175" s="38" t="s">
        <v>97</v>
      </c>
      <c r="B175" s="38">
        <v>7304</v>
      </c>
      <c r="C175" s="226" t="s">
        <v>1126</v>
      </c>
      <c r="D175" s="227">
        <f t="shared" si="2"/>
        <v>1</v>
      </c>
    </row>
    <row r="176" spans="1:4" x14ac:dyDescent="0.25">
      <c r="A176" s="38" t="s">
        <v>253</v>
      </c>
      <c r="B176" s="38">
        <v>4303</v>
      </c>
      <c r="C176" s="226" t="s">
        <v>1126</v>
      </c>
      <c r="D176" s="227">
        <f t="shared" si="2"/>
        <v>1</v>
      </c>
    </row>
    <row r="177" spans="1:4" x14ac:dyDescent="0.25">
      <c r="A177" s="38" t="s">
        <v>121</v>
      </c>
      <c r="B177" s="38">
        <v>6110</v>
      </c>
      <c r="C177" s="226" t="s">
        <v>1126</v>
      </c>
      <c r="D177" s="227">
        <f t="shared" si="2"/>
        <v>1</v>
      </c>
    </row>
    <row r="178" spans="1:4" x14ac:dyDescent="0.25">
      <c r="A178" s="38" t="s">
        <v>128</v>
      </c>
      <c r="B178" s="38">
        <v>8305</v>
      </c>
      <c r="C178" s="226" t="s">
        <v>1126</v>
      </c>
      <c r="D178" s="227">
        <f t="shared" si="2"/>
        <v>1</v>
      </c>
    </row>
    <row r="179" spans="1:4" x14ac:dyDescent="0.25">
      <c r="A179" s="38" t="s">
        <v>116</v>
      </c>
      <c r="B179" s="38">
        <v>8306</v>
      </c>
      <c r="C179" s="226" t="s">
        <v>1126</v>
      </c>
      <c r="D179" s="227">
        <f t="shared" si="2"/>
        <v>1</v>
      </c>
    </row>
    <row r="180" spans="1:4" x14ac:dyDescent="0.25">
      <c r="A180" s="38" t="s">
        <v>180</v>
      </c>
      <c r="B180" s="38">
        <v>6305</v>
      </c>
      <c r="C180" s="226" t="s">
        <v>1126</v>
      </c>
      <c r="D180" s="227">
        <f t="shared" si="2"/>
        <v>1</v>
      </c>
    </row>
    <row r="181" spans="1:4" x14ac:dyDescent="0.25">
      <c r="A181" s="38" t="s">
        <v>91</v>
      </c>
      <c r="B181" s="38">
        <v>12401</v>
      </c>
      <c r="C181" s="226" t="s">
        <v>1126</v>
      </c>
      <c r="D181" s="227">
        <f t="shared" si="2"/>
        <v>1</v>
      </c>
    </row>
    <row r="182" spans="1:4" x14ac:dyDescent="0.25">
      <c r="A182" s="38" t="s">
        <v>325</v>
      </c>
      <c r="B182" s="38">
        <v>6205</v>
      </c>
      <c r="C182" s="226" t="s">
        <v>1126</v>
      </c>
      <c r="D182" s="227">
        <f t="shared" si="2"/>
        <v>1</v>
      </c>
    </row>
    <row r="183" spans="1:4" x14ac:dyDescent="0.25">
      <c r="A183" s="38" t="s">
        <v>292</v>
      </c>
      <c r="B183" s="38">
        <v>8307</v>
      </c>
      <c r="C183" s="226" t="s">
        <v>1126</v>
      </c>
      <c r="D183" s="227">
        <f t="shared" si="2"/>
        <v>1</v>
      </c>
    </row>
    <row r="184" spans="1:4" x14ac:dyDescent="0.25">
      <c r="A184" s="38" t="s">
        <v>332</v>
      </c>
      <c r="B184" s="38">
        <v>16204</v>
      </c>
      <c r="C184" s="226" t="s">
        <v>1126</v>
      </c>
      <c r="D184" s="227">
        <f t="shared" si="2"/>
        <v>1</v>
      </c>
    </row>
    <row r="185" spans="1:4" x14ac:dyDescent="0.25">
      <c r="A185" s="38" t="s">
        <v>238</v>
      </c>
      <c r="B185" s="38">
        <v>5506</v>
      </c>
      <c r="C185" s="226" t="s">
        <v>1126</v>
      </c>
      <c r="D185" s="227">
        <f t="shared" si="2"/>
        <v>1</v>
      </c>
    </row>
    <row r="186" spans="1:4" x14ac:dyDescent="0.25">
      <c r="A186" s="38" t="s">
        <v>309</v>
      </c>
      <c r="B186" s="38">
        <v>9111</v>
      </c>
      <c r="C186" s="226" t="s">
        <v>1126</v>
      </c>
      <c r="D186" s="227">
        <f t="shared" si="2"/>
        <v>1</v>
      </c>
    </row>
    <row r="187" spans="1:4" x14ac:dyDescent="0.25">
      <c r="A187" s="38" t="s">
        <v>318</v>
      </c>
      <c r="B187" s="38">
        <v>16303</v>
      </c>
      <c r="C187" s="226" t="s">
        <v>1126</v>
      </c>
      <c r="D187" s="227">
        <f t="shared" si="2"/>
        <v>1</v>
      </c>
    </row>
    <row r="188" spans="1:4" x14ac:dyDescent="0.25">
      <c r="A188" s="38" t="s">
        <v>31</v>
      </c>
      <c r="B188" s="38">
        <v>13120</v>
      </c>
      <c r="C188" s="226" t="s">
        <v>1126</v>
      </c>
      <c r="D188" s="227">
        <f t="shared" si="2"/>
        <v>1</v>
      </c>
    </row>
    <row r="189" spans="1:4" x14ac:dyDescent="0.25">
      <c r="A189" s="38" t="s">
        <v>335</v>
      </c>
      <c r="B189" s="38">
        <v>11302</v>
      </c>
      <c r="C189" s="226" t="s">
        <v>1126</v>
      </c>
      <c r="D189" s="227">
        <f t="shared" si="2"/>
        <v>1</v>
      </c>
    </row>
    <row r="190" spans="1:4" x14ac:dyDescent="0.25">
      <c r="A190" s="38" t="s">
        <v>174</v>
      </c>
      <c r="B190" s="38">
        <v>6111</v>
      </c>
      <c r="C190" s="226" t="s">
        <v>1126</v>
      </c>
      <c r="D190" s="227">
        <f t="shared" si="2"/>
        <v>1</v>
      </c>
    </row>
    <row r="191" spans="1:4" x14ac:dyDescent="0.25">
      <c r="A191" s="38" t="s">
        <v>326</v>
      </c>
      <c r="B191" s="38">
        <v>2202</v>
      </c>
      <c r="C191" s="226" t="s">
        <v>1126</v>
      </c>
      <c r="D191" s="227">
        <f t="shared" si="2"/>
        <v>1</v>
      </c>
    </row>
    <row r="192" spans="1:4" x14ac:dyDescent="0.25">
      <c r="A192" s="38" t="s">
        <v>95</v>
      </c>
      <c r="B192" s="38">
        <v>5803</v>
      </c>
      <c r="C192" s="226" t="s">
        <v>1126</v>
      </c>
      <c r="D192" s="227">
        <f t="shared" si="2"/>
        <v>1</v>
      </c>
    </row>
    <row r="193" spans="1:4" x14ac:dyDescent="0.25">
      <c r="A193" s="38" t="s">
        <v>68</v>
      </c>
      <c r="B193" s="38">
        <v>10301</v>
      </c>
      <c r="C193" s="226" t="s">
        <v>1126</v>
      </c>
      <c r="D193" s="227">
        <f t="shared" si="2"/>
        <v>1</v>
      </c>
    </row>
    <row r="194" spans="1:4" x14ac:dyDescent="0.25">
      <c r="A194" s="38" t="s">
        <v>124</v>
      </c>
      <c r="B194" s="38">
        <v>4301</v>
      </c>
      <c r="C194" s="226" t="s">
        <v>1126</v>
      </c>
      <c r="D194" s="227">
        <f t="shared" si="2"/>
        <v>1</v>
      </c>
    </row>
    <row r="195" spans="1:4" x14ac:dyDescent="0.25">
      <c r="A195" s="38" t="s">
        <v>55</v>
      </c>
      <c r="B195" s="38">
        <v>13604</v>
      </c>
      <c r="C195" s="226" t="s">
        <v>1126</v>
      </c>
      <c r="D195" s="227">
        <f t="shared" ref="D195:D258" si="3">IF(C195="SI",1,0)</f>
        <v>1</v>
      </c>
    </row>
    <row r="196" spans="1:4" x14ac:dyDescent="0.25">
      <c r="A196" s="38" t="s">
        <v>99</v>
      </c>
      <c r="B196" s="38">
        <v>9112</v>
      </c>
      <c r="C196" s="226" t="s">
        <v>1126</v>
      </c>
      <c r="D196" s="227">
        <f t="shared" si="3"/>
        <v>1</v>
      </c>
    </row>
    <row r="197" spans="1:4" x14ac:dyDescent="0.25">
      <c r="A197" s="38" t="s">
        <v>208</v>
      </c>
      <c r="B197" s="38">
        <v>4105</v>
      </c>
      <c r="C197" s="226" t="s">
        <v>1126</v>
      </c>
      <c r="D197" s="227">
        <f t="shared" si="3"/>
        <v>1</v>
      </c>
    </row>
    <row r="198" spans="1:4" x14ac:dyDescent="0.25">
      <c r="A198" s="38" t="s">
        <v>201</v>
      </c>
      <c r="B198" s="38">
        <v>14107</v>
      </c>
      <c r="C198" s="226" t="s">
        <v>1126</v>
      </c>
      <c r="D198" s="227">
        <f t="shared" si="3"/>
        <v>1</v>
      </c>
    </row>
    <row r="199" spans="1:4" x14ac:dyDescent="0.25">
      <c r="A199" s="38" t="s">
        <v>146</v>
      </c>
      <c r="B199" s="38">
        <v>13404</v>
      </c>
      <c r="C199" s="226" t="s">
        <v>1126</v>
      </c>
      <c r="D199" s="227">
        <f t="shared" si="3"/>
        <v>1</v>
      </c>
    </row>
    <row r="200" spans="1:4" x14ac:dyDescent="0.25">
      <c r="A200" s="38" t="s">
        <v>205</v>
      </c>
      <c r="B200" s="38">
        <v>10404</v>
      </c>
      <c r="C200" s="226" t="s">
        <v>1126</v>
      </c>
      <c r="D200" s="227">
        <f t="shared" si="3"/>
        <v>1</v>
      </c>
    </row>
    <row r="201" spans="1:4" x14ac:dyDescent="0.25">
      <c r="A201" s="38" t="s">
        <v>182</v>
      </c>
      <c r="B201" s="38">
        <v>6306</v>
      </c>
      <c r="C201" s="226" t="s">
        <v>1126</v>
      </c>
      <c r="D201" s="227">
        <f t="shared" si="3"/>
        <v>1</v>
      </c>
    </row>
    <row r="202" spans="1:4" x14ac:dyDescent="0.25">
      <c r="A202" s="38" t="s">
        <v>286</v>
      </c>
      <c r="B202" s="38">
        <v>14108</v>
      </c>
      <c r="C202" s="226" t="s">
        <v>1126</v>
      </c>
      <c r="D202" s="227">
        <f t="shared" si="3"/>
        <v>1</v>
      </c>
    </row>
    <row r="203" spans="1:4" x14ac:dyDescent="0.25">
      <c r="A203" s="38" t="s">
        <v>224</v>
      </c>
      <c r="B203" s="38">
        <v>5704</v>
      </c>
      <c r="C203" s="226" t="s">
        <v>1126</v>
      </c>
      <c r="D203" s="227">
        <f t="shared" si="3"/>
        <v>1</v>
      </c>
    </row>
    <row r="204" spans="1:4" x14ac:dyDescent="0.25">
      <c r="A204" s="38" t="s">
        <v>164</v>
      </c>
      <c r="B204" s="38">
        <v>5403</v>
      </c>
      <c r="C204" s="226" t="s">
        <v>1126</v>
      </c>
      <c r="D204" s="227">
        <f t="shared" si="3"/>
        <v>1</v>
      </c>
    </row>
    <row r="205" spans="1:4" x14ac:dyDescent="0.25">
      <c r="A205" s="38" t="s">
        <v>301</v>
      </c>
      <c r="B205" s="38">
        <v>6206</v>
      </c>
      <c r="C205" s="226" t="s">
        <v>1126</v>
      </c>
      <c r="D205" s="227">
        <f t="shared" si="3"/>
        <v>1</v>
      </c>
    </row>
    <row r="206" spans="1:4" x14ac:dyDescent="0.25">
      <c r="A206" s="38" t="s">
        <v>135</v>
      </c>
      <c r="B206" s="38">
        <v>7404</v>
      </c>
      <c r="C206" s="226" t="s">
        <v>1126</v>
      </c>
      <c r="D206" s="227">
        <f t="shared" si="3"/>
        <v>1</v>
      </c>
    </row>
    <row r="207" spans="1:4" x14ac:dyDescent="0.25">
      <c r="A207" s="38" t="s">
        <v>45</v>
      </c>
      <c r="B207" s="38">
        <v>13121</v>
      </c>
      <c r="C207" s="226" t="s">
        <v>1126</v>
      </c>
      <c r="D207" s="227">
        <f t="shared" si="3"/>
        <v>1</v>
      </c>
    </row>
    <row r="208" spans="1:4" x14ac:dyDescent="0.25">
      <c r="A208" s="38" t="s">
        <v>240</v>
      </c>
      <c r="B208" s="38">
        <v>7106</v>
      </c>
      <c r="C208" s="226" t="s">
        <v>1126</v>
      </c>
      <c r="D208" s="227">
        <f t="shared" si="3"/>
        <v>1</v>
      </c>
    </row>
    <row r="209" spans="1:4" x14ac:dyDescent="0.25">
      <c r="A209" s="38" t="s">
        <v>247</v>
      </c>
      <c r="B209" s="38">
        <v>7203</v>
      </c>
      <c r="C209" s="226" t="s">
        <v>1126</v>
      </c>
      <c r="D209" s="227">
        <f t="shared" si="3"/>
        <v>1</v>
      </c>
    </row>
    <row r="210" spans="1:4" x14ac:dyDescent="0.25">
      <c r="A210" s="38" t="s">
        <v>249</v>
      </c>
      <c r="B210" s="38">
        <v>16105</v>
      </c>
      <c r="C210" s="226" t="s">
        <v>1126</v>
      </c>
      <c r="D210" s="227">
        <f t="shared" si="3"/>
        <v>1</v>
      </c>
    </row>
    <row r="211" spans="1:4" x14ac:dyDescent="0.25">
      <c r="A211" s="38" t="s">
        <v>323</v>
      </c>
      <c r="B211" s="38">
        <v>7107</v>
      </c>
      <c r="C211" s="226" t="s">
        <v>1126</v>
      </c>
      <c r="D211" s="227">
        <f t="shared" si="3"/>
        <v>1</v>
      </c>
    </row>
    <row r="212" spans="1:4" x14ac:dyDescent="0.25">
      <c r="A212" s="38" t="s">
        <v>72</v>
      </c>
      <c r="B212" s="38">
        <v>8107</v>
      </c>
      <c r="C212" s="226" t="s">
        <v>1126</v>
      </c>
      <c r="D212" s="227">
        <f t="shared" si="3"/>
        <v>1</v>
      </c>
    </row>
    <row r="213" spans="1:4" x14ac:dyDescent="0.25">
      <c r="A213" s="38" t="s">
        <v>80</v>
      </c>
      <c r="B213" s="38">
        <v>13605</v>
      </c>
      <c r="C213" s="226" t="s">
        <v>1126</v>
      </c>
      <c r="D213" s="227">
        <f t="shared" si="3"/>
        <v>1</v>
      </c>
    </row>
    <row r="214" spans="1:4" x14ac:dyDescent="0.25">
      <c r="A214" s="38" t="s">
        <v>14</v>
      </c>
      <c r="B214" s="38">
        <v>13122</v>
      </c>
      <c r="C214" s="226" t="s">
        <v>1126</v>
      </c>
      <c r="D214" s="227">
        <f t="shared" si="3"/>
        <v>1</v>
      </c>
    </row>
    <row r="215" spans="1:4" x14ac:dyDescent="0.25">
      <c r="A215" s="38" t="s">
        <v>295</v>
      </c>
      <c r="B215" s="38">
        <v>6307</v>
      </c>
      <c r="C215" s="226" t="s">
        <v>1126</v>
      </c>
      <c r="D215" s="227">
        <f t="shared" si="3"/>
        <v>1</v>
      </c>
    </row>
    <row r="216" spans="1:4" x14ac:dyDescent="0.25">
      <c r="A216" s="38" t="s">
        <v>289</v>
      </c>
      <c r="B216" s="38">
        <v>9113</v>
      </c>
      <c r="C216" s="226" t="s">
        <v>1126</v>
      </c>
      <c r="D216" s="227">
        <f t="shared" si="3"/>
        <v>1</v>
      </c>
    </row>
    <row r="217" spans="1:4" x14ac:dyDescent="0.25">
      <c r="A217" s="38" t="s">
        <v>257</v>
      </c>
      <c r="B217" s="38">
        <v>5404</v>
      </c>
      <c r="C217" s="226" t="s">
        <v>1126</v>
      </c>
      <c r="D217" s="227">
        <f t="shared" si="3"/>
        <v>1</v>
      </c>
    </row>
    <row r="218" spans="1:4" x14ac:dyDescent="0.25">
      <c r="A218" s="38" t="s">
        <v>227</v>
      </c>
      <c r="B218" s="38">
        <v>6112</v>
      </c>
      <c r="C218" s="226" t="s">
        <v>1126</v>
      </c>
      <c r="D218" s="227">
        <f t="shared" si="3"/>
        <v>1</v>
      </c>
    </row>
    <row r="219" spans="1:4" x14ac:dyDescent="0.25">
      <c r="A219" s="38" t="s">
        <v>209</v>
      </c>
      <c r="B219" s="38">
        <v>1405</v>
      </c>
      <c r="C219" s="226" t="s">
        <v>1126</v>
      </c>
      <c r="D219" s="227">
        <f t="shared" si="3"/>
        <v>1</v>
      </c>
    </row>
    <row r="220" spans="1:4" x14ac:dyDescent="0.25">
      <c r="A220" s="38" t="s">
        <v>274</v>
      </c>
      <c r="B220" s="38">
        <v>6113</v>
      </c>
      <c r="C220" s="226" t="s">
        <v>1126</v>
      </c>
      <c r="D220" s="227">
        <f t="shared" si="3"/>
        <v>1</v>
      </c>
    </row>
    <row r="221" spans="1:4" x14ac:dyDescent="0.25">
      <c r="A221" s="38" t="s">
        <v>120</v>
      </c>
      <c r="B221" s="38">
        <v>6201</v>
      </c>
      <c r="C221" s="226" t="s">
        <v>1126</v>
      </c>
      <c r="D221" s="227">
        <f t="shared" si="3"/>
        <v>1</v>
      </c>
    </row>
    <row r="222" spans="1:4" x14ac:dyDescent="0.25">
      <c r="A222" s="38" t="s">
        <v>275</v>
      </c>
      <c r="B222" s="38">
        <v>16106</v>
      </c>
      <c r="C222" s="226" t="s">
        <v>1126</v>
      </c>
      <c r="D222" s="227">
        <f t="shared" si="3"/>
        <v>1</v>
      </c>
    </row>
    <row r="223" spans="1:4" x14ac:dyDescent="0.25">
      <c r="A223" s="38" t="s">
        <v>78</v>
      </c>
      <c r="B223" s="38">
        <v>13202</v>
      </c>
      <c r="C223" s="226" t="s">
        <v>1126</v>
      </c>
      <c r="D223" s="227">
        <f t="shared" si="3"/>
        <v>1</v>
      </c>
    </row>
    <row r="224" spans="1:4" x14ac:dyDescent="0.25">
      <c r="A224" s="38" t="s">
        <v>123</v>
      </c>
      <c r="B224" s="38">
        <v>9114</v>
      </c>
      <c r="C224" s="226" t="s">
        <v>1126</v>
      </c>
      <c r="D224" s="227">
        <f t="shared" si="3"/>
        <v>1</v>
      </c>
    </row>
    <row r="225" spans="1:4" x14ac:dyDescent="0.25">
      <c r="A225" s="38" t="s">
        <v>272</v>
      </c>
      <c r="B225" s="38">
        <v>6308</v>
      </c>
      <c r="C225" s="226" t="s">
        <v>1126</v>
      </c>
      <c r="D225" s="227">
        <f t="shared" si="3"/>
        <v>1</v>
      </c>
    </row>
    <row r="226" spans="1:4" x14ac:dyDescent="0.25">
      <c r="A226" s="38" t="s">
        <v>266</v>
      </c>
      <c r="B226" s="38">
        <v>16205</v>
      </c>
      <c r="C226" s="226" t="s">
        <v>1126</v>
      </c>
      <c r="D226" s="227">
        <f t="shared" si="3"/>
        <v>1</v>
      </c>
    </row>
    <row r="227" spans="1:4" x14ac:dyDescent="0.25">
      <c r="A227" s="38" t="s">
        <v>185</v>
      </c>
      <c r="B227" s="38">
        <v>12301</v>
      </c>
      <c r="C227" s="226" t="s">
        <v>1126</v>
      </c>
      <c r="D227" s="227">
        <f t="shared" si="3"/>
        <v>1</v>
      </c>
    </row>
    <row r="228" spans="1:4" x14ac:dyDescent="0.25">
      <c r="A228" s="38" t="s">
        <v>220</v>
      </c>
      <c r="B228" s="38">
        <v>1401</v>
      </c>
      <c r="C228" s="226" t="s">
        <v>1126</v>
      </c>
      <c r="D228" s="227">
        <f t="shared" si="3"/>
        <v>1</v>
      </c>
    </row>
    <row r="229" spans="1:4" x14ac:dyDescent="0.25">
      <c r="A229" s="38" t="s">
        <v>154</v>
      </c>
      <c r="B229" s="38">
        <v>12302</v>
      </c>
      <c r="C229" s="226" t="s">
        <v>1126</v>
      </c>
      <c r="D229" s="227">
        <f t="shared" si="3"/>
        <v>1</v>
      </c>
    </row>
    <row r="230" spans="1:4" x14ac:dyDescent="0.25">
      <c r="A230" s="38" t="s">
        <v>4</v>
      </c>
      <c r="B230" s="38">
        <v>13123</v>
      </c>
      <c r="C230" s="226" t="s">
        <v>1126</v>
      </c>
      <c r="D230" s="227">
        <f t="shared" si="3"/>
        <v>1</v>
      </c>
    </row>
    <row r="231" spans="1:4" x14ac:dyDescent="0.25">
      <c r="A231" s="38" t="s">
        <v>147</v>
      </c>
      <c r="B231" s="38">
        <v>5105</v>
      </c>
      <c r="C231" s="226" t="s">
        <v>1126</v>
      </c>
      <c r="D231" s="227">
        <f t="shared" si="3"/>
        <v>1</v>
      </c>
    </row>
    <row r="232" spans="1:4" x14ac:dyDescent="0.25">
      <c r="A232" s="38" t="s">
        <v>169</v>
      </c>
      <c r="B232" s="38">
        <v>9115</v>
      </c>
      <c r="C232" s="226" t="s">
        <v>1126</v>
      </c>
      <c r="D232" s="227">
        <f t="shared" si="3"/>
        <v>1</v>
      </c>
    </row>
    <row r="233" spans="1:4" x14ac:dyDescent="0.25">
      <c r="A233" s="38" t="s">
        <v>15</v>
      </c>
      <c r="B233" s="38">
        <v>13124</v>
      </c>
      <c r="C233" s="226" t="s">
        <v>1127</v>
      </c>
      <c r="D233" s="227">
        <f t="shared" si="3"/>
        <v>0</v>
      </c>
    </row>
    <row r="234" spans="1:4" x14ac:dyDescent="0.25">
      <c r="A234" s="38" t="s">
        <v>13</v>
      </c>
      <c r="B234" s="38">
        <v>13201</v>
      </c>
      <c r="C234" s="226" t="s">
        <v>1126</v>
      </c>
      <c r="D234" s="227">
        <f t="shared" si="3"/>
        <v>1</v>
      </c>
    </row>
    <row r="235" spans="1:4" x14ac:dyDescent="0.25">
      <c r="A235" s="38" t="s">
        <v>61</v>
      </c>
      <c r="B235" s="38">
        <v>10101</v>
      </c>
      <c r="C235" s="226" t="s">
        <v>1126</v>
      </c>
      <c r="D235" s="227">
        <f t="shared" si="3"/>
        <v>1</v>
      </c>
    </row>
    <row r="236" spans="1:4" x14ac:dyDescent="0.25">
      <c r="A236" s="38" t="s">
        <v>190</v>
      </c>
      <c r="B236" s="38">
        <v>10302</v>
      </c>
      <c r="C236" s="226" t="s">
        <v>1126</v>
      </c>
      <c r="D236" s="227">
        <f t="shared" si="3"/>
        <v>1</v>
      </c>
    </row>
    <row r="237" spans="1:4" x14ac:dyDescent="0.25">
      <c r="A237" s="38" t="s">
        <v>56</v>
      </c>
      <c r="B237" s="38">
        <v>10109</v>
      </c>
      <c r="C237" s="226" t="s">
        <v>1126</v>
      </c>
      <c r="D237" s="227">
        <f t="shared" si="3"/>
        <v>1</v>
      </c>
    </row>
    <row r="238" spans="1:4" x14ac:dyDescent="0.25">
      <c r="A238" s="38" t="s">
        <v>265</v>
      </c>
      <c r="B238" s="38">
        <v>6309</v>
      </c>
      <c r="C238" s="226" t="s">
        <v>1126</v>
      </c>
      <c r="D238" s="227">
        <f t="shared" si="3"/>
        <v>1</v>
      </c>
    </row>
    <row r="239" spans="1:4" x14ac:dyDescent="0.25">
      <c r="A239" s="38" t="s">
        <v>299</v>
      </c>
      <c r="B239" s="38">
        <v>4304</v>
      </c>
      <c r="C239" s="226" t="s">
        <v>1126</v>
      </c>
      <c r="D239" s="227">
        <f t="shared" si="3"/>
        <v>1</v>
      </c>
    </row>
    <row r="240" spans="1:4" x14ac:dyDescent="0.25">
      <c r="A240" s="38" t="s">
        <v>51</v>
      </c>
      <c r="B240" s="38">
        <v>12101</v>
      </c>
      <c r="C240" s="226" t="s">
        <v>1126</v>
      </c>
      <c r="D240" s="227">
        <f t="shared" si="3"/>
        <v>1</v>
      </c>
    </row>
    <row r="241" spans="1:4" x14ac:dyDescent="0.25">
      <c r="A241" s="38" t="s">
        <v>281</v>
      </c>
      <c r="B241" s="38">
        <v>10206</v>
      </c>
      <c r="C241" s="226" t="s">
        <v>1126</v>
      </c>
      <c r="D241" s="227">
        <f t="shared" si="3"/>
        <v>1</v>
      </c>
    </row>
    <row r="242" spans="1:4" x14ac:dyDescent="0.25">
      <c r="A242" s="38" t="s">
        <v>283</v>
      </c>
      <c r="B242" s="38">
        <v>9208</v>
      </c>
      <c r="C242" s="226" t="s">
        <v>1126</v>
      </c>
      <c r="D242" s="227">
        <f t="shared" si="3"/>
        <v>1</v>
      </c>
    </row>
    <row r="243" spans="1:4" x14ac:dyDescent="0.25">
      <c r="A243" s="38" t="s">
        <v>175</v>
      </c>
      <c r="B243" s="38">
        <v>10303</v>
      </c>
      <c r="C243" s="226" t="s">
        <v>1126</v>
      </c>
      <c r="D243" s="227">
        <f t="shared" si="3"/>
        <v>1</v>
      </c>
    </row>
    <row r="244" spans="1:4" x14ac:dyDescent="0.25">
      <c r="A244" s="38" t="s">
        <v>278</v>
      </c>
      <c r="B244" s="38">
        <v>5705</v>
      </c>
      <c r="C244" s="226" t="s">
        <v>1126</v>
      </c>
      <c r="D244" s="227">
        <f t="shared" si="3"/>
        <v>1</v>
      </c>
    </row>
    <row r="245" spans="1:4" x14ac:dyDescent="0.25">
      <c r="A245" s="38" t="s">
        <v>294</v>
      </c>
      <c r="B245" s="38">
        <v>15201</v>
      </c>
      <c r="C245" s="226" t="s">
        <v>1126</v>
      </c>
      <c r="D245" s="227">
        <f t="shared" si="3"/>
        <v>1</v>
      </c>
    </row>
    <row r="246" spans="1:4" x14ac:dyDescent="0.25">
      <c r="A246" s="38" t="s">
        <v>207</v>
      </c>
      <c r="B246" s="38">
        <v>10304</v>
      </c>
      <c r="C246" s="226" t="s">
        <v>1126</v>
      </c>
      <c r="D246" s="227">
        <f t="shared" si="3"/>
        <v>1</v>
      </c>
    </row>
    <row r="247" spans="1:4" x14ac:dyDescent="0.25">
      <c r="A247" s="38" t="s">
        <v>305</v>
      </c>
      <c r="B247" s="38">
        <v>10207</v>
      </c>
      <c r="C247" s="226" t="s">
        <v>1126</v>
      </c>
      <c r="D247" s="227">
        <f t="shared" si="3"/>
        <v>1</v>
      </c>
    </row>
    <row r="248" spans="1:4" x14ac:dyDescent="0.25">
      <c r="A248" s="38" t="s">
        <v>167</v>
      </c>
      <c r="B248" s="38">
        <v>10208</v>
      </c>
      <c r="C248" s="226" t="s">
        <v>1126</v>
      </c>
      <c r="D248" s="227">
        <f t="shared" si="3"/>
        <v>1</v>
      </c>
    </row>
    <row r="249" spans="1:4" x14ac:dyDescent="0.25">
      <c r="A249" s="38" t="s">
        <v>319</v>
      </c>
      <c r="B249" s="38">
        <v>10209</v>
      </c>
      <c r="C249" s="226" t="s">
        <v>1126</v>
      </c>
      <c r="D249" s="227">
        <f t="shared" si="3"/>
        <v>1</v>
      </c>
    </row>
    <row r="250" spans="1:4" x14ac:dyDescent="0.25">
      <c r="A250" s="38" t="s">
        <v>317</v>
      </c>
      <c r="B250" s="38">
        <v>8308</v>
      </c>
      <c r="C250" s="226" t="s">
        <v>1126</v>
      </c>
      <c r="D250" s="227">
        <f t="shared" si="3"/>
        <v>1</v>
      </c>
    </row>
    <row r="251" spans="1:4" x14ac:dyDescent="0.25">
      <c r="A251" s="38" t="s">
        <v>12</v>
      </c>
      <c r="B251" s="38">
        <v>13125</v>
      </c>
      <c r="C251" s="226" t="s">
        <v>1126</v>
      </c>
      <c r="D251" s="227">
        <f t="shared" si="3"/>
        <v>1</v>
      </c>
    </row>
    <row r="252" spans="1:4" x14ac:dyDescent="0.25">
      <c r="A252" s="38" t="s">
        <v>254</v>
      </c>
      <c r="B252" s="38">
        <v>8309</v>
      </c>
      <c r="C252" s="226" t="s">
        <v>1126</v>
      </c>
      <c r="D252" s="227">
        <f t="shared" si="3"/>
        <v>1</v>
      </c>
    </row>
    <row r="253" spans="1:4" x14ac:dyDescent="0.25">
      <c r="A253" s="38" t="s">
        <v>341</v>
      </c>
      <c r="B253" s="38">
        <v>16107</v>
      </c>
      <c r="C253" s="226" t="s">
        <v>1126</v>
      </c>
      <c r="D253" s="227">
        <f t="shared" si="3"/>
        <v>1</v>
      </c>
    </row>
    <row r="254" spans="1:4" x14ac:dyDescent="0.25">
      <c r="A254" s="38" t="s">
        <v>67</v>
      </c>
      <c r="B254" s="38">
        <v>5501</v>
      </c>
      <c r="C254" s="226" t="s">
        <v>1126</v>
      </c>
      <c r="D254" s="227">
        <f t="shared" si="3"/>
        <v>1</v>
      </c>
    </row>
    <row r="255" spans="1:4" x14ac:dyDescent="0.25">
      <c r="A255" s="38" t="s">
        <v>48</v>
      </c>
      <c r="B255" s="38">
        <v>5801</v>
      </c>
      <c r="C255" s="226" t="s">
        <v>1126</v>
      </c>
      <c r="D255" s="227">
        <f t="shared" si="3"/>
        <v>1</v>
      </c>
    </row>
    <row r="256" spans="1:4" x14ac:dyDescent="0.25">
      <c r="A256" s="38" t="s">
        <v>191</v>
      </c>
      <c r="B256" s="38">
        <v>10210</v>
      </c>
      <c r="C256" s="226" t="s">
        <v>1126</v>
      </c>
      <c r="D256" s="227">
        <f t="shared" si="3"/>
        <v>1</v>
      </c>
    </row>
    <row r="257" spans="1:4" x14ac:dyDescent="0.25">
      <c r="A257" s="38" t="s">
        <v>214</v>
      </c>
      <c r="B257" s="38">
        <v>6114</v>
      </c>
      <c r="C257" s="226" t="s">
        <v>1126</v>
      </c>
      <c r="D257" s="227">
        <f t="shared" si="3"/>
        <v>1</v>
      </c>
    </row>
    <row r="258" spans="1:4" x14ac:dyDescent="0.25">
      <c r="A258" s="38" t="s">
        <v>40</v>
      </c>
      <c r="B258" s="38">
        <v>13126</v>
      </c>
      <c r="C258" s="226" t="s">
        <v>1126</v>
      </c>
      <c r="D258" s="227">
        <f t="shared" si="3"/>
        <v>1</v>
      </c>
    </row>
    <row r="259" spans="1:4" x14ac:dyDescent="0.25">
      <c r="A259" s="38" t="s">
        <v>94</v>
      </c>
      <c r="B259" s="38">
        <v>5107</v>
      </c>
      <c r="C259" s="226" t="s">
        <v>1126</v>
      </c>
      <c r="D259" s="227">
        <f t="shared" ref="D259:D322" si="4">IF(C259="SI",1,0)</f>
        <v>1</v>
      </c>
    </row>
    <row r="260" spans="1:4" x14ac:dyDescent="0.25">
      <c r="A260" s="38" t="s">
        <v>141</v>
      </c>
      <c r="B260" s="38">
        <v>16201</v>
      </c>
      <c r="C260" s="226" t="s">
        <v>1126</v>
      </c>
      <c r="D260" s="227">
        <f t="shared" si="4"/>
        <v>1</v>
      </c>
    </row>
    <row r="261" spans="1:4" x14ac:dyDescent="0.25">
      <c r="A261" s="38" t="s">
        <v>25</v>
      </c>
      <c r="B261" s="38">
        <v>6101</v>
      </c>
      <c r="C261" s="226" t="s">
        <v>1126</v>
      </c>
      <c r="D261" s="227">
        <f t="shared" si="4"/>
        <v>1</v>
      </c>
    </row>
    <row r="262" spans="1:4" x14ac:dyDescent="0.25">
      <c r="A262" s="38" t="s">
        <v>193</v>
      </c>
      <c r="B262" s="38">
        <v>16206</v>
      </c>
      <c r="C262" s="226" t="s">
        <v>1126</v>
      </c>
      <c r="D262" s="227">
        <f t="shared" si="4"/>
        <v>1</v>
      </c>
    </row>
    <row r="263" spans="1:4" x14ac:dyDescent="0.25">
      <c r="A263" s="38" t="s">
        <v>255</v>
      </c>
      <c r="B263" s="38">
        <v>7305</v>
      </c>
      <c r="C263" s="226" t="s">
        <v>1126</v>
      </c>
      <c r="D263" s="227">
        <f t="shared" si="4"/>
        <v>1</v>
      </c>
    </row>
    <row r="264" spans="1:4" x14ac:dyDescent="0.25">
      <c r="A264" s="38" t="s">
        <v>6</v>
      </c>
      <c r="B264" s="38">
        <v>13127</v>
      </c>
      <c r="C264" s="226" t="s">
        <v>1126</v>
      </c>
      <c r="D264" s="227">
        <f t="shared" si="4"/>
        <v>1</v>
      </c>
    </row>
    <row r="265" spans="1:4" x14ac:dyDescent="0.25">
      <c r="A265" s="38" t="s">
        <v>106</v>
      </c>
      <c r="B265" s="38">
        <v>9209</v>
      </c>
      <c r="C265" s="226" t="s">
        <v>1126</v>
      </c>
      <c r="D265" s="227">
        <f t="shared" si="4"/>
        <v>1</v>
      </c>
    </row>
    <row r="266" spans="1:4" x14ac:dyDescent="0.25">
      <c r="A266" s="38" t="s">
        <v>10</v>
      </c>
      <c r="B266" s="38">
        <v>13128</v>
      </c>
      <c r="C266" s="226" t="s">
        <v>1126</v>
      </c>
      <c r="D266" s="227">
        <f t="shared" si="4"/>
        <v>1</v>
      </c>
    </row>
    <row r="267" spans="1:4" x14ac:dyDescent="0.25">
      <c r="A267" s="38" t="s">
        <v>199</v>
      </c>
      <c r="B267" s="38">
        <v>6115</v>
      </c>
      <c r="C267" s="226" t="s">
        <v>1126</v>
      </c>
      <c r="D267" s="227">
        <f t="shared" si="4"/>
        <v>1</v>
      </c>
    </row>
    <row r="268" spans="1:4" x14ac:dyDescent="0.25">
      <c r="A268" s="38" t="s">
        <v>148</v>
      </c>
      <c r="B268" s="38">
        <v>6116</v>
      </c>
      <c r="C268" s="226" t="s">
        <v>1126</v>
      </c>
      <c r="D268" s="227">
        <f t="shared" si="4"/>
        <v>1</v>
      </c>
    </row>
    <row r="269" spans="1:4" x14ac:dyDescent="0.25">
      <c r="A269" s="38" t="s">
        <v>263</v>
      </c>
      <c r="B269" s="38">
        <v>7405</v>
      </c>
      <c r="C269" s="226" t="s">
        <v>1126</v>
      </c>
      <c r="D269" s="227">
        <f t="shared" si="4"/>
        <v>1</v>
      </c>
    </row>
    <row r="270" spans="1:4" x14ac:dyDescent="0.25">
      <c r="A270" s="38" t="s">
        <v>98</v>
      </c>
      <c r="B270" s="38">
        <v>5303</v>
      </c>
      <c r="C270" s="226" t="s">
        <v>1126</v>
      </c>
      <c r="D270" s="227">
        <f t="shared" si="4"/>
        <v>1</v>
      </c>
    </row>
    <row r="271" spans="1:4" x14ac:dyDescent="0.25">
      <c r="A271" s="38" t="s">
        <v>101</v>
      </c>
      <c r="B271" s="38">
        <v>14204</v>
      </c>
      <c r="C271" s="226" t="s">
        <v>1126</v>
      </c>
      <c r="D271" s="227">
        <f t="shared" si="4"/>
        <v>1</v>
      </c>
    </row>
    <row r="272" spans="1:4" x14ac:dyDescent="0.25">
      <c r="A272" s="38" t="s">
        <v>241</v>
      </c>
      <c r="B272" s="38">
        <v>7108</v>
      </c>
      <c r="C272" s="226" t="s">
        <v>1126</v>
      </c>
      <c r="D272" s="227">
        <f t="shared" si="4"/>
        <v>1</v>
      </c>
    </row>
    <row r="273" spans="1:4" x14ac:dyDescent="0.25">
      <c r="A273" s="38" t="s">
        <v>282</v>
      </c>
      <c r="B273" s="38">
        <v>4305</v>
      </c>
      <c r="C273" s="226" t="s">
        <v>1126</v>
      </c>
      <c r="D273" s="227">
        <f t="shared" si="4"/>
        <v>1</v>
      </c>
    </row>
    <row r="274" spans="1:4" x14ac:dyDescent="0.25">
      <c r="A274" s="38" t="s">
        <v>173</v>
      </c>
      <c r="B274" s="38">
        <v>11402</v>
      </c>
      <c r="C274" s="226" t="s">
        <v>1126</v>
      </c>
      <c r="D274" s="227">
        <f t="shared" si="4"/>
        <v>1</v>
      </c>
    </row>
    <row r="275" spans="1:4" x14ac:dyDescent="0.25">
      <c r="A275" s="38" t="s">
        <v>203</v>
      </c>
      <c r="B275" s="38">
        <v>10305</v>
      </c>
      <c r="C275" s="226" t="s">
        <v>1126</v>
      </c>
      <c r="D275" s="227">
        <f t="shared" si="4"/>
        <v>1</v>
      </c>
    </row>
    <row r="276" spans="1:4" x14ac:dyDescent="0.25">
      <c r="A276" s="38" t="s">
        <v>246</v>
      </c>
      <c r="B276" s="38">
        <v>12103</v>
      </c>
      <c r="C276" s="226" t="s">
        <v>1126</v>
      </c>
      <c r="D276" s="227">
        <f t="shared" si="4"/>
        <v>1</v>
      </c>
    </row>
    <row r="277" spans="1:4" x14ac:dyDescent="0.25">
      <c r="A277" s="38" t="s">
        <v>153</v>
      </c>
      <c r="B277" s="38">
        <v>7306</v>
      </c>
      <c r="C277" s="226" t="s">
        <v>1126</v>
      </c>
      <c r="D277" s="227">
        <f t="shared" si="4"/>
        <v>1</v>
      </c>
    </row>
    <row r="278" spans="1:4" x14ac:dyDescent="0.25">
      <c r="A278" s="38" t="s">
        <v>276</v>
      </c>
      <c r="B278" s="38">
        <v>9116</v>
      </c>
      <c r="C278" s="226" t="s">
        <v>1126</v>
      </c>
      <c r="D278" s="227">
        <f t="shared" si="4"/>
        <v>1</v>
      </c>
    </row>
    <row r="279" spans="1:4" x14ac:dyDescent="0.25">
      <c r="A279" s="38" t="s">
        <v>333</v>
      </c>
      <c r="B279" s="38">
        <v>7307</v>
      </c>
      <c r="C279" s="226" t="s">
        <v>1126</v>
      </c>
      <c r="D279" s="227">
        <f t="shared" si="4"/>
        <v>1</v>
      </c>
    </row>
    <row r="280" spans="1:4" x14ac:dyDescent="0.25">
      <c r="A280" s="38" t="s">
        <v>308</v>
      </c>
      <c r="B280" s="38">
        <v>4204</v>
      </c>
      <c r="C280" s="226" t="s">
        <v>1126</v>
      </c>
      <c r="D280" s="227">
        <f t="shared" si="4"/>
        <v>1</v>
      </c>
    </row>
    <row r="281" spans="1:4" x14ac:dyDescent="0.25">
      <c r="A281" s="38" t="s">
        <v>54</v>
      </c>
      <c r="B281" s="38">
        <v>5601</v>
      </c>
      <c r="C281" s="226" t="s">
        <v>1126</v>
      </c>
      <c r="D281" s="227">
        <f t="shared" si="4"/>
        <v>1</v>
      </c>
    </row>
    <row r="282" spans="1:4" x14ac:dyDescent="0.25">
      <c r="A282" s="38" t="s">
        <v>42</v>
      </c>
      <c r="B282" s="38">
        <v>13401</v>
      </c>
      <c r="C282" s="226" t="s">
        <v>1126</v>
      </c>
      <c r="D282" s="227">
        <f t="shared" si="4"/>
        <v>1</v>
      </c>
    </row>
    <row r="283" spans="1:4" x14ac:dyDescent="0.25">
      <c r="A283" s="38" t="s">
        <v>93</v>
      </c>
      <c r="B283" s="38">
        <v>16301</v>
      </c>
      <c r="C283" s="226" t="s">
        <v>1126</v>
      </c>
      <c r="D283" s="227">
        <f t="shared" si="4"/>
        <v>1</v>
      </c>
    </row>
    <row r="284" spans="1:4" x14ac:dyDescent="0.25">
      <c r="A284" s="38" t="s">
        <v>245</v>
      </c>
      <c r="B284" s="38">
        <v>7109</v>
      </c>
      <c r="C284" s="226" t="s">
        <v>1126</v>
      </c>
      <c r="D284" s="227">
        <f t="shared" si="4"/>
        <v>1</v>
      </c>
    </row>
    <row r="285" spans="1:4" x14ac:dyDescent="0.25">
      <c r="A285" s="38" t="s">
        <v>233</v>
      </c>
      <c r="B285" s="38">
        <v>5304</v>
      </c>
      <c r="C285" s="226" t="s">
        <v>1126</v>
      </c>
      <c r="D285" s="227">
        <f t="shared" si="4"/>
        <v>1</v>
      </c>
    </row>
    <row r="286" spans="1:4" x14ac:dyDescent="0.25">
      <c r="A286" s="38" t="s">
        <v>290</v>
      </c>
      <c r="B286" s="38">
        <v>16304</v>
      </c>
      <c r="C286" s="226" t="s">
        <v>1126</v>
      </c>
      <c r="D286" s="227">
        <f t="shared" si="4"/>
        <v>1</v>
      </c>
    </row>
    <row r="287" spans="1:4" x14ac:dyDescent="0.25">
      <c r="A287" s="38" t="s">
        <v>118</v>
      </c>
      <c r="B287" s="38">
        <v>5701</v>
      </c>
      <c r="C287" s="226" t="s">
        <v>1126</v>
      </c>
      <c r="D287" s="227">
        <f t="shared" si="4"/>
        <v>1</v>
      </c>
    </row>
    <row r="288" spans="1:4" x14ac:dyDescent="0.25">
      <c r="A288" s="38" t="s">
        <v>216</v>
      </c>
      <c r="B288" s="38">
        <v>6301</v>
      </c>
      <c r="C288" s="226" t="s">
        <v>1126</v>
      </c>
      <c r="D288" s="227">
        <f t="shared" si="4"/>
        <v>1</v>
      </c>
    </row>
    <row r="289" spans="1:4" x14ac:dyDescent="0.25">
      <c r="A289" s="38" t="s">
        <v>151</v>
      </c>
      <c r="B289" s="38">
        <v>12104</v>
      </c>
      <c r="C289" s="226" t="s">
        <v>1126</v>
      </c>
      <c r="D289" s="227">
        <f t="shared" si="4"/>
        <v>1</v>
      </c>
    </row>
    <row r="290" spans="1:4" x14ac:dyDescent="0.25">
      <c r="A290" s="38" t="s">
        <v>337</v>
      </c>
      <c r="B290" s="38">
        <v>16108</v>
      </c>
      <c r="C290" s="226" t="s">
        <v>1126</v>
      </c>
      <c r="D290" s="227">
        <f t="shared" si="4"/>
        <v>1</v>
      </c>
    </row>
    <row r="291" spans="1:4" x14ac:dyDescent="0.25">
      <c r="A291" s="38" t="s">
        <v>92</v>
      </c>
      <c r="B291" s="38">
        <v>7406</v>
      </c>
      <c r="C291" s="226" t="s">
        <v>1126</v>
      </c>
      <c r="D291" s="227">
        <f t="shared" si="4"/>
        <v>1</v>
      </c>
    </row>
    <row r="292" spans="1:4" x14ac:dyDescent="0.25">
      <c r="A292" s="38" t="s">
        <v>22</v>
      </c>
      <c r="B292" s="38">
        <v>13129</v>
      </c>
      <c r="C292" s="226" t="s">
        <v>1126</v>
      </c>
      <c r="D292" s="227">
        <f t="shared" si="4"/>
        <v>1</v>
      </c>
    </row>
    <row r="293" spans="1:4" x14ac:dyDescent="0.25">
      <c r="A293" s="38" t="s">
        <v>228</v>
      </c>
      <c r="B293" s="38">
        <v>13203</v>
      </c>
      <c r="C293" s="226" t="s">
        <v>1126</v>
      </c>
      <c r="D293" s="227">
        <f t="shared" si="4"/>
        <v>1</v>
      </c>
    </row>
    <row r="294" spans="1:4" x14ac:dyDescent="0.25">
      <c r="A294" s="38" t="s">
        <v>336</v>
      </c>
      <c r="B294" s="38">
        <v>10306</v>
      </c>
      <c r="C294" s="226" t="s">
        <v>1126</v>
      </c>
      <c r="D294" s="227">
        <f t="shared" si="4"/>
        <v>1</v>
      </c>
    </row>
    <row r="295" spans="1:4" x14ac:dyDescent="0.25">
      <c r="A295" s="38" t="s">
        <v>41</v>
      </c>
      <c r="B295" s="38">
        <v>13130</v>
      </c>
      <c r="C295" s="226" t="s">
        <v>1126</v>
      </c>
      <c r="D295" s="227">
        <f t="shared" si="4"/>
        <v>1</v>
      </c>
    </row>
    <row r="296" spans="1:4" x14ac:dyDescent="0.25">
      <c r="A296" s="38" t="s">
        <v>271</v>
      </c>
      <c r="B296" s="38">
        <v>16305</v>
      </c>
      <c r="C296" s="226" t="s">
        <v>1126</v>
      </c>
      <c r="D296" s="227">
        <f t="shared" si="4"/>
        <v>1</v>
      </c>
    </row>
    <row r="297" spans="1:4" x14ac:dyDescent="0.25">
      <c r="A297" s="38" t="s">
        <v>229</v>
      </c>
      <c r="B297" s="38">
        <v>10307</v>
      </c>
      <c r="C297" s="226" t="s">
        <v>1126</v>
      </c>
      <c r="D297" s="227">
        <f t="shared" si="4"/>
        <v>1</v>
      </c>
    </row>
    <row r="298" spans="1:4" x14ac:dyDescent="0.25">
      <c r="A298" s="38" t="s">
        <v>252</v>
      </c>
      <c r="B298" s="38">
        <v>13505</v>
      </c>
      <c r="C298" s="226" t="s">
        <v>1126</v>
      </c>
      <c r="D298" s="227">
        <f t="shared" si="4"/>
        <v>1</v>
      </c>
    </row>
    <row r="299" spans="1:4" x14ac:dyDescent="0.25">
      <c r="A299" s="38" t="s">
        <v>202</v>
      </c>
      <c r="B299" s="38">
        <v>2203</v>
      </c>
      <c r="C299" s="226" t="s">
        <v>1126</v>
      </c>
      <c r="D299" s="227">
        <f t="shared" si="4"/>
        <v>1</v>
      </c>
    </row>
    <row r="300" spans="1:4" x14ac:dyDescent="0.25">
      <c r="A300" s="38" t="s">
        <v>37</v>
      </c>
      <c r="B300" s="38">
        <v>8108</v>
      </c>
      <c r="C300" s="226" t="s">
        <v>1126</v>
      </c>
      <c r="D300" s="227">
        <f t="shared" si="4"/>
        <v>1</v>
      </c>
    </row>
    <row r="301" spans="1:4" x14ac:dyDescent="0.25">
      <c r="A301" s="38" t="s">
        <v>264</v>
      </c>
      <c r="B301" s="38">
        <v>7110</v>
      </c>
      <c r="C301" s="226" t="s">
        <v>1126</v>
      </c>
      <c r="D301" s="227">
        <f t="shared" si="4"/>
        <v>1</v>
      </c>
    </row>
    <row r="302" spans="1:4" x14ac:dyDescent="0.25">
      <c r="A302" s="38" t="s">
        <v>38</v>
      </c>
      <c r="B302" s="38">
        <v>13131</v>
      </c>
      <c r="C302" s="226" t="s">
        <v>1127</v>
      </c>
      <c r="D302" s="227">
        <f t="shared" si="4"/>
        <v>0</v>
      </c>
    </row>
    <row r="303" spans="1:4" x14ac:dyDescent="0.25">
      <c r="A303" s="38" t="s">
        <v>114</v>
      </c>
      <c r="B303" s="38">
        <v>8310</v>
      </c>
      <c r="C303" s="226" t="s">
        <v>1126</v>
      </c>
      <c r="D303" s="227">
        <f t="shared" si="4"/>
        <v>1</v>
      </c>
    </row>
    <row r="304" spans="1:4" x14ac:dyDescent="0.25">
      <c r="A304" s="38" t="s">
        <v>134</v>
      </c>
      <c r="B304" s="38">
        <v>8311</v>
      </c>
      <c r="C304" s="226" t="s">
        <v>1126</v>
      </c>
      <c r="D304" s="227">
        <f t="shared" si="4"/>
        <v>1</v>
      </c>
    </row>
    <row r="305" spans="1:4" x14ac:dyDescent="0.25">
      <c r="A305" s="38" t="s">
        <v>189</v>
      </c>
      <c r="B305" s="38">
        <v>6310</v>
      </c>
      <c r="C305" s="226" t="s">
        <v>1126</v>
      </c>
      <c r="D305" s="227">
        <f t="shared" si="4"/>
        <v>1</v>
      </c>
    </row>
    <row r="306" spans="1:4" x14ac:dyDescent="0.25">
      <c r="A306" s="38" t="s">
        <v>311</v>
      </c>
      <c r="B306" s="38">
        <v>8109</v>
      </c>
      <c r="C306" s="226" t="s">
        <v>1126</v>
      </c>
      <c r="D306" s="227">
        <f t="shared" si="4"/>
        <v>1</v>
      </c>
    </row>
    <row r="307" spans="1:4" x14ac:dyDescent="0.25">
      <c r="A307" s="38" t="s">
        <v>213</v>
      </c>
      <c r="B307" s="38">
        <v>5706</v>
      </c>
      <c r="C307" s="226" t="s">
        <v>1126</v>
      </c>
      <c r="D307" s="227">
        <f t="shared" si="4"/>
        <v>1</v>
      </c>
    </row>
    <row r="308" spans="1:4" x14ac:dyDescent="0.25">
      <c r="A308" s="38" t="s">
        <v>7</v>
      </c>
      <c r="B308" s="38">
        <v>13101</v>
      </c>
      <c r="C308" s="226" t="s">
        <v>1126</v>
      </c>
      <c r="D308" s="227">
        <f t="shared" si="4"/>
        <v>1</v>
      </c>
    </row>
    <row r="309" spans="1:4" x14ac:dyDescent="0.25">
      <c r="A309" s="38" t="s">
        <v>50</v>
      </c>
      <c r="B309" s="38">
        <v>5606</v>
      </c>
      <c r="C309" s="226" t="s">
        <v>1126</v>
      </c>
      <c r="D309" s="227">
        <f t="shared" si="4"/>
        <v>1</v>
      </c>
    </row>
    <row r="310" spans="1:4" x14ac:dyDescent="0.25">
      <c r="A310" s="38" t="s">
        <v>165</v>
      </c>
      <c r="B310" s="38">
        <v>6117</v>
      </c>
      <c r="C310" s="226" t="s">
        <v>1126</v>
      </c>
      <c r="D310" s="227">
        <f t="shared" si="4"/>
        <v>1</v>
      </c>
    </row>
    <row r="311" spans="1:4" x14ac:dyDescent="0.25">
      <c r="A311" s="38" t="s">
        <v>206</v>
      </c>
      <c r="B311" s="38">
        <v>2103</v>
      </c>
      <c r="C311" s="226" t="s">
        <v>1126</v>
      </c>
      <c r="D311" s="227">
        <f t="shared" si="4"/>
        <v>1</v>
      </c>
    </row>
    <row r="312" spans="1:4" x14ac:dyDescent="0.25">
      <c r="A312" s="38" t="s">
        <v>64</v>
      </c>
      <c r="B312" s="38">
        <v>13601</v>
      </c>
      <c r="C312" s="226" t="s">
        <v>1126</v>
      </c>
      <c r="D312" s="227">
        <f t="shared" si="4"/>
        <v>1</v>
      </c>
    </row>
    <row r="313" spans="1:4" x14ac:dyDescent="0.25">
      <c r="A313" s="38" t="s">
        <v>34</v>
      </c>
      <c r="B313" s="38">
        <v>7101</v>
      </c>
      <c r="C313" s="226" t="s">
        <v>1126</v>
      </c>
      <c r="D313" s="227">
        <f t="shared" si="4"/>
        <v>1</v>
      </c>
    </row>
    <row r="314" spans="1:4" x14ac:dyDescent="0.25">
      <c r="A314" s="38" t="s">
        <v>19</v>
      </c>
      <c r="B314" s="38">
        <v>8110</v>
      </c>
      <c r="C314" s="226" t="s">
        <v>1126</v>
      </c>
      <c r="D314" s="227">
        <f t="shared" si="4"/>
        <v>1</v>
      </c>
    </row>
    <row r="315" spans="1:4" x14ac:dyDescent="0.25">
      <c r="A315" s="38" t="s">
        <v>129</v>
      </c>
      <c r="B315" s="38">
        <v>2104</v>
      </c>
      <c r="C315" s="226" t="s">
        <v>1126</v>
      </c>
      <c r="D315" s="227">
        <f t="shared" si="4"/>
        <v>1</v>
      </c>
    </row>
    <row r="316" spans="1:4" x14ac:dyDescent="0.25">
      <c r="A316" s="38" t="s">
        <v>29</v>
      </c>
      <c r="B316" s="38">
        <v>9101</v>
      </c>
      <c r="C316" s="226" t="s">
        <v>1126</v>
      </c>
      <c r="D316" s="227">
        <f t="shared" si="4"/>
        <v>1</v>
      </c>
    </row>
    <row r="317" spans="1:4" x14ac:dyDescent="0.25">
      <c r="A317" s="38" t="s">
        <v>144</v>
      </c>
      <c r="B317" s="38">
        <v>7308</v>
      </c>
      <c r="C317" s="226" t="s">
        <v>1126</v>
      </c>
      <c r="D317" s="227">
        <f t="shared" si="4"/>
        <v>1</v>
      </c>
    </row>
    <row r="318" spans="1:4" x14ac:dyDescent="0.25">
      <c r="A318" s="38" t="s">
        <v>298</v>
      </c>
      <c r="B318" s="38">
        <v>9117</v>
      </c>
      <c r="C318" s="226" t="s">
        <v>1126</v>
      </c>
      <c r="D318" s="227">
        <f t="shared" si="4"/>
        <v>1</v>
      </c>
    </row>
    <row r="319" spans="1:4" x14ac:dyDescent="0.25">
      <c r="A319" s="38" t="s">
        <v>168</v>
      </c>
      <c r="B319" s="38">
        <v>3103</v>
      </c>
      <c r="C319" s="226" t="s">
        <v>1126</v>
      </c>
      <c r="D319" s="227">
        <f t="shared" si="4"/>
        <v>1</v>
      </c>
    </row>
    <row r="320" spans="1:4" x14ac:dyDescent="0.25">
      <c r="A320" s="38" t="s">
        <v>219</v>
      </c>
      <c r="B320" s="38">
        <v>13303</v>
      </c>
      <c r="C320" s="226" t="s">
        <v>1126</v>
      </c>
      <c r="D320" s="227">
        <f t="shared" si="4"/>
        <v>1</v>
      </c>
    </row>
    <row r="321" spans="1:4" x14ac:dyDescent="0.25">
      <c r="A321" s="38" t="s">
        <v>256</v>
      </c>
      <c r="B321" s="38">
        <v>12303</v>
      </c>
      <c r="C321" s="226" t="s">
        <v>1126</v>
      </c>
      <c r="D321" s="227">
        <f t="shared" si="4"/>
        <v>1</v>
      </c>
    </row>
    <row r="322" spans="1:4" x14ac:dyDescent="0.25">
      <c r="A322" s="38" t="s">
        <v>338</v>
      </c>
      <c r="B322" s="38">
        <v>8207</v>
      </c>
      <c r="C322" s="226" t="s">
        <v>1126</v>
      </c>
      <c r="D322" s="227">
        <f t="shared" si="4"/>
        <v>1</v>
      </c>
    </row>
    <row r="323" spans="1:4" x14ac:dyDescent="0.25">
      <c r="A323" s="38" t="s">
        <v>125</v>
      </c>
      <c r="B323" s="38">
        <v>2301</v>
      </c>
      <c r="C323" s="226" t="s">
        <v>1126</v>
      </c>
      <c r="D323" s="227">
        <f t="shared" ref="D323:D346" si="5">IF(C323="SI",1,0)</f>
        <v>1</v>
      </c>
    </row>
    <row r="324" spans="1:4" x14ac:dyDescent="0.25">
      <c r="A324" s="38" t="s">
        <v>284</v>
      </c>
      <c r="B324" s="38">
        <v>9118</v>
      </c>
      <c r="C324" s="226" t="s">
        <v>1126</v>
      </c>
      <c r="D324" s="227">
        <f t="shared" si="5"/>
        <v>1</v>
      </c>
    </row>
    <row r="325" spans="1:4" x14ac:dyDescent="0.25">
      <c r="A325" s="38" t="s">
        <v>86</v>
      </c>
      <c r="B325" s="38">
        <v>8111</v>
      </c>
      <c r="C325" s="226" t="s">
        <v>1126</v>
      </c>
      <c r="D325" s="227">
        <f t="shared" si="5"/>
        <v>1</v>
      </c>
    </row>
    <row r="326" spans="1:4" x14ac:dyDescent="0.25">
      <c r="A326" s="38" t="s">
        <v>258</v>
      </c>
      <c r="B326" s="38">
        <v>12402</v>
      </c>
      <c r="C326" s="226" t="s">
        <v>1126</v>
      </c>
      <c r="D326" s="227">
        <f t="shared" si="5"/>
        <v>1</v>
      </c>
    </row>
    <row r="327" spans="1:4" x14ac:dyDescent="0.25">
      <c r="A327" s="38" t="s">
        <v>243</v>
      </c>
      <c r="B327" s="38">
        <v>11303</v>
      </c>
      <c r="C327" s="226" t="s">
        <v>1126</v>
      </c>
      <c r="D327" s="227">
        <f t="shared" si="5"/>
        <v>1</v>
      </c>
    </row>
    <row r="328" spans="1:4" x14ac:dyDescent="0.25">
      <c r="A328" s="38" t="s">
        <v>113</v>
      </c>
      <c r="B328" s="38">
        <v>9210</v>
      </c>
      <c r="C328" s="226" t="s">
        <v>1126</v>
      </c>
      <c r="D328" s="227">
        <f t="shared" si="5"/>
        <v>1</v>
      </c>
    </row>
    <row r="329" spans="1:4" x14ac:dyDescent="0.25">
      <c r="A329" s="38" t="s">
        <v>315</v>
      </c>
      <c r="B329" s="38">
        <v>16207</v>
      </c>
      <c r="C329" s="226" t="s">
        <v>1126</v>
      </c>
      <c r="D329" s="227">
        <f t="shared" si="5"/>
        <v>1</v>
      </c>
    </row>
    <row r="330" spans="1:4" x14ac:dyDescent="0.25">
      <c r="A330" s="38" t="s">
        <v>307</v>
      </c>
      <c r="B330" s="38">
        <v>8312</v>
      </c>
      <c r="C330" s="226" t="s">
        <v>1126</v>
      </c>
      <c r="D330" s="227">
        <f t="shared" si="5"/>
        <v>1</v>
      </c>
    </row>
    <row r="331" spans="1:4" x14ac:dyDescent="0.25">
      <c r="A331" s="38" t="s">
        <v>63</v>
      </c>
      <c r="B331" s="38">
        <v>14101</v>
      </c>
      <c r="C331" s="226" t="s">
        <v>1126</v>
      </c>
      <c r="D331" s="227">
        <f t="shared" si="5"/>
        <v>1</v>
      </c>
    </row>
    <row r="332" spans="1:4" x14ac:dyDescent="0.25">
      <c r="A332" s="38" t="s">
        <v>142</v>
      </c>
      <c r="B332" s="38">
        <v>3301</v>
      </c>
      <c r="C332" s="226" t="s">
        <v>1126</v>
      </c>
      <c r="D332" s="227">
        <f t="shared" si="5"/>
        <v>1</v>
      </c>
    </row>
    <row r="333" spans="1:4" x14ac:dyDescent="0.25">
      <c r="A333" s="38" t="s">
        <v>47</v>
      </c>
      <c r="B333" s="38">
        <v>5101</v>
      </c>
      <c r="C333" s="226" t="s">
        <v>1126</v>
      </c>
      <c r="D333" s="227">
        <f t="shared" si="5"/>
        <v>1</v>
      </c>
    </row>
    <row r="334" spans="1:4" x14ac:dyDescent="0.25">
      <c r="A334" s="38" t="s">
        <v>156</v>
      </c>
      <c r="B334" s="38">
        <v>7309</v>
      </c>
      <c r="C334" s="226" t="s">
        <v>1126</v>
      </c>
      <c r="D334" s="227">
        <f t="shared" si="5"/>
        <v>1</v>
      </c>
    </row>
    <row r="335" spans="1:4" x14ac:dyDescent="0.25">
      <c r="A335" s="38" t="s">
        <v>108</v>
      </c>
      <c r="B335" s="38">
        <v>9211</v>
      </c>
      <c r="C335" s="226" t="s">
        <v>1126</v>
      </c>
      <c r="D335" s="227">
        <f t="shared" si="5"/>
        <v>1</v>
      </c>
    </row>
    <row r="336" spans="1:4" x14ac:dyDescent="0.25">
      <c r="A336" s="38" t="s">
        <v>230</v>
      </c>
      <c r="B336" s="38">
        <v>4106</v>
      </c>
      <c r="C336" s="226" t="s">
        <v>1126</v>
      </c>
      <c r="D336" s="227">
        <f t="shared" si="5"/>
        <v>1</v>
      </c>
    </row>
    <row r="337" spans="1:4" x14ac:dyDescent="0.25">
      <c r="A337" s="38" t="s">
        <v>204</v>
      </c>
      <c r="B337" s="38">
        <v>9119</v>
      </c>
      <c r="C337" s="226" t="s">
        <v>1126</v>
      </c>
      <c r="D337" s="227">
        <f t="shared" si="5"/>
        <v>1</v>
      </c>
    </row>
    <row r="338" spans="1:4" x14ac:dyDescent="0.25">
      <c r="A338" s="38" t="s">
        <v>339</v>
      </c>
      <c r="B338" s="38">
        <v>7407</v>
      </c>
      <c r="C338" s="226" t="s">
        <v>1126</v>
      </c>
      <c r="D338" s="227">
        <f t="shared" si="5"/>
        <v>1</v>
      </c>
    </row>
    <row r="339" spans="1:4" x14ac:dyDescent="0.25">
      <c r="A339" s="38" t="s">
        <v>30</v>
      </c>
      <c r="B339" s="38">
        <v>5804</v>
      </c>
      <c r="C339" s="226" t="s">
        <v>1126</v>
      </c>
      <c r="D339" s="227">
        <f t="shared" si="5"/>
        <v>1</v>
      </c>
    </row>
    <row r="340" spans="1:4" x14ac:dyDescent="0.25">
      <c r="A340" s="38" t="s">
        <v>140</v>
      </c>
      <c r="B340" s="38">
        <v>9120</v>
      </c>
      <c r="C340" s="226" t="s">
        <v>1126</v>
      </c>
      <c r="D340" s="227">
        <f t="shared" si="5"/>
        <v>1</v>
      </c>
    </row>
    <row r="341" spans="1:4" x14ac:dyDescent="0.25">
      <c r="A341" s="38" t="s">
        <v>17</v>
      </c>
      <c r="B341" s="38">
        <v>5109</v>
      </c>
      <c r="C341" s="226" t="s">
        <v>1126</v>
      </c>
      <c r="D341" s="227">
        <f t="shared" si="5"/>
        <v>1</v>
      </c>
    </row>
    <row r="342" spans="1:4" x14ac:dyDescent="0.25">
      <c r="A342" s="38" t="s">
        <v>5</v>
      </c>
      <c r="B342" s="38">
        <v>13132</v>
      </c>
      <c r="C342" s="226" t="s">
        <v>1126</v>
      </c>
      <c r="D342" s="227">
        <f t="shared" si="5"/>
        <v>1</v>
      </c>
    </row>
    <row r="343" spans="1:4" x14ac:dyDescent="0.25">
      <c r="A343" s="38" t="s">
        <v>328</v>
      </c>
      <c r="B343" s="38">
        <v>7408</v>
      </c>
      <c r="C343" s="226" t="s">
        <v>1126</v>
      </c>
      <c r="D343" s="227">
        <f t="shared" si="5"/>
        <v>1</v>
      </c>
    </row>
    <row r="344" spans="1:4" x14ac:dyDescent="0.25">
      <c r="A344" s="38" t="s">
        <v>277</v>
      </c>
      <c r="B344" s="38">
        <v>8313</v>
      </c>
      <c r="C344" s="226" t="s">
        <v>1126</v>
      </c>
      <c r="D344" s="227">
        <f t="shared" si="5"/>
        <v>1</v>
      </c>
    </row>
    <row r="345" spans="1:4" x14ac:dyDescent="0.25">
      <c r="A345" s="38" t="s">
        <v>117</v>
      </c>
      <c r="B345" s="38">
        <v>16109</v>
      </c>
      <c r="C345" s="226" t="s">
        <v>1126</v>
      </c>
      <c r="D345" s="227">
        <f t="shared" si="5"/>
        <v>1</v>
      </c>
    </row>
    <row r="346" spans="1:4" x14ac:dyDescent="0.25">
      <c r="A346" s="38" t="s">
        <v>225</v>
      </c>
      <c r="B346" s="38">
        <v>5405</v>
      </c>
      <c r="C346" s="226" t="s">
        <v>1126</v>
      </c>
      <c r="D346" s="227">
        <f t="shared" si="5"/>
        <v>1</v>
      </c>
    </row>
    <row r="347" spans="1:4" x14ac:dyDescent="0.25">
      <c r="D347" s="227"/>
    </row>
    <row r="348" spans="1:4" x14ac:dyDescent="0.25">
      <c r="D348" s="258">
        <f>SUM(D2:D347)</f>
        <v>333</v>
      </c>
    </row>
  </sheetData>
  <sheetProtection algorithmName="SHA-512" hashValue="5BV9Q0ngQMLyAaZgJXV/BmmlKdM2KfB2/0EzgQLz7lOd8EHKGxT5pOEokc3C5WZuhb6vd9MTA9PcGHL7TRTWoQ==" saltValue="RCn0vQf/0c7fJAH/RqF1e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filterMode="1"/>
  <dimension ref="A1:I352"/>
  <sheetViews>
    <sheetView topLeftCell="A281" workbookViewId="0">
      <selection activeCell="I17" sqref="I17"/>
    </sheetView>
  </sheetViews>
  <sheetFormatPr baseColWidth="10" defaultRowHeight="15" x14ac:dyDescent="0.25"/>
  <cols>
    <col min="1" max="1" width="8.28515625" bestFit="1" customWidth="1"/>
    <col min="3" max="3" width="22" bestFit="1" customWidth="1"/>
    <col min="4" max="4" width="15.140625" bestFit="1" customWidth="1"/>
    <col min="5" max="5" width="19.7109375" style="257" bestFit="1" customWidth="1"/>
    <col min="6" max="6" width="15.140625" bestFit="1" customWidth="1"/>
    <col min="9" max="9" width="15.140625" bestFit="1" customWidth="1"/>
  </cols>
  <sheetData>
    <row r="1" spans="1:9" s="257" customFormat="1" x14ac:dyDescent="0.25">
      <c r="F1" s="257" t="s">
        <v>1196</v>
      </c>
      <c r="I1" s="257" t="s">
        <v>1196</v>
      </c>
    </row>
    <row r="2" spans="1:9" s="38" customFormat="1" x14ac:dyDescent="0.25">
      <c r="C2" s="38" t="s">
        <v>1195</v>
      </c>
      <c r="D2" s="3">
        <f>'FIGEM 2020'!I22</f>
        <v>15709107000</v>
      </c>
      <c r="E2" s="3"/>
      <c r="F2" s="186">
        <f>SUM(F6:F350)</f>
        <v>15709107008</v>
      </c>
      <c r="I2" s="186">
        <f>SUM(I6:I350)</f>
        <v>15709107000</v>
      </c>
    </row>
    <row r="3" spans="1:9" s="257" customFormat="1" x14ac:dyDescent="0.25">
      <c r="D3" s="3"/>
      <c r="E3" s="3"/>
      <c r="F3" s="186" t="s">
        <v>1197</v>
      </c>
      <c r="I3" s="186" t="s">
        <v>1197</v>
      </c>
    </row>
    <row r="4" spans="1:9" s="38" customFormat="1" x14ac:dyDescent="0.25">
      <c r="E4" s="257"/>
      <c r="F4" s="186">
        <f>F2-D2</f>
        <v>8</v>
      </c>
      <c r="I4" s="186">
        <f>I2-D2</f>
        <v>0</v>
      </c>
    </row>
    <row r="5" spans="1:9" x14ac:dyDescent="0.25">
      <c r="A5" s="183" t="s">
        <v>0</v>
      </c>
      <c r="B5" s="182" t="s">
        <v>1</v>
      </c>
      <c r="C5" s="183" t="s">
        <v>2</v>
      </c>
      <c r="D5" s="184" t="s">
        <v>1193</v>
      </c>
      <c r="E5" s="93" t="s">
        <v>1199</v>
      </c>
      <c r="F5" t="s">
        <v>1194</v>
      </c>
      <c r="G5" t="s">
        <v>1198</v>
      </c>
      <c r="H5" t="s">
        <v>1200</v>
      </c>
      <c r="I5" t="s">
        <v>1201</v>
      </c>
    </row>
    <row r="6" spans="1:9" x14ac:dyDescent="0.25">
      <c r="A6" s="183">
        <f>'FIGEM 2020'!A25</f>
        <v>13125</v>
      </c>
      <c r="B6" s="182">
        <f>'FIGEM 2020'!B25</f>
        <v>1</v>
      </c>
      <c r="C6" s="183" t="str">
        <f>'FIGEM 2020'!C25</f>
        <v>QUILICURA</v>
      </c>
      <c r="D6" s="271">
        <f t="shared" ref="D6:D69" si="0">I6</f>
        <v>74762109</v>
      </c>
      <c r="E6" s="272">
        <f>'FIGEM 2020'!P25</f>
        <v>74762109.281370893</v>
      </c>
      <c r="F6" s="273">
        <f t="shared" ref="F6:F69" si="1">ROUND(E6,0)</f>
        <v>74762109</v>
      </c>
      <c r="G6" s="273">
        <f t="shared" ref="G6:G69" si="2">F6-E6</f>
        <v>-0.28137089312076569</v>
      </c>
      <c r="H6" s="273">
        <f t="shared" ref="H6:H69" si="3">IF(_xlfn.RANK.EQ(G6,$G$6:$G$350,IF($F$4&gt;0,0,1))&lt;=$F$4,-1,0)</f>
        <v>0</v>
      </c>
      <c r="I6" s="273">
        <f t="shared" ref="I6:I69" si="4">F6+H6</f>
        <v>74762109</v>
      </c>
    </row>
    <row r="7" spans="1:9" hidden="1" x14ac:dyDescent="0.25">
      <c r="A7" s="183">
        <f>'FIGEM 2020'!A239</f>
        <v>3303</v>
      </c>
      <c r="B7" s="182">
        <f>'FIGEM 2020'!B239</f>
        <v>4</v>
      </c>
      <c r="C7" s="183" t="str">
        <f>'FIGEM 2020'!C239</f>
        <v>FREIRINA</v>
      </c>
      <c r="D7" s="271">
        <f t="shared" si="0"/>
        <v>0</v>
      </c>
      <c r="E7" s="272">
        <f>'FIGEM 2020'!P239</f>
        <v>0</v>
      </c>
      <c r="F7" s="273">
        <f t="shared" si="1"/>
        <v>0</v>
      </c>
      <c r="G7" s="273">
        <f t="shared" si="2"/>
        <v>0</v>
      </c>
      <c r="H7" s="273">
        <f t="shared" si="3"/>
        <v>0</v>
      </c>
      <c r="I7" s="273">
        <f t="shared" si="4"/>
        <v>0</v>
      </c>
    </row>
    <row r="8" spans="1:9" hidden="1" x14ac:dyDescent="0.25">
      <c r="A8" s="183">
        <f>'FIGEM 2020'!A258</f>
        <v>13502</v>
      </c>
      <c r="B8" s="182">
        <f>'FIGEM 2020'!B258</f>
        <v>4</v>
      </c>
      <c r="C8" s="183" t="str">
        <f>'FIGEM 2020'!C258</f>
        <v>ALHUÉ</v>
      </c>
      <c r="D8" s="271">
        <f t="shared" si="0"/>
        <v>0</v>
      </c>
      <c r="E8" s="272">
        <f>'FIGEM 2020'!P258</f>
        <v>0</v>
      </c>
      <c r="F8" s="273">
        <f t="shared" si="1"/>
        <v>0</v>
      </c>
      <c r="G8" s="273">
        <f t="shared" si="2"/>
        <v>0</v>
      </c>
      <c r="H8" s="273">
        <f t="shared" si="3"/>
        <v>0</v>
      </c>
      <c r="I8" s="273">
        <f t="shared" si="4"/>
        <v>0</v>
      </c>
    </row>
    <row r="9" spans="1:9" hidden="1" x14ac:dyDescent="0.25">
      <c r="A9" s="183">
        <f>'FIGEM 2020'!A331</f>
        <v>1404</v>
      </c>
      <c r="B9" s="182">
        <f>'FIGEM 2020'!B331</f>
        <v>5</v>
      </c>
      <c r="C9" s="183" t="str">
        <f>'FIGEM 2020'!C331</f>
        <v>HUARA</v>
      </c>
      <c r="D9" s="271">
        <f t="shared" si="0"/>
        <v>0</v>
      </c>
      <c r="E9" s="272">
        <f>'FIGEM 2020'!P331</f>
        <v>0</v>
      </c>
      <c r="F9" s="273">
        <f t="shared" si="1"/>
        <v>0</v>
      </c>
      <c r="G9" s="273">
        <f t="shared" si="2"/>
        <v>0</v>
      </c>
      <c r="H9" s="273">
        <f t="shared" si="3"/>
        <v>0</v>
      </c>
      <c r="I9" s="273">
        <f t="shared" si="4"/>
        <v>0</v>
      </c>
    </row>
    <row r="10" spans="1:9" x14ac:dyDescent="0.25">
      <c r="A10" s="183">
        <f>'FIGEM 2020'!A26</f>
        <v>13114</v>
      </c>
      <c r="B10" s="182">
        <f>'FIGEM 2020'!B26</f>
        <v>1</v>
      </c>
      <c r="C10" s="183" t="str">
        <f>'FIGEM 2020'!C26</f>
        <v>LAS CONDES</v>
      </c>
      <c r="D10" s="271">
        <f t="shared" si="0"/>
        <v>74646785</v>
      </c>
      <c r="E10" s="272">
        <f>'FIGEM 2020'!P26</f>
        <v>74646785.473894984</v>
      </c>
      <c r="F10" s="273">
        <f t="shared" si="1"/>
        <v>74646785</v>
      </c>
      <c r="G10" s="273">
        <f t="shared" si="2"/>
        <v>-0.47389498353004456</v>
      </c>
      <c r="H10" s="273">
        <f t="shared" si="3"/>
        <v>0</v>
      </c>
      <c r="I10" s="273">
        <f t="shared" si="4"/>
        <v>74646785</v>
      </c>
    </row>
    <row r="11" spans="1:9" hidden="1" x14ac:dyDescent="0.25">
      <c r="A11" s="183">
        <f>'FIGEM 2020'!A91</f>
        <v>5504</v>
      </c>
      <c r="B11" s="182">
        <f>'FIGEM 2020'!B91</f>
        <v>2</v>
      </c>
      <c r="C11" s="183" t="str">
        <f>'FIGEM 2020'!C91</f>
        <v>LA CRUZ</v>
      </c>
      <c r="D11" s="271">
        <f t="shared" si="0"/>
        <v>0</v>
      </c>
      <c r="E11" s="272">
        <f>'FIGEM 2020'!P91</f>
        <v>0</v>
      </c>
      <c r="F11" s="273">
        <f t="shared" si="1"/>
        <v>0</v>
      </c>
      <c r="G11" s="273">
        <f t="shared" si="2"/>
        <v>0</v>
      </c>
      <c r="H11" s="273">
        <f t="shared" si="3"/>
        <v>0</v>
      </c>
      <c r="I11" s="273">
        <f t="shared" si="4"/>
        <v>0</v>
      </c>
    </row>
    <row r="12" spans="1:9" hidden="1" x14ac:dyDescent="0.25">
      <c r="A12" s="183">
        <f>'FIGEM 2020'!A164</f>
        <v>10202</v>
      </c>
      <c r="B12" s="182">
        <f>'FIGEM 2020'!B164</f>
        <v>3</v>
      </c>
      <c r="C12" s="183" t="str">
        <f>'FIGEM 2020'!C164</f>
        <v>ANCUD</v>
      </c>
      <c r="D12" s="271">
        <f t="shared" si="0"/>
        <v>0</v>
      </c>
      <c r="E12" s="272">
        <f>'FIGEM 2020'!P164</f>
        <v>0</v>
      </c>
      <c r="F12" s="273">
        <f t="shared" si="1"/>
        <v>0</v>
      </c>
      <c r="G12" s="273">
        <f t="shared" si="2"/>
        <v>0</v>
      </c>
      <c r="H12" s="273">
        <f t="shared" si="3"/>
        <v>0</v>
      </c>
      <c r="I12" s="273">
        <f t="shared" si="4"/>
        <v>0</v>
      </c>
    </row>
    <row r="13" spans="1:9" hidden="1" x14ac:dyDescent="0.25">
      <c r="A13" s="183">
        <f>'FIGEM 2020'!A143</f>
        <v>7401</v>
      </c>
      <c r="B13" s="182">
        <f>'FIGEM 2020'!B143</f>
        <v>3</v>
      </c>
      <c r="C13" s="183" t="str">
        <f>'FIGEM 2020'!C143</f>
        <v>LINARES</v>
      </c>
      <c r="D13" s="271">
        <f t="shared" si="0"/>
        <v>0</v>
      </c>
      <c r="E13" s="272">
        <f>'FIGEM 2020'!P143</f>
        <v>0</v>
      </c>
      <c r="F13" s="273">
        <f t="shared" si="1"/>
        <v>0</v>
      </c>
      <c r="G13" s="273">
        <f t="shared" si="2"/>
        <v>0</v>
      </c>
      <c r="H13" s="273">
        <f t="shared" si="3"/>
        <v>0</v>
      </c>
      <c r="I13" s="273">
        <f t="shared" si="4"/>
        <v>0</v>
      </c>
    </row>
    <row r="14" spans="1:9" hidden="1" x14ac:dyDescent="0.25">
      <c r="A14" s="183">
        <f>'FIGEM 2020'!A141</f>
        <v>3102</v>
      </c>
      <c r="B14" s="182">
        <f>'FIGEM 2020'!B141</f>
        <v>3</v>
      </c>
      <c r="C14" s="183" t="str">
        <f>'FIGEM 2020'!C141</f>
        <v>CALDERA</v>
      </c>
      <c r="D14" s="271">
        <f t="shared" si="0"/>
        <v>0</v>
      </c>
      <c r="E14" s="272">
        <f>'FIGEM 2020'!P141</f>
        <v>0</v>
      </c>
      <c r="F14" s="273">
        <f t="shared" si="1"/>
        <v>0</v>
      </c>
      <c r="G14" s="273">
        <f t="shared" si="2"/>
        <v>0</v>
      </c>
      <c r="H14" s="273">
        <f t="shared" si="3"/>
        <v>0</v>
      </c>
      <c r="I14" s="273">
        <f t="shared" si="4"/>
        <v>0</v>
      </c>
    </row>
    <row r="15" spans="1:9" hidden="1" x14ac:dyDescent="0.25">
      <c r="A15" s="183">
        <f>'FIGEM 2020'!A50</f>
        <v>13120</v>
      </c>
      <c r="B15" s="182">
        <f>'FIGEM 2020'!B50</f>
        <v>1</v>
      </c>
      <c r="C15" s="183" t="str">
        <f>'FIGEM 2020'!C50</f>
        <v>ÑUÑOA</v>
      </c>
      <c r="D15" s="271">
        <f t="shared" si="0"/>
        <v>0</v>
      </c>
      <c r="E15" s="272">
        <f>'FIGEM 2020'!P50</f>
        <v>0</v>
      </c>
      <c r="F15" s="273">
        <f t="shared" si="1"/>
        <v>0</v>
      </c>
      <c r="G15" s="273">
        <f t="shared" si="2"/>
        <v>0</v>
      </c>
      <c r="H15" s="273">
        <f t="shared" si="3"/>
        <v>0</v>
      </c>
      <c r="I15" s="273">
        <f t="shared" si="4"/>
        <v>0</v>
      </c>
    </row>
    <row r="16" spans="1:9" x14ac:dyDescent="0.25">
      <c r="A16" s="183">
        <f>'FIGEM 2020'!A27</f>
        <v>13132</v>
      </c>
      <c r="B16" s="182">
        <f>'FIGEM 2020'!B27</f>
        <v>1</v>
      </c>
      <c r="C16" s="183" t="str">
        <f>'FIGEM 2020'!C27</f>
        <v>VITACURA</v>
      </c>
      <c r="D16" s="271">
        <f t="shared" si="0"/>
        <v>72730094</v>
      </c>
      <c r="E16" s="272">
        <f>'FIGEM 2020'!P27</f>
        <v>72730093.685493559</v>
      </c>
      <c r="F16" s="273">
        <f t="shared" si="1"/>
        <v>72730094</v>
      </c>
      <c r="G16" s="273">
        <f t="shared" si="2"/>
        <v>0.31450644135475159</v>
      </c>
      <c r="H16" s="273">
        <f t="shared" si="3"/>
        <v>0</v>
      </c>
      <c r="I16" s="273">
        <f t="shared" si="4"/>
        <v>72730094</v>
      </c>
    </row>
    <row r="17" spans="1:9" x14ac:dyDescent="0.25">
      <c r="A17" s="183">
        <f>'FIGEM 2020'!A28</f>
        <v>13123</v>
      </c>
      <c r="B17" s="182">
        <f>'FIGEM 2020'!B28</f>
        <v>1</v>
      </c>
      <c r="C17" s="183" t="str">
        <f>'FIGEM 2020'!C28</f>
        <v>PROVIDENCIA</v>
      </c>
      <c r="D17" s="271">
        <f t="shared" si="0"/>
        <v>71826459</v>
      </c>
      <c r="E17" s="272">
        <f>'FIGEM 2020'!P28</f>
        <v>71826458.802795976</v>
      </c>
      <c r="F17" s="273">
        <f t="shared" si="1"/>
        <v>71826459</v>
      </c>
      <c r="G17" s="273">
        <f t="shared" si="2"/>
        <v>0.19720402359962463</v>
      </c>
      <c r="H17" s="273">
        <f t="shared" si="3"/>
        <v>0</v>
      </c>
      <c r="I17" s="273">
        <f t="shared" si="4"/>
        <v>71826459</v>
      </c>
    </row>
    <row r="18" spans="1:9" x14ac:dyDescent="0.25">
      <c r="A18" s="183">
        <f>'FIGEM 2020'!A29</f>
        <v>13122</v>
      </c>
      <c r="B18" s="182">
        <f>'FIGEM 2020'!B29</f>
        <v>1</v>
      </c>
      <c r="C18" s="183" t="str">
        <f>'FIGEM 2020'!C29</f>
        <v>PEÑALOLÉN</v>
      </c>
      <c r="D18" s="271">
        <f t="shared" si="0"/>
        <v>68629485</v>
      </c>
      <c r="E18" s="272">
        <f>'FIGEM 2020'!P29</f>
        <v>68629484.914347768</v>
      </c>
      <c r="F18" s="273">
        <f t="shared" si="1"/>
        <v>68629485</v>
      </c>
      <c r="G18" s="273">
        <f t="shared" si="2"/>
        <v>8.565223217010498E-2</v>
      </c>
      <c r="H18" s="273">
        <f t="shared" si="3"/>
        <v>0</v>
      </c>
      <c r="I18" s="273">
        <f t="shared" si="4"/>
        <v>68629485</v>
      </c>
    </row>
    <row r="19" spans="1:9" hidden="1" x14ac:dyDescent="0.25">
      <c r="A19" s="183">
        <f>'FIGEM 2020'!A107</f>
        <v>13402</v>
      </c>
      <c r="B19" s="182">
        <f>'FIGEM 2020'!B107</f>
        <v>2</v>
      </c>
      <c r="C19" s="183" t="str">
        <f>'FIGEM 2020'!C107</f>
        <v>BUIN</v>
      </c>
      <c r="D19" s="271">
        <f t="shared" si="0"/>
        <v>0</v>
      </c>
      <c r="E19" s="272">
        <f>'FIGEM 2020'!P107</f>
        <v>0</v>
      </c>
      <c r="F19" s="273">
        <f t="shared" si="1"/>
        <v>0</v>
      </c>
      <c r="G19" s="273">
        <f t="shared" si="2"/>
        <v>0</v>
      </c>
      <c r="H19" s="273">
        <f t="shared" si="3"/>
        <v>0</v>
      </c>
      <c r="I19" s="273">
        <f t="shared" si="4"/>
        <v>0</v>
      </c>
    </row>
    <row r="20" spans="1:9" x14ac:dyDescent="0.25">
      <c r="A20" s="183">
        <f>'FIGEM 2020'!A30</f>
        <v>9101</v>
      </c>
      <c r="B20" s="182">
        <f>'FIGEM 2020'!B30</f>
        <v>1</v>
      </c>
      <c r="C20" s="183" t="str">
        <f>'FIGEM 2020'!C30</f>
        <v>TEMUCO</v>
      </c>
      <c r="D20" s="271">
        <f t="shared" si="0"/>
        <v>66979655</v>
      </c>
      <c r="E20" s="272">
        <f>'FIGEM 2020'!P30</f>
        <v>66979654.923179902</v>
      </c>
      <c r="F20" s="273">
        <f t="shared" si="1"/>
        <v>66979655</v>
      </c>
      <c r="G20" s="273">
        <f t="shared" si="2"/>
        <v>7.6820097863674164E-2</v>
      </c>
      <c r="H20" s="273">
        <f t="shared" si="3"/>
        <v>0</v>
      </c>
      <c r="I20" s="273">
        <f t="shared" si="4"/>
        <v>66979655</v>
      </c>
    </row>
    <row r="21" spans="1:9" hidden="1" x14ac:dyDescent="0.25">
      <c r="A21" s="183">
        <f>'FIGEM 2020'!A235</f>
        <v>6114</v>
      </c>
      <c r="B21" s="182">
        <f>'FIGEM 2020'!B235</f>
        <v>4</v>
      </c>
      <c r="C21" s="183" t="str">
        <f>'FIGEM 2020'!C235</f>
        <v>QUINTA DE TILCOCO</v>
      </c>
      <c r="D21" s="271">
        <f t="shared" si="0"/>
        <v>0</v>
      </c>
      <c r="E21" s="272">
        <f>'FIGEM 2020'!P235</f>
        <v>0</v>
      </c>
      <c r="F21" s="273">
        <f t="shared" si="1"/>
        <v>0</v>
      </c>
      <c r="G21" s="273">
        <f t="shared" si="2"/>
        <v>0</v>
      </c>
      <c r="H21" s="273">
        <f t="shared" si="3"/>
        <v>0</v>
      </c>
      <c r="I21" s="273">
        <f t="shared" si="4"/>
        <v>0</v>
      </c>
    </row>
    <row r="22" spans="1:9" x14ac:dyDescent="0.25">
      <c r="A22" s="183">
        <f>'FIGEM 2020'!A31</f>
        <v>13129</v>
      </c>
      <c r="B22" s="182">
        <f>'FIGEM 2020'!B31</f>
        <v>1</v>
      </c>
      <c r="C22" s="183" t="str">
        <f>'FIGEM 2020'!C31</f>
        <v>SAN JOAQUÍN</v>
      </c>
      <c r="D22" s="271">
        <f t="shared" si="0"/>
        <v>65890602</v>
      </c>
      <c r="E22" s="272">
        <f>'FIGEM 2020'!P31</f>
        <v>65890602.133571155</v>
      </c>
      <c r="F22" s="273">
        <f t="shared" si="1"/>
        <v>65890602</v>
      </c>
      <c r="G22" s="273">
        <f t="shared" si="2"/>
        <v>-0.13357115536928177</v>
      </c>
      <c r="H22" s="273">
        <f t="shared" si="3"/>
        <v>0</v>
      </c>
      <c r="I22" s="273">
        <f t="shared" si="4"/>
        <v>65890602</v>
      </c>
    </row>
    <row r="23" spans="1:9" x14ac:dyDescent="0.25">
      <c r="A23" s="183">
        <f>'FIGEM 2020'!A32</f>
        <v>8101</v>
      </c>
      <c r="B23" s="182">
        <f>'FIGEM 2020'!B32</f>
        <v>1</v>
      </c>
      <c r="C23" s="183" t="str">
        <f>'FIGEM 2020'!C32</f>
        <v>CONCEPCIÓN</v>
      </c>
      <c r="D23" s="271">
        <f t="shared" si="0"/>
        <v>65783523</v>
      </c>
      <c r="E23" s="272">
        <f>'FIGEM 2020'!P32</f>
        <v>65783522.600385398</v>
      </c>
      <c r="F23" s="273">
        <f t="shared" si="1"/>
        <v>65783523</v>
      </c>
      <c r="G23" s="273">
        <f t="shared" si="2"/>
        <v>0.3996146023273468</v>
      </c>
      <c r="H23" s="273">
        <f t="shared" si="3"/>
        <v>0</v>
      </c>
      <c r="I23" s="273">
        <f t="shared" si="4"/>
        <v>65783523</v>
      </c>
    </row>
    <row r="24" spans="1:9" x14ac:dyDescent="0.25">
      <c r="A24" s="183">
        <f>'FIGEM 2020'!A33</f>
        <v>8110</v>
      </c>
      <c r="B24" s="182">
        <f>'FIGEM 2020'!B33</f>
        <v>1</v>
      </c>
      <c r="C24" s="183" t="str">
        <f>'FIGEM 2020'!C33</f>
        <v>TALCAHUANO</v>
      </c>
      <c r="D24" s="271">
        <f t="shared" si="0"/>
        <v>65520727</v>
      </c>
      <c r="E24" s="272">
        <f>'FIGEM 2020'!P33</f>
        <v>65520726.579622582</v>
      </c>
      <c r="F24" s="273">
        <f t="shared" si="1"/>
        <v>65520727</v>
      </c>
      <c r="G24" s="273">
        <f t="shared" si="2"/>
        <v>0.42037741839885712</v>
      </c>
      <c r="H24" s="273">
        <f t="shared" si="3"/>
        <v>0</v>
      </c>
      <c r="I24" s="273">
        <f t="shared" si="4"/>
        <v>65520727</v>
      </c>
    </row>
    <row r="25" spans="1:9" x14ac:dyDescent="0.25">
      <c r="A25" s="183">
        <f>'FIGEM 2020'!A34</f>
        <v>13115</v>
      </c>
      <c r="B25" s="182">
        <f>'FIGEM 2020'!B34</f>
        <v>1</v>
      </c>
      <c r="C25" s="183" t="str">
        <f>'FIGEM 2020'!C34</f>
        <v>LO BARNECHEA</v>
      </c>
      <c r="D25" s="271">
        <f t="shared" si="0"/>
        <v>65289745</v>
      </c>
      <c r="E25" s="272">
        <f>'FIGEM 2020'!P34</f>
        <v>65289745.261438921</v>
      </c>
      <c r="F25" s="273">
        <f t="shared" si="1"/>
        <v>65289745</v>
      </c>
      <c r="G25" s="273">
        <f t="shared" si="2"/>
        <v>-0.26143892109394073</v>
      </c>
      <c r="H25" s="273">
        <f t="shared" si="3"/>
        <v>0</v>
      </c>
      <c r="I25" s="273">
        <f t="shared" si="4"/>
        <v>65289745</v>
      </c>
    </row>
    <row r="26" spans="1:9" hidden="1" x14ac:dyDescent="0.25">
      <c r="A26" s="183">
        <f>'FIGEM 2020'!A138</f>
        <v>9108</v>
      </c>
      <c r="B26" s="182">
        <f>'FIGEM 2020'!B138</f>
        <v>3</v>
      </c>
      <c r="C26" s="183" t="str">
        <f>'FIGEM 2020'!C138</f>
        <v>LAUTARO</v>
      </c>
      <c r="D26" s="271">
        <f t="shared" si="0"/>
        <v>0</v>
      </c>
      <c r="E26" s="272">
        <f>'FIGEM 2020'!P138</f>
        <v>0</v>
      </c>
      <c r="F26" s="273">
        <f t="shared" si="1"/>
        <v>0</v>
      </c>
      <c r="G26" s="273">
        <f t="shared" si="2"/>
        <v>0</v>
      </c>
      <c r="H26" s="273">
        <f t="shared" si="3"/>
        <v>0</v>
      </c>
      <c r="I26" s="273">
        <f t="shared" si="4"/>
        <v>0</v>
      </c>
    </row>
    <row r="27" spans="1:9" hidden="1" x14ac:dyDescent="0.25">
      <c r="A27" s="183">
        <f>'FIGEM 2020'!A97</f>
        <v>8107</v>
      </c>
      <c r="B27" s="182">
        <f>'FIGEM 2020'!B97</f>
        <v>2</v>
      </c>
      <c r="C27" s="183" t="str">
        <f>'FIGEM 2020'!C97</f>
        <v>PENCO</v>
      </c>
      <c r="D27" s="271">
        <f t="shared" si="0"/>
        <v>0</v>
      </c>
      <c r="E27" s="272">
        <f>'FIGEM 2020'!P97</f>
        <v>0</v>
      </c>
      <c r="F27" s="273">
        <f t="shared" si="1"/>
        <v>0</v>
      </c>
      <c r="G27" s="273">
        <f t="shared" si="2"/>
        <v>0</v>
      </c>
      <c r="H27" s="273">
        <f t="shared" si="3"/>
        <v>0</v>
      </c>
      <c r="I27" s="273">
        <f t="shared" si="4"/>
        <v>0</v>
      </c>
    </row>
    <row r="28" spans="1:9" x14ac:dyDescent="0.25">
      <c r="A28" s="183">
        <f>'FIGEM 2020'!A35</f>
        <v>8112</v>
      </c>
      <c r="B28" s="182">
        <f>'FIGEM 2020'!B35</f>
        <v>1</v>
      </c>
      <c r="C28" s="183" t="str">
        <f>'FIGEM 2020'!C35</f>
        <v>HUALPÉN</v>
      </c>
      <c r="D28" s="271">
        <f t="shared" si="0"/>
        <v>65037574</v>
      </c>
      <c r="E28" s="272">
        <f>'FIGEM 2020'!P35</f>
        <v>65037574.218828879</v>
      </c>
      <c r="F28" s="273">
        <f t="shared" si="1"/>
        <v>65037574</v>
      </c>
      <c r="G28" s="273">
        <f t="shared" si="2"/>
        <v>-0.21882887929677963</v>
      </c>
      <c r="H28" s="273">
        <f t="shared" si="3"/>
        <v>0</v>
      </c>
      <c r="I28" s="273">
        <f t="shared" si="4"/>
        <v>65037574</v>
      </c>
    </row>
    <row r="29" spans="1:9" x14ac:dyDescent="0.25">
      <c r="A29" s="183">
        <f>'FIGEM 2020'!A36</f>
        <v>13118</v>
      </c>
      <c r="B29" s="182">
        <f>'FIGEM 2020'!B36</f>
        <v>1</v>
      </c>
      <c r="C29" s="183" t="str">
        <f>'FIGEM 2020'!C36</f>
        <v>MACUL</v>
      </c>
      <c r="D29" s="271">
        <f t="shared" si="0"/>
        <v>64524994</v>
      </c>
      <c r="E29" s="272">
        <f>'FIGEM 2020'!P36</f>
        <v>64524994.118492089</v>
      </c>
      <c r="F29" s="273">
        <f t="shared" si="1"/>
        <v>64524994</v>
      </c>
      <c r="G29" s="273">
        <f t="shared" si="2"/>
        <v>-0.11849208921194077</v>
      </c>
      <c r="H29" s="273">
        <f t="shared" si="3"/>
        <v>0</v>
      </c>
      <c r="I29" s="273">
        <f t="shared" si="4"/>
        <v>64524994</v>
      </c>
    </row>
    <row r="30" spans="1:9" x14ac:dyDescent="0.25">
      <c r="A30" s="183">
        <f>'FIGEM 2020'!A37</f>
        <v>13109</v>
      </c>
      <c r="B30" s="182">
        <f>'FIGEM 2020'!B37</f>
        <v>1</v>
      </c>
      <c r="C30" s="183" t="str">
        <f>'FIGEM 2020'!C37</f>
        <v>LA CISTERNA</v>
      </c>
      <c r="D30" s="271">
        <f t="shared" si="0"/>
        <v>64134210</v>
      </c>
      <c r="E30" s="272">
        <f>'FIGEM 2020'!P37</f>
        <v>64134210.360898882</v>
      </c>
      <c r="F30" s="273">
        <f t="shared" si="1"/>
        <v>64134210</v>
      </c>
      <c r="G30" s="273">
        <f t="shared" si="2"/>
        <v>-0.36089888215065002</v>
      </c>
      <c r="H30" s="273">
        <f t="shared" si="3"/>
        <v>0</v>
      </c>
      <c r="I30" s="273">
        <f t="shared" si="4"/>
        <v>64134210</v>
      </c>
    </row>
    <row r="31" spans="1:9" hidden="1" x14ac:dyDescent="0.25">
      <c r="A31" s="183">
        <f>'FIGEM 2020'!A337</f>
        <v>8314</v>
      </c>
      <c r="B31" s="182">
        <f>'FIGEM 2020'!B337</f>
        <v>5</v>
      </c>
      <c r="C31" s="183" t="str">
        <f>'FIGEM 2020'!C337</f>
        <v>ALTO BIOBÍO</v>
      </c>
      <c r="D31" s="271">
        <f t="shared" si="0"/>
        <v>0</v>
      </c>
      <c r="E31" s="272">
        <f>'FIGEM 2020'!P337</f>
        <v>0</v>
      </c>
      <c r="F31" s="273">
        <f t="shared" si="1"/>
        <v>0</v>
      </c>
      <c r="G31" s="273">
        <f t="shared" si="2"/>
        <v>0</v>
      </c>
      <c r="H31" s="273">
        <f t="shared" si="3"/>
        <v>0</v>
      </c>
      <c r="I31" s="273">
        <f t="shared" si="4"/>
        <v>0</v>
      </c>
    </row>
    <row r="32" spans="1:9" hidden="1" x14ac:dyDescent="0.25">
      <c r="A32" s="183">
        <f>'FIGEM 2020'!A320</f>
        <v>4305</v>
      </c>
      <c r="B32" s="182">
        <f>'FIGEM 2020'!B320</f>
        <v>5</v>
      </c>
      <c r="C32" s="183" t="str">
        <f>'FIGEM 2020'!C320</f>
        <v>RÍO HURTADO</v>
      </c>
      <c r="D32" s="271">
        <f t="shared" si="0"/>
        <v>0</v>
      </c>
      <c r="E32" s="272">
        <f>'FIGEM 2020'!P320</f>
        <v>0</v>
      </c>
      <c r="F32" s="273">
        <f t="shared" si="1"/>
        <v>0</v>
      </c>
      <c r="G32" s="273">
        <f t="shared" si="2"/>
        <v>0</v>
      </c>
      <c r="H32" s="273">
        <f t="shared" si="3"/>
        <v>0</v>
      </c>
      <c r="I32" s="273">
        <f t="shared" si="4"/>
        <v>0</v>
      </c>
    </row>
    <row r="33" spans="1:9" hidden="1" x14ac:dyDescent="0.25">
      <c r="A33" s="183">
        <f>'FIGEM 2020'!A149</f>
        <v>14103</v>
      </c>
      <c r="B33" s="182">
        <f>'FIGEM 2020'!B149</f>
        <v>3</v>
      </c>
      <c r="C33" s="183" t="str">
        <f>'FIGEM 2020'!C149</f>
        <v>LANCO</v>
      </c>
      <c r="D33" s="271">
        <f t="shared" si="0"/>
        <v>0</v>
      </c>
      <c r="E33" s="272">
        <f>'FIGEM 2020'!P149</f>
        <v>0</v>
      </c>
      <c r="F33" s="273">
        <f t="shared" si="1"/>
        <v>0</v>
      </c>
      <c r="G33" s="273">
        <f t="shared" si="2"/>
        <v>0</v>
      </c>
      <c r="H33" s="273">
        <f t="shared" si="3"/>
        <v>0</v>
      </c>
      <c r="I33" s="273">
        <f t="shared" si="4"/>
        <v>0</v>
      </c>
    </row>
    <row r="34" spans="1:9" hidden="1" x14ac:dyDescent="0.25">
      <c r="A34" s="183">
        <f>'FIGEM 2020'!A329</f>
        <v>16204</v>
      </c>
      <c r="B34" s="182">
        <f>'FIGEM 2020'!B329</f>
        <v>5</v>
      </c>
      <c r="C34" s="183" t="str">
        <f>'FIGEM 2020'!C329</f>
        <v>NINHUE</v>
      </c>
      <c r="D34" s="271">
        <f t="shared" si="0"/>
        <v>0</v>
      </c>
      <c r="E34" s="272">
        <f>'FIGEM 2020'!P329</f>
        <v>0</v>
      </c>
      <c r="F34" s="273">
        <f t="shared" si="1"/>
        <v>0</v>
      </c>
      <c r="G34" s="273">
        <f t="shared" si="2"/>
        <v>0</v>
      </c>
      <c r="H34" s="273">
        <f t="shared" si="3"/>
        <v>0</v>
      </c>
      <c r="I34" s="273">
        <f t="shared" si="4"/>
        <v>0</v>
      </c>
    </row>
    <row r="35" spans="1:9" x14ac:dyDescent="0.25">
      <c r="A35" s="183">
        <f>'FIGEM 2020'!A38</f>
        <v>8103</v>
      </c>
      <c r="B35" s="182">
        <f>'FIGEM 2020'!B38</f>
        <v>1</v>
      </c>
      <c r="C35" s="183" t="str">
        <f>'FIGEM 2020'!C38</f>
        <v>CHIGUAYANTE</v>
      </c>
      <c r="D35" s="271">
        <f t="shared" si="0"/>
        <v>64120416</v>
      </c>
      <c r="E35" s="272">
        <f>'FIGEM 2020'!P38</f>
        <v>64120416.231161639</v>
      </c>
      <c r="F35" s="273">
        <f t="shared" si="1"/>
        <v>64120416</v>
      </c>
      <c r="G35" s="273">
        <f t="shared" si="2"/>
        <v>-0.23116163909435272</v>
      </c>
      <c r="H35" s="273">
        <f t="shared" si="3"/>
        <v>0</v>
      </c>
      <c r="I35" s="273">
        <f t="shared" si="4"/>
        <v>64120416</v>
      </c>
    </row>
    <row r="36" spans="1:9" x14ac:dyDescent="0.25">
      <c r="A36" s="183">
        <f>'FIGEM 2020'!A39</f>
        <v>13107</v>
      </c>
      <c r="B36" s="182">
        <f>'FIGEM 2020'!B39</f>
        <v>1</v>
      </c>
      <c r="C36" s="183" t="str">
        <f>'FIGEM 2020'!C39</f>
        <v>HUECHURABA</v>
      </c>
      <c r="D36" s="271">
        <f t="shared" si="0"/>
        <v>63868275</v>
      </c>
      <c r="E36" s="272">
        <f>'FIGEM 2020'!P39</f>
        <v>63868275.282148637</v>
      </c>
      <c r="F36" s="273">
        <f t="shared" si="1"/>
        <v>63868275</v>
      </c>
      <c r="G36" s="273">
        <f t="shared" si="2"/>
        <v>-0.28214863687753677</v>
      </c>
      <c r="H36" s="273">
        <f t="shared" si="3"/>
        <v>0</v>
      </c>
      <c r="I36" s="273">
        <f t="shared" si="4"/>
        <v>63868275</v>
      </c>
    </row>
    <row r="37" spans="1:9" x14ac:dyDescent="0.25">
      <c r="A37" s="183">
        <f>'FIGEM 2020'!A40</f>
        <v>13104</v>
      </c>
      <c r="B37" s="182">
        <f>'FIGEM 2020'!B40</f>
        <v>1</v>
      </c>
      <c r="C37" s="183" t="str">
        <f>'FIGEM 2020'!C40</f>
        <v>CONCHALÍ</v>
      </c>
      <c r="D37" s="271">
        <f t="shared" si="0"/>
        <v>63830352</v>
      </c>
      <c r="E37" s="272">
        <f>'FIGEM 2020'!P40</f>
        <v>63830351.570521459</v>
      </c>
      <c r="F37" s="273">
        <f t="shared" si="1"/>
        <v>63830352</v>
      </c>
      <c r="G37" s="273">
        <f t="shared" si="2"/>
        <v>0.42947854101657867</v>
      </c>
      <c r="H37" s="273">
        <f t="shared" si="3"/>
        <v>0</v>
      </c>
      <c r="I37" s="273">
        <f t="shared" si="4"/>
        <v>63830352</v>
      </c>
    </row>
    <row r="38" spans="1:9" hidden="1" x14ac:dyDescent="0.25">
      <c r="A38" s="183">
        <f>'FIGEM 2020'!A227</f>
        <v>4203</v>
      </c>
      <c r="B38" s="182">
        <f>'FIGEM 2020'!B227</f>
        <v>4</v>
      </c>
      <c r="C38" s="183" t="str">
        <f>'FIGEM 2020'!C227</f>
        <v>LOS VILOS</v>
      </c>
      <c r="D38" s="271">
        <f t="shared" si="0"/>
        <v>0</v>
      </c>
      <c r="E38" s="272">
        <f>'FIGEM 2020'!P227</f>
        <v>0</v>
      </c>
      <c r="F38" s="273">
        <f t="shared" si="1"/>
        <v>0</v>
      </c>
      <c r="G38" s="273">
        <f t="shared" si="2"/>
        <v>0</v>
      </c>
      <c r="H38" s="273">
        <f t="shared" si="3"/>
        <v>0</v>
      </c>
      <c r="I38" s="273">
        <f t="shared" si="4"/>
        <v>0</v>
      </c>
    </row>
    <row r="39" spans="1:9" hidden="1" x14ac:dyDescent="0.25">
      <c r="A39" s="183">
        <f>'FIGEM 2020'!A150</f>
        <v>8206</v>
      </c>
      <c r="B39" s="182">
        <f>'FIGEM 2020'!B150</f>
        <v>3</v>
      </c>
      <c r="C39" s="183" t="str">
        <f>'FIGEM 2020'!C150</f>
        <v>LOS ÁLAMOS</v>
      </c>
      <c r="D39" s="271">
        <f t="shared" si="0"/>
        <v>0</v>
      </c>
      <c r="E39" s="272">
        <f>'FIGEM 2020'!P150</f>
        <v>0</v>
      </c>
      <c r="F39" s="273">
        <f t="shared" si="1"/>
        <v>0</v>
      </c>
      <c r="G39" s="273">
        <f t="shared" si="2"/>
        <v>0</v>
      </c>
      <c r="H39" s="273">
        <f t="shared" si="3"/>
        <v>0</v>
      </c>
      <c r="I39" s="273">
        <f t="shared" si="4"/>
        <v>0</v>
      </c>
    </row>
    <row r="40" spans="1:9" hidden="1" x14ac:dyDescent="0.25">
      <c r="A40" s="183">
        <f>'FIGEM 2020'!A49</f>
        <v>13127</v>
      </c>
      <c r="B40" s="182">
        <f>'FIGEM 2020'!B49</f>
        <v>1</v>
      </c>
      <c r="C40" s="183" t="str">
        <f>'FIGEM 2020'!C49</f>
        <v>RECOLETA</v>
      </c>
      <c r="D40" s="271">
        <f t="shared" si="0"/>
        <v>0</v>
      </c>
      <c r="E40" s="272">
        <f>'FIGEM 2020'!P49</f>
        <v>0</v>
      </c>
      <c r="F40" s="273">
        <f t="shared" si="1"/>
        <v>0</v>
      </c>
      <c r="G40" s="273">
        <f t="shared" si="2"/>
        <v>0</v>
      </c>
      <c r="H40" s="273">
        <f t="shared" si="3"/>
        <v>0</v>
      </c>
      <c r="I40" s="273">
        <f t="shared" si="4"/>
        <v>0</v>
      </c>
    </row>
    <row r="41" spans="1:9" hidden="1" x14ac:dyDescent="0.25">
      <c r="A41" s="183">
        <f>'FIGEM 2020'!A65</f>
        <v>13103</v>
      </c>
      <c r="B41" s="182">
        <f>'FIGEM 2020'!B65</f>
        <v>1</v>
      </c>
      <c r="C41" s="183" t="str">
        <f>'FIGEM 2020'!C65</f>
        <v>CERRO NAVIA</v>
      </c>
      <c r="D41" s="271">
        <f t="shared" si="0"/>
        <v>0</v>
      </c>
      <c r="E41" s="272">
        <f>'FIGEM 2020'!P65</f>
        <v>0</v>
      </c>
      <c r="F41" s="273">
        <f t="shared" si="1"/>
        <v>0</v>
      </c>
      <c r="G41" s="273">
        <f t="shared" si="2"/>
        <v>0</v>
      </c>
      <c r="H41" s="273">
        <f t="shared" si="3"/>
        <v>0</v>
      </c>
      <c r="I41" s="273">
        <f t="shared" si="4"/>
        <v>0</v>
      </c>
    </row>
    <row r="42" spans="1:9" x14ac:dyDescent="0.25">
      <c r="A42" s="183">
        <f>'FIGEM 2020'!A41</f>
        <v>13201</v>
      </c>
      <c r="B42" s="182">
        <f>'FIGEM 2020'!B41</f>
        <v>1</v>
      </c>
      <c r="C42" s="183" t="str">
        <f>'FIGEM 2020'!C41</f>
        <v>PUENTE ALTO</v>
      </c>
      <c r="D42" s="271">
        <f t="shared" si="0"/>
        <v>63136413</v>
      </c>
      <c r="E42" s="272">
        <f>'FIGEM 2020'!P41</f>
        <v>63136413.349703588</v>
      </c>
      <c r="F42" s="273">
        <f t="shared" si="1"/>
        <v>63136413</v>
      </c>
      <c r="G42" s="273">
        <f t="shared" si="2"/>
        <v>-0.3497035875916481</v>
      </c>
      <c r="H42" s="273">
        <f t="shared" si="3"/>
        <v>0</v>
      </c>
      <c r="I42" s="273">
        <f t="shared" si="4"/>
        <v>63136413</v>
      </c>
    </row>
    <row r="43" spans="1:9" hidden="1" x14ac:dyDescent="0.25">
      <c r="A43" s="183">
        <f>'FIGEM 2020'!A325</f>
        <v>13505</v>
      </c>
      <c r="B43" s="182">
        <f>'FIGEM 2020'!B325</f>
        <v>5</v>
      </c>
      <c r="C43" s="183" t="str">
        <f>'FIGEM 2020'!C325</f>
        <v>SAN PEDRO</v>
      </c>
      <c r="D43" s="271">
        <f t="shared" si="0"/>
        <v>0</v>
      </c>
      <c r="E43" s="272">
        <f>'FIGEM 2020'!P325</f>
        <v>0</v>
      </c>
      <c r="F43" s="273">
        <f t="shared" si="1"/>
        <v>0</v>
      </c>
      <c r="G43" s="273">
        <f t="shared" si="2"/>
        <v>0</v>
      </c>
      <c r="H43" s="273">
        <f t="shared" si="3"/>
        <v>0</v>
      </c>
      <c r="I43" s="273">
        <f t="shared" si="4"/>
        <v>0</v>
      </c>
    </row>
    <row r="44" spans="1:9" x14ac:dyDescent="0.25">
      <c r="A44" s="183">
        <f>'FIGEM 2020'!A42</f>
        <v>7101</v>
      </c>
      <c r="B44" s="182">
        <f>'FIGEM 2020'!B42</f>
        <v>1</v>
      </c>
      <c r="C44" s="183" t="str">
        <f>'FIGEM 2020'!C42</f>
        <v>TALCA</v>
      </c>
      <c r="D44" s="271">
        <f t="shared" si="0"/>
        <v>62645156</v>
      </c>
      <c r="E44" s="272">
        <f>'FIGEM 2020'!P42</f>
        <v>62645156.409234099</v>
      </c>
      <c r="F44" s="273">
        <f t="shared" si="1"/>
        <v>62645156</v>
      </c>
      <c r="G44" s="273">
        <f t="shared" si="2"/>
        <v>-0.40923409909009933</v>
      </c>
      <c r="H44" s="273">
        <f t="shared" si="3"/>
        <v>0</v>
      </c>
      <c r="I44" s="273">
        <f t="shared" si="4"/>
        <v>62645156</v>
      </c>
    </row>
    <row r="45" spans="1:9" x14ac:dyDescent="0.25">
      <c r="A45" s="183">
        <f>'FIGEM 2020'!A43</f>
        <v>13119</v>
      </c>
      <c r="B45" s="182">
        <f>'FIGEM 2020'!B43</f>
        <v>1</v>
      </c>
      <c r="C45" s="183" t="str">
        <f>'FIGEM 2020'!C43</f>
        <v>MAIPÚ</v>
      </c>
      <c r="D45" s="271">
        <f t="shared" si="0"/>
        <v>62337443</v>
      </c>
      <c r="E45" s="272">
        <f>'FIGEM 2020'!P43</f>
        <v>62337443.394522503</v>
      </c>
      <c r="F45" s="273">
        <f t="shared" si="1"/>
        <v>62337443</v>
      </c>
      <c r="G45" s="273">
        <f t="shared" si="2"/>
        <v>-0.39452250301837921</v>
      </c>
      <c r="H45" s="273">
        <f t="shared" si="3"/>
        <v>0</v>
      </c>
      <c r="I45" s="273">
        <f t="shared" si="4"/>
        <v>62337443</v>
      </c>
    </row>
    <row r="46" spans="1:9" x14ac:dyDescent="0.25">
      <c r="A46" s="183">
        <f>'FIGEM 2020'!A44</f>
        <v>13124</v>
      </c>
      <c r="B46" s="182">
        <f>'FIGEM 2020'!B44</f>
        <v>1</v>
      </c>
      <c r="C46" s="183" t="str">
        <f>'FIGEM 2020'!C44</f>
        <v>PUDAHUEL</v>
      </c>
      <c r="D46" s="271">
        <f t="shared" si="0"/>
        <v>62248668</v>
      </c>
      <c r="E46" s="272">
        <f>'FIGEM 2020'!P44</f>
        <v>62248667.786563277</v>
      </c>
      <c r="F46" s="273">
        <f t="shared" si="1"/>
        <v>62248668</v>
      </c>
      <c r="G46" s="273">
        <f t="shared" si="2"/>
        <v>0.21343672275543213</v>
      </c>
      <c r="H46" s="273">
        <f t="shared" si="3"/>
        <v>0</v>
      </c>
      <c r="I46" s="273">
        <f t="shared" si="4"/>
        <v>62248668</v>
      </c>
    </row>
    <row r="47" spans="1:9" x14ac:dyDescent="0.25">
      <c r="A47" s="183">
        <f>'FIGEM 2020'!A45</f>
        <v>13113</v>
      </c>
      <c r="B47" s="182">
        <f>'FIGEM 2020'!B45</f>
        <v>1</v>
      </c>
      <c r="C47" s="183" t="str">
        <f>'FIGEM 2020'!C45</f>
        <v>LA REINA</v>
      </c>
      <c r="D47" s="271">
        <f t="shared" si="0"/>
        <v>61778681</v>
      </c>
      <c r="E47" s="272">
        <f>'FIGEM 2020'!P45</f>
        <v>61778680.706149623</v>
      </c>
      <c r="F47" s="273">
        <f t="shared" si="1"/>
        <v>61778681</v>
      </c>
      <c r="G47" s="273">
        <f t="shared" si="2"/>
        <v>0.293850377202034</v>
      </c>
      <c r="H47" s="273">
        <f t="shared" si="3"/>
        <v>0</v>
      </c>
      <c r="I47" s="273">
        <f t="shared" si="4"/>
        <v>61778681</v>
      </c>
    </row>
    <row r="48" spans="1:9" x14ac:dyDescent="0.25">
      <c r="A48" s="183">
        <f>'FIGEM 2020'!A46</f>
        <v>8108</v>
      </c>
      <c r="B48" s="182">
        <f>'FIGEM 2020'!B46</f>
        <v>1</v>
      </c>
      <c r="C48" s="183" t="str">
        <f>'FIGEM 2020'!C46</f>
        <v>SAN PEDRO DE LA PAZ</v>
      </c>
      <c r="D48" s="271">
        <f t="shared" si="0"/>
        <v>60967421</v>
      </c>
      <c r="E48" s="272">
        <f>'FIGEM 2020'!P46</f>
        <v>60967420.880123749</v>
      </c>
      <c r="F48" s="273">
        <f t="shared" si="1"/>
        <v>60967421</v>
      </c>
      <c r="G48" s="273">
        <f t="shared" si="2"/>
        <v>0.11987625062465668</v>
      </c>
      <c r="H48" s="273">
        <f t="shared" si="3"/>
        <v>0</v>
      </c>
      <c r="I48" s="273">
        <f t="shared" si="4"/>
        <v>60967421</v>
      </c>
    </row>
    <row r="49" spans="1:9" x14ac:dyDescent="0.25">
      <c r="A49" s="183">
        <f>'FIGEM 2020'!A47</f>
        <v>13111</v>
      </c>
      <c r="B49" s="182">
        <f>'FIGEM 2020'!B47</f>
        <v>1</v>
      </c>
      <c r="C49" s="183" t="str">
        <f>'FIGEM 2020'!C47</f>
        <v>LA GRANJA</v>
      </c>
      <c r="D49" s="271">
        <f t="shared" si="0"/>
        <v>60598119</v>
      </c>
      <c r="E49" s="272">
        <f>'FIGEM 2020'!P47</f>
        <v>60598119.086377382</v>
      </c>
      <c r="F49" s="273">
        <f t="shared" si="1"/>
        <v>60598119</v>
      </c>
      <c r="G49" s="273">
        <f t="shared" si="2"/>
        <v>-8.6377382278442383E-2</v>
      </c>
      <c r="H49" s="273">
        <f t="shared" si="3"/>
        <v>0</v>
      </c>
      <c r="I49" s="273">
        <f t="shared" si="4"/>
        <v>60598119</v>
      </c>
    </row>
    <row r="50" spans="1:9" hidden="1" x14ac:dyDescent="0.25">
      <c r="A50" s="183">
        <f>'FIGEM 2020'!A254</f>
        <v>6303</v>
      </c>
      <c r="B50" s="182">
        <f>'FIGEM 2020'!B254</f>
        <v>4</v>
      </c>
      <c r="C50" s="183" t="str">
        <f>'FIGEM 2020'!C254</f>
        <v>CHIMBARONGO</v>
      </c>
      <c r="D50" s="271">
        <f t="shared" si="0"/>
        <v>0</v>
      </c>
      <c r="E50" s="272">
        <f>'FIGEM 2020'!P254</f>
        <v>0</v>
      </c>
      <c r="F50" s="273">
        <f t="shared" si="1"/>
        <v>0</v>
      </c>
      <c r="G50" s="273">
        <f t="shared" si="2"/>
        <v>0</v>
      </c>
      <c r="H50" s="273">
        <f t="shared" si="3"/>
        <v>0</v>
      </c>
      <c r="I50" s="273">
        <f t="shared" si="4"/>
        <v>0</v>
      </c>
    </row>
    <row r="51" spans="1:9" hidden="1" x14ac:dyDescent="0.25">
      <c r="A51" s="183">
        <f>'FIGEM 2020'!A317</f>
        <v>8302</v>
      </c>
      <c r="B51" s="182">
        <f>'FIGEM 2020'!B317</f>
        <v>5</v>
      </c>
      <c r="C51" s="183" t="str">
        <f>'FIGEM 2020'!C317</f>
        <v>ANTUCO</v>
      </c>
      <c r="D51" s="271">
        <f t="shared" si="0"/>
        <v>0</v>
      </c>
      <c r="E51" s="272">
        <f>'FIGEM 2020'!P317</f>
        <v>0</v>
      </c>
      <c r="F51" s="273">
        <f t="shared" si="1"/>
        <v>0</v>
      </c>
      <c r="G51" s="273">
        <f t="shared" si="2"/>
        <v>0</v>
      </c>
      <c r="H51" s="273">
        <f t="shared" si="3"/>
        <v>0</v>
      </c>
      <c r="I51" s="273">
        <f t="shared" si="4"/>
        <v>0</v>
      </c>
    </row>
    <row r="52" spans="1:9" hidden="1" x14ac:dyDescent="0.25">
      <c r="A52" s="183">
        <f>'FIGEM 2020'!A244</f>
        <v>10203</v>
      </c>
      <c r="B52" s="182">
        <f>'FIGEM 2020'!B244</f>
        <v>4</v>
      </c>
      <c r="C52" s="183" t="str">
        <f>'FIGEM 2020'!C244</f>
        <v>CHONCHI</v>
      </c>
      <c r="D52" s="271">
        <f t="shared" si="0"/>
        <v>0</v>
      </c>
      <c r="E52" s="272">
        <f>'FIGEM 2020'!P244</f>
        <v>0</v>
      </c>
      <c r="F52" s="273">
        <f t="shared" si="1"/>
        <v>0</v>
      </c>
      <c r="G52" s="273">
        <f t="shared" si="2"/>
        <v>0</v>
      </c>
      <c r="H52" s="273">
        <f t="shared" si="3"/>
        <v>0</v>
      </c>
      <c r="I52" s="273">
        <f t="shared" si="4"/>
        <v>0</v>
      </c>
    </row>
    <row r="53" spans="1:9" x14ac:dyDescent="0.25">
      <c r="A53" s="183">
        <f>'FIGEM 2020'!A48</f>
        <v>13102</v>
      </c>
      <c r="B53" s="182">
        <f>'FIGEM 2020'!B48</f>
        <v>1</v>
      </c>
      <c r="C53" s="183" t="str">
        <f>'FIGEM 2020'!C48</f>
        <v>CERRILLOS</v>
      </c>
      <c r="D53" s="271">
        <f t="shared" si="0"/>
        <v>59623793</v>
      </c>
      <c r="E53" s="272">
        <f>'FIGEM 2020'!P48</f>
        <v>59623792.949173287</v>
      </c>
      <c r="F53" s="273">
        <f t="shared" si="1"/>
        <v>59623793</v>
      </c>
      <c r="G53" s="273">
        <f t="shared" si="2"/>
        <v>5.0826713442802429E-2</v>
      </c>
      <c r="H53" s="273">
        <f t="shared" si="3"/>
        <v>0</v>
      </c>
      <c r="I53" s="273">
        <f t="shared" si="4"/>
        <v>59623793</v>
      </c>
    </row>
    <row r="54" spans="1:9" hidden="1" x14ac:dyDescent="0.25">
      <c r="A54" s="183">
        <f>'FIGEM 2020'!A363</f>
        <v>16202</v>
      </c>
      <c r="B54" s="182">
        <f>'FIGEM 2020'!B363</f>
        <v>5</v>
      </c>
      <c r="C54" s="183" t="str">
        <f>'FIGEM 2020'!C363</f>
        <v>COBQUECURA</v>
      </c>
      <c r="D54" s="271">
        <f t="shared" si="0"/>
        <v>0</v>
      </c>
      <c r="E54" s="272">
        <f>'FIGEM 2020'!P363</f>
        <v>0</v>
      </c>
      <c r="F54" s="273">
        <f t="shared" si="1"/>
        <v>0</v>
      </c>
      <c r="G54" s="273">
        <f t="shared" si="2"/>
        <v>0</v>
      </c>
      <c r="H54" s="273">
        <f t="shared" si="3"/>
        <v>0</v>
      </c>
      <c r="I54" s="273">
        <f t="shared" si="4"/>
        <v>0</v>
      </c>
    </row>
    <row r="55" spans="1:9" hidden="1" x14ac:dyDescent="0.25">
      <c r="A55" s="183">
        <f>'FIGEM 2020'!A240</f>
        <v>5402</v>
      </c>
      <c r="B55" s="182">
        <f>'FIGEM 2020'!B240</f>
        <v>4</v>
      </c>
      <c r="C55" s="183" t="str">
        <f>'FIGEM 2020'!C240</f>
        <v>CABILDO</v>
      </c>
      <c r="D55" s="271">
        <f t="shared" si="0"/>
        <v>0</v>
      </c>
      <c r="E55" s="272">
        <f>'FIGEM 2020'!P240</f>
        <v>0</v>
      </c>
      <c r="F55" s="273">
        <f t="shared" si="1"/>
        <v>0</v>
      </c>
      <c r="G55" s="273">
        <f t="shared" si="2"/>
        <v>0</v>
      </c>
      <c r="H55" s="273">
        <f t="shared" si="3"/>
        <v>0</v>
      </c>
      <c r="I55" s="273">
        <f t="shared" si="4"/>
        <v>0</v>
      </c>
    </row>
    <row r="56" spans="1:9" x14ac:dyDescent="0.25">
      <c r="A56" s="183">
        <f>'FIGEM 2020'!A72</f>
        <v>10109</v>
      </c>
      <c r="B56" s="182">
        <f>'FIGEM 2020'!B72</f>
        <v>2</v>
      </c>
      <c r="C56" s="183" t="str">
        <f>'FIGEM 2020'!C72</f>
        <v>PUERTO VARAS</v>
      </c>
      <c r="D56" s="271">
        <f t="shared" si="0"/>
        <v>133370164</v>
      </c>
      <c r="E56" s="272">
        <f>'FIGEM 2020'!P72</f>
        <v>133370163.70311509</v>
      </c>
      <c r="F56" s="273">
        <f t="shared" si="1"/>
        <v>133370164</v>
      </c>
      <c r="G56" s="273">
        <f t="shared" si="2"/>
        <v>0.29688490927219391</v>
      </c>
      <c r="H56" s="273">
        <f t="shared" si="3"/>
        <v>0</v>
      </c>
      <c r="I56" s="273">
        <f t="shared" si="4"/>
        <v>133370164</v>
      </c>
    </row>
    <row r="57" spans="1:9" hidden="1" x14ac:dyDescent="0.25">
      <c r="A57" s="183">
        <f>'FIGEM 2020'!A224</f>
        <v>12104</v>
      </c>
      <c r="B57" s="182">
        <f>'FIGEM 2020'!B224</f>
        <v>4</v>
      </c>
      <c r="C57" s="183" t="str">
        <f>'FIGEM 2020'!C224</f>
        <v>SAN GREGORIO</v>
      </c>
      <c r="D57" s="271">
        <f t="shared" si="0"/>
        <v>0</v>
      </c>
      <c r="E57" s="272">
        <f>'FIGEM 2020'!P224</f>
        <v>0</v>
      </c>
      <c r="F57" s="273">
        <f t="shared" si="1"/>
        <v>0</v>
      </c>
      <c r="G57" s="273">
        <f t="shared" si="2"/>
        <v>0</v>
      </c>
      <c r="H57" s="273">
        <f t="shared" si="3"/>
        <v>0</v>
      </c>
      <c r="I57" s="273">
        <f t="shared" si="4"/>
        <v>0</v>
      </c>
    </row>
    <row r="58" spans="1:9" hidden="1" x14ac:dyDescent="0.25">
      <c r="A58" s="183">
        <f>'FIGEM 2020'!A336</f>
        <v>9118</v>
      </c>
      <c r="B58" s="182">
        <f>'FIGEM 2020'!B336</f>
        <v>5</v>
      </c>
      <c r="C58" s="183" t="str">
        <f>'FIGEM 2020'!C336</f>
        <v>TOLTÉN</v>
      </c>
      <c r="D58" s="271">
        <f t="shared" si="0"/>
        <v>0</v>
      </c>
      <c r="E58" s="272">
        <f>'FIGEM 2020'!P336</f>
        <v>0</v>
      </c>
      <c r="F58" s="273">
        <f t="shared" si="1"/>
        <v>0</v>
      </c>
      <c r="G58" s="273">
        <f t="shared" si="2"/>
        <v>0</v>
      </c>
      <c r="H58" s="273">
        <f t="shared" si="3"/>
        <v>0</v>
      </c>
      <c r="I58" s="273">
        <f t="shared" si="4"/>
        <v>0</v>
      </c>
    </row>
    <row r="59" spans="1:9" hidden="1" x14ac:dyDescent="0.25">
      <c r="A59" s="183">
        <f>'FIGEM 2020'!A99</f>
        <v>11101</v>
      </c>
      <c r="B59" s="182">
        <f>'FIGEM 2020'!B99</f>
        <v>2</v>
      </c>
      <c r="C59" s="183" t="str">
        <f>'FIGEM 2020'!C99</f>
        <v>COYHAIQUE</v>
      </c>
      <c r="D59" s="271">
        <f t="shared" si="0"/>
        <v>0</v>
      </c>
      <c r="E59" s="272">
        <f>'FIGEM 2020'!P99</f>
        <v>0</v>
      </c>
      <c r="F59" s="273">
        <f t="shared" si="1"/>
        <v>0</v>
      </c>
      <c r="G59" s="273">
        <f t="shared" si="2"/>
        <v>0</v>
      </c>
      <c r="H59" s="273">
        <f t="shared" si="3"/>
        <v>0</v>
      </c>
      <c r="I59" s="273">
        <f t="shared" si="4"/>
        <v>0</v>
      </c>
    </row>
    <row r="60" spans="1:9" x14ac:dyDescent="0.25">
      <c r="A60" s="183">
        <f>'FIGEM 2020'!A73</f>
        <v>6108</v>
      </c>
      <c r="B60" s="182">
        <f>'FIGEM 2020'!B73</f>
        <v>2</v>
      </c>
      <c r="C60" s="183" t="str">
        <f>'FIGEM 2020'!C73</f>
        <v>MACHALÍ</v>
      </c>
      <c r="D60" s="271">
        <f t="shared" si="0"/>
        <v>131169576</v>
      </c>
      <c r="E60" s="272">
        <f>'FIGEM 2020'!P73</f>
        <v>131169576.50358284</v>
      </c>
      <c r="F60" s="273">
        <f t="shared" si="1"/>
        <v>131169577</v>
      </c>
      <c r="G60" s="273">
        <f t="shared" si="2"/>
        <v>0.49641716480255127</v>
      </c>
      <c r="H60" s="273">
        <f t="shared" si="3"/>
        <v>-1</v>
      </c>
      <c r="I60" s="273">
        <f t="shared" si="4"/>
        <v>131169576</v>
      </c>
    </row>
    <row r="61" spans="1:9" x14ac:dyDescent="0.25">
      <c r="A61" s="183">
        <f>'FIGEM 2020'!A74</f>
        <v>5606</v>
      </c>
      <c r="B61" s="182">
        <f>'FIGEM 2020'!B74</f>
        <v>2</v>
      </c>
      <c r="C61" s="183" t="str">
        <f>'FIGEM 2020'!C74</f>
        <v>SANTO DOMINGO</v>
      </c>
      <c r="D61" s="271">
        <f t="shared" si="0"/>
        <v>131130994</v>
      </c>
      <c r="E61" s="272">
        <f>'FIGEM 2020'!P74</f>
        <v>131130994.42869107</v>
      </c>
      <c r="F61" s="273">
        <f t="shared" si="1"/>
        <v>131130994</v>
      </c>
      <c r="G61" s="273">
        <f t="shared" si="2"/>
        <v>-0.4286910742521286</v>
      </c>
      <c r="H61" s="273">
        <f t="shared" si="3"/>
        <v>0</v>
      </c>
      <c r="I61" s="273">
        <f t="shared" si="4"/>
        <v>131130994</v>
      </c>
    </row>
    <row r="62" spans="1:9" hidden="1" x14ac:dyDescent="0.25">
      <c r="A62" s="183">
        <f>'FIGEM 2020'!A361</f>
        <v>7402</v>
      </c>
      <c r="B62" s="182">
        <f>'FIGEM 2020'!B361</f>
        <v>5</v>
      </c>
      <c r="C62" s="183" t="str">
        <f>'FIGEM 2020'!C361</f>
        <v>COLBÚN</v>
      </c>
      <c r="D62" s="271">
        <f t="shared" si="0"/>
        <v>0</v>
      </c>
      <c r="E62" s="272">
        <f>'FIGEM 2020'!P361</f>
        <v>0</v>
      </c>
      <c r="F62" s="273">
        <f t="shared" si="1"/>
        <v>0</v>
      </c>
      <c r="G62" s="273">
        <f t="shared" si="2"/>
        <v>0</v>
      </c>
      <c r="H62" s="273">
        <f t="shared" si="3"/>
        <v>0</v>
      </c>
      <c r="I62" s="273">
        <f t="shared" si="4"/>
        <v>0</v>
      </c>
    </row>
    <row r="63" spans="1:9" hidden="1" x14ac:dyDescent="0.25">
      <c r="A63" s="183">
        <f>'FIGEM 2020'!A353</f>
        <v>9105</v>
      </c>
      <c r="B63" s="182">
        <f>'FIGEM 2020'!B353</f>
        <v>5</v>
      </c>
      <c r="C63" s="183" t="str">
        <f>'FIGEM 2020'!C353</f>
        <v>FREIRE</v>
      </c>
      <c r="D63" s="271">
        <f t="shared" si="0"/>
        <v>0</v>
      </c>
      <c r="E63" s="272">
        <f>'FIGEM 2020'!P353</f>
        <v>0</v>
      </c>
      <c r="F63" s="273">
        <f t="shared" si="1"/>
        <v>0</v>
      </c>
      <c r="G63" s="273">
        <f t="shared" si="2"/>
        <v>0</v>
      </c>
      <c r="H63" s="273">
        <f t="shared" si="3"/>
        <v>0</v>
      </c>
      <c r="I63" s="273">
        <f t="shared" si="4"/>
        <v>0</v>
      </c>
    </row>
    <row r="64" spans="1:9" x14ac:dyDescent="0.25">
      <c r="A64" s="183">
        <f>'FIGEM 2020'!A75</f>
        <v>10301</v>
      </c>
      <c r="B64" s="182">
        <f>'FIGEM 2020'!B75</f>
        <v>2</v>
      </c>
      <c r="C64" s="183" t="str">
        <f>'FIGEM 2020'!C75</f>
        <v>OSORNO</v>
      </c>
      <c r="D64" s="271">
        <f t="shared" si="0"/>
        <v>129699842</v>
      </c>
      <c r="E64" s="272">
        <f>'FIGEM 2020'!P75</f>
        <v>129699841.9150869</v>
      </c>
      <c r="F64" s="273">
        <f t="shared" si="1"/>
        <v>129699842</v>
      </c>
      <c r="G64" s="273">
        <f t="shared" si="2"/>
        <v>8.4913104772567749E-2</v>
      </c>
      <c r="H64" s="273">
        <f t="shared" si="3"/>
        <v>0</v>
      </c>
      <c r="I64" s="273">
        <f t="shared" si="4"/>
        <v>129699842</v>
      </c>
    </row>
    <row r="65" spans="1:9" x14ac:dyDescent="0.25">
      <c r="A65" s="183">
        <f>'FIGEM 2020'!A76</f>
        <v>13601</v>
      </c>
      <c r="B65" s="182">
        <f>'FIGEM 2020'!B76</f>
        <v>2</v>
      </c>
      <c r="C65" s="183" t="str">
        <f>'FIGEM 2020'!C76</f>
        <v>TALAGANTE</v>
      </c>
      <c r="D65" s="271">
        <f t="shared" si="0"/>
        <v>129391039</v>
      </c>
      <c r="E65" s="272">
        <f>'FIGEM 2020'!P76</f>
        <v>129391038.8574595</v>
      </c>
      <c r="F65" s="273">
        <f t="shared" si="1"/>
        <v>129391039</v>
      </c>
      <c r="G65" s="273">
        <f t="shared" si="2"/>
        <v>0.14254049956798553</v>
      </c>
      <c r="H65" s="273">
        <f t="shared" si="3"/>
        <v>0</v>
      </c>
      <c r="I65" s="273">
        <f t="shared" si="4"/>
        <v>129391039</v>
      </c>
    </row>
    <row r="66" spans="1:9" hidden="1" x14ac:dyDescent="0.25">
      <c r="A66" s="183">
        <f>'FIGEM 2020'!A216</f>
        <v>6111</v>
      </c>
      <c r="B66" s="182">
        <f>'FIGEM 2020'!B216</f>
        <v>4</v>
      </c>
      <c r="C66" s="183" t="str">
        <f>'FIGEM 2020'!C216</f>
        <v>OLIVAR</v>
      </c>
      <c r="D66" s="271">
        <f t="shared" si="0"/>
        <v>0</v>
      </c>
      <c r="E66" s="272">
        <f>'FIGEM 2020'!P216</f>
        <v>0</v>
      </c>
      <c r="F66" s="273">
        <f t="shared" si="1"/>
        <v>0</v>
      </c>
      <c r="G66" s="273">
        <f t="shared" si="2"/>
        <v>0</v>
      </c>
      <c r="H66" s="273">
        <f t="shared" si="3"/>
        <v>0</v>
      </c>
      <c r="I66" s="273">
        <f t="shared" si="4"/>
        <v>0</v>
      </c>
    </row>
    <row r="67" spans="1:9" x14ac:dyDescent="0.25">
      <c r="A67" s="183">
        <f>'FIGEM 2020'!A77</f>
        <v>4102</v>
      </c>
      <c r="B67" s="182">
        <f>'FIGEM 2020'!B77</f>
        <v>2</v>
      </c>
      <c r="C67" s="183" t="str">
        <f>'FIGEM 2020'!C77</f>
        <v>COQUIMBO</v>
      </c>
      <c r="D67" s="271">
        <f t="shared" si="0"/>
        <v>129093997</v>
      </c>
      <c r="E67" s="272">
        <f>'FIGEM 2020'!P77</f>
        <v>129093996.7282438</v>
      </c>
      <c r="F67" s="273">
        <f t="shared" si="1"/>
        <v>129093997</v>
      </c>
      <c r="G67" s="273">
        <f t="shared" si="2"/>
        <v>0.27175620198249817</v>
      </c>
      <c r="H67" s="273">
        <f t="shared" si="3"/>
        <v>0</v>
      </c>
      <c r="I67" s="273">
        <f t="shared" si="4"/>
        <v>129093997</v>
      </c>
    </row>
    <row r="68" spans="1:9" x14ac:dyDescent="0.25">
      <c r="A68" s="183">
        <f>'FIGEM 2020'!A78</f>
        <v>15101</v>
      </c>
      <c r="B68" s="182">
        <f>'FIGEM 2020'!B78</f>
        <v>2</v>
      </c>
      <c r="C68" s="183" t="str">
        <f>'FIGEM 2020'!C78</f>
        <v>ARICA</v>
      </c>
      <c r="D68" s="271">
        <f t="shared" si="0"/>
        <v>126354366</v>
      </c>
      <c r="E68" s="272">
        <f>'FIGEM 2020'!P78</f>
        <v>126354366.09153809</v>
      </c>
      <c r="F68" s="273">
        <f t="shared" si="1"/>
        <v>126354366</v>
      </c>
      <c r="G68" s="273">
        <f t="shared" si="2"/>
        <v>-9.1538086533546448E-2</v>
      </c>
      <c r="H68" s="273">
        <f t="shared" si="3"/>
        <v>0</v>
      </c>
      <c r="I68" s="273">
        <f t="shared" si="4"/>
        <v>126354366</v>
      </c>
    </row>
    <row r="69" spans="1:9" x14ac:dyDescent="0.25">
      <c r="A69" s="183">
        <f>'FIGEM 2020'!A79</f>
        <v>13301</v>
      </c>
      <c r="B69" s="182">
        <f>'FIGEM 2020'!B79</f>
        <v>2</v>
      </c>
      <c r="C69" s="183" t="str">
        <f>'FIGEM 2020'!C79</f>
        <v>COLINA</v>
      </c>
      <c r="D69" s="271">
        <f t="shared" si="0"/>
        <v>124356058</v>
      </c>
      <c r="E69" s="272">
        <f>'FIGEM 2020'!P79</f>
        <v>124356057.80523944</v>
      </c>
      <c r="F69" s="273">
        <f t="shared" si="1"/>
        <v>124356058</v>
      </c>
      <c r="G69" s="273">
        <f t="shared" si="2"/>
        <v>0.19476056098937988</v>
      </c>
      <c r="H69" s="273">
        <f t="shared" si="3"/>
        <v>0</v>
      </c>
      <c r="I69" s="273">
        <f t="shared" si="4"/>
        <v>124356058</v>
      </c>
    </row>
    <row r="70" spans="1:9" x14ac:dyDescent="0.25">
      <c r="A70" s="183">
        <f>'FIGEM 2020'!A80</f>
        <v>16101</v>
      </c>
      <c r="B70" s="182">
        <f>'FIGEM 2020'!B80</f>
        <v>2</v>
      </c>
      <c r="C70" s="183" t="str">
        <f>'FIGEM 2020'!C80</f>
        <v>CHILLÁN</v>
      </c>
      <c r="D70" s="271">
        <f t="shared" ref="D70:D133" si="5">I70</f>
        <v>124216709</v>
      </c>
      <c r="E70" s="272">
        <f>'FIGEM 2020'!P80</f>
        <v>124216709.05522659</v>
      </c>
      <c r="F70" s="273">
        <f t="shared" ref="F70:F133" si="6">ROUND(E70,0)</f>
        <v>124216709</v>
      </c>
      <c r="G70" s="273">
        <f t="shared" ref="G70:G133" si="7">F70-E70</f>
        <v>-5.5226594209671021E-2</v>
      </c>
      <c r="H70" s="273">
        <f t="shared" ref="H70:H133" si="8">IF(_xlfn.RANK.EQ(G70,$G$6:$G$350,IF($F$4&gt;0,0,1))&lt;=$F$4,-1,0)</f>
        <v>0</v>
      </c>
      <c r="I70" s="273">
        <f t="shared" ref="I70:I133" si="9">F70+H70</f>
        <v>124216709</v>
      </c>
    </row>
    <row r="71" spans="1:9" hidden="1" x14ac:dyDescent="0.25">
      <c r="A71" s="183">
        <f>'FIGEM 2020'!A161</f>
        <v>7102</v>
      </c>
      <c r="B71" s="182">
        <f>'FIGEM 2020'!B161</f>
        <v>3</v>
      </c>
      <c r="C71" s="183" t="str">
        <f>'FIGEM 2020'!C161</f>
        <v>CONSTITUCIÓN</v>
      </c>
      <c r="D71" s="271">
        <f t="shared" si="5"/>
        <v>0</v>
      </c>
      <c r="E71" s="272">
        <f>'FIGEM 2020'!P161</f>
        <v>0</v>
      </c>
      <c r="F71" s="273">
        <f t="shared" si="6"/>
        <v>0</v>
      </c>
      <c r="G71" s="273">
        <f t="shared" si="7"/>
        <v>0</v>
      </c>
      <c r="H71" s="273">
        <f t="shared" si="8"/>
        <v>0</v>
      </c>
      <c r="I71" s="273">
        <f t="shared" si="9"/>
        <v>0</v>
      </c>
    </row>
    <row r="72" spans="1:9" hidden="1" x14ac:dyDescent="0.25">
      <c r="A72" s="183">
        <f>'FIGEM 2020'!A334</f>
        <v>8207</v>
      </c>
      <c r="B72" s="182">
        <f>'FIGEM 2020'!B334</f>
        <v>5</v>
      </c>
      <c r="C72" s="183" t="str">
        <f>'FIGEM 2020'!C334</f>
        <v>TIRÚA</v>
      </c>
      <c r="D72" s="271">
        <f t="shared" si="5"/>
        <v>0</v>
      </c>
      <c r="E72" s="272">
        <f>'FIGEM 2020'!P334</f>
        <v>0</v>
      </c>
      <c r="F72" s="273">
        <f t="shared" si="6"/>
        <v>0</v>
      </c>
      <c r="G72" s="273">
        <f t="shared" si="7"/>
        <v>0</v>
      </c>
      <c r="H72" s="273">
        <f t="shared" si="8"/>
        <v>0</v>
      </c>
      <c r="I72" s="273">
        <f t="shared" si="9"/>
        <v>0</v>
      </c>
    </row>
    <row r="73" spans="1:9" hidden="1" x14ac:dyDescent="0.25">
      <c r="A73" s="183">
        <f>'FIGEM 2020'!A100</f>
        <v>3101</v>
      </c>
      <c r="B73" s="182">
        <f>'FIGEM 2020'!B100</f>
        <v>2</v>
      </c>
      <c r="C73" s="183" t="str">
        <f>'FIGEM 2020'!C100</f>
        <v>COPIAPÓ</v>
      </c>
      <c r="D73" s="271">
        <f t="shared" si="5"/>
        <v>0</v>
      </c>
      <c r="E73" s="272">
        <f>'FIGEM 2020'!P100</f>
        <v>0</v>
      </c>
      <c r="F73" s="273">
        <f t="shared" si="6"/>
        <v>0</v>
      </c>
      <c r="G73" s="273">
        <f t="shared" si="7"/>
        <v>0</v>
      </c>
      <c r="H73" s="273">
        <f t="shared" si="8"/>
        <v>0</v>
      </c>
      <c r="I73" s="273">
        <f t="shared" si="9"/>
        <v>0</v>
      </c>
    </row>
    <row r="74" spans="1:9" x14ac:dyDescent="0.25">
      <c r="A74" s="183">
        <f>'FIGEM 2020'!A81</f>
        <v>5603</v>
      </c>
      <c r="B74" s="182">
        <f>'FIGEM 2020'!B81</f>
        <v>2</v>
      </c>
      <c r="C74" s="183" t="str">
        <f>'FIGEM 2020'!C81</f>
        <v>CARTAGENA</v>
      </c>
      <c r="D74" s="271">
        <f t="shared" si="5"/>
        <v>123079552</v>
      </c>
      <c r="E74" s="272">
        <f>'FIGEM 2020'!P81</f>
        <v>123079551.60679665</v>
      </c>
      <c r="F74" s="273">
        <f t="shared" si="6"/>
        <v>123079552</v>
      </c>
      <c r="G74" s="273">
        <f t="shared" si="7"/>
        <v>0.39320334792137146</v>
      </c>
      <c r="H74" s="273">
        <f t="shared" si="8"/>
        <v>0</v>
      </c>
      <c r="I74" s="273">
        <f t="shared" si="9"/>
        <v>123079552</v>
      </c>
    </row>
    <row r="75" spans="1:9" hidden="1" x14ac:dyDescent="0.25">
      <c r="A75" s="183">
        <f>'FIGEM 2020'!A92</f>
        <v>8102</v>
      </c>
      <c r="B75" s="182">
        <f>'FIGEM 2020'!B92</f>
        <v>2</v>
      </c>
      <c r="C75" s="183" t="str">
        <f>'FIGEM 2020'!C92</f>
        <v>CORONEL</v>
      </c>
      <c r="D75" s="271">
        <f t="shared" si="5"/>
        <v>0</v>
      </c>
      <c r="E75" s="272">
        <f>'FIGEM 2020'!P92</f>
        <v>0</v>
      </c>
      <c r="F75" s="273">
        <f t="shared" si="6"/>
        <v>0</v>
      </c>
      <c r="G75" s="273">
        <f t="shared" si="7"/>
        <v>0</v>
      </c>
      <c r="H75" s="273">
        <f t="shared" si="8"/>
        <v>0</v>
      </c>
      <c r="I75" s="273">
        <f t="shared" si="9"/>
        <v>0</v>
      </c>
    </row>
    <row r="76" spans="1:9" hidden="1" x14ac:dyDescent="0.25">
      <c r="A76" s="183">
        <f>'FIGEM 2020'!A343</f>
        <v>1402</v>
      </c>
      <c r="B76" s="182">
        <f>'FIGEM 2020'!B343</f>
        <v>5</v>
      </c>
      <c r="C76" s="183" t="str">
        <f>'FIGEM 2020'!C343</f>
        <v>CAMIÑA</v>
      </c>
      <c r="D76" s="271">
        <f t="shared" si="5"/>
        <v>0</v>
      </c>
      <c r="E76" s="272">
        <f>'FIGEM 2020'!P343</f>
        <v>0</v>
      </c>
      <c r="F76" s="273">
        <f t="shared" si="6"/>
        <v>0</v>
      </c>
      <c r="G76" s="273">
        <f t="shared" si="7"/>
        <v>0</v>
      </c>
      <c r="H76" s="273">
        <f t="shared" si="8"/>
        <v>0</v>
      </c>
      <c r="I76" s="273">
        <f t="shared" si="9"/>
        <v>0</v>
      </c>
    </row>
    <row r="77" spans="1:9" x14ac:dyDescent="0.25">
      <c r="A77" s="183">
        <f>'FIGEM 2020'!A82</f>
        <v>5601</v>
      </c>
      <c r="B77" s="182">
        <f>'FIGEM 2020'!B82</f>
        <v>2</v>
      </c>
      <c r="C77" s="183" t="str">
        <f>'FIGEM 2020'!C82</f>
        <v>SAN ANTONIO</v>
      </c>
      <c r="D77" s="271">
        <f t="shared" si="5"/>
        <v>122404026</v>
      </c>
      <c r="E77" s="272">
        <f>'FIGEM 2020'!P82</f>
        <v>122404026.3347955</v>
      </c>
      <c r="F77" s="273">
        <f t="shared" si="6"/>
        <v>122404026</v>
      </c>
      <c r="G77" s="273">
        <f t="shared" si="7"/>
        <v>-0.3347955048084259</v>
      </c>
      <c r="H77" s="273">
        <f t="shared" si="8"/>
        <v>0</v>
      </c>
      <c r="I77" s="273">
        <f t="shared" si="9"/>
        <v>122404026</v>
      </c>
    </row>
    <row r="78" spans="1:9" x14ac:dyDescent="0.25">
      <c r="A78" s="183">
        <f>'FIGEM 2020'!A83</f>
        <v>2201</v>
      </c>
      <c r="B78" s="182">
        <f>'FIGEM 2020'!B83</f>
        <v>2</v>
      </c>
      <c r="C78" s="183" t="str">
        <f>'FIGEM 2020'!C83</f>
        <v>CALAMA</v>
      </c>
      <c r="D78" s="271">
        <f t="shared" si="5"/>
        <v>122134623</v>
      </c>
      <c r="E78" s="272">
        <f>'FIGEM 2020'!P83</f>
        <v>122134622.9983879</v>
      </c>
      <c r="F78" s="273">
        <f t="shared" si="6"/>
        <v>122134623</v>
      </c>
      <c r="G78" s="273">
        <f t="shared" si="7"/>
        <v>1.6120970249176025E-3</v>
      </c>
      <c r="H78" s="273">
        <f t="shared" si="8"/>
        <v>0</v>
      </c>
      <c r="I78" s="273">
        <f t="shared" si="9"/>
        <v>122134623</v>
      </c>
    </row>
    <row r="79" spans="1:9" x14ac:dyDescent="0.25">
      <c r="A79" s="183">
        <f>'FIGEM 2020'!A84</f>
        <v>5502</v>
      </c>
      <c r="B79" s="182">
        <f>'FIGEM 2020'!B84</f>
        <v>2</v>
      </c>
      <c r="C79" s="183" t="str">
        <f>'FIGEM 2020'!C84</f>
        <v>CALERA</v>
      </c>
      <c r="D79" s="271">
        <f t="shared" si="5"/>
        <v>120971390</v>
      </c>
      <c r="E79" s="272">
        <f>'FIGEM 2020'!P84</f>
        <v>120971390.50449333</v>
      </c>
      <c r="F79" s="273">
        <f t="shared" si="6"/>
        <v>120971391</v>
      </c>
      <c r="G79" s="273">
        <f t="shared" si="7"/>
        <v>0.49550667405128479</v>
      </c>
      <c r="H79" s="273">
        <f t="shared" si="8"/>
        <v>-1</v>
      </c>
      <c r="I79" s="273">
        <f t="shared" si="9"/>
        <v>120971390</v>
      </c>
    </row>
    <row r="80" spans="1:9" x14ac:dyDescent="0.25">
      <c r="A80" s="183">
        <f>'FIGEM 2020'!A85</f>
        <v>5103</v>
      </c>
      <c r="B80" s="182">
        <f>'FIGEM 2020'!B85</f>
        <v>2</v>
      </c>
      <c r="C80" s="183" t="str">
        <f>'FIGEM 2020'!C85</f>
        <v>CONCÓN</v>
      </c>
      <c r="D80" s="271">
        <f t="shared" si="5"/>
        <v>120803467</v>
      </c>
      <c r="E80" s="272">
        <f>'FIGEM 2020'!P85</f>
        <v>120803467.06978507</v>
      </c>
      <c r="F80" s="273">
        <f t="shared" si="6"/>
        <v>120803467</v>
      </c>
      <c r="G80" s="273">
        <f t="shared" si="7"/>
        <v>-6.9785073399543762E-2</v>
      </c>
      <c r="H80" s="273">
        <f t="shared" si="8"/>
        <v>0</v>
      </c>
      <c r="I80" s="273">
        <f t="shared" si="9"/>
        <v>120803467</v>
      </c>
    </row>
    <row r="81" spans="1:9" hidden="1" x14ac:dyDescent="0.25">
      <c r="A81" s="183">
        <f>'FIGEM 2020'!A154</f>
        <v>7201</v>
      </c>
      <c r="B81" s="182">
        <f>'FIGEM 2020'!B154</f>
        <v>3</v>
      </c>
      <c r="C81" s="183" t="str">
        <f>'FIGEM 2020'!C154</f>
        <v>CAUQUENES</v>
      </c>
      <c r="D81" s="271">
        <f t="shared" si="5"/>
        <v>0</v>
      </c>
      <c r="E81" s="272">
        <f>'FIGEM 2020'!P154</f>
        <v>0</v>
      </c>
      <c r="F81" s="273">
        <f t="shared" si="6"/>
        <v>0</v>
      </c>
      <c r="G81" s="273">
        <f t="shared" si="7"/>
        <v>0</v>
      </c>
      <c r="H81" s="273">
        <f t="shared" si="8"/>
        <v>0</v>
      </c>
      <c r="I81" s="273">
        <f t="shared" si="9"/>
        <v>0</v>
      </c>
    </row>
    <row r="82" spans="1:9" hidden="1" x14ac:dyDescent="0.25">
      <c r="A82" s="183">
        <f>'FIGEM 2020'!A366</f>
        <v>9104</v>
      </c>
      <c r="B82" s="182">
        <f>'FIGEM 2020'!B366</f>
        <v>5</v>
      </c>
      <c r="C82" s="183" t="str">
        <f>'FIGEM 2020'!C366</f>
        <v>CURARREHUE</v>
      </c>
      <c r="D82" s="271">
        <f t="shared" si="5"/>
        <v>0</v>
      </c>
      <c r="E82" s="272">
        <f>'FIGEM 2020'!P366</f>
        <v>0</v>
      </c>
      <c r="F82" s="273">
        <f t="shared" si="6"/>
        <v>0</v>
      </c>
      <c r="G82" s="273">
        <f t="shared" si="7"/>
        <v>0</v>
      </c>
      <c r="H82" s="273">
        <f t="shared" si="8"/>
        <v>0</v>
      </c>
      <c r="I82" s="273">
        <f t="shared" si="9"/>
        <v>0</v>
      </c>
    </row>
    <row r="83" spans="1:9" x14ac:dyDescent="0.25">
      <c r="A83" s="183">
        <f>'FIGEM 2020'!A86</f>
        <v>5501</v>
      </c>
      <c r="B83" s="182">
        <f>'FIGEM 2020'!B86</f>
        <v>2</v>
      </c>
      <c r="C83" s="183" t="str">
        <f>'FIGEM 2020'!C86</f>
        <v>QUILLOTA</v>
      </c>
      <c r="D83" s="271">
        <f t="shared" si="5"/>
        <v>120080970</v>
      </c>
      <c r="E83" s="272">
        <f>'FIGEM 2020'!P86</f>
        <v>120080970.01432694</v>
      </c>
      <c r="F83" s="273">
        <f t="shared" si="6"/>
        <v>120080970</v>
      </c>
      <c r="G83" s="273">
        <f t="shared" si="7"/>
        <v>-1.4326944947242737E-2</v>
      </c>
      <c r="H83" s="273">
        <f t="shared" si="8"/>
        <v>0</v>
      </c>
      <c r="I83" s="273">
        <f t="shared" si="9"/>
        <v>120080970</v>
      </c>
    </row>
    <row r="84" spans="1:9" hidden="1" x14ac:dyDescent="0.25">
      <c r="A84" s="183">
        <f>'FIGEM 2020'!A95</f>
        <v>1101</v>
      </c>
      <c r="B84" s="182">
        <f>'FIGEM 2020'!B95</f>
        <v>2</v>
      </c>
      <c r="C84" s="183" t="str">
        <f>'FIGEM 2020'!C95</f>
        <v>IQUIQUE</v>
      </c>
      <c r="D84" s="271">
        <f t="shared" si="5"/>
        <v>0</v>
      </c>
      <c r="E84" s="272">
        <f>'FIGEM 2020'!P95</f>
        <v>0</v>
      </c>
      <c r="F84" s="273">
        <f t="shared" si="6"/>
        <v>0</v>
      </c>
      <c r="G84" s="273">
        <f t="shared" si="7"/>
        <v>0</v>
      </c>
      <c r="H84" s="273">
        <f t="shared" si="8"/>
        <v>0</v>
      </c>
      <c r="I84" s="273">
        <f t="shared" si="9"/>
        <v>0</v>
      </c>
    </row>
    <row r="85" spans="1:9" x14ac:dyDescent="0.25">
      <c r="A85" s="183">
        <f>'FIGEM 2020'!A87</f>
        <v>13604</v>
      </c>
      <c r="B85" s="182">
        <f>'FIGEM 2020'!B87</f>
        <v>2</v>
      </c>
      <c r="C85" s="183" t="str">
        <f>'FIGEM 2020'!C87</f>
        <v>PADRE HURTADO</v>
      </c>
      <c r="D85" s="271">
        <f t="shared" si="5"/>
        <v>117913198</v>
      </c>
      <c r="E85" s="272">
        <f>'FIGEM 2020'!P87</f>
        <v>117913198.1635647</v>
      </c>
      <c r="F85" s="273">
        <f t="shared" si="6"/>
        <v>117913198</v>
      </c>
      <c r="G85" s="273">
        <f t="shared" si="7"/>
        <v>-0.16356469690799713</v>
      </c>
      <c r="H85" s="273">
        <f t="shared" si="8"/>
        <v>0</v>
      </c>
      <c r="I85" s="273">
        <f t="shared" si="9"/>
        <v>117913198</v>
      </c>
    </row>
    <row r="86" spans="1:9" x14ac:dyDescent="0.25">
      <c r="A86" s="183">
        <f>'FIGEM 2020'!A88</f>
        <v>16103</v>
      </c>
      <c r="B86" s="182">
        <f>'FIGEM 2020'!B88</f>
        <v>2</v>
      </c>
      <c r="C86" s="183" t="str">
        <f>'FIGEM 2020'!C88</f>
        <v>CHILLÁN VIEJO</v>
      </c>
      <c r="D86" s="271">
        <f t="shared" si="5"/>
        <v>117771543</v>
      </c>
      <c r="E86" s="272">
        <f>'FIGEM 2020'!P88</f>
        <v>117771542.93485716</v>
      </c>
      <c r="F86" s="273">
        <f t="shared" si="6"/>
        <v>117771543</v>
      </c>
      <c r="G86" s="273">
        <f t="shared" si="7"/>
        <v>6.5142840147018433E-2</v>
      </c>
      <c r="H86" s="273">
        <f t="shared" si="8"/>
        <v>0</v>
      </c>
      <c r="I86" s="273">
        <f t="shared" si="9"/>
        <v>117771543</v>
      </c>
    </row>
    <row r="87" spans="1:9" x14ac:dyDescent="0.25">
      <c r="A87" s="183">
        <f>'FIGEM 2020'!A89</f>
        <v>14101</v>
      </c>
      <c r="B87" s="182">
        <f>'FIGEM 2020'!B89</f>
        <v>2</v>
      </c>
      <c r="C87" s="183" t="str">
        <f>'FIGEM 2020'!C89</f>
        <v>VALDIVIA</v>
      </c>
      <c r="D87" s="271">
        <f t="shared" si="5"/>
        <v>116356248</v>
      </c>
      <c r="E87" s="272">
        <f>'FIGEM 2020'!P89</f>
        <v>116356248.17671229</v>
      </c>
      <c r="F87" s="273">
        <f t="shared" si="6"/>
        <v>116356248</v>
      </c>
      <c r="G87" s="273">
        <f t="shared" si="7"/>
        <v>-0.1767122894525528</v>
      </c>
      <c r="H87" s="273">
        <f t="shared" si="8"/>
        <v>0</v>
      </c>
      <c r="I87" s="273">
        <f t="shared" si="9"/>
        <v>116356248</v>
      </c>
    </row>
    <row r="88" spans="1:9" hidden="1" x14ac:dyDescent="0.25">
      <c r="A88" s="183">
        <f>'FIGEM 2020'!A58</f>
        <v>13131</v>
      </c>
      <c r="B88" s="182">
        <f>'FIGEM 2020'!B58</f>
        <v>1</v>
      </c>
      <c r="C88" s="183" t="str">
        <f>'FIGEM 2020'!C58</f>
        <v>SAN RAMÓN</v>
      </c>
      <c r="D88" s="271">
        <f t="shared" si="5"/>
        <v>0</v>
      </c>
      <c r="E88" s="272">
        <f>'FIGEM 2020'!P58</f>
        <v>0</v>
      </c>
      <c r="F88" s="273">
        <f t="shared" si="6"/>
        <v>0</v>
      </c>
      <c r="G88" s="273">
        <f t="shared" si="7"/>
        <v>0</v>
      </c>
      <c r="H88" s="273">
        <f t="shared" si="8"/>
        <v>0</v>
      </c>
      <c r="I88" s="273">
        <f t="shared" si="9"/>
        <v>0</v>
      </c>
    </row>
    <row r="89" spans="1:9" x14ac:dyDescent="0.25">
      <c r="A89" s="183">
        <f>'FIGEM 2020'!A90</f>
        <v>10101</v>
      </c>
      <c r="B89" s="182">
        <f>'FIGEM 2020'!B90</f>
        <v>2</v>
      </c>
      <c r="C89" s="183" t="str">
        <f>'FIGEM 2020'!C90</f>
        <v>PUERTO MONTT</v>
      </c>
      <c r="D89" s="271">
        <f t="shared" si="5"/>
        <v>116068287</v>
      </c>
      <c r="E89" s="272">
        <f>'FIGEM 2020'!P90</f>
        <v>116068287.10809726</v>
      </c>
      <c r="F89" s="273">
        <f t="shared" si="6"/>
        <v>116068287</v>
      </c>
      <c r="G89" s="273">
        <f t="shared" si="7"/>
        <v>-0.10809725522994995</v>
      </c>
      <c r="H89" s="273">
        <f t="shared" si="8"/>
        <v>0</v>
      </c>
      <c r="I89" s="273">
        <f t="shared" si="9"/>
        <v>116068287</v>
      </c>
    </row>
    <row r="90" spans="1:9" x14ac:dyDescent="0.25">
      <c r="A90" s="183">
        <f>'FIGEM 2020'!A109</f>
        <v>9112</v>
      </c>
      <c r="B90" s="182">
        <f>'FIGEM 2020'!B109</f>
        <v>3</v>
      </c>
      <c r="C90" s="183" t="str">
        <f>'FIGEM 2020'!C109</f>
        <v>PADRE LAS CASAS</v>
      </c>
      <c r="D90" s="271">
        <f t="shared" si="5"/>
        <v>120043513</v>
      </c>
      <c r="E90" s="272">
        <f>'FIGEM 2020'!P109</f>
        <v>120043512.83073337</v>
      </c>
      <c r="F90" s="273">
        <f t="shared" si="6"/>
        <v>120043513</v>
      </c>
      <c r="G90" s="273">
        <f t="shared" si="7"/>
        <v>0.16926662623882294</v>
      </c>
      <c r="H90" s="273">
        <f t="shared" si="8"/>
        <v>0</v>
      </c>
      <c r="I90" s="273">
        <f t="shared" si="9"/>
        <v>120043513</v>
      </c>
    </row>
    <row r="91" spans="1:9" x14ac:dyDescent="0.25">
      <c r="A91" s="183">
        <f>'FIGEM 2020'!A110</f>
        <v>7406</v>
      </c>
      <c r="B91" s="182">
        <f>'FIGEM 2020'!B110</f>
        <v>3</v>
      </c>
      <c r="C91" s="183" t="str">
        <f>'FIGEM 2020'!C110</f>
        <v>SAN JAVIER</v>
      </c>
      <c r="D91" s="271">
        <f t="shared" si="5"/>
        <v>119734879</v>
      </c>
      <c r="E91" s="272">
        <f>'FIGEM 2020'!P110</f>
        <v>119734879.0169678</v>
      </c>
      <c r="F91" s="273">
        <f t="shared" si="6"/>
        <v>119734879</v>
      </c>
      <c r="G91" s="273">
        <f t="shared" si="7"/>
        <v>-1.6967803239822388E-2</v>
      </c>
      <c r="H91" s="273">
        <f t="shared" si="8"/>
        <v>0</v>
      </c>
      <c r="I91" s="273">
        <f t="shared" si="9"/>
        <v>119734879</v>
      </c>
    </row>
    <row r="92" spans="1:9" hidden="1" x14ac:dyDescent="0.25">
      <c r="A92" s="183">
        <f>'FIGEM 2020'!A102</f>
        <v>5605</v>
      </c>
      <c r="B92" s="182">
        <f>'FIGEM 2020'!B102</f>
        <v>2</v>
      </c>
      <c r="C92" s="183" t="str">
        <f>'FIGEM 2020'!C102</f>
        <v>EL TABO</v>
      </c>
      <c r="D92" s="271">
        <f t="shared" si="5"/>
        <v>0</v>
      </c>
      <c r="E92" s="272">
        <f>'FIGEM 2020'!P102</f>
        <v>0</v>
      </c>
      <c r="F92" s="273">
        <f t="shared" si="6"/>
        <v>0</v>
      </c>
      <c r="G92" s="273">
        <f t="shared" si="7"/>
        <v>0</v>
      </c>
      <c r="H92" s="273">
        <f t="shared" si="8"/>
        <v>0</v>
      </c>
      <c r="I92" s="273">
        <f t="shared" si="9"/>
        <v>0</v>
      </c>
    </row>
    <row r="93" spans="1:9" x14ac:dyDescent="0.25">
      <c r="A93" s="183">
        <f>'FIGEM 2020'!A111</f>
        <v>9202</v>
      </c>
      <c r="B93" s="182">
        <f>'FIGEM 2020'!B111</f>
        <v>3</v>
      </c>
      <c r="C93" s="183" t="str">
        <f>'FIGEM 2020'!C111</f>
        <v>COLLIPULLI</v>
      </c>
      <c r="D93" s="271">
        <f t="shared" si="5"/>
        <v>118803527</v>
      </c>
      <c r="E93" s="272">
        <f>'FIGEM 2020'!P111</f>
        <v>118803527.5350078</v>
      </c>
      <c r="F93" s="273">
        <f t="shared" si="6"/>
        <v>118803528</v>
      </c>
      <c r="G93" s="273">
        <f t="shared" si="7"/>
        <v>0.46499219536781311</v>
      </c>
      <c r="H93" s="273">
        <f t="shared" si="8"/>
        <v>-1</v>
      </c>
      <c r="I93" s="273">
        <f t="shared" si="9"/>
        <v>118803527</v>
      </c>
    </row>
    <row r="94" spans="1:9" hidden="1" x14ac:dyDescent="0.25">
      <c r="A94" s="183">
        <f>'FIGEM 2020'!A367</f>
        <v>9204</v>
      </c>
      <c r="B94" s="182">
        <f>'FIGEM 2020'!B367</f>
        <v>5</v>
      </c>
      <c r="C94" s="183" t="str">
        <f>'FIGEM 2020'!C367</f>
        <v>ERCILLA</v>
      </c>
      <c r="D94" s="271">
        <f t="shared" si="5"/>
        <v>0</v>
      </c>
      <c r="E94" s="272">
        <f>'FIGEM 2020'!P367</f>
        <v>0</v>
      </c>
      <c r="F94" s="273">
        <f t="shared" si="6"/>
        <v>0</v>
      </c>
      <c r="G94" s="273">
        <f t="shared" si="7"/>
        <v>0</v>
      </c>
      <c r="H94" s="273">
        <f t="shared" si="8"/>
        <v>0</v>
      </c>
      <c r="I94" s="273">
        <f t="shared" si="9"/>
        <v>0</v>
      </c>
    </row>
    <row r="95" spans="1:9" hidden="1" x14ac:dyDescent="0.25">
      <c r="A95" s="183">
        <f>'FIGEM 2020'!A66</f>
        <v>13106</v>
      </c>
      <c r="B95" s="182">
        <f>'FIGEM 2020'!B66</f>
        <v>1</v>
      </c>
      <c r="C95" s="183" t="str">
        <f>'FIGEM 2020'!C66</f>
        <v>ESTACIÓN CENTRAL</v>
      </c>
      <c r="D95" s="271">
        <f t="shared" si="5"/>
        <v>0</v>
      </c>
      <c r="E95" s="272">
        <f>'FIGEM 2020'!P66</f>
        <v>0</v>
      </c>
      <c r="F95" s="273">
        <f t="shared" si="6"/>
        <v>0</v>
      </c>
      <c r="G95" s="273">
        <f t="shared" si="7"/>
        <v>0</v>
      </c>
      <c r="H95" s="273">
        <f t="shared" si="8"/>
        <v>0</v>
      </c>
      <c r="I95" s="273">
        <f t="shared" si="9"/>
        <v>0</v>
      </c>
    </row>
    <row r="96" spans="1:9" x14ac:dyDescent="0.25">
      <c r="A96" s="183">
        <f>'FIGEM 2020'!A112</f>
        <v>7404</v>
      </c>
      <c r="B96" s="182">
        <f>'FIGEM 2020'!B112</f>
        <v>3</v>
      </c>
      <c r="C96" s="183" t="str">
        <f>'FIGEM 2020'!C112</f>
        <v>PARRAL</v>
      </c>
      <c r="D96" s="271">
        <f t="shared" si="5"/>
        <v>117932703</v>
      </c>
      <c r="E96" s="272">
        <f>'FIGEM 2020'!P112</f>
        <v>117932703.40768501</v>
      </c>
      <c r="F96" s="273">
        <f t="shared" si="6"/>
        <v>117932703</v>
      </c>
      <c r="G96" s="273">
        <f t="shared" si="7"/>
        <v>-0.40768501162528992</v>
      </c>
      <c r="H96" s="273">
        <f t="shared" si="8"/>
        <v>0</v>
      </c>
      <c r="I96" s="273">
        <f t="shared" si="9"/>
        <v>117932703</v>
      </c>
    </row>
    <row r="97" spans="1:9" hidden="1" x14ac:dyDescent="0.25">
      <c r="A97" s="183">
        <f>'FIGEM 2020'!A346</f>
        <v>16107</v>
      </c>
      <c r="B97" s="182">
        <f>'FIGEM 2020'!B346</f>
        <v>5</v>
      </c>
      <c r="C97" s="183" t="str">
        <f>'FIGEM 2020'!C346</f>
        <v>QUILLÓN</v>
      </c>
      <c r="D97" s="271">
        <f t="shared" si="5"/>
        <v>0</v>
      </c>
      <c r="E97" s="272">
        <f>'FIGEM 2020'!P346</f>
        <v>0</v>
      </c>
      <c r="F97" s="273">
        <f t="shared" si="6"/>
        <v>0</v>
      </c>
      <c r="G97" s="273">
        <f t="shared" si="7"/>
        <v>0</v>
      </c>
      <c r="H97" s="273">
        <f t="shared" si="8"/>
        <v>0</v>
      </c>
      <c r="I97" s="273">
        <f t="shared" si="9"/>
        <v>0</v>
      </c>
    </row>
    <row r="98" spans="1:9" hidden="1" x14ac:dyDescent="0.25">
      <c r="A98" s="183">
        <f>'FIGEM 2020'!A234</f>
        <v>10107</v>
      </c>
      <c r="B98" s="182">
        <f>'FIGEM 2020'!B234</f>
        <v>4</v>
      </c>
      <c r="C98" s="183" t="str">
        <f>'FIGEM 2020'!C234</f>
        <v>LLANQUIHUE</v>
      </c>
      <c r="D98" s="271">
        <f t="shared" si="5"/>
        <v>0</v>
      </c>
      <c r="E98" s="272">
        <f>'FIGEM 2020'!P234</f>
        <v>0</v>
      </c>
      <c r="F98" s="273">
        <f t="shared" si="6"/>
        <v>0</v>
      </c>
      <c r="G98" s="273">
        <f t="shared" si="7"/>
        <v>0</v>
      </c>
      <c r="H98" s="273">
        <f t="shared" si="8"/>
        <v>0</v>
      </c>
      <c r="I98" s="273">
        <f t="shared" si="9"/>
        <v>0</v>
      </c>
    </row>
    <row r="99" spans="1:9" x14ac:dyDescent="0.25">
      <c r="A99" s="183">
        <f>'FIGEM 2020'!A113</f>
        <v>5604</v>
      </c>
      <c r="B99" s="182">
        <f>'FIGEM 2020'!B113</f>
        <v>3</v>
      </c>
      <c r="C99" s="183" t="str">
        <f>'FIGEM 2020'!C113</f>
        <v>EL QUISCO</v>
      </c>
      <c r="D99" s="271">
        <f t="shared" si="5"/>
        <v>117744756</v>
      </c>
      <c r="E99" s="272">
        <f>'FIGEM 2020'!P113</f>
        <v>117744755.86186126</v>
      </c>
      <c r="F99" s="273">
        <f t="shared" si="6"/>
        <v>117744756</v>
      </c>
      <c r="G99" s="273">
        <f t="shared" si="7"/>
        <v>0.13813874125480652</v>
      </c>
      <c r="H99" s="273">
        <f t="shared" si="8"/>
        <v>0</v>
      </c>
      <c r="I99" s="273">
        <f t="shared" si="9"/>
        <v>117744756</v>
      </c>
    </row>
    <row r="100" spans="1:9" x14ac:dyDescent="0.25">
      <c r="A100" s="183">
        <f>'FIGEM 2020'!A114</f>
        <v>7304</v>
      </c>
      <c r="B100" s="182">
        <f>'FIGEM 2020'!B114</f>
        <v>3</v>
      </c>
      <c r="C100" s="183" t="str">
        <f>'FIGEM 2020'!C114</f>
        <v>MOLINA</v>
      </c>
      <c r="D100" s="271">
        <f t="shared" si="5"/>
        <v>117558828</v>
      </c>
      <c r="E100" s="272">
        <f>'FIGEM 2020'!P114</f>
        <v>117558827.610853</v>
      </c>
      <c r="F100" s="273">
        <f t="shared" si="6"/>
        <v>117558828</v>
      </c>
      <c r="G100" s="273">
        <f t="shared" si="7"/>
        <v>0.38914699852466583</v>
      </c>
      <c r="H100" s="273">
        <f t="shared" si="8"/>
        <v>0</v>
      </c>
      <c r="I100" s="273">
        <f t="shared" si="9"/>
        <v>117558828</v>
      </c>
    </row>
    <row r="101" spans="1:9" x14ac:dyDescent="0.25">
      <c r="A101" s="183">
        <f>'FIGEM 2020'!A115</f>
        <v>13602</v>
      </c>
      <c r="B101" s="182">
        <f>'FIGEM 2020'!B115</f>
        <v>3</v>
      </c>
      <c r="C101" s="183" t="str">
        <f>'FIGEM 2020'!C115</f>
        <v>EL MONTE</v>
      </c>
      <c r="D101" s="271">
        <f t="shared" si="5"/>
        <v>117151156</v>
      </c>
      <c r="E101" s="272">
        <f>'FIGEM 2020'!P115</f>
        <v>117151155.77276012</v>
      </c>
      <c r="F101" s="273">
        <f t="shared" si="6"/>
        <v>117151156</v>
      </c>
      <c r="G101" s="273">
        <f t="shared" si="7"/>
        <v>0.22723987698554993</v>
      </c>
      <c r="H101" s="273">
        <f t="shared" si="8"/>
        <v>0</v>
      </c>
      <c r="I101" s="273">
        <f t="shared" si="9"/>
        <v>117151156</v>
      </c>
    </row>
    <row r="102" spans="1:9" hidden="1" x14ac:dyDescent="0.25">
      <c r="A102" s="183">
        <f>'FIGEM 2020'!A236</f>
        <v>6305</v>
      </c>
      <c r="B102" s="182">
        <f>'FIGEM 2020'!B236</f>
        <v>4</v>
      </c>
      <c r="C102" s="183" t="str">
        <f>'FIGEM 2020'!C236</f>
        <v>NANCAGUA</v>
      </c>
      <c r="D102" s="271">
        <f t="shared" si="5"/>
        <v>0</v>
      </c>
      <c r="E102" s="272">
        <f>'FIGEM 2020'!P236</f>
        <v>0</v>
      </c>
      <c r="F102" s="273">
        <f t="shared" si="6"/>
        <v>0</v>
      </c>
      <c r="G102" s="273">
        <f t="shared" si="7"/>
        <v>0</v>
      </c>
      <c r="H102" s="273">
        <f t="shared" si="8"/>
        <v>0</v>
      </c>
      <c r="I102" s="273">
        <f t="shared" si="9"/>
        <v>0</v>
      </c>
    </row>
    <row r="103" spans="1:9" hidden="1" x14ac:dyDescent="0.25">
      <c r="A103" s="183">
        <f>'FIGEM 2020'!A351</f>
        <v>10209</v>
      </c>
      <c r="B103" s="182">
        <f>'FIGEM 2020'!B351</f>
        <v>5</v>
      </c>
      <c r="C103" s="183" t="str">
        <f>'FIGEM 2020'!C351</f>
        <v>QUEMCHI</v>
      </c>
      <c r="D103" s="271">
        <f t="shared" si="5"/>
        <v>0</v>
      </c>
      <c r="E103" s="272">
        <f>'FIGEM 2020'!P351</f>
        <v>0</v>
      </c>
      <c r="F103" s="273">
        <f t="shared" si="6"/>
        <v>0</v>
      </c>
      <c r="G103" s="273">
        <f t="shared" si="7"/>
        <v>0</v>
      </c>
      <c r="H103" s="273">
        <f t="shared" si="8"/>
        <v>0</v>
      </c>
      <c r="I103" s="273">
        <f t="shared" si="9"/>
        <v>0</v>
      </c>
    </row>
    <row r="104" spans="1:9" x14ac:dyDescent="0.25">
      <c r="A104" s="183">
        <f>'FIGEM 2020'!A116</f>
        <v>9203</v>
      </c>
      <c r="B104" s="182">
        <f>'FIGEM 2020'!B116</f>
        <v>3</v>
      </c>
      <c r="C104" s="183" t="str">
        <f>'FIGEM 2020'!C116</f>
        <v>CURACAUTÍN</v>
      </c>
      <c r="D104" s="271">
        <f t="shared" si="5"/>
        <v>114452631</v>
      </c>
      <c r="E104" s="272">
        <f>'FIGEM 2020'!P116</f>
        <v>114452630.94022056</v>
      </c>
      <c r="F104" s="273">
        <f t="shared" si="6"/>
        <v>114452631</v>
      </c>
      <c r="G104" s="273">
        <f t="shared" si="7"/>
        <v>5.9779435396194458E-2</v>
      </c>
      <c r="H104" s="273">
        <f t="shared" si="8"/>
        <v>0</v>
      </c>
      <c r="I104" s="273">
        <f t="shared" si="9"/>
        <v>114452631</v>
      </c>
    </row>
    <row r="105" spans="1:9" hidden="1" x14ac:dyDescent="0.25">
      <c r="A105" s="183">
        <f>'FIGEM 2020'!A139</f>
        <v>6110</v>
      </c>
      <c r="B105" s="182">
        <f>'FIGEM 2020'!B139</f>
        <v>3</v>
      </c>
      <c r="C105" s="183" t="str">
        <f>'FIGEM 2020'!C139</f>
        <v>MOSTAZAL</v>
      </c>
      <c r="D105" s="271">
        <f t="shared" si="5"/>
        <v>0</v>
      </c>
      <c r="E105" s="272">
        <f>'FIGEM 2020'!P139</f>
        <v>0</v>
      </c>
      <c r="F105" s="273">
        <f t="shared" si="6"/>
        <v>0</v>
      </c>
      <c r="G105" s="273">
        <f t="shared" si="7"/>
        <v>0</v>
      </c>
      <c r="H105" s="273">
        <f t="shared" si="8"/>
        <v>0</v>
      </c>
      <c r="I105" s="273">
        <f t="shared" si="9"/>
        <v>0</v>
      </c>
    </row>
    <row r="106" spans="1:9" hidden="1" x14ac:dyDescent="0.25">
      <c r="A106" s="183">
        <f>'FIGEM 2020'!A137</f>
        <v>9209</v>
      </c>
      <c r="B106" s="182">
        <f>'FIGEM 2020'!B137</f>
        <v>3</v>
      </c>
      <c r="C106" s="183" t="str">
        <f>'FIGEM 2020'!C137</f>
        <v>RENAICO</v>
      </c>
      <c r="D106" s="271">
        <f t="shared" si="5"/>
        <v>0</v>
      </c>
      <c r="E106" s="272">
        <f>'FIGEM 2020'!P137</f>
        <v>0</v>
      </c>
      <c r="F106" s="273">
        <f t="shared" si="6"/>
        <v>0</v>
      </c>
      <c r="G106" s="273">
        <f t="shared" si="7"/>
        <v>0</v>
      </c>
      <c r="H106" s="273">
        <f t="shared" si="8"/>
        <v>0</v>
      </c>
      <c r="I106" s="273">
        <f t="shared" si="9"/>
        <v>0</v>
      </c>
    </row>
    <row r="107" spans="1:9" hidden="1" x14ac:dyDescent="0.25">
      <c r="A107" s="183">
        <f>'FIGEM 2020'!A348</f>
        <v>6113</v>
      </c>
      <c r="B107" s="182">
        <f>'FIGEM 2020'!B348</f>
        <v>5</v>
      </c>
      <c r="C107" s="183" t="str">
        <f>'FIGEM 2020'!C348</f>
        <v>PICHIDEGUA</v>
      </c>
      <c r="D107" s="271">
        <f t="shared" si="5"/>
        <v>0</v>
      </c>
      <c r="E107" s="272">
        <f>'FIGEM 2020'!P348</f>
        <v>0</v>
      </c>
      <c r="F107" s="273">
        <f t="shared" si="6"/>
        <v>0</v>
      </c>
      <c r="G107" s="273">
        <f t="shared" si="7"/>
        <v>0</v>
      </c>
      <c r="H107" s="273">
        <f t="shared" si="8"/>
        <v>0</v>
      </c>
      <c r="I107" s="273">
        <f t="shared" si="9"/>
        <v>0</v>
      </c>
    </row>
    <row r="108" spans="1:9" x14ac:dyDescent="0.25">
      <c r="A108" s="183">
        <f>'FIGEM 2020'!A117</f>
        <v>4301</v>
      </c>
      <c r="B108" s="182">
        <f>'FIGEM 2020'!B117</f>
        <v>3</v>
      </c>
      <c r="C108" s="183" t="str">
        <f>'FIGEM 2020'!C117</f>
        <v>OVALLE</v>
      </c>
      <c r="D108" s="271">
        <f t="shared" si="5"/>
        <v>113605994</v>
      </c>
      <c r="E108" s="272">
        <f>'FIGEM 2020'!P117</f>
        <v>113605994.28580584</v>
      </c>
      <c r="F108" s="273">
        <f t="shared" si="6"/>
        <v>113605994</v>
      </c>
      <c r="G108" s="273">
        <f t="shared" si="7"/>
        <v>-0.2858058363199234</v>
      </c>
      <c r="H108" s="273">
        <f t="shared" si="8"/>
        <v>0</v>
      </c>
      <c r="I108" s="273">
        <f t="shared" si="9"/>
        <v>113605994</v>
      </c>
    </row>
    <row r="109" spans="1:9" x14ac:dyDescent="0.25">
      <c r="A109" s="183">
        <f>'FIGEM 2020'!A118</f>
        <v>9211</v>
      </c>
      <c r="B109" s="182">
        <f>'FIGEM 2020'!B118</f>
        <v>3</v>
      </c>
      <c r="C109" s="183" t="str">
        <f>'FIGEM 2020'!C118</f>
        <v>VICTORIA</v>
      </c>
      <c r="D109" s="271">
        <f t="shared" si="5"/>
        <v>113469554</v>
      </c>
      <c r="E109" s="272">
        <f>'FIGEM 2020'!P118</f>
        <v>113469553.8002743</v>
      </c>
      <c r="F109" s="273">
        <f t="shared" si="6"/>
        <v>113469554</v>
      </c>
      <c r="G109" s="273">
        <f t="shared" si="7"/>
        <v>0.19972570240497589</v>
      </c>
      <c r="H109" s="273">
        <f t="shared" si="8"/>
        <v>0</v>
      </c>
      <c r="I109" s="273">
        <f t="shared" si="9"/>
        <v>113469554</v>
      </c>
    </row>
    <row r="110" spans="1:9" x14ac:dyDescent="0.25">
      <c r="A110" s="183">
        <f>'FIGEM 2020'!A119</f>
        <v>8306</v>
      </c>
      <c r="B110" s="182">
        <f>'FIGEM 2020'!B119</f>
        <v>3</v>
      </c>
      <c r="C110" s="183" t="str">
        <f>'FIGEM 2020'!C119</f>
        <v>NACIMIENTO</v>
      </c>
      <c r="D110" s="271">
        <f t="shared" si="5"/>
        <v>113313916</v>
      </c>
      <c r="E110" s="272">
        <f>'FIGEM 2020'!P119</f>
        <v>113313916.4554266</v>
      </c>
      <c r="F110" s="273">
        <f t="shared" si="6"/>
        <v>113313916</v>
      </c>
      <c r="G110" s="273">
        <f t="shared" si="7"/>
        <v>-0.45542660355567932</v>
      </c>
      <c r="H110" s="273">
        <f t="shared" si="8"/>
        <v>0</v>
      </c>
      <c r="I110" s="273">
        <f t="shared" si="9"/>
        <v>113313916</v>
      </c>
    </row>
    <row r="111" spans="1:9" x14ac:dyDescent="0.25">
      <c r="A111" s="183">
        <f>'FIGEM 2020'!A120</f>
        <v>5503</v>
      </c>
      <c r="B111" s="182">
        <f>'FIGEM 2020'!B120</f>
        <v>3</v>
      </c>
      <c r="C111" s="183" t="str">
        <f>'FIGEM 2020'!C120</f>
        <v>HIJUELAS</v>
      </c>
      <c r="D111" s="271">
        <f t="shared" si="5"/>
        <v>112132494</v>
      </c>
      <c r="E111" s="272">
        <f>'FIGEM 2020'!P120</f>
        <v>112132493.5846207</v>
      </c>
      <c r="F111" s="273">
        <f t="shared" si="6"/>
        <v>112132494</v>
      </c>
      <c r="G111" s="273">
        <f t="shared" si="7"/>
        <v>0.41537930071353912</v>
      </c>
      <c r="H111" s="273">
        <f t="shared" si="8"/>
        <v>0</v>
      </c>
      <c r="I111" s="273">
        <f t="shared" si="9"/>
        <v>112132494</v>
      </c>
    </row>
    <row r="112" spans="1:9" hidden="1" x14ac:dyDescent="0.25">
      <c r="A112" s="183">
        <f>'FIGEM 2020'!A355</f>
        <v>11203</v>
      </c>
      <c r="B112" s="182">
        <f>'FIGEM 2020'!B355</f>
        <v>5</v>
      </c>
      <c r="C112" s="183" t="str">
        <f>'FIGEM 2020'!C355</f>
        <v>GUAITECAS</v>
      </c>
      <c r="D112" s="271">
        <f t="shared" si="5"/>
        <v>0</v>
      </c>
      <c r="E112" s="272">
        <f>'FIGEM 2020'!P355</f>
        <v>0</v>
      </c>
      <c r="F112" s="273">
        <f t="shared" si="6"/>
        <v>0</v>
      </c>
      <c r="G112" s="273">
        <f t="shared" si="7"/>
        <v>0</v>
      </c>
      <c r="H112" s="273">
        <f t="shared" si="8"/>
        <v>0</v>
      </c>
      <c r="I112" s="273">
        <f t="shared" si="9"/>
        <v>0</v>
      </c>
    </row>
    <row r="113" spans="1:9" hidden="1" x14ac:dyDescent="0.25">
      <c r="A113" s="183">
        <f>'FIGEM 2020'!A326</f>
        <v>7405</v>
      </c>
      <c r="B113" s="182">
        <f>'FIGEM 2020'!B326</f>
        <v>5</v>
      </c>
      <c r="C113" s="183" t="str">
        <f>'FIGEM 2020'!C326</f>
        <v>RETIRO</v>
      </c>
      <c r="D113" s="271">
        <f t="shared" si="5"/>
        <v>0</v>
      </c>
      <c r="E113" s="272">
        <f>'FIGEM 2020'!P326</f>
        <v>0</v>
      </c>
      <c r="F113" s="273">
        <f t="shared" si="6"/>
        <v>0</v>
      </c>
      <c r="G113" s="273">
        <f t="shared" si="7"/>
        <v>0</v>
      </c>
      <c r="H113" s="273">
        <f t="shared" si="8"/>
        <v>0</v>
      </c>
      <c r="I113" s="273">
        <f t="shared" si="9"/>
        <v>0</v>
      </c>
    </row>
    <row r="114" spans="1:9" x14ac:dyDescent="0.25">
      <c r="A114" s="183">
        <f>'FIGEM 2020'!A121</f>
        <v>3201</v>
      </c>
      <c r="B114" s="182">
        <f>'FIGEM 2020'!B121</f>
        <v>3</v>
      </c>
      <c r="C114" s="183" t="str">
        <f>'FIGEM 2020'!C121</f>
        <v>CHAÑARAL</v>
      </c>
      <c r="D114" s="271">
        <f t="shared" si="5"/>
        <v>111757461</v>
      </c>
      <c r="E114" s="272">
        <f>'FIGEM 2020'!P121</f>
        <v>111757460.78904238</v>
      </c>
      <c r="F114" s="273">
        <f t="shared" si="6"/>
        <v>111757461</v>
      </c>
      <c r="G114" s="273">
        <f t="shared" si="7"/>
        <v>0.21095761656761169</v>
      </c>
      <c r="H114" s="273">
        <f t="shared" si="8"/>
        <v>0</v>
      </c>
      <c r="I114" s="273">
        <f t="shared" si="9"/>
        <v>111757461</v>
      </c>
    </row>
    <row r="115" spans="1:9" x14ac:dyDescent="0.25">
      <c r="A115" s="183">
        <f>'FIGEM 2020'!A122</f>
        <v>8310</v>
      </c>
      <c r="B115" s="182">
        <f>'FIGEM 2020'!B122</f>
        <v>3</v>
      </c>
      <c r="C115" s="183" t="str">
        <f>'FIGEM 2020'!C122</f>
        <v>SAN ROSENDO</v>
      </c>
      <c r="D115" s="271">
        <f t="shared" si="5"/>
        <v>111362785</v>
      </c>
      <c r="E115" s="272">
        <f>'FIGEM 2020'!P122</f>
        <v>111362784.87650135</v>
      </c>
      <c r="F115" s="273">
        <f t="shared" si="6"/>
        <v>111362785</v>
      </c>
      <c r="G115" s="273">
        <f t="shared" si="7"/>
        <v>0.12349864840507507</v>
      </c>
      <c r="H115" s="273">
        <f t="shared" si="8"/>
        <v>0</v>
      </c>
      <c r="I115" s="273">
        <f t="shared" si="9"/>
        <v>111362785</v>
      </c>
    </row>
    <row r="116" spans="1:9" hidden="1" x14ac:dyDescent="0.25">
      <c r="A116" s="183">
        <f>'FIGEM 2020'!A158</f>
        <v>4201</v>
      </c>
      <c r="B116" s="182">
        <f>'FIGEM 2020'!B158</f>
        <v>3</v>
      </c>
      <c r="C116" s="183" t="str">
        <f>'FIGEM 2020'!C158</f>
        <v>ILLAPEL</v>
      </c>
      <c r="D116" s="271">
        <f t="shared" si="5"/>
        <v>0</v>
      </c>
      <c r="E116" s="272">
        <f>'FIGEM 2020'!P158</f>
        <v>0</v>
      </c>
      <c r="F116" s="273">
        <f t="shared" si="6"/>
        <v>0</v>
      </c>
      <c r="G116" s="273">
        <f t="shared" si="7"/>
        <v>0</v>
      </c>
      <c r="H116" s="273">
        <f t="shared" si="8"/>
        <v>0</v>
      </c>
      <c r="I116" s="273">
        <f t="shared" si="9"/>
        <v>0</v>
      </c>
    </row>
    <row r="117" spans="1:9" hidden="1" x14ac:dyDescent="0.25">
      <c r="A117" s="183">
        <f>'FIGEM 2020'!A55</f>
        <v>13110</v>
      </c>
      <c r="B117" s="182">
        <f>'FIGEM 2020'!B55</f>
        <v>1</v>
      </c>
      <c r="C117" s="183" t="str">
        <f>'FIGEM 2020'!C55</f>
        <v>LA FLORIDA</v>
      </c>
      <c r="D117" s="271">
        <f t="shared" si="5"/>
        <v>0</v>
      </c>
      <c r="E117" s="272">
        <f>'FIGEM 2020'!P55</f>
        <v>0</v>
      </c>
      <c r="F117" s="273">
        <f t="shared" si="6"/>
        <v>0</v>
      </c>
      <c r="G117" s="273">
        <f t="shared" si="7"/>
        <v>0</v>
      </c>
      <c r="H117" s="273">
        <f t="shared" si="8"/>
        <v>0</v>
      </c>
      <c r="I117" s="273">
        <f t="shared" si="9"/>
        <v>0</v>
      </c>
    </row>
    <row r="118" spans="1:9" hidden="1" x14ac:dyDescent="0.25">
      <c r="A118" s="183">
        <f>'FIGEM 2020'!A94</f>
        <v>8301</v>
      </c>
      <c r="B118" s="182">
        <f>'FIGEM 2020'!B94</f>
        <v>2</v>
      </c>
      <c r="C118" s="183" t="str">
        <f>'FIGEM 2020'!C94</f>
        <v>LOS ÁNGELES</v>
      </c>
      <c r="D118" s="271">
        <f t="shared" si="5"/>
        <v>0</v>
      </c>
      <c r="E118" s="272">
        <f>'FIGEM 2020'!P94</f>
        <v>0</v>
      </c>
      <c r="F118" s="273">
        <f t="shared" si="6"/>
        <v>0</v>
      </c>
      <c r="G118" s="273">
        <f t="shared" si="7"/>
        <v>0</v>
      </c>
      <c r="H118" s="273">
        <f t="shared" si="8"/>
        <v>0</v>
      </c>
      <c r="I118" s="273">
        <f t="shared" si="9"/>
        <v>0</v>
      </c>
    </row>
    <row r="119" spans="1:9" hidden="1" x14ac:dyDescent="0.25">
      <c r="A119" s="183">
        <f>'FIGEM 2020'!A226</f>
        <v>9115</v>
      </c>
      <c r="B119" s="182">
        <f>'FIGEM 2020'!B226</f>
        <v>4</v>
      </c>
      <c r="C119" s="183" t="str">
        <f>'FIGEM 2020'!C226</f>
        <v>PUCÓN</v>
      </c>
      <c r="D119" s="271">
        <f t="shared" si="5"/>
        <v>0</v>
      </c>
      <c r="E119" s="272">
        <f>'FIGEM 2020'!P226</f>
        <v>0</v>
      </c>
      <c r="F119" s="273">
        <f t="shared" si="6"/>
        <v>0</v>
      </c>
      <c r="G119" s="273">
        <f t="shared" si="7"/>
        <v>0</v>
      </c>
      <c r="H119" s="273">
        <f t="shared" si="8"/>
        <v>0</v>
      </c>
      <c r="I119" s="273">
        <f t="shared" si="9"/>
        <v>0</v>
      </c>
    </row>
    <row r="120" spans="1:9" x14ac:dyDescent="0.25">
      <c r="A120" s="183">
        <f>'FIGEM 2020'!A123</f>
        <v>6105</v>
      </c>
      <c r="B120" s="182">
        <f>'FIGEM 2020'!B123</f>
        <v>3</v>
      </c>
      <c r="C120" s="183" t="str">
        <f>'FIGEM 2020'!C123</f>
        <v>DOÑIHUE</v>
      </c>
      <c r="D120" s="271">
        <f t="shared" si="5"/>
        <v>111131306</v>
      </c>
      <c r="E120" s="272">
        <f>'FIGEM 2020'!P123</f>
        <v>111131306.52787724</v>
      </c>
      <c r="F120" s="273">
        <f t="shared" si="6"/>
        <v>111131307</v>
      </c>
      <c r="G120" s="273">
        <f t="shared" si="7"/>
        <v>0.47212275862693787</v>
      </c>
      <c r="H120" s="273">
        <f t="shared" si="8"/>
        <v>-1</v>
      </c>
      <c r="I120" s="273">
        <f t="shared" si="9"/>
        <v>111131306</v>
      </c>
    </row>
    <row r="121" spans="1:9" hidden="1" x14ac:dyDescent="0.25">
      <c r="A121" s="183">
        <f>'FIGEM 2020'!A349</f>
        <v>8308</v>
      </c>
      <c r="B121" s="182">
        <f>'FIGEM 2020'!B349</f>
        <v>5</v>
      </c>
      <c r="C121" s="183" t="str">
        <f>'FIGEM 2020'!C349</f>
        <v>QUILACO</v>
      </c>
      <c r="D121" s="271">
        <f t="shared" si="5"/>
        <v>0</v>
      </c>
      <c r="E121" s="272">
        <f>'FIGEM 2020'!P349</f>
        <v>0</v>
      </c>
      <c r="F121" s="273">
        <f t="shared" si="6"/>
        <v>0</v>
      </c>
      <c r="G121" s="273">
        <f t="shared" si="7"/>
        <v>0</v>
      </c>
      <c r="H121" s="273">
        <f t="shared" si="8"/>
        <v>0</v>
      </c>
      <c r="I121" s="273">
        <f t="shared" si="9"/>
        <v>0</v>
      </c>
    </row>
    <row r="122" spans="1:9" x14ac:dyDescent="0.25">
      <c r="A122" s="183">
        <f>'FIGEM 2020'!A124</f>
        <v>9210</v>
      </c>
      <c r="B122" s="182">
        <f>'FIGEM 2020'!B124</f>
        <v>3</v>
      </c>
      <c r="C122" s="183" t="str">
        <f>'FIGEM 2020'!C124</f>
        <v>TRAIGUÉN</v>
      </c>
      <c r="D122" s="271">
        <f t="shared" si="5"/>
        <v>111011399</v>
      </c>
      <c r="E122" s="272">
        <f>'FIGEM 2020'!P124</f>
        <v>111011398.74888915</v>
      </c>
      <c r="F122" s="273">
        <f t="shared" si="6"/>
        <v>111011399</v>
      </c>
      <c r="G122" s="273">
        <f t="shared" si="7"/>
        <v>0.25111085176467896</v>
      </c>
      <c r="H122" s="273">
        <f t="shared" si="8"/>
        <v>0</v>
      </c>
      <c r="I122" s="273">
        <f t="shared" si="9"/>
        <v>111011399</v>
      </c>
    </row>
    <row r="123" spans="1:9" x14ac:dyDescent="0.25">
      <c r="A123" s="183">
        <f>'FIGEM 2020'!A125</f>
        <v>8201</v>
      </c>
      <c r="B123" s="182">
        <f>'FIGEM 2020'!B125</f>
        <v>3</v>
      </c>
      <c r="C123" s="183" t="str">
        <f>'FIGEM 2020'!C125</f>
        <v>LEBU</v>
      </c>
      <c r="D123" s="271">
        <f t="shared" si="5"/>
        <v>110589028</v>
      </c>
      <c r="E123" s="272">
        <f>'FIGEM 2020'!P125</f>
        <v>110589028.19741257</v>
      </c>
      <c r="F123" s="273">
        <f t="shared" si="6"/>
        <v>110589028</v>
      </c>
      <c r="G123" s="273">
        <f t="shared" si="7"/>
        <v>-0.19741256535053253</v>
      </c>
      <c r="H123" s="273">
        <f t="shared" si="8"/>
        <v>0</v>
      </c>
      <c r="I123" s="273">
        <f t="shared" si="9"/>
        <v>110589028</v>
      </c>
    </row>
    <row r="124" spans="1:9" hidden="1" x14ac:dyDescent="0.25">
      <c r="A124" s="183">
        <f>'FIGEM 2020'!A252</f>
        <v>6202</v>
      </c>
      <c r="B124" s="182">
        <f>'FIGEM 2020'!B252</f>
        <v>4</v>
      </c>
      <c r="C124" s="183" t="str">
        <f>'FIGEM 2020'!C252</f>
        <v>LA ESTRELLA</v>
      </c>
      <c r="D124" s="271">
        <f t="shared" si="5"/>
        <v>0</v>
      </c>
      <c r="E124" s="272">
        <f>'FIGEM 2020'!P252</f>
        <v>0</v>
      </c>
      <c r="F124" s="273">
        <f t="shared" si="6"/>
        <v>0</v>
      </c>
      <c r="G124" s="273">
        <f t="shared" si="7"/>
        <v>0</v>
      </c>
      <c r="H124" s="273">
        <f t="shared" si="8"/>
        <v>0</v>
      </c>
      <c r="I124" s="273">
        <f t="shared" si="9"/>
        <v>0</v>
      </c>
    </row>
    <row r="125" spans="1:9" hidden="1" x14ac:dyDescent="0.25">
      <c r="A125" s="183">
        <f>'FIGEM 2020'!A54</f>
        <v>13128</v>
      </c>
      <c r="B125" s="182">
        <f>'FIGEM 2020'!B54</f>
        <v>1</v>
      </c>
      <c r="C125" s="183" t="str">
        <f>'FIGEM 2020'!C54</f>
        <v>RENCA</v>
      </c>
      <c r="D125" s="271">
        <f t="shared" si="5"/>
        <v>0</v>
      </c>
      <c r="E125" s="272">
        <f>'FIGEM 2020'!P54</f>
        <v>0</v>
      </c>
      <c r="F125" s="273">
        <f t="shared" si="6"/>
        <v>0</v>
      </c>
      <c r="G125" s="273">
        <f t="shared" si="7"/>
        <v>0</v>
      </c>
      <c r="H125" s="273">
        <f t="shared" si="8"/>
        <v>0</v>
      </c>
      <c r="I125" s="273">
        <f t="shared" si="9"/>
        <v>0</v>
      </c>
    </row>
    <row r="126" spans="1:9" x14ac:dyDescent="0.25">
      <c r="A126" s="183">
        <f>'FIGEM 2020'!A126</f>
        <v>6201</v>
      </c>
      <c r="B126" s="182">
        <f>'FIGEM 2020'!B126</f>
        <v>3</v>
      </c>
      <c r="C126" s="183" t="str">
        <f>'FIGEM 2020'!C126</f>
        <v>PICHILEMU</v>
      </c>
      <c r="D126" s="271">
        <f t="shared" si="5"/>
        <v>110450929</v>
      </c>
      <c r="E126" s="272">
        <f>'FIGEM 2020'!P126</f>
        <v>110450928.55610825</v>
      </c>
      <c r="F126" s="273">
        <f t="shared" si="6"/>
        <v>110450929</v>
      </c>
      <c r="G126" s="273">
        <f t="shared" si="7"/>
        <v>0.4438917487859726</v>
      </c>
      <c r="H126" s="273">
        <f t="shared" si="8"/>
        <v>0</v>
      </c>
      <c r="I126" s="273">
        <f t="shared" si="9"/>
        <v>110450929</v>
      </c>
    </row>
    <row r="127" spans="1:9" hidden="1" x14ac:dyDescent="0.25">
      <c r="A127" s="183">
        <f>'FIGEM 2020'!A357</f>
        <v>4104</v>
      </c>
      <c r="B127" s="182">
        <f>'FIGEM 2020'!B357</f>
        <v>5</v>
      </c>
      <c r="C127" s="183" t="str">
        <f>'FIGEM 2020'!C357</f>
        <v>LA HIGUERA</v>
      </c>
      <c r="D127" s="271">
        <f t="shared" si="5"/>
        <v>0</v>
      </c>
      <c r="E127" s="272">
        <f>'FIGEM 2020'!P357</f>
        <v>0</v>
      </c>
      <c r="F127" s="273">
        <f t="shared" si="6"/>
        <v>0</v>
      </c>
      <c r="G127" s="273">
        <f t="shared" si="7"/>
        <v>0</v>
      </c>
      <c r="H127" s="273">
        <f t="shared" si="8"/>
        <v>0</v>
      </c>
      <c r="I127" s="273">
        <f t="shared" si="9"/>
        <v>0</v>
      </c>
    </row>
    <row r="128" spans="1:9" hidden="1" x14ac:dyDescent="0.25">
      <c r="A128" s="183">
        <f>'FIGEM 2020'!A238</f>
        <v>5602</v>
      </c>
      <c r="B128" s="182">
        <f>'FIGEM 2020'!B238</f>
        <v>4</v>
      </c>
      <c r="C128" s="183" t="str">
        <f>'FIGEM 2020'!C238</f>
        <v>ALGARROBO</v>
      </c>
      <c r="D128" s="271">
        <f t="shared" si="5"/>
        <v>0</v>
      </c>
      <c r="E128" s="272">
        <f>'FIGEM 2020'!P238</f>
        <v>0</v>
      </c>
      <c r="F128" s="273">
        <f t="shared" si="6"/>
        <v>0</v>
      </c>
      <c r="G128" s="273">
        <f t="shared" si="7"/>
        <v>0</v>
      </c>
      <c r="H128" s="273">
        <f t="shared" si="8"/>
        <v>0</v>
      </c>
      <c r="I128" s="273">
        <f t="shared" si="9"/>
        <v>0</v>
      </c>
    </row>
    <row r="129" spans="1:9" hidden="1" x14ac:dyDescent="0.25">
      <c r="A129" s="183">
        <f>'FIGEM 2020'!A56</f>
        <v>13108</v>
      </c>
      <c r="B129" s="182">
        <f>'FIGEM 2020'!B56</f>
        <v>1</v>
      </c>
      <c r="C129" s="183" t="str">
        <f>'FIGEM 2020'!C56</f>
        <v>INDEPENDENCIA</v>
      </c>
      <c r="D129" s="271">
        <f t="shared" si="5"/>
        <v>0</v>
      </c>
      <c r="E129" s="272">
        <f>'FIGEM 2020'!P56</f>
        <v>0</v>
      </c>
      <c r="F129" s="273">
        <f t="shared" si="6"/>
        <v>0</v>
      </c>
      <c r="G129" s="273">
        <f t="shared" si="7"/>
        <v>0</v>
      </c>
      <c r="H129" s="273">
        <f t="shared" si="8"/>
        <v>0</v>
      </c>
      <c r="I129" s="273">
        <f t="shared" si="9"/>
        <v>0</v>
      </c>
    </row>
    <row r="130" spans="1:9" x14ac:dyDescent="0.25">
      <c r="A130" s="183">
        <f>'FIGEM 2020'!A127</f>
        <v>12401</v>
      </c>
      <c r="B130" s="182">
        <f>'FIGEM 2020'!B127</f>
        <v>3</v>
      </c>
      <c r="C130" s="183" t="str">
        <f>'FIGEM 2020'!C127</f>
        <v>NATALES</v>
      </c>
      <c r="D130" s="271">
        <f t="shared" si="5"/>
        <v>109969663</v>
      </c>
      <c r="E130" s="272">
        <f>'FIGEM 2020'!P127</f>
        <v>109969662.61237732</v>
      </c>
      <c r="F130" s="273">
        <f t="shared" si="6"/>
        <v>109969663</v>
      </c>
      <c r="G130" s="273">
        <f t="shared" si="7"/>
        <v>0.38762268424034119</v>
      </c>
      <c r="H130" s="273">
        <f t="shared" si="8"/>
        <v>0</v>
      </c>
      <c r="I130" s="273">
        <f t="shared" si="9"/>
        <v>109969663</v>
      </c>
    </row>
    <row r="131" spans="1:9" hidden="1" x14ac:dyDescent="0.25">
      <c r="A131" s="183">
        <f>'FIGEM 2020'!A101</f>
        <v>4101</v>
      </c>
      <c r="B131" s="182">
        <f>'FIGEM 2020'!B101</f>
        <v>2</v>
      </c>
      <c r="C131" s="183" t="str">
        <f>'FIGEM 2020'!C101</f>
        <v>LA SERENA</v>
      </c>
      <c r="D131" s="271">
        <f t="shared" si="5"/>
        <v>0</v>
      </c>
      <c r="E131" s="272">
        <f>'FIGEM 2020'!P101</f>
        <v>0</v>
      </c>
      <c r="F131" s="273">
        <f t="shared" si="6"/>
        <v>0</v>
      </c>
      <c r="G131" s="273">
        <f t="shared" si="7"/>
        <v>0</v>
      </c>
      <c r="H131" s="273">
        <f t="shared" si="8"/>
        <v>0</v>
      </c>
      <c r="I131" s="273">
        <f t="shared" si="9"/>
        <v>0</v>
      </c>
    </row>
    <row r="132" spans="1:9" x14ac:dyDescent="0.25">
      <c r="A132" s="183">
        <f>'FIGEM 2020'!A128</f>
        <v>14204</v>
      </c>
      <c r="B132" s="182">
        <f>'FIGEM 2020'!B128</f>
        <v>3</v>
      </c>
      <c r="C132" s="183" t="str">
        <f>'FIGEM 2020'!C128</f>
        <v>RÍO BUENO</v>
      </c>
      <c r="D132" s="271">
        <f t="shared" si="5"/>
        <v>109811663</v>
      </c>
      <c r="E132" s="272">
        <f>'FIGEM 2020'!P128</f>
        <v>109811663.06047985</v>
      </c>
      <c r="F132" s="273">
        <f t="shared" si="6"/>
        <v>109811663</v>
      </c>
      <c r="G132" s="273">
        <f t="shared" si="7"/>
        <v>-6.0479849576950073E-2</v>
      </c>
      <c r="H132" s="273">
        <f t="shared" si="8"/>
        <v>0</v>
      </c>
      <c r="I132" s="273">
        <f t="shared" si="9"/>
        <v>109811663</v>
      </c>
    </row>
    <row r="133" spans="1:9" x14ac:dyDescent="0.25">
      <c r="A133" s="183">
        <f>'FIGEM 2020'!A129</f>
        <v>3301</v>
      </c>
      <c r="B133" s="182">
        <f>'FIGEM 2020'!B129</f>
        <v>3</v>
      </c>
      <c r="C133" s="183" t="str">
        <f>'FIGEM 2020'!C129</f>
        <v>VALLENAR</v>
      </c>
      <c r="D133" s="271">
        <f t="shared" si="5"/>
        <v>109390643</v>
      </c>
      <c r="E133" s="272">
        <f>'FIGEM 2020'!P129</f>
        <v>109390642.64602597</v>
      </c>
      <c r="F133" s="273">
        <f t="shared" si="6"/>
        <v>109390643</v>
      </c>
      <c r="G133" s="273">
        <f t="shared" si="7"/>
        <v>0.35397402942180634</v>
      </c>
      <c r="H133" s="273">
        <f t="shared" si="8"/>
        <v>0</v>
      </c>
      <c r="I133" s="273">
        <f t="shared" si="9"/>
        <v>109390643</v>
      </c>
    </row>
    <row r="134" spans="1:9" hidden="1" x14ac:dyDescent="0.25">
      <c r="A134" s="183">
        <f>'FIGEM 2020'!A369</f>
        <v>11102</v>
      </c>
      <c r="B134" s="182">
        <f>'FIGEM 2020'!B369</f>
        <v>5</v>
      </c>
      <c r="C134" s="183" t="str">
        <f>'FIGEM 2020'!C369</f>
        <v>LAGO VERDE</v>
      </c>
      <c r="D134" s="271">
        <f t="shared" ref="D134:D197" si="10">I134</f>
        <v>0</v>
      </c>
      <c r="E134" s="272">
        <f>'FIGEM 2020'!P369</f>
        <v>0</v>
      </c>
      <c r="F134" s="273">
        <f t="shared" ref="F134:F197" si="11">ROUND(E134,0)</f>
        <v>0</v>
      </c>
      <c r="G134" s="273">
        <f t="shared" ref="G134:G197" si="12">F134-E134</f>
        <v>0</v>
      </c>
      <c r="H134" s="273">
        <f t="shared" ref="H134:H197" si="13">IF(_xlfn.RANK.EQ(G134,$G$6:$G$350,IF($F$4&gt;0,0,1))&lt;=$F$4,-1,0)</f>
        <v>0</v>
      </c>
      <c r="I134" s="273">
        <f t="shared" ref="I134:I197" si="14">F134+H134</f>
        <v>0</v>
      </c>
    </row>
    <row r="135" spans="1:9" hidden="1" x14ac:dyDescent="0.25">
      <c r="A135" s="183">
        <f>'FIGEM 2020'!A352</f>
        <v>9207</v>
      </c>
      <c r="B135" s="182">
        <f>'FIGEM 2020'!B352</f>
        <v>5</v>
      </c>
      <c r="C135" s="183" t="str">
        <f>'FIGEM 2020'!C352</f>
        <v>LUMACO</v>
      </c>
      <c r="D135" s="271">
        <f t="shared" si="10"/>
        <v>0</v>
      </c>
      <c r="E135" s="272">
        <f>'FIGEM 2020'!P352</f>
        <v>0</v>
      </c>
      <c r="F135" s="273">
        <f t="shared" si="11"/>
        <v>0</v>
      </c>
      <c r="G135" s="273">
        <f t="shared" si="12"/>
        <v>0</v>
      </c>
      <c r="H135" s="273">
        <f t="shared" si="13"/>
        <v>0</v>
      </c>
      <c r="I135" s="273">
        <f t="shared" si="14"/>
        <v>0</v>
      </c>
    </row>
    <row r="136" spans="1:9" x14ac:dyDescent="0.25">
      <c r="A136" s="183">
        <f>'FIGEM 2020'!A130</f>
        <v>8305</v>
      </c>
      <c r="B136" s="182">
        <f>'FIGEM 2020'!B130</f>
        <v>3</v>
      </c>
      <c r="C136" s="183" t="str">
        <f>'FIGEM 2020'!C130</f>
        <v>MULCHÉN</v>
      </c>
      <c r="D136" s="271">
        <f t="shared" si="10"/>
        <v>109389712</v>
      </c>
      <c r="E136" s="272">
        <f>'FIGEM 2020'!P130</f>
        <v>109389712.03466849</v>
      </c>
      <c r="F136" s="273">
        <f t="shared" si="11"/>
        <v>109389712</v>
      </c>
      <c r="G136" s="273">
        <f t="shared" si="12"/>
        <v>-3.4668490290641785E-2</v>
      </c>
      <c r="H136" s="273">
        <f t="shared" si="13"/>
        <v>0</v>
      </c>
      <c r="I136" s="273">
        <f t="shared" si="14"/>
        <v>109389712</v>
      </c>
    </row>
    <row r="137" spans="1:9" hidden="1" x14ac:dyDescent="0.25">
      <c r="A137" s="183">
        <f>'FIGEM 2020'!A106</f>
        <v>13302</v>
      </c>
      <c r="B137" s="182">
        <f>'FIGEM 2020'!B106</f>
        <v>2</v>
      </c>
      <c r="C137" s="183" t="str">
        <f>'FIGEM 2020'!C106</f>
        <v>LAMPA</v>
      </c>
      <c r="D137" s="271">
        <f t="shared" si="10"/>
        <v>0</v>
      </c>
      <c r="E137" s="272">
        <f>'FIGEM 2020'!P106</f>
        <v>0</v>
      </c>
      <c r="F137" s="273">
        <f t="shared" si="11"/>
        <v>0</v>
      </c>
      <c r="G137" s="273">
        <f t="shared" si="12"/>
        <v>0</v>
      </c>
      <c r="H137" s="273">
        <f t="shared" si="13"/>
        <v>0</v>
      </c>
      <c r="I137" s="273">
        <f t="shared" si="14"/>
        <v>0</v>
      </c>
    </row>
    <row r="138" spans="1:9" hidden="1" x14ac:dyDescent="0.25">
      <c r="A138" s="183">
        <f>'FIGEM 2020'!A145</f>
        <v>5107</v>
      </c>
      <c r="B138" s="182">
        <f>'FIGEM 2020'!B145</f>
        <v>3</v>
      </c>
      <c r="C138" s="183" t="str">
        <f>'FIGEM 2020'!C145</f>
        <v>QUINTERO</v>
      </c>
      <c r="D138" s="271">
        <f t="shared" si="10"/>
        <v>0</v>
      </c>
      <c r="E138" s="272">
        <f>'FIGEM 2020'!P145</f>
        <v>0</v>
      </c>
      <c r="F138" s="273">
        <f t="shared" si="11"/>
        <v>0</v>
      </c>
      <c r="G138" s="273">
        <f t="shared" si="12"/>
        <v>0</v>
      </c>
      <c r="H138" s="273">
        <f t="shared" si="13"/>
        <v>0</v>
      </c>
      <c r="I138" s="273">
        <f t="shared" si="14"/>
        <v>0</v>
      </c>
    </row>
    <row r="139" spans="1:9" x14ac:dyDescent="0.25">
      <c r="A139" s="183">
        <f>'FIGEM 2020'!A131</f>
        <v>10201</v>
      </c>
      <c r="B139" s="182">
        <f>'FIGEM 2020'!B131</f>
        <v>3</v>
      </c>
      <c r="C139" s="183" t="str">
        <f>'FIGEM 2020'!C131</f>
        <v>CASTRO</v>
      </c>
      <c r="D139" s="271">
        <f t="shared" si="10"/>
        <v>108496507</v>
      </c>
      <c r="E139" s="272">
        <f>'FIGEM 2020'!P131</f>
        <v>108496506.97623053</v>
      </c>
      <c r="F139" s="273">
        <f t="shared" si="11"/>
        <v>108496507</v>
      </c>
      <c r="G139" s="273">
        <f t="shared" si="12"/>
        <v>2.3769468069076538E-2</v>
      </c>
      <c r="H139" s="273">
        <f t="shared" si="13"/>
        <v>0</v>
      </c>
      <c r="I139" s="273">
        <f t="shared" si="14"/>
        <v>108496507</v>
      </c>
    </row>
    <row r="140" spans="1:9" x14ac:dyDescent="0.25">
      <c r="A140" s="183">
        <f>'FIGEM 2020'!A132</f>
        <v>5802</v>
      </c>
      <c r="B140" s="182">
        <f>'FIGEM 2020'!B132</f>
        <v>3</v>
      </c>
      <c r="C140" s="183" t="str">
        <f>'FIGEM 2020'!C132</f>
        <v>LIMACHE</v>
      </c>
      <c r="D140" s="271">
        <f t="shared" si="10"/>
        <v>107910487</v>
      </c>
      <c r="E140" s="272">
        <f>'FIGEM 2020'!P132</f>
        <v>107910487.32640897</v>
      </c>
      <c r="F140" s="273">
        <f t="shared" si="11"/>
        <v>107910487</v>
      </c>
      <c r="G140" s="273">
        <f t="shared" si="12"/>
        <v>-0.32640896737575531</v>
      </c>
      <c r="H140" s="273">
        <f t="shared" si="13"/>
        <v>0</v>
      </c>
      <c r="I140" s="273">
        <f t="shared" si="14"/>
        <v>107910487</v>
      </c>
    </row>
    <row r="141" spans="1:9" x14ac:dyDescent="0.25">
      <c r="A141" s="183">
        <f>'FIGEM 2020'!A133</f>
        <v>8311</v>
      </c>
      <c r="B141" s="182">
        <f>'FIGEM 2020'!B133</f>
        <v>3</v>
      </c>
      <c r="C141" s="183" t="str">
        <f>'FIGEM 2020'!C133</f>
        <v>SANTA BÁRBARA</v>
      </c>
      <c r="D141" s="271">
        <f t="shared" si="10"/>
        <v>106783824</v>
      </c>
      <c r="E141" s="272">
        <f>'FIGEM 2020'!P133</f>
        <v>106783823.55521151</v>
      </c>
      <c r="F141" s="273">
        <f t="shared" si="11"/>
        <v>106783824</v>
      </c>
      <c r="G141" s="273">
        <f t="shared" si="12"/>
        <v>0.44478848576545715</v>
      </c>
      <c r="H141" s="273">
        <f t="shared" si="13"/>
        <v>0</v>
      </c>
      <c r="I141" s="273">
        <f t="shared" si="14"/>
        <v>106783824</v>
      </c>
    </row>
    <row r="142" spans="1:9" x14ac:dyDescent="0.25">
      <c r="A142" s="183">
        <f>'FIGEM 2020'!A134</f>
        <v>8303</v>
      </c>
      <c r="B142" s="182">
        <f>'FIGEM 2020'!B134</f>
        <v>3</v>
      </c>
      <c r="C142" s="183" t="str">
        <f>'FIGEM 2020'!C134</f>
        <v>CABRERO</v>
      </c>
      <c r="D142" s="271">
        <f t="shared" si="10"/>
        <v>106279567</v>
      </c>
      <c r="E142" s="272">
        <f>'FIGEM 2020'!P134</f>
        <v>106279567.51458538</v>
      </c>
      <c r="F142" s="273">
        <f t="shared" si="11"/>
        <v>106279568</v>
      </c>
      <c r="G142" s="273">
        <f t="shared" si="12"/>
        <v>0.48541462421417236</v>
      </c>
      <c r="H142" s="273">
        <f t="shared" si="13"/>
        <v>-1</v>
      </c>
      <c r="I142" s="273">
        <f t="shared" si="14"/>
        <v>106279567</v>
      </c>
    </row>
    <row r="143" spans="1:9" x14ac:dyDescent="0.25">
      <c r="A143" s="183">
        <f>'FIGEM 2020'!A135</f>
        <v>16301</v>
      </c>
      <c r="B143" s="182">
        <f>'FIGEM 2020'!B135</f>
        <v>3</v>
      </c>
      <c r="C143" s="183" t="str">
        <f>'FIGEM 2020'!C135</f>
        <v>SAN CARLOS</v>
      </c>
      <c r="D143" s="271">
        <f t="shared" si="10"/>
        <v>105801383</v>
      </c>
      <c r="E143" s="272">
        <f>'FIGEM 2020'!P135</f>
        <v>105801382.89525415</v>
      </c>
      <c r="F143" s="273">
        <f t="shared" si="11"/>
        <v>105801383</v>
      </c>
      <c r="G143" s="273">
        <f t="shared" si="12"/>
        <v>0.10474584996700287</v>
      </c>
      <c r="H143" s="273">
        <f t="shared" si="13"/>
        <v>0</v>
      </c>
      <c r="I143" s="273">
        <f t="shared" si="14"/>
        <v>105801383</v>
      </c>
    </row>
    <row r="144" spans="1:9" x14ac:dyDescent="0.25">
      <c r="A144" s="183">
        <f>'FIGEM 2020'!A136</f>
        <v>9120</v>
      </c>
      <c r="B144" s="182">
        <f>'FIGEM 2020'!B136</f>
        <v>3</v>
      </c>
      <c r="C144" s="183" t="str">
        <f>'FIGEM 2020'!C136</f>
        <v>VILLARRICA</v>
      </c>
      <c r="D144" s="271">
        <f t="shared" si="10"/>
        <v>105741093</v>
      </c>
      <c r="E144" s="272">
        <f>'FIGEM 2020'!P136</f>
        <v>105741092.58070959</v>
      </c>
      <c r="F144" s="273">
        <f t="shared" si="11"/>
        <v>105741093</v>
      </c>
      <c r="G144" s="273">
        <f t="shared" si="12"/>
        <v>0.41929040849208832</v>
      </c>
      <c r="H144" s="273">
        <f t="shared" si="13"/>
        <v>0</v>
      </c>
      <c r="I144" s="273">
        <f t="shared" si="14"/>
        <v>105741093</v>
      </c>
    </row>
    <row r="145" spans="1:9" hidden="1" x14ac:dyDescent="0.25">
      <c r="A145" s="183">
        <f>'FIGEM 2020'!A140</f>
        <v>6106</v>
      </c>
      <c r="B145" s="182">
        <f>'FIGEM 2020'!B140</f>
        <v>3</v>
      </c>
      <c r="C145" s="183" t="str">
        <f>'FIGEM 2020'!C140</f>
        <v>GRANEROS</v>
      </c>
      <c r="D145" s="271">
        <f t="shared" si="10"/>
        <v>0</v>
      </c>
      <c r="E145" s="272">
        <f>'FIGEM 2020'!P140</f>
        <v>0</v>
      </c>
      <c r="F145" s="273">
        <f t="shared" si="11"/>
        <v>0</v>
      </c>
      <c r="G145" s="273">
        <f t="shared" si="12"/>
        <v>0</v>
      </c>
      <c r="H145" s="273">
        <f t="shared" si="13"/>
        <v>0</v>
      </c>
      <c r="I145" s="273">
        <f t="shared" si="14"/>
        <v>0</v>
      </c>
    </row>
    <row r="146" spans="1:9" x14ac:dyDescent="0.25">
      <c r="A146" s="183">
        <f>'FIGEM 2020'!A165</f>
        <v>2102</v>
      </c>
      <c r="B146" s="182">
        <f>'FIGEM 2020'!B165</f>
        <v>4</v>
      </c>
      <c r="C146" s="183" t="str">
        <f>'FIGEM 2020'!C165</f>
        <v>MEJILLONES</v>
      </c>
      <c r="D146" s="271">
        <f t="shared" si="10"/>
        <v>90985031</v>
      </c>
      <c r="E146" s="272">
        <f>'FIGEM 2020'!P165</f>
        <v>90985031.019896299</v>
      </c>
      <c r="F146" s="273">
        <f t="shared" si="11"/>
        <v>90985031</v>
      </c>
      <c r="G146" s="273">
        <f t="shared" si="12"/>
        <v>-1.989629864692688E-2</v>
      </c>
      <c r="H146" s="273">
        <f t="shared" si="13"/>
        <v>0</v>
      </c>
      <c r="I146" s="273">
        <f t="shared" si="14"/>
        <v>90985031</v>
      </c>
    </row>
    <row r="147" spans="1:9" hidden="1" x14ac:dyDescent="0.25">
      <c r="A147" s="183">
        <f>'FIGEM 2020'!A223</f>
        <v>6115</v>
      </c>
      <c r="B147" s="182">
        <f>'FIGEM 2020'!B223</f>
        <v>4</v>
      </c>
      <c r="C147" s="183" t="str">
        <f>'FIGEM 2020'!C223</f>
        <v>RENGO</v>
      </c>
      <c r="D147" s="271">
        <f t="shared" si="10"/>
        <v>0</v>
      </c>
      <c r="E147" s="272">
        <f>'FIGEM 2020'!P223</f>
        <v>0</v>
      </c>
      <c r="F147" s="273">
        <f t="shared" si="11"/>
        <v>0</v>
      </c>
      <c r="G147" s="273">
        <f t="shared" si="12"/>
        <v>0</v>
      </c>
      <c r="H147" s="273">
        <f t="shared" si="13"/>
        <v>0</v>
      </c>
      <c r="I147" s="273">
        <f t="shared" si="14"/>
        <v>0</v>
      </c>
    </row>
    <row r="148" spans="1:9" hidden="1" x14ac:dyDescent="0.25">
      <c r="A148" s="183">
        <f>'FIGEM 2020'!A243</f>
        <v>6112</v>
      </c>
      <c r="B148" s="182">
        <f>'FIGEM 2020'!B243</f>
        <v>4</v>
      </c>
      <c r="C148" s="183" t="str">
        <f>'FIGEM 2020'!C243</f>
        <v>PEUMO</v>
      </c>
      <c r="D148" s="271">
        <f t="shared" si="10"/>
        <v>0</v>
      </c>
      <c r="E148" s="272">
        <f>'FIGEM 2020'!P243</f>
        <v>0</v>
      </c>
      <c r="F148" s="273">
        <f t="shared" si="11"/>
        <v>0</v>
      </c>
      <c r="G148" s="273">
        <f t="shared" si="12"/>
        <v>0</v>
      </c>
      <c r="H148" s="273">
        <f t="shared" si="13"/>
        <v>0</v>
      </c>
      <c r="I148" s="273">
        <f t="shared" si="14"/>
        <v>0</v>
      </c>
    </row>
    <row r="149" spans="1:9" x14ac:dyDescent="0.25">
      <c r="A149" s="183">
        <f>'FIGEM 2020'!A166</f>
        <v>6116</v>
      </c>
      <c r="B149" s="182">
        <f>'FIGEM 2020'!B166</f>
        <v>4</v>
      </c>
      <c r="C149" s="183" t="str">
        <f>'FIGEM 2020'!C166</f>
        <v>REQUÍNOA</v>
      </c>
      <c r="D149" s="271">
        <f t="shared" si="10"/>
        <v>87847993</v>
      </c>
      <c r="E149" s="272">
        <f>'FIGEM 2020'!P166</f>
        <v>87847992.920297086</v>
      </c>
      <c r="F149" s="273">
        <f t="shared" si="11"/>
        <v>87847993</v>
      </c>
      <c r="G149" s="273">
        <f t="shared" si="12"/>
        <v>7.9702913761138916E-2</v>
      </c>
      <c r="H149" s="273">
        <f t="shared" si="13"/>
        <v>0</v>
      </c>
      <c r="I149" s="273">
        <f t="shared" si="14"/>
        <v>87847993</v>
      </c>
    </row>
    <row r="150" spans="1:9" hidden="1" x14ac:dyDescent="0.25">
      <c r="A150" s="183">
        <f>'FIGEM 2020'!A52</f>
        <v>5804</v>
      </c>
      <c r="B150" s="182">
        <f>'FIGEM 2020'!B52</f>
        <v>1</v>
      </c>
      <c r="C150" s="183" t="str">
        <f>'FIGEM 2020'!C52</f>
        <v>VILLA ALEMANA</v>
      </c>
      <c r="D150" s="271">
        <f t="shared" si="10"/>
        <v>0</v>
      </c>
      <c r="E150" s="272">
        <f>'FIGEM 2020'!P52</f>
        <v>0</v>
      </c>
      <c r="F150" s="273">
        <f t="shared" si="11"/>
        <v>0</v>
      </c>
      <c r="G150" s="273">
        <f t="shared" si="12"/>
        <v>0</v>
      </c>
      <c r="H150" s="273">
        <f t="shared" si="13"/>
        <v>0</v>
      </c>
      <c r="I150" s="273">
        <f t="shared" si="14"/>
        <v>0</v>
      </c>
    </row>
    <row r="151" spans="1:9" hidden="1" x14ac:dyDescent="0.25">
      <c r="A151" s="183">
        <f>'FIGEM 2020'!A67</f>
        <v>13117</v>
      </c>
      <c r="B151" s="182">
        <f>'FIGEM 2020'!B67</f>
        <v>1</v>
      </c>
      <c r="C151" s="183" t="str">
        <f>'FIGEM 2020'!C67</f>
        <v>LO PRADO</v>
      </c>
      <c r="D151" s="271">
        <f t="shared" si="10"/>
        <v>0</v>
      </c>
      <c r="E151" s="272">
        <f>'FIGEM 2020'!P67</f>
        <v>0</v>
      </c>
      <c r="F151" s="273">
        <f t="shared" si="11"/>
        <v>0</v>
      </c>
      <c r="G151" s="273">
        <f t="shared" si="12"/>
        <v>0</v>
      </c>
      <c r="H151" s="273">
        <f t="shared" si="13"/>
        <v>0</v>
      </c>
      <c r="I151" s="273">
        <f t="shared" si="14"/>
        <v>0</v>
      </c>
    </row>
    <row r="152" spans="1:9" hidden="1" x14ac:dyDescent="0.25">
      <c r="A152" s="183">
        <f>'FIGEM 2020'!A360</f>
        <v>6304</v>
      </c>
      <c r="B152" s="182">
        <f>'FIGEM 2020'!B360</f>
        <v>5</v>
      </c>
      <c r="C152" s="183" t="str">
        <f>'FIGEM 2020'!C360</f>
        <v>LOLOL</v>
      </c>
      <c r="D152" s="271">
        <f t="shared" si="10"/>
        <v>0</v>
      </c>
      <c r="E152" s="272">
        <f>'FIGEM 2020'!P360</f>
        <v>0</v>
      </c>
      <c r="F152" s="273">
        <f t="shared" si="11"/>
        <v>0</v>
      </c>
      <c r="G152" s="273">
        <f t="shared" si="12"/>
        <v>0</v>
      </c>
      <c r="H152" s="273">
        <f t="shared" si="13"/>
        <v>0</v>
      </c>
      <c r="I152" s="273">
        <f t="shared" si="14"/>
        <v>0</v>
      </c>
    </row>
    <row r="153" spans="1:9" hidden="1" x14ac:dyDescent="0.25">
      <c r="A153" s="183">
        <f>'FIGEM 2020'!A144</f>
        <v>9201</v>
      </c>
      <c r="B153" s="182">
        <f>'FIGEM 2020'!B144</f>
        <v>3</v>
      </c>
      <c r="C153" s="183" t="str">
        <f>'FIGEM 2020'!C144</f>
        <v>ANGOL</v>
      </c>
      <c r="D153" s="271">
        <f t="shared" si="10"/>
        <v>0</v>
      </c>
      <c r="E153" s="272">
        <f>'FIGEM 2020'!P144</f>
        <v>0</v>
      </c>
      <c r="F153" s="273">
        <f t="shared" si="11"/>
        <v>0</v>
      </c>
      <c r="G153" s="273">
        <f t="shared" si="12"/>
        <v>0</v>
      </c>
      <c r="H153" s="273">
        <f t="shared" si="13"/>
        <v>0</v>
      </c>
      <c r="I153" s="273">
        <f t="shared" si="14"/>
        <v>0</v>
      </c>
    </row>
    <row r="154" spans="1:9" x14ac:dyDescent="0.25">
      <c r="A154" s="183">
        <f>'FIGEM 2020'!A167</f>
        <v>5102</v>
      </c>
      <c r="B154" s="182">
        <f>'FIGEM 2020'!B167</f>
        <v>4</v>
      </c>
      <c r="C154" s="183" t="str">
        <f>'FIGEM 2020'!C167</f>
        <v>CASABLANCA</v>
      </c>
      <c r="D154" s="271">
        <f t="shared" si="10"/>
        <v>87310422</v>
      </c>
      <c r="E154" s="272">
        <f>'FIGEM 2020'!P167</f>
        <v>87310421.783790052</v>
      </c>
      <c r="F154" s="273">
        <f t="shared" si="11"/>
        <v>87310422</v>
      </c>
      <c r="G154" s="273">
        <f t="shared" si="12"/>
        <v>0.21620994806289673</v>
      </c>
      <c r="H154" s="273">
        <f t="shared" si="13"/>
        <v>0</v>
      </c>
      <c r="I154" s="273">
        <f t="shared" si="14"/>
        <v>87310422</v>
      </c>
    </row>
    <row r="155" spans="1:9" hidden="1" x14ac:dyDescent="0.25">
      <c r="A155" s="183">
        <f>'FIGEM 2020'!A333</f>
        <v>5404</v>
      </c>
      <c r="B155" s="182">
        <f>'FIGEM 2020'!B333</f>
        <v>5</v>
      </c>
      <c r="C155" s="183" t="str">
        <f>'FIGEM 2020'!C333</f>
        <v>PETORCA</v>
      </c>
      <c r="D155" s="271">
        <f t="shared" si="10"/>
        <v>0</v>
      </c>
      <c r="E155" s="272">
        <f>'FIGEM 2020'!P333</f>
        <v>0</v>
      </c>
      <c r="F155" s="273">
        <f t="shared" si="11"/>
        <v>0</v>
      </c>
      <c r="G155" s="273">
        <f t="shared" si="12"/>
        <v>0</v>
      </c>
      <c r="H155" s="273">
        <f t="shared" si="13"/>
        <v>0</v>
      </c>
      <c r="I155" s="273">
        <f t="shared" si="14"/>
        <v>0</v>
      </c>
    </row>
    <row r="156" spans="1:9" hidden="1" x14ac:dyDescent="0.25">
      <c r="A156" s="183">
        <f>'FIGEM 2020'!A146</f>
        <v>5303</v>
      </c>
      <c r="B156" s="182">
        <f>'FIGEM 2020'!B146</f>
        <v>3</v>
      </c>
      <c r="C156" s="183" t="str">
        <f>'FIGEM 2020'!C146</f>
        <v>RINCONADA</v>
      </c>
      <c r="D156" s="271">
        <f t="shared" si="10"/>
        <v>0</v>
      </c>
      <c r="E156" s="272">
        <f>'FIGEM 2020'!P146</f>
        <v>0</v>
      </c>
      <c r="F156" s="273">
        <f t="shared" si="11"/>
        <v>0</v>
      </c>
      <c r="G156" s="273">
        <f t="shared" si="12"/>
        <v>0</v>
      </c>
      <c r="H156" s="273">
        <f t="shared" si="13"/>
        <v>0</v>
      </c>
      <c r="I156" s="273">
        <f t="shared" si="14"/>
        <v>0</v>
      </c>
    </row>
    <row r="157" spans="1:9" hidden="1" x14ac:dyDescent="0.25">
      <c r="A157" s="183">
        <f>'FIGEM 2020'!A159</f>
        <v>5301</v>
      </c>
      <c r="B157" s="182">
        <f>'FIGEM 2020'!B159</f>
        <v>3</v>
      </c>
      <c r="C157" s="183" t="str">
        <f>'FIGEM 2020'!C159</f>
        <v>LOS ANDES</v>
      </c>
      <c r="D157" s="271">
        <f t="shared" si="10"/>
        <v>0</v>
      </c>
      <c r="E157" s="272">
        <f>'FIGEM 2020'!P159</f>
        <v>0</v>
      </c>
      <c r="F157" s="273">
        <f t="shared" si="11"/>
        <v>0</v>
      </c>
      <c r="G157" s="273">
        <f t="shared" si="12"/>
        <v>0</v>
      </c>
      <c r="H157" s="273">
        <f t="shared" si="13"/>
        <v>0</v>
      </c>
      <c r="I157" s="273">
        <f t="shared" si="14"/>
        <v>0</v>
      </c>
    </row>
    <row r="158" spans="1:9" hidden="1" x14ac:dyDescent="0.25">
      <c r="A158" s="183">
        <f>'FIGEM 2020'!A93</f>
        <v>1107</v>
      </c>
      <c r="B158" s="182">
        <f>'FIGEM 2020'!B93</f>
        <v>2</v>
      </c>
      <c r="C158" s="183" t="str">
        <f>'FIGEM 2020'!C93</f>
        <v>ALTO HOSPICIO</v>
      </c>
      <c r="D158" s="271">
        <f t="shared" si="10"/>
        <v>0</v>
      </c>
      <c r="E158" s="272">
        <f>'FIGEM 2020'!P93</f>
        <v>0</v>
      </c>
      <c r="F158" s="273">
        <f t="shared" si="11"/>
        <v>0</v>
      </c>
      <c r="G158" s="273">
        <f t="shared" si="12"/>
        <v>0</v>
      </c>
      <c r="H158" s="273">
        <f t="shared" si="13"/>
        <v>0</v>
      </c>
      <c r="I158" s="273">
        <f t="shared" si="14"/>
        <v>0</v>
      </c>
    </row>
    <row r="159" spans="1:9" hidden="1" x14ac:dyDescent="0.25">
      <c r="A159" s="183">
        <f>'FIGEM 2020'!A241</f>
        <v>14202</v>
      </c>
      <c r="B159" s="182">
        <f>'FIGEM 2020'!B241</f>
        <v>4</v>
      </c>
      <c r="C159" s="183" t="str">
        <f>'FIGEM 2020'!C241</f>
        <v>FUTRONO</v>
      </c>
      <c r="D159" s="271">
        <f t="shared" si="10"/>
        <v>0</v>
      </c>
      <c r="E159" s="272">
        <f>'FIGEM 2020'!P241</f>
        <v>0</v>
      </c>
      <c r="F159" s="273">
        <f t="shared" si="11"/>
        <v>0</v>
      </c>
      <c r="G159" s="273">
        <f t="shared" si="12"/>
        <v>0</v>
      </c>
      <c r="H159" s="273">
        <f t="shared" si="13"/>
        <v>0</v>
      </c>
      <c r="I159" s="273">
        <f t="shared" si="14"/>
        <v>0</v>
      </c>
    </row>
    <row r="160" spans="1:9" x14ac:dyDescent="0.25">
      <c r="A160" s="183">
        <f>'FIGEM 2020'!A168</f>
        <v>7306</v>
      </c>
      <c r="B160" s="182">
        <f>'FIGEM 2020'!B168</f>
        <v>4</v>
      </c>
      <c r="C160" s="183" t="str">
        <f>'FIGEM 2020'!C168</f>
        <v>ROMERAL</v>
      </c>
      <c r="D160" s="271">
        <f t="shared" si="10"/>
        <v>86604111</v>
      </c>
      <c r="E160" s="272">
        <f>'FIGEM 2020'!P168</f>
        <v>86604110.940230772</v>
      </c>
      <c r="F160" s="273">
        <f t="shared" si="11"/>
        <v>86604111</v>
      </c>
      <c r="G160" s="273">
        <f t="shared" si="12"/>
        <v>5.9769228100776672E-2</v>
      </c>
      <c r="H160" s="273">
        <f t="shared" si="13"/>
        <v>0</v>
      </c>
      <c r="I160" s="273">
        <f t="shared" si="14"/>
        <v>86604111</v>
      </c>
    </row>
    <row r="161" spans="1:9" x14ac:dyDescent="0.25">
      <c r="A161" s="183">
        <f>'FIGEM 2020'!A169</f>
        <v>6107</v>
      </c>
      <c r="B161" s="182">
        <f>'FIGEM 2020'!B169</f>
        <v>4</v>
      </c>
      <c r="C161" s="183" t="str">
        <f>'FIGEM 2020'!C169</f>
        <v>LAS CABRAS</v>
      </c>
      <c r="D161" s="271">
        <f t="shared" si="10"/>
        <v>86337726</v>
      </c>
      <c r="E161" s="272">
        <f>'FIGEM 2020'!P169</f>
        <v>86337725.744017258</v>
      </c>
      <c r="F161" s="273">
        <f t="shared" si="11"/>
        <v>86337726</v>
      </c>
      <c r="G161" s="273">
        <f t="shared" si="12"/>
        <v>0.25598274171352386</v>
      </c>
      <c r="H161" s="273">
        <f t="shared" si="13"/>
        <v>0</v>
      </c>
      <c r="I161" s="273">
        <f t="shared" si="14"/>
        <v>86337726</v>
      </c>
    </row>
    <row r="162" spans="1:9" hidden="1" x14ac:dyDescent="0.25">
      <c r="A162" s="183">
        <f>'FIGEM 2020'!A225</f>
        <v>5506</v>
      </c>
      <c r="B162" s="182">
        <f>'FIGEM 2020'!B225</f>
        <v>4</v>
      </c>
      <c r="C162" s="183" t="str">
        <f>'FIGEM 2020'!C225</f>
        <v>NOGALES</v>
      </c>
      <c r="D162" s="271">
        <f t="shared" si="10"/>
        <v>0</v>
      </c>
      <c r="E162" s="272">
        <f>'FIGEM 2020'!P225</f>
        <v>0</v>
      </c>
      <c r="F162" s="273">
        <f t="shared" si="11"/>
        <v>0</v>
      </c>
      <c r="G162" s="273">
        <f t="shared" si="12"/>
        <v>0</v>
      </c>
      <c r="H162" s="273">
        <f t="shared" si="13"/>
        <v>0</v>
      </c>
      <c r="I162" s="273">
        <f t="shared" si="14"/>
        <v>0</v>
      </c>
    </row>
    <row r="163" spans="1:9" hidden="1" x14ac:dyDescent="0.25">
      <c r="A163" s="183">
        <f>'FIGEM 2020'!A98</f>
        <v>8106</v>
      </c>
      <c r="B163" s="182">
        <f>'FIGEM 2020'!B98</f>
        <v>2</v>
      </c>
      <c r="C163" s="183" t="str">
        <f>'FIGEM 2020'!C98</f>
        <v>LOTA</v>
      </c>
      <c r="D163" s="271">
        <f t="shared" si="10"/>
        <v>0</v>
      </c>
      <c r="E163" s="272">
        <f>'FIGEM 2020'!P98</f>
        <v>0</v>
      </c>
      <c r="F163" s="273">
        <f t="shared" si="11"/>
        <v>0</v>
      </c>
      <c r="G163" s="273">
        <f t="shared" si="12"/>
        <v>0</v>
      </c>
      <c r="H163" s="273">
        <f t="shared" si="13"/>
        <v>0</v>
      </c>
      <c r="I163" s="273">
        <f t="shared" si="14"/>
        <v>0</v>
      </c>
    </row>
    <row r="164" spans="1:9" hidden="1" x14ac:dyDescent="0.25">
      <c r="A164" s="183">
        <f>'FIGEM 2020'!A345</f>
        <v>5104</v>
      </c>
      <c r="B164" s="182">
        <f>'FIGEM 2020'!B345</f>
        <v>5</v>
      </c>
      <c r="C164" s="183" t="str">
        <f>'FIGEM 2020'!C345</f>
        <v>JUAN FERNÁNDEZ</v>
      </c>
      <c r="D164" s="271">
        <f t="shared" si="10"/>
        <v>0</v>
      </c>
      <c r="E164" s="272">
        <f>'FIGEM 2020'!P345</f>
        <v>0</v>
      </c>
      <c r="F164" s="273">
        <f t="shared" si="11"/>
        <v>0</v>
      </c>
      <c r="G164" s="273">
        <f t="shared" si="12"/>
        <v>0</v>
      </c>
      <c r="H164" s="273">
        <f t="shared" si="13"/>
        <v>0</v>
      </c>
      <c r="I164" s="273">
        <f t="shared" si="14"/>
        <v>0</v>
      </c>
    </row>
    <row r="165" spans="1:9" x14ac:dyDescent="0.25">
      <c r="A165" s="183">
        <f>'FIGEM 2020'!A170</f>
        <v>8304</v>
      </c>
      <c r="B165" s="182">
        <f>'FIGEM 2020'!B170</f>
        <v>4</v>
      </c>
      <c r="C165" s="183" t="str">
        <f>'FIGEM 2020'!C170</f>
        <v>LAJA</v>
      </c>
      <c r="D165" s="271">
        <f t="shared" si="10"/>
        <v>85517228</v>
      </c>
      <c r="E165" s="272">
        <f>'FIGEM 2020'!P170</f>
        <v>85517227.836274803</v>
      </c>
      <c r="F165" s="273">
        <f t="shared" si="11"/>
        <v>85517228</v>
      </c>
      <c r="G165" s="273">
        <f t="shared" si="12"/>
        <v>0.16372519731521606</v>
      </c>
      <c r="H165" s="273">
        <f t="shared" si="13"/>
        <v>0</v>
      </c>
      <c r="I165" s="273">
        <f t="shared" si="14"/>
        <v>85517228</v>
      </c>
    </row>
    <row r="166" spans="1:9" x14ac:dyDescent="0.25">
      <c r="A166" s="183">
        <f>'FIGEM 2020'!A171</f>
        <v>1405</v>
      </c>
      <c r="B166" s="182">
        <f>'FIGEM 2020'!B171</f>
        <v>4</v>
      </c>
      <c r="C166" s="183" t="str">
        <f>'FIGEM 2020'!C171</f>
        <v>PICA</v>
      </c>
      <c r="D166" s="271">
        <f t="shared" si="10"/>
        <v>85364943</v>
      </c>
      <c r="E166" s="272">
        <f>'FIGEM 2020'!P171</f>
        <v>85364943.409650177</v>
      </c>
      <c r="F166" s="273">
        <f t="shared" si="11"/>
        <v>85364943</v>
      </c>
      <c r="G166" s="273">
        <f t="shared" si="12"/>
        <v>-0.40965017676353455</v>
      </c>
      <c r="H166" s="273">
        <f t="shared" si="13"/>
        <v>0</v>
      </c>
      <c r="I166" s="273">
        <f t="shared" si="14"/>
        <v>85364943</v>
      </c>
    </row>
    <row r="167" spans="1:9" hidden="1" x14ac:dyDescent="0.25">
      <c r="A167" s="183">
        <f>'FIGEM 2020'!A259</f>
        <v>14105</v>
      </c>
      <c r="B167" s="182">
        <f>'FIGEM 2020'!B259</f>
        <v>4</v>
      </c>
      <c r="C167" s="183" t="str">
        <f>'FIGEM 2020'!C259</f>
        <v>MÁFIL</v>
      </c>
      <c r="D167" s="271">
        <f t="shared" si="10"/>
        <v>0</v>
      </c>
      <c r="E167" s="272">
        <f>'FIGEM 2020'!P259</f>
        <v>0</v>
      </c>
      <c r="F167" s="273">
        <f t="shared" si="11"/>
        <v>0</v>
      </c>
      <c r="G167" s="273">
        <f t="shared" si="12"/>
        <v>0</v>
      </c>
      <c r="H167" s="273">
        <f t="shared" si="13"/>
        <v>0</v>
      </c>
      <c r="I167" s="273">
        <f t="shared" si="14"/>
        <v>0</v>
      </c>
    </row>
    <row r="168" spans="1:9" x14ac:dyDescent="0.25">
      <c r="A168" s="183">
        <f>'FIGEM 2020'!A172</f>
        <v>5405</v>
      </c>
      <c r="B168" s="182">
        <f>'FIGEM 2020'!B172</f>
        <v>4</v>
      </c>
      <c r="C168" s="183" t="str">
        <f>'FIGEM 2020'!C172</f>
        <v>ZAPALLAR</v>
      </c>
      <c r="D168" s="271">
        <f t="shared" si="10"/>
        <v>85068130</v>
      </c>
      <c r="E168" s="272">
        <f>'FIGEM 2020'!P172</f>
        <v>85068129.890511245</v>
      </c>
      <c r="F168" s="273">
        <f t="shared" si="11"/>
        <v>85068130</v>
      </c>
      <c r="G168" s="273">
        <f t="shared" si="12"/>
        <v>0.10948875546455383</v>
      </c>
      <c r="H168" s="273">
        <f t="shared" si="13"/>
        <v>0</v>
      </c>
      <c r="I168" s="273">
        <f t="shared" si="14"/>
        <v>85068130</v>
      </c>
    </row>
    <row r="169" spans="1:9" hidden="1" x14ac:dyDescent="0.25">
      <c r="A169" s="183">
        <f>'FIGEM 2020'!A338</f>
        <v>7110</v>
      </c>
      <c r="B169" s="182">
        <f>'FIGEM 2020'!B338</f>
        <v>5</v>
      </c>
      <c r="C169" s="183" t="str">
        <f>'FIGEM 2020'!C338</f>
        <v>SAN RAFAEL</v>
      </c>
      <c r="D169" s="271">
        <f t="shared" si="10"/>
        <v>0</v>
      </c>
      <c r="E169" s="272">
        <f>'FIGEM 2020'!P338</f>
        <v>0</v>
      </c>
      <c r="F169" s="273">
        <f t="shared" si="11"/>
        <v>0</v>
      </c>
      <c r="G169" s="273">
        <f t="shared" si="12"/>
        <v>0</v>
      </c>
      <c r="H169" s="273">
        <f t="shared" si="13"/>
        <v>0</v>
      </c>
      <c r="I169" s="273">
        <f t="shared" si="14"/>
        <v>0</v>
      </c>
    </row>
    <row r="170" spans="1:9" hidden="1" x14ac:dyDescent="0.25">
      <c r="A170" s="183">
        <f>'FIGEM 2020'!A359</f>
        <v>6204</v>
      </c>
      <c r="B170" s="182">
        <f>'FIGEM 2020'!B359</f>
        <v>5</v>
      </c>
      <c r="C170" s="183" t="str">
        <f>'FIGEM 2020'!C359</f>
        <v>MARCHIHUE</v>
      </c>
      <c r="D170" s="271">
        <f t="shared" si="10"/>
        <v>0</v>
      </c>
      <c r="E170" s="272">
        <f>'FIGEM 2020'!P359</f>
        <v>0</v>
      </c>
      <c r="F170" s="273">
        <f t="shared" si="11"/>
        <v>0</v>
      </c>
      <c r="G170" s="273">
        <f t="shared" si="12"/>
        <v>0</v>
      </c>
      <c r="H170" s="273">
        <f t="shared" si="13"/>
        <v>0</v>
      </c>
      <c r="I170" s="273">
        <f t="shared" si="14"/>
        <v>0</v>
      </c>
    </row>
    <row r="171" spans="1:9" x14ac:dyDescent="0.25">
      <c r="A171" s="183">
        <f>'FIGEM 2020'!A173</f>
        <v>10205</v>
      </c>
      <c r="B171" s="182">
        <f>'FIGEM 2020'!B173</f>
        <v>4</v>
      </c>
      <c r="C171" s="183" t="str">
        <f>'FIGEM 2020'!C173</f>
        <v>DALCAHUE</v>
      </c>
      <c r="D171" s="271">
        <f t="shared" si="10"/>
        <v>84881097</v>
      </c>
      <c r="E171" s="272">
        <f>'FIGEM 2020'!P173</f>
        <v>84881097.33130075</v>
      </c>
      <c r="F171" s="273">
        <f t="shared" si="11"/>
        <v>84881097</v>
      </c>
      <c r="G171" s="273">
        <f t="shared" si="12"/>
        <v>-0.33130075037479401</v>
      </c>
      <c r="H171" s="273">
        <f t="shared" si="13"/>
        <v>0</v>
      </c>
      <c r="I171" s="273">
        <f t="shared" si="14"/>
        <v>84881097</v>
      </c>
    </row>
    <row r="172" spans="1:9" x14ac:dyDescent="0.25">
      <c r="A172" s="183">
        <f>'FIGEM 2020'!A174</f>
        <v>10305</v>
      </c>
      <c r="B172" s="182">
        <f>'FIGEM 2020'!B174</f>
        <v>4</v>
      </c>
      <c r="C172" s="183" t="str">
        <f>'FIGEM 2020'!C174</f>
        <v>RÍO NEGRO</v>
      </c>
      <c r="D172" s="271">
        <f t="shared" si="10"/>
        <v>84661193</v>
      </c>
      <c r="E172" s="272">
        <f>'FIGEM 2020'!P174</f>
        <v>84661193.102077112</v>
      </c>
      <c r="F172" s="273">
        <f t="shared" si="11"/>
        <v>84661193</v>
      </c>
      <c r="G172" s="273">
        <f t="shared" si="12"/>
        <v>-0.10207711160182953</v>
      </c>
      <c r="H172" s="273">
        <f t="shared" si="13"/>
        <v>0</v>
      </c>
      <c r="I172" s="273">
        <f t="shared" si="14"/>
        <v>84661193</v>
      </c>
    </row>
    <row r="173" spans="1:9" hidden="1" x14ac:dyDescent="0.25">
      <c r="A173" s="183">
        <f>'FIGEM 2020'!A260</f>
        <v>14106</v>
      </c>
      <c r="B173" s="182">
        <f>'FIGEM 2020'!B260</f>
        <v>4</v>
      </c>
      <c r="C173" s="183" t="str">
        <f>'FIGEM 2020'!C260</f>
        <v>MARIQUINA</v>
      </c>
      <c r="D173" s="271">
        <f t="shared" si="10"/>
        <v>0</v>
      </c>
      <c r="E173" s="272">
        <f>'FIGEM 2020'!P260</f>
        <v>0</v>
      </c>
      <c r="F173" s="273">
        <f t="shared" si="11"/>
        <v>0</v>
      </c>
      <c r="G173" s="273">
        <f t="shared" si="12"/>
        <v>0</v>
      </c>
      <c r="H173" s="273">
        <f t="shared" si="13"/>
        <v>0</v>
      </c>
      <c r="I173" s="273">
        <f t="shared" si="14"/>
        <v>0</v>
      </c>
    </row>
    <row r="174" spans="1:9" x14ac:dyDescent="0.25">
      <c r="A174" s="183">
        <f>'FIGEM 2020'!A175</f>
        <v>6306</v>
      </c>
      <c r="B174" s="182">
        <f>'FIGEM 2020'!B175</f>
        <v>4</v>
      </c>
      <c r="C174" s="183" t="str">
        <f>'FIGEM 2020'!C175</f>
        <v>PALMILLA</v>
      </c>
      <c r="D174" s="271">
        <f t="shared" si="10"/>
        <v>84540554</v>
      </c>
      <c r="E174" s="272">
        <f>'FIGEM 2020'!P175</f>
        <v>84540554.092815906</v>
      </c>
      <c r="F174" s="273">
        <f t="shared" si="11"/>
        <v>84540554</v>
      </c>
      <c r="G174" s="273">
        <f t="shared" si="12"/>
        <v>-9.2815905809402466E-2</v>
      </c>
      <c r="H174" s="273">
        <f t="shared" si="13"/>
        <v>0</v>
      </c>
      <c r="I174" s="273">
        <f t="shared" si="14"/>
        <v>84540554</v>
      </c>
    </row>
    <row r="175" spans="1:9" hidden="1" x14ac:dyDescent="0.25">
      <c r="A175" s="183">
        <f>'FIGEM 2020'!A255</f>
        <v>10108</v>
      </c>
      <c r="B175" s="182">
        <f>'FIGEM 2020'!B255</f>
        <v>4</v>
      </c>
      <c r="C175" s="183" t="str">
        <f>'FIGEM 2020'!C255</f>
        <v>MAULLÍN</v>
      </c>
      <c r="D175" s="271">
        <f t="shared" si="10"/>
        <v>0</v>
      </c>
      <c r="E175" s="272">
        <f>'FIGEM 2020'!P255</f>
        <v>0</v>
      </c>
      <c r="F175" s="273">
        <f t="shared" si="11"/>
        <v>0</v>
      </c>
      <c r="G175" s="273">
        <f t="shared" si="12"/>
        <v>0</v>
      </c>
      <c r="H175" s="273">
        <f t="shared" si="13"/>
        <v>0</v>
      </c>
      <c r="I175" s="273">
        <f t="shared" si="14"/>
        <v>0</v>
      </c>
    </row>
    <row r="176" spans="1:9" x14ac:dyDescent="0.25">
      <c r="A176" s="183">
        <f>'FIGEM 2020'!A176</f>
        <v>14201</v>
      </c>
      <c r="B176" s="182">
        <f>'FIGEM 2020'!B176</f>
        <v>4</v>
      </c>
      <c r="C176" s="183" t="str">
        <f>'FIGEM 2020'!C176</f>
        <v>LA UNIÓN</v>
      </c>
      <c r="D176" s="271">
        <f t="shared" si="10"/>
        <v>84100344</v>
      </c>
      <c r="E176" s="272">
        <f>'FIGEM 2020'!P176</f>
        <v>84100344.061600119</v>
      </c>
      <c r="F176" s="273">
        <f t="shared" si="11"/>
        <v>84100344</v>
      </c>
      <c r="G176" s="273">
        <f t="shared" si="12"/>
        <v>-6.160011887550354E-2</v>
      </c>
      <c r="H176" s="273">
        <f t="shared" si="13"/>
        <v>0</v>
      </c>
      <c r="I176" s="273">
        <f t="shared" si="14"/>
        <v>84100344</v>
      </c>
    </row>
    <row r="177" spans="1:9" hidden="1" x14ac:dyDescent="0.25">
      <c r="A177" s="183">
        <f>'FIGEM 2020'!A354</f>
        <v>8307</v>
      </c>
      <c r="B177" s="182">
        <f>'FIGEM 2020'!B354</f>
        <v>5</v>
      </c>
      <c r="C177" s="183" t="str">
        <f>'FIGEM 2020'!C354</f>
        <v>NEGRETE</v>
      </c>
      <c r="D177" s="271">
        <f t="shared" si="10"/>
        <v>0</v>
      </c>
      <c r="E177" s="272">
        <f>'FIGEM 2020'!P354</f>
        <v>0</v>
      </c>
      <c r="F177" s="273">
        <f t="shared" si="11"/>
        <v>0</v>
      </c>
      <c r="G177" s="273">
        <f t="shared" si="12"/>
        <v>0</v>
      </c>
      <c r="H177" s="273">
        <f t="shared" si="13"/>
        <v>0</v>
      </c>
      <c r="I177" s="273">
        <f t="shared" si="14"/>
        <v>0</v>
      </c>
    </row>
    <row r="178" spans="1:9" x14ac:dyDescent="0.25">
      <c r="A178" s="183">
        <f>'FIGEM 2020'!A177</f>
        <v>8202</v>
      </c>
      <c r="B178" s="182">
        <f>'FIGEM 2020'!B177</f>
        <v>4</v>
      </c>
      <c r="C178" s="183" t="str">
        <f>'FIGEM 2020'!C177</f>
        <v>ARAUCO</v>
      </c>
      <c r="D178" s="271">
        <f t="shared" si="10"/>
        <v>83714617</v>
      </c>
      <c r="E178" s="272">
        <f>'FIGEM 2020'!P177</f>
        <v>83714616.748237342</v>
      </c>
      <c r="F178" s="273">
        <f t="shared" si="11"/>
        <v>83714617</v>
      </c>
      <c r="G178" s="273">
        <f t="shared" si="12"/>
        <v>0.25176265835762024</v>
      </c>
      <c r="H178" s="273">
        <f t="shared" si="13"/>
        <v>0</v>
      </c>
      <c r="I178" s="273">
        <f t="shared" si="14"/>
        <v>83714617</v>
      </c>
    </row>
    <row r="179" spans="1:9" x14ac:dyDescent="0.25">
      <c r="A179" s="183">
        <f>'FIGEM 2020'!A178</f>
        <v>6102</v>
      </c>
      <c r="B179" s="182">
        <f>'FIGEM 2020'!B178</f>
        <v>4</v>
      </c>
      <c r="C179" s="183" t="str">
        <f>'FIGEM 2020'!C178</f>
        <v>CODEGUA</v>
      </c>
      <c r="D179" s="271">
        <f t="shared" si="10"/>
        <v>83255258</v>
      </c>
      <c r="E179" s="272">
        <f>'FIGEM 2020'!P178</f>
        <v>83255258.170295462</v>
      </c>
      <c r="F179" s="273">
        <f t="shared" si="11"/>
        <v>83255258</v>
      </c>
      <c r="G179" s="273">
        <f t="shared" si="12"/>
        <v>-0.17029546201229095</v>
      </c>
      <c r="H179" s="273">
        <f t="shared" si="13"/>
        <v>0</v>
      </c>
      <c r="I179" s="273">
        <f t="shared" si="14"/>
        <v>83255258</v>
      </c>
    </row>
    <row r="180" spans="1:9" x14ac:dyDescent="0.25">
      <c r="A180" s="183">
        <f>'FIGEM 2020'!A179</f>
        <v>12302</v>
      </c>
      <c r="B180" s="182">
        <f>'FIGEM 2020'!B179</f>
        <v>4</v>
      </c>
      <c r="C180" s="183" t="str">
        <f>'FIGEM 2020'!C179</f>
        <v>PRIMAVERA</v>
      </c>
      <c r="D180" s="271">
        <f t="shared" si="10"/>
        <v>83237336</v>
      </c>
      <c r="E180" s="272">
        <f>'FIGEM 2020'!P179</f>
        <v>83237336.325681403</v>
      </c>
      <c r="F180" s="273">
        <f t="shared" si="11"/>
        <v>83237336</v>
      </c>
      <c r="G180" s="273">
        <f t="shared" si="12"/>
        <v>-0.3256814032793045</v>
      </c>
      <c r="H180" s="273">
        <f t="shared" si="13"/>
        <v>0</v>
      </c>
      <c r="I180" s="273">
        <f t="shared" si="14"/>
        <v>83237336</v>
      </c>
    </row>
    <row r="181" spans="1:9" hidden="1" x14ac:dyDescent="0.25">
      <c r="A181" s="183">
        <f>'FIGEM 2020'!A155</f>
        <v>2301</v>
      </c>
      <c r="B181" s="182">
        <f>'FIGEM 2020'!B155</f>
        <v>3</v>
      </c>
      <c r="C181" s="183" t="str">
        <f>'FIGEM 2020'!C155</f>
        <v>TOCOPILLA</v>
      </c>
      <c r="D181" s="271">
        <f t="shared" si="10"/>
        <v>0</v>
      </c>
      <c r="E181" s="272">
        <f>'FIGEM 2020'!P155</f>
        <v>0</v>
      </c>
      <c r="F181" s="273">
        <f t="shared" si="11"/>
        <v>0</v>
      </c>
      <c r="G181" s="273">
        <f t="shared" si="12"/>
        <v>0</v>
      </c>
      <c r="H181" s="273">
        <f t="shared" si="13"/>
        <v>0</v>
      </c>
      <c r="I181" s="273">
        <f t="shared" si="14"/>
        <v>0</v>
      </c>
    </row>
    <row r="182" spans="1:9" x14ac:dyDescent="0.25">
      <c r="A182" s="183">
        <f>'FIGEM 2020'!A180</f>
        <v>10105</v>
      </c>
      <c r="B182" s="182">
        <f>'FIGEM 2020'!B180</f>
        <v>4</v>
      </c>
      <c r="C182" s="183" t="str">
        <f>'FIGEM 2020'!C180</f>
        <v>FRUTILLAR</v>
      </c>
      <c r="D182" s="271">
        <f t="shared" si="10"/>
        <v>83155187</v>
      </c>
      <c r="E182" s="272">
        <f>'FIGEM 2020'!P180</f>
        <v>83155187.168130144</v>
      </c>
      <c r="F182" s="273">
        <f t="shared" si="11"/>
        <v>83155187</v>
      </c>
      <c r="G182" s="273">
        <f t="shared" si="12"/>
        <v>-0.16813014447689056</v>
      </c>
      <c r="H182" s="273">
        <f t="shared" si="13"/>
        <v>0</v>
      </c>
      <c r="I182" s="273">
        <f t="shared" si="14"/>
        <v>83155187</v>
      </c>
    </row>
    <row r="183" spans="1:9" x14ac:dyDescent="0.25">
      <c r="A183" s="183">
        <f>'FIGEM 2020'!A181</f>
        <v>6103</v>
      </c>
      <c r="B183" s="182">
        <f>'FIGEM 2020'!B181</f>
        <v>4</v>
      </c>
      <c r="C183" s="183" t="str">
        <f>'FIGEM 2020'!C181</f>
        <v>COINCO</v>
      </c>
      <c r="D183" s="271">
        <f t="shared" si="10"/>
        <v>82559261</v>
      </c>
      <c r="E183" s="272">
        <f>'FIGEM 2020'!P181</f>
        <v>82559261.338268623</v>
      </c>
      <c r="F183" s="273">
        <f t="shared" si="11"/>
        <v>82559261</v>
      </c>
      <c r="G183" s="273">
        <f t="shared" si="12"/>
        <v>-0.33826862275600433</v>
      </c>
      <c r="H183" s="273">
        <f t="shared" si="13"/>
        <v>0</v>
      </c>
      <c r="I183" s="273">
        <f t="shared" si="14"/>
        <v>82559261</v>
      </c>
    </row>
    <row r="184" spans="1:9" hidden="1" x14ac:dyDescent="0.25">
      <c r="A184" s="183">
        <f>'FIGEM 2020'!A232</f>
        <v>4105</v>
      </c>
      <c r="B184" s="182">
        <f>'FIGEM 2020'!B232</f>
        <v>4</v>
      </c>
      <c r="C184" s="183" t="str">
        <f>'FIGEM 2020'!C232</f>
        <v>PAIGUANO</v>
      </c>
      <c r="D184" s="271">
        <f t="shared" si="10"/>
        <v>0</v>
      </c>
      <c r="E184" s="272">
        <f>'FIGEM 2020'!P232</f>
        <v>0</v>
      </c>
      <c r="F184" s="273">
        <f t="shared" si="11"/>
        <v>0</v>
      </c>
      <c r="G184" s="273">
        <f t="shared" si="12"/>
        <v>0</v>
      </c>
      <c r="H184" s="273">
        <f t="shared" si="13"/>
        <v>0</v>
      </c>
      <c r="I184" s="273">
        <f t="shared" si="14"/>
        <v>0</v>
      </c>
    </row>
    <row r="185" spans="1:9" x14ac:dyDescent="0.25">
      <c r="A185" s="183">
        <f>'FIGEM 2020'!A182</f>
        <v>9103</v>
      </c>
      <c r="B185" s="182">
        <f>'FIGEM 2020'!B182</f>
        <v>4</v>
      </c>
      <c r="C185" s="183" t="str">
        <f>'FIGEM 2020'!C182</f>
        <v>CUNCO</v>
      </c>
      <c r="D185" s="271">
        <f t="shared" si="10"/>
        <v>82403160</v>
      </c>
      <c r="E185" s="272">
        <f>'FIGEM 2020'!P182</f>
        <v>82403159.769222945</v>
      </c>
      <c r="F185" s="273">
        <f t="shared" si="11"/>
        <v>82403160</v>
      </c>
      <c r="G185" s="273">
        <f t="shared" si="12"/>
        <v>0.23077705502510071</v>
      </c>
      <c r="H185" s="273">
        <f t="shared" si="13"/>
        <v>0</v>
      </c>
      <c r="I185" s="273">
        <f t="shared" si="14"/>
        <v>82403160</v>
      </c>
    </row>
    <row r="186" spans="1:9" x14ac:dyDescent="0.25">
      <c r="A186" s="183">
        <f>'FIGEM 2020'!A183</f>
        <v>13403</v>
      </c>
      <c r="B186" s="182">
        <f>'FIGEM 2020'!B183</f>
        <v>4</v>
      </c>
      <c r="C186" s="183" t="str">
        <f>'FIGEM 2020'!C183</f>
        <v>CALERA DE TANGO</v>
      </c>
      <c r="D186" s="271">
        <f t="shared" si="10"/>
        <v>82013618</v>
      </c>
      <c r="E186" s="272">
        <f>'FIGEM 2020'!P183</f>
        <v>82013618.300390095</v>
      </c>
      <c r="F186" s="273">
        <f t="shared" si="11"/>
        <v>82013618</v>
      </c>
      <c r="G186" s="273">
        <f t="shared" si="12"/>
        <v>-0.3003900945186615</v>
      </c>
      <c r="H186" s="273">
        <f t="shared" si="13"/>
        <v>0</v>
      </c>
      <c r="I186" s="273">
        <f t="shared" si="14"/>
        <v>82013618</v>
      </c>
    </row>
    <row r="187" spans="1:9" hidden="1" x14ac:dyDescent="0.25">
      <c r="A187" s="183">
        <f>'FIGEM 2020'!A347</f>
        <v>6206</v>
      </c>
      <c r="B187" s="182">
        <f>'FIGEM 2020'!B347</f>
        <v>5</v>
      </c>
      <c r="C187" s="183" t="str">
        <f>'FIGEM 2020'!C347</f>
        <v>PAREDONES</v>
      </c>
      <c r="D187" s="271">
        <f t="shared" si="10"/>
        <v>0</v>
      </c>
      <c r="E187" s="272">
        <f>'FIGEM 2020'!P347</f>
        <v>0</v>
      </c>
      <c r="F187" s="273">
        <f t="shared" si="11"/>
        <v>0</v>
      </c>
      <c r="G187" s="273">
        <f t="shared" si="12"/>
        <v>0</v>
      </c>
      <c r="H187" s="273">
        <f t="shared" si="13"/>
        <v>0</v>
      </c>
      <c r="I187" s="273">
        <f t="shared" si="14"/>
        <v>0</v>
      </c>
    </row>
    <row r="188" spans="1:9" hidden="1" x14ac:dyDescent="0.25">
      <c r="A188" s="183">
        <f>'FIGEM 2020'!A323</f>
        <v>4202</v>
      </c>
      <c r="B188" s="182">
        <f>'FIGEM 2020'!B323</f>
        <v>5</v>
      </c>
      <c r="C188" s="183" t="str">
        <f>'FIGEM 2020'!C323</f>
        <v>CANELA</v>
      </c>
      <c r="D188" s="271">
        <f t="shared" si="10"/>
        <v>0</v>
      </c>
      <c r="E188" s="272">
        <f>'FIGEM 2020'!P323</f>
        <v>0</v>
      </c>
      <c r="F188" s="273">
        <f t="shared" si="11"/>
        <v>0</v>
      </c>
      <c r="G188" s="273">
        <f t="shared" si="12"/>
        <v>0</v>
      </c>
      <c r="H188" s="273">
        <f t="shared" si="13"/>
        <v>0</v>
      </c>
      <c r="I188" s="273">
        <f t="shared" si="14"/>
        <v>0</v>
      </c>
    </row>
    <row r="189" spans="1:9" hidden="1" x14ac:dyDescent="0.25">
      <c r="A189" s="183">
        <f>'FIGEM 2020'!A221</f>
        <v>10404</v>
      </c>
      <c r="B189" s="182">
        <f>'FIGEM 2020'!B221</f>
        <v>4</v>
      </c>
      <c r="C189" s="183" t="str">
        <f>'FIGEM 2020'!C221</f>
        <v>PALENA</v>
      </c>
      <c r="D189" s="271">
        <f t="shared" si="10"/>
        <v>0</v>
      </c>
      <c r="E189" s="272">
        <f>'FIGEM 2020'!P221</f>
        <v>0</v>
      </c>
      <c r="F189" s="273">
        <f t="shared" si="11"/>
        <v>0</v>
      </c>
      <c r="G189" s="273">
        <f t="shared" si="12"/>
        <v>0</v>
      </c>
      <c r="H189" s="273">
        <f t="shared" si="13"/>
        <v>0</v>
      </c>
      <c r="I189" s="273">
        <f t="shared" si="14"/>
        <v>0</v>
      </c>
    </row>
    <row r="190" spans="1:9" x14ac:dyDescent="0.25">
      <c r="A190" s="183">
        <f>'FIGEM 2020'!A184</f>
        <v>7308</v>
      </c>
      <c r="B190" s="182">
        <f>'FIGEM 2020'!B184</f>
        <v>4</v>
      </c>
      <c r="C190" s="183" t="str">
        <f>'FIGEM 2020'!C184</f>
        <v>TENO</v>
      </c>
      <c r="D190" s="271">
        <f t="shared" si="10"/>
        <v>81863887</v>
      </c>
      <c r="E190" s="272">
        <f>'FIGEM 2020'!P184</f>
        <v>81863887.354717448</v>
      </c>
      <c r="F190" s="273">
        <f t="shared" si="11"/>
        <v>81863887</v>
      </c>
      <c r="G190" s="273">
        <f t="shared" si="12"/>
        <v>-0.3547174483537674</v>
      </c>
      <c r="H190" s="273">
        <f t="shared" si="13"/>
        <v>0</v>
      </c>
      <c r="I190" s="273">
        <f t="shared" si="14"/>
        <v>81863887</v>
      </c>
    </row>
    <row r="191" spans="1:9" hidden="1" x14ac:dyDescent="0.25">
      <c r="A191" s="183">
        <f>'FIGEM 2020'!A364</f>
        <v>16303</v>
      </c>
      <c r="B191" s="182">
        <f>'FIGEM 2020'!B364</f>
        <v>5</v>
      </c>
      <c r="C191" s="183" t="str">
        <f>'FIGEM 2020'!C364</f>
        <v>ÑIQUÉN</v>
      </c>
      <c r="D191" s="271">
        <f t="shared" si="10"/>
        <v>0</v>
      </c>
      <c r="E191" s="272">
        <f>'FIGEM 2020'!P364</f>
        <v>0</v>
      </c>
      <c r="F191" s="273">
        <f t="shared" si="11"/>
        <v>0</v>
      </c>
      <c r="G191" s="273">
        <f t="shared" si="12"/>
        <v>0</v>
      </c>
      <c r="H191" s="273">
        <f t="shared" si="13"/>
        <v>0</v>
      </c>
      <c r="I191" s="273">
        <f t="shared" si="14"/>
        <v>0</v>
      </c>
    </row>
    <row r="192" spans="1:9" hidden="1" x14ac:dyDescent="0.25">
      <c r="A192" s="183">
        <f>'FIGEM 2020'!A51</f>
        <v>2101</v>
      </c>
      <c r="B192" s="182">
        <f>'FIGEM 2020'!B51</f>
        <v>1</v>
      </c>
      <c r="C192" s="183" t="str">
        <f>'FIGEM 2020'!C51</f>
        <v>ANTOFAGASTA</v>
      </c>
      <c r="D192" s="271">
        <f t="shared" si="10"/>
        <v>0</v>
      </c>
      <c r="E192" s="272">
        <f>'FIGEM 2020'!P51</f>
        <v>0</v>
      </c>
      <c r="F192" s="273">
        <f t="shared" si="11"/>
        <v>0</v>
      </c>
      <c r="G192" s="273">
        <f t="shared" si="12"/>
        <v>0</v>
      </c>
      <c r="H192" s="273">
        <f t="shared" si="13"/>
        <v>0</v>
      </c>
      <c r="I192" s="273">
        <f t="shared" si="14"/>
        <v>0</v>
      </c>
    </row>
    <row r="193" spans="1:9" x14ac:dyDescent="0.25">
      <c r="A193" s="183">
        <f>'FIGEM 2020'!A185</f>
        <v>16206</v>
      </c>
      <c r="B193" s="182">
        <f>'FIGEM 2020'!B185</f>
        <v>4</v>
      </c>
      <c r="C193" s="183" t="str">
        <f>'FIGEM 2020'!C185</f>
        <v>RÁNQUIL</v>
      </c>
      <c r="D193" s="271">
        <f t="shared" si="10"/>
        <v>81762457</v>
      </c>
      <c r="E193" s="272">
        <f>'FIGEM 2020'!P185</f>
        <v>81762456.998556718</v>
      </c>
      <c r="F193" s="273">
        <f t="shared" si="11"/>
        <v>81762457</v>
      </c>
      <c r="G193" s="273">
        <f t="shared" si="12"/>
        <v>1.4432817697525024E-3</v>
      </c>
      <c r="H193" s="273">
        <f t="shared" si="13"/>
        <v>0</v>
      </c>
      <c r="I193" s="273">
        <f t="shared" si="14"/>
        <v>81762457</v>
      </c>
    </row>
    <row r="194" spans="1:9" x14ac:dyDescent="0.25">
      <c r="A194" s="183">
        <f>'FIGEM 2020'!A186</f>
        <v>5302</v>
      </c>
      <c r="B194" s="182">
        <f>'FIGEM 2020'!B186</f>
        <v>4</v>
      </c>
      <c r="C194" s="183" t="str">
        <f>'FIGEM 2020'!C186</f>
        <v>CALLE LARGA</v>
      </c>
      <c r="D194" s="271">
        <f t="shared" si="10"/>
        <v>81703972</v>
      </c>
      <c r="E194" s="272">
        <f>'FIGEM 2020'!P186</f>
        <v>81703972.129067183</v>
      </c>
      <c r="F194" s="273">
        <f t="shared" si="11"/>
        <v>81703972</v>
      </c>
      <c r="G194" s="273">
        <f t="shared" si="12"/>
        <v>-0.12906718254089355</v>
      </c>
      <c r="H194" s="273">
        <f t="shared" si="13"/>
        <v>0</v>
      </c>
      <c r="I194" s="273">
        <f t="shared" si="14"/>
        <v>81703972</v>
      </c>
    </row>
    <row r="195" spans="1:9" x14ac:dyDescent="0.25">
      <c r="A195" s="183">
        <f>'FIGEM 2020'!A187</f>
        <v>2302</v>
      </c>
      <c r="B195" s="182">
        <f>'FIGEM 2020'!B187</f>
        <v>4</v>
      </c>
      <c r="C195" s="183" t="str">
        <f>'FIGEM 2020'!C187</f>
        <v>MARÍA ELENA</v>
      </c>
      <c r="D195" s="271">
        <f t="shared" si="10"/>
        <v>81687982</v>
      </c>
      <c r="E195" s="272">
        <f>'FIGEM 2020'!P187</f>
        <v>81687982.520746365</v>
      </c>
      <c r="F195" s="273">
        <f t="shared" si="11"/>
        <v>81687983</v>
      </c>
      <c r="G195" s="273">
        <f t="shared" si="12"/>
        <v>0.47925363481044769</v>
      </c>
      <c r="H195" s="273">
        <f t="shared" si="13"/>
        <v>-1</v>
      </c>
      <c r="I195" s="273">
        <f t="shared" si="14"/>
        <v>81687982</v>
      </c>
    </row>
    <row r="196" spans="1:9" hidden="1" x14ac:dyDescent="0.25">
      <c r="A196" s="183">
        <f>'FIGEM 2020'!A148</f>
        <v>9109</v>
      </c>
      <c r="B196" s="182">
        <f>'FIGEM 2020'!B148</f>
        <v>3</v>
      </c>
      <c r="C196" s="183" t="str">
        <f>'FIGEM 2020'!C148</f>
        <v>LONCOCHE</v>
      </c>
      <c r="D196" s="271">
        <f t="shared" si="10"/>
        <v>0</v>
      </c>
      <c r="E196" s="272">
        <f>'FIGEM 2020'!P148</f>
        <v>0</v>
      </c>
      <c r="F196" s="273">
        <f t="shared" si="11"/>
        <v>0</v>
      </c>
      <c r="G196" s="273">
        <f t="shared" si="12"/>
        <v>0</v>
      </c>
      <c r="H196" s="273">
        <f t="shared" si="13"/>
        <v>0</v>
      </c>
      <c r="I196" s="273">
        <f t="shared" si="14"/>
        <v>0</v>
      </c>
    </row>
    <row r="197" spans="1:9" x14ac:dyDescent="0.25">
      <c r="A197" s="183">
        <f>'FIGEM 2020'!A188</f>
        <v>11402</v>
      </c>
      <c r="B197" s="182">
        <f>'FIGEM 2020'!B188</f>
        <v>4</v>
      </c>
      <c r="C197" s="183" t="str">
        <f>'FIGEM 2020'!C188</f>
        <v>RÍO IBÁÑEZ</v>
      </c>
      <c r="D197" s="271">
        <f t="shared" si="10"/>
        <v>81321662</v>
      </c>
      <c r="E197" s="272">
        <f>'FIGEM 2020'!P188</f>
        <v>81321661.558656558</v>
      </c>
      <c r="F197" s="273">
        <f t="shared" si="11"/>
        <v>81321662</v>
      </c>
      <c r="G197" s="273">
        <f t="shared" si="12"/>
        <v>0.44134344160556793</v>
      </c>
      <c r="H197" s="273">
        <f t="shared" si="13"/>
        <v>0</v>
      </c>
      <c r="I197" s="273">
        <f t="shared" si="14"/>
        <v>81321662</v>
      </c>
    </row>
    <row r="198" spans="1:9" hidden="1" x14ac:dyDescent="0.25">
      <c r="A198" s="183">
        <f>'FIGEM 2020'!A156</f>
        <v>8205</v>
      </c>
      <c r="B198" s="182">
        <f>'FIGEM 2020'!B156</f>
        <v>3</v>
      </c>
      <c r="C198" s="183" t="str">
        <f>'FIGEM 2020'!C156</f>
        <v>CURANILAHUE</v>
      </c>
      <c r="D198" s="271">
        <f t="shared" ref="D198:D261" si="15">I198</f>
        <v>0</v>
      </c>
      <c r="E198" s="272">
        <f>'FIGEM 2020'!P156</f>
        <v>0</v>
      </c>
      <c r="F198" s="273">
        <f t="shared" ref="F198:F261" si="16">ROUND(E198,0)</f>
        <v>0</v>
      </c>
      <c r="G198" s="273">
        <f t="shared" ref="G198:G261" si="17">F198-E198</f>
        <v>0</v>
      </c>
      <c r="H198" s="273">
        <f t="shared" ref="H198:H261" si="18">IF(_xlfn.RANK.EQ(G198,$G$6:$G$350,IF($F$4&gt;0,0,1))&lt;=$F$4,-1,0)</f>
        <v>0</v>
      </c>
      <c r="I198" s="273">
        <f t="shared" ref="I198:I261" si="19">F198+H198</f>
        <v>0</v>
      </c>
    </row>
    <row r="199" spans="1:9" x14ac:dyDescent="0.25">
      <c r="A199" s="183">
        <f>'FIGEM 2020'!A189</f>
        <v>12201</v>
      </c>
      <c r="B199" s="182">
        <f>'FIGEM 2020'!B189</f>
        <v>4</v>
      </c>
      <c r="C199" s="183" t="str">
        <f>'FIGEM 2020'!C189</f>
        <v>CABO DE HORNOS</v>
      </c>
      <c r="D199" s="271">
        <f t="shared" si="15"/>
        <v>81280053</v>
      </c>
      <c r="E199" s="272">
        <f>'FIGEM 2020'!P189</f>
        <v>81280053.461384982</v>
      </c>
      <c r="F199" s="273">
        <f t="shared" si="16"/>
        <v>81280053</v>
      </c>
      <c r="G199" s="273">
        <f t="shared" si="17"/>
        <v>-0.46138498187065125</v>
      </c>
      <c r="H199" s="273">
        <f t="shared" si="18"/>
        <v>0</v>
      </c>
      <c r="I199" s="273">
        <f t="shared" si="19"/>
        <v>81280053</v>
      </c>
    </row>
    <row r="200" spans="1:9" x14ac:dyDescent="0.25">
      <c r="A200" s="183">
        <f>'FIGEM 2020'!A190</f>
        <v>10208</v>
      </c>
      <c r="B200" s="182">
        <f>'FIGEM 2020'!B190</f>
        <v>4</v>
      </c>
      <c r="C200" s="183" t="str">
        <f>'FIGEM 2020'!C190</f>
        <v>QUELLÓN</v>
      </c>
      <c r="D200" s="271">
        <f t="shared" si="15"/>
        <v>81066413</v>
      </c>
      <c r="E200" s="272">
        <f>'FIGEM 2020'!P190</f>
        <v>81066413.11663954</v>
      </c>
      <c r="F200" s="273">
        <f t="shared" si="16"/>
        <v>81066413</v>
      </c>
      <c r="G200" s="273">
        <f t="shared" si="17"/>
        <v>-0.11663953959941864</v>
      </c>
      <c r="H200" s="273">
        <f t="shared" si="18"/>
        <v>0</v>
      </c>
      <c r="I200" s="273">
        <f t="shared" si="19"/>
        <v>81066413</v>
      </c>
    </row>
    <row r="201" spans="1:9" hidden="1" x14ac:dyDescent="0.25">
      <c r="A201" s="183">
        <f>'FIGEM 2020'!A229</f>
        <v>13603</v>
      </c>
      <c r="B201" s="182">
        <f>'FIGEM 2020'!B229</f>
        <v>4</v>
      </c>
      <c r="C201" s="183" t="str">
        <f>'FIGEM 2020'!C229</f>
        <v>ISLA DE MAIPO</v>
      </c>
      <c r="D201" s="271">
        <f t="shared" si="15"/>
        <v>0</v>
      </c>
      <c r="E201" s="272">
        <f>'FIGEM 2020'!P229</f>
        <v>0</v>
      </c>
      <c r="F201" s="273">
        <f t="shared" si="16"/>
        <v>0</v>
      </c>
      <c r="G201" s="273">
        <f t="shared" si="17"/>
        <v>0</v>
      </c>
      <c r="H201" s="273">
        <f t="shared" si="18"/>
        <v>0</v>
      </c>
      <c r="I201" s="273">
        <f t="shared" si="19"/>
        <v>0</v>
      </c>
    </row>
    <row r="202" spans="1:9" hidden="1" x14ac:dyDescent="0.25">
      <c r="A202" s="183">
        <f>'FIGEM 2020'!A215</f>
        <v>7309</v>
      </c>
      <c r="B202" s="182">
        <f>'FIGEM 2020'!B215</f>
        <v>4</v>
      </c>
      <c r="C202" s="183" t="str">
        <f>'FIGEM 2020'!C215</f>
        <v>VICHUQUÉN</v>
      </c>
      <c r="D202" s="271">
        <f t="shared" si="15"/>
        <v>0</v>
      </c>
      <c r="E202" s="272">
        <f>'FIGEM 2020'!P215</f>
        <v>0</v>
      </c>
      <c r="F202" s="273">
        <f t="shared" si="16"/>
        <v>0</v>
      </c>
      <c r="G202" s="273">
        <f t="shared" si="17"/>
        <v>0</v>
      </c>
      <c r="H202" s="273">
        <f t="shared" si="18"/>
        <v>0</v>
      </c>
      <c r="I202" s="273">
        <f t="shared" si="19"/>
        <v>0</v>
      </c>
    </row>
    <row r="203" spans="1:9" hidden="1" x14ac:dyDescent="0.25">
      <c r="A203" s="183">
        <f>'FIGEM 2020'!A214</f>
        <v>13203</v>
      </c>
      <c r="B203" s="182">
        <f>'FIGEM 2020'!B214</f>
        <v>4</v>
      </c>
      <c r="C203" s="183" t="str">
        <f>'FIGEM 2020'!C214</f>
        <v>SAN JOSÉ DE MAIPO</v>
      </c>
      <c r="D203" s="271">
        <f t="shared" si="15"/>
        <v>0</v>
      </c>
      <c r="E203" s="272">
        <f>'FIGEM 2020'!P214</f>
        <v>0</v>
      </c>
      <c r="F203" s="273">
        <f t="shared" si="16"/>
        <v>0</v>
      </c>
      <c r="G203" s="273">
        <f t="shared" si="17"/>
        <v>0</v>
      </c>
      <c r="H203" s="273">
        <f t="shared" si="18"/>
        <v>0</v>
      </c>
      <c r="I203" s="273">
        <f t="shared" si="19"/>
        <v>0</v>
      </c>
    </row>
    <row r="204" spans="1:9" hidden="1" x14ac:dyDescent="0.25">
      <c r="A204" s="183">
        <f>'FIGEM 2020'!A217</f>
        <v>9119</v>
      </c>
      <c r="B204" s="182">
        <f>'FIGEM 2020'!B217</f>
        <v>4</v>
      </c>
      <c r="C204" s="183" t="str">
        <f>'FIGEM 2020'!C217</f>
        <v>VILCÚN</v>
      </c>
      <c r="D204" s="271">
        <f t="shared" si="15"/>
        <v>0</v>
      </c>
      <c r="E204" s="272">
        <f>'FIGEM 2020'!P217</f>
        <v>0</v>
      </c>
      <c r="F204" s="273">
        <f t="shared" si="16"/>
        <v>0</v>
      </c>
      <c r="G204" s="273">
        <f t="shared" si="17"/>
        <v>0</v>
      </c>
      <c r="H204" s="273">
        <f t="shared" si="18"/>
        <v>0</v>
      </c>
      <c r="I204" s="273">
        <f t="shared" si="19"/>
        <v>0</v>
      </c>
    </row>
    <row r="205" spans="1:9" x14ac:dyDescent="0.25">
      <c r="A205" s="183">
        <f>'FIGEM 2020'!A191</f>
        <v>11201</v>
      </c>
      <c r="B205" s="182">
        <f>'FIGEM 2020'!B191</f>
        <v>4</v>
      </c>
      <c r="C205" s="183" t="str">
        <f>'FIGEM 2020'!C191</f>
        <v>AYSÉN</v>
      </c>
      <c r="D205" s="271">
        <f t="shared" si="15"/>
        <v>80962206</v>
      </c>
      <c r="E205" s="272">
        <f>'FIGEM 2020'!P191</f>
        <v>80962205.794503525</v>
      </c>
      <c r="F205" s="273">
        <f t="shared" si="16"/>
        <v>80962206</v>
      </c>
      <c r="G205" s="273">
        <f t="shared" si="17"/>
        <v>0.20549647510051727</v>
      </c>
      <c r="H205" s="273">
        <f t="shared" si="18"/>
        <v>0</v>
      </c>
      <c r="I205" s="273">
        <f t="shared" si="19"/>
        <v>80962206</v>
      </c>
    </row>
    <row r="206" spans="1:9" x14ac:dyDescent="0.25">
      <c r="A206" s="183">
        <f>'FIGEM 2020'!A192</f>
        <v>16102</v>
      </c>
      <c r="B206" s="182">
        <f>'FIGEM 2020'!B192</f>
        <v>4</v>
      </c>
      <c r="C206" s="183" t="str">
        <f>'FIGEM 2020'!C192</f>
        <v>BULNES</v>
      </c>
      <c r="D206" s="271">
        <f t="shared" si="15"/>
        <v>80890546</v>
      </c>
      <c r="E206" s="272">
        <f>'FIGEM 2020'!P192</f>
        <v>80890546.467317387</v>
      </c>
      <c r="F206" s="273">
        <f t="shared" si="16"/>
        <v>80890546</v>
      </c>
      <c r="G206" s="273">
        <f t="shared" si="17"/>
        <v>-0.46731738746166229</v>
      </c>
      <c r="H206" s="273">
        <f t="shared" si="18"/>
        <v>0</v>
      </c>
      <c r="I206" s="273">
        <f t="shared" si="19"/>
        <v>80890546</v>
      </c>
    </row>
    <row r="207" spans="1:9" x14ac:dyDescent="0.25">
      <c r="A207" s="183">
        <f>'FIGEM 2020'!A193</f>
        <v>10106</v>
      </c>
      <c r="B207" s="182">
        <f>'FIGEM 2020'!B193</f>
        <v>4</v>
      </c>
      <c r="C207" s="183" t="str">
        <f>'FIGEM 2020'!C193</f>
        <v>LOS MUERMOS</v>
      </c>
      <c r="D207" s="271">
        <f t="shared" si="15"/>
        <v>80816639</v>
      </c>
      <c r="E207" s="272">
        <f>'FIGEM 2020'!P193</f>
        <v>80816639.136002705</v>
      </c>
      <c r="F207" s="273">
        <f t="shared" si="16"/>
        <v>80816639</v>
      </c>
      <c r="G207" s="273">
        <f t="shared" si="17"/>
        <v>-0.13600270450115204</v>
      </c>
      <c r="H207" s="273">
        <f t="shared" si="18"/>
        <v>0</v>
      </c>
      <c r="I207" s="273">
        <f t="shared" si="19"/>
        <v>80816639</v>
      </c>
    </row>
    <row r="208" spans="1:9" hidden="1" x14ac:dyDescent="0.25">
      <c r="A208" s="183">
        <f>'FIGEM 2020'!A250</f>
        <v>5403</v>
      </c>
      <c r="B208" s="182">
        <f>'FIGEM 2020'!B250</f>
        <v>4</v>
      </c>
      <c r="C208" s="183" t="str">
        <f>'FIGEM 2020'!C250</f>
        <v>PAPUDO</v>
      </c>
      <c r="D208" s="271">
        <f t="shared" si="15"/>
        <v>0</v>
      </c>
      <c r="E208" s="272">
        <f>'FIGEM 2020'!P250</f>
        <v>0</v>
      </c>
      <c r="F208" s="273">
        <f t="shared" si="16"/>
        <v>0</v>
      </c>
      <c r="G208" s="273">
        <f t="shared" si="17"/>
        <v>0</v>
      </c>
      <c r="H208" s="273">
        <f t="shared" si="18"/>
        <v>0</v>
      </c>
      <c r="I208" s="273">
        <f t="shared" si="19"/>
        <v>0</v>
      </c>
    </row>
    <row r="209" spans="1:9" hidden="1" x14ac:dyDescent="0.25">
      <c r="A209" s="183">
        <f>'FIGEM 2020'!A339</f>
        <v>9205</v>
      </c>
      <c r="B209" s="182">
        <f>'FIGEM 2020'!B339</f>
        <v>5</v>
      </c>
      <c r="C209" s="183" t="str">
        <f>'FIGEM 2020'!C339</f>
        <v>LONQUIMAY</v>
      </c>
      <c r="D209" s="271">
        <f t="shared" si="15"/>
        <v>0</v>
      </c>
      <c r="E209" s="272">
        <f>'FIGEM 2020'!P339</f>
        <v>0</v>
      </c>
      <c r="F209" s="273">
        <f t="shared" si="16"/>
        <v>0</v>
      </c>
      <c r="G209" s="273">
        <f t="shared" si="17"/>
        <v>0</v>
      </c>
      <c r="H209" s="273">
        <f t="shared" si="18"/>
        <v>0</v>
      </c>
      <c r="I209" s="273">
        <f t="shared" si="19"/>
        <v>0</v>
      </c>
    </row>
    <row r="210" spans="1:9" x14ac:dyDescent="0.25">
      <c r="A210" s="183">
        <f>'FIGEM 2020'!A194</f>
        <v>10303</v>
      </c>
      <c r="B210" s="182">
        <f>'FIGEM 2020'!B194</f>
        <v>4</v>
      </c>
      <c r="C210" s="183" t="str">
        <f>'FIGEM 2020'!C194</f>
        <v>PURRANQUE</v>
      </c>
      <c r="D210" s="271">
        <f t="shared" si="15"/>
        <v>80646357</v>
      </c>
      <c r="E210" s="272">
        <f>'FIGEM 2020'!P194</f>
        <v>80646357.212630063</v>
      </c>
      <c r="F210" s="273">
        <f t="shared" si="16"/>
        <v>80646357</v>
      </c>
      <c r="G210" s="273">
        <f t="shared" si="17"/>
        <v>-0.21263006329536438</v>
      </c>
      <c r="H210" s="273">
        <f t="shared" si="18"/>
        <v>0</v>
      </c>
      <c r="I210" s="273">
        <f t="shared" si="19"/>
        <v>80646357</v>
      </c>
    </row>
    <row r="211" spans="1:9" hidden="1" x14ac:dyDescent="0.25">
      <c r="A211" s="183">
        <f>'FIGEM 2020'!A68</f>
        <v>13121</v>
      </c>
      <c r="B211" s="182">
        <f>'FIGEM 2020'!B68</f>
        <v>1</v>
      </c>
      <c r="C211" s="183" t="str">
        <f>'FIGEM 2020'!C68</f>
        <v>PEDRO AGUIRRE CERDA</v>
      </c>
      <c r="D211" s="271">
        <f t="shared" si="15"/>
        <v>0</v>
      </c>
      <c r="E211" s="272">
        <f>'FIGEM 2020'!P68</f>
        <v>0</v>
      </c>
      <c r="F211" s="273">
        <f t="shared" si="16"/>
        <v>0</v>
      </c>
      <c r="G211" s="273">
        <f t="shared" si="17"/>
        <v>0</v>
      </c>
      <c r="H211" s="273">
        <f t="shared" si="18"/>
        <v>0</v>
      </c>
      <c r="I211" s="273">
        <f t="shared" si="19"/>
        <v>0</v>
      </c>
    </row>
    <row r="212" spans="1:9" x14ac:dyDescent="0.25">
      <c r="A212" s="183">
        <f>'FIGEM 2020'!A195</f>
        <v>10401</v>
      </c>
      <c r="B212" s="182">
        <f>'FIGEM 2020'!B195</f>
        <v>4</v>
      </c>
      <c r="C212" s="183" t="str">
        <f>'FIGEM 2020'!C195</f>
        <v>CHAITÉN</v>
      </c>
      <c r="D212" s="271">
        <f t="shared" si="15"/>
        <v>80353748</v>
      </c>
      <c r="E212" s="272">
        <f>'FIGEM 2020'!P195</f>
        <v>80353747.562740207</v>
      </c>
      <c r="F212" s="273">
        <f t="shared" si="16"/>
        <v>80353748</v>
      </c>
      <c r="G212" s="273">
        <f t="shared" si="17"/>
        <v>0.43725979328155518</v>
      </c>
      <c r="H212" s="273">
        <f t="shared" si="18"/>
        <v>0</v>
      </c>
      <c r="I212" s="273">
        <f t="shared" si="19"/>
        <v>80353748</v>
      </c>
    </row>
    <row r="213" spans="1:9" x14ac:dyDescent="0.25">
      <c r="A213" s="183">
        <f>'FIGEM 2020'!A196</f>
        <v>5706</v>
      </c>
      <c r="B213" s="182">
        <f>'FIGEM 2020'!B196</f>
        <v>4</v>
      </c>
      <c r="C213" s="183" t="str">
        <f>'FIGEM 2020'!C196</f>
        <v>SANTA MARÍA</v>
      </c>
      <c r="D213" s="271">
        <f t="shared" si="15"/>
        <v>80323529</v>
      </c>
      <c r="E213" s="272">
        <f>'FIGEM 2020'!P196</f>
        <v>80323528.872958541</v>
      </c>
      <c r="F213" s="273">
        <f t="shared" si="16"/>
        <v>80323529</v>
      </c>
      <c r="G213" s="273">
        <f t="shared" si="17"/>
        <v>0.12704145908355713</v>
      </c>
      <c r="H213" s="273">
        <f t="shared" si="18"/>
        <v>0</v>
      </c>
      <c r="I213" s="273">
        <f t="shared" si="19"/>
        <v>80323529</v>
      </c>
    </row>
    <row r="214" spans="1:9" x14ac:dyDescent="0.25">
      <c r="A214" s="183">
        <f>'FIGEM 2020'!A197</f>
        <v>5704</v>
      </c>
      <c r="B214" s="182">
        <f>'FIGEM 2020'!B197</f>
        <v>4</v>
      </c>
      <c r="C214" s="183" t="str">
        <f>'FIGEM 2020'!C197</f>
        <v>PANQUEHUE</v>
      </c>
      <c r="D214" s="271">
        <f t="shared" si="15"/>
        <v>80193014</v>
      </c>
      <c r="E214" s="272">
        <f>'FIGEM 2020'!P197</f>
        <v>80193013.742738992</v>
      </c>
      <c r="F214" s="273">
        <f t="shared" si="16"/>
        <v>80193014</v>
      </c>
      <c r="G214" s="273">
        <f t="shared" si="17"/>
        <v>0.2572610080242157</v>
      </c>
      <c r="H214" s="273">
        <f t="shared" si="18"/>
        <v>0</v>
      </c>
      <c r="I214" s="273">
        <f t="shared" si="19"/>
        <v>80193014</v>
      </c>
    </row>
    <row r="215" spans="1:9" x14ac:dyDescent="0.25">
      <c r="A215" s="183">
        <f>'FIGEM 2020'!A198</f>
        <v>10403</v>
      </c>
      <c r="B215" s="182">
        <f>'FIGEM 2020'!B198</f>
        <v>4</v>
      </c>
      <c r="C215" s="183" t="str">
        <f>'FIGEM 2020'!C198</f>
        <v>HUALAIHUÉ</v>
      </c>
      <c r="D215" s="271">
        <f t="shared" si="15"/>
        <v>80186156</v>
      </c>
      <c r="E215" s="272">
        <f>'FIGEM 2020'!P198</f>
        <v>80186155.830738619</v>
      </c>
      <c r="F215" s="273">
        <f t="shared" si="16"/>
        <v>80186156</v>
      </c>
      <c r="G215" s="273">
        <f t="shared" si="17"/>
        <v>0.1692613810300827</v>
      </c>
      <c r="H215" s="273">
        <f t="shared" si="18"/>
        <v>0</v>
      </c>
      <c r="I215" s="273">
        <f t="shared" si="19"/>
        <v>80186156</v>
      </c>
    </row>
    <row r="216" spans="1:9" hidden="1" x14ac:dyDescent="0.25">
      <c r="A216" s="183">
        <f>'FIGEM 2020'!A96</f>
        <v>7301</v>
      </c>
      <c r="B216" s="182">
        <f>'FIGEM 2020'!B96</f>
        <v>2</v>
      </c>
      <c r="C216" s="183" t="str">
        <f>'FIGEM 2020'!C96</f>
        <v>CURICÓ</v>
      </c>
      <c r="D216" s="271">
        <f t="shared" si="15"/>
        <v>0</v>
      </c>
      <c r="E216" s="272">
        <f>'FIGEM 2020'!P96</f>
        <v>0</v>
      </c>
      <c r="F216" s="273">
        <f t="shared" si="16"/>
        <v>0</v>
      </c>
      <c r="G216" s="273">
        <f t="shared" si="17"/>
        <v>0</v>
      </c>
      <c r="H216" s="273">
        <f t="shared" si="18"/>
        <v>0</v>
      </c>
      <c r="I216" s="273">
        <f t="shared" si="19"/>
        <v>0</v>
      </c>
    </row>
    <row r="217" spans="1:9" hidden="1" x14ac:dyDescent="0.25">
      <c r="A217" s="183">
        <f>'FIGEM 2020'!A108</f>
        <v>13605</v>
      </c>
      <c r="B217" s="182">
        <f>'FIGEM 2020'!B108</f>
        <v>2</v>
      </c>
      <c r="C217" s="183" t="str">
        <f>'FIGEM 2020'!C108</f>
        <v>PEÑAFLOR</v>
      </c>
      <c r="D217" s="271">
        <f t="shared" si="15"/>
        <v>0</v>
      </c>
      <c r="E217" s="272">
        <f>'FIGEM 2020'!P108</f>
        <v>0</v>
      </c>
      <c r="F217" s="273">
        <f t="shared" si="16"/>
        <v>0</v>
      </c>
      <c r="G217" s="273">
        <f t="shared" si="17"/>
        <v>0</v>
      </c>
      <c r="H217" s="273">
        <f t="shared" si="18"/>
        <v>0</v>
      </c>
      <c r="I217" s="273">
        <f t="shared" si="19"/>
        <v>0</v>
      </c>
    </row>
    <row r="218" spans="1:9" x14ac:dyDescent="0.25">
      <c r="A218" s="183">
        <f>'FIGEM 2020'!A199</f>
        <v>11202</v>
      </c>
      <c r="B218" s="182">
        <f>'FIGEM 2020'!B199</f>
        <v>4</v>
      </c>
      <c r="C218" s="183" t="str">
        <f>'FIGEM 2020'!C199</f>
        <v>CISNES</v>
      </c>
      <c r="D218" s="271">
        <f t="shared" si="15"/>
        <v>80067061</v>
      </c>
      <c r="E218" s="272">
        <f>'FIGEM 2020'!P199</f>
        <v>80067060.84531635</v>
      </c>
      <c r="F218" s="273">
        <f t="shared" si="16"/>
        <v>80067061</v>
      </c>
      <c r="G218" s="273">
        <f t="shared" si="17"/>
        <v>0.15468364953994751</v>
      </c>
      <c r="H218" s="273">
        <f t="shared" si="18"/>
        <v>0</v>
      </c>
      <c r="I218" s="273">
        <f t="shared" si="19"/>
        <v>80067061</v>
      </c>
    </row>
    <row r="219" spans="1:9" x14ac:dyDescent="0.25">
      <c r="A219" s="183">
        <f>'FIGEM 2020'!A200</f>
        <v>5105</v>
      </c>
      <c r="B219" s="182">
        <f>'FIGEM 2020'!B200</f>
        <v>4</v>
      </c>
      <c r="C219" s="183" t="str">
        <f>'FIGEM 2020'!C200</f>
        <v>PUCHUNCAVÍ</v>
      </c>
      <c r="D219" s="271">
        <f t="shared" si="15"/>
        <v>80061908</v>
      </c>
      <c r="E219" s="272">
        <f>'FIGEM 2020'!P200</f>
        <v>80061907.862694487</v>
      </c>
      <c r="F219" s="273">
        <f t="shared" si="16"/>
        <v>80061908</v>
      </c>
      <c r="G219" s="273">
        <f t="shared" si="17"/>
        <v>0.13730551302433014</v>
      </c>
      <c r="H219" s="273">
        <f t="shared" si="18"/>
        <v>0</v>
      </c>
      <c r="I219" s="273">
        <f t="shared" si="19"/>
        <v>80061908</v>
      </c>
    </row>
    <row r="220" spans="1:9" x14ac:dyDescent="0.25">
      <c r="A220" s="183">
        <f>'FIGEM 2020'!A201</f>
        <v>13501</v>
      </c>
      <c r="B220" s="182">
        <f>'FIGEM 2020'!B201</f>
        <v>4</v>
      </c>
      <c r="C220" s="183" t="str">
        <f>'FIGEM 2020'!C201</f>
        <v>MELIPILLA</v>
      </c>
      <c r="D220" s="271">
        <f t="shared" si="15"/>
        <v>79956473</v>
      </c>
      <c r="E220" s="272">
        <f>'FIGEM 2020'!P201</f>
        <v>79956473.019672006</v>
      </c>
      <c r="F220" s="273">
        <f t="shared" si="16"/>
        <v>79956473</v>
      </c>
      <c r="G220" s="273">
        <f t="shared" si="17"/>
        <v>-1.9672006368637085E-2</v>
      </c>
      <c r="H220" s="273">
        <f t="shared" si="18"/>
        <v>0</v>
      </c>
      <c r="I220" s="273">
        <f t="shared" si="19"/>
        <v>79956473</v>
      </c>
    </row>
    <row r="221" spans="1:9" hidden="1" x14ac:dyDescent="0.25">
      <c r="A221" s="183">
        <f>'FIGEM 2020'!A327</f>
        <v>16207</v>
      </c>
      <c r="B221" s="182">
        <f>'FIGEM 2020'!B327</f>
        <v>5</v>
      </c>
      <c r="C221" s="183" t="str">
        <f>'FIGEM 2020'!C327</f>
        <v>TREGUACO</v>
      </c>
      <c r="D221" s="271">
        <f t="shared" si="15"/>
        <v>0</v>
      </c>
      <c r="E221" s="272">
        <f>'FIGEM 2020'!P327</f>
        <v>0</v>
      </c>
      <c r="F221" s="273">
        <f t="shared" si="16"/>
        <v>0</v>
      </c>
      <c r="G221" s="273">
        <f t="shared" si="17"/>
        <v>0</v>
      </c>
      <c r="H221" s="273">
        <f t="shared" si="18"/>
        <v>0</v>
      </c>
      <c r="I221" s="273">
        <f t="shared" si="19"/>
        <v>0</v>
      </c>
    </row>
    <row r="222" spans="1:9" hidden="1" x14ac:dyDescent="0.25">
      <c r="A222" s="183">
        <f>'FIGEM 2020'!A237</f>
        <v>12301</v>
      </c>
      <c r="B222" s="182">
        <f>'FIGEM 2020'!B237</f>
        <v>4</v>
      </c>
      <c r="C222" s="183" t="str">
        <f>'FIGEM 2020'!C237</f>
        <v>PORVENIR</v>
      </c>
      <c r="D222" s="271">
        <f t="shared" si="15"/>
        <v>0</v>
      </c>
      <c r="E222" s="272">
        <f>'FIGEM 2020'!P237</f>
        <v>0</v>
      </c>
      <c r="F222" s="273">
        <f t="shared" si="16"/>
        <v>0</v>
      </c>
      <c r="G222" s="273">
        <f t="shared" si="17"/>
        <v>0</v>
      </c>
      <c r="H222" s="273">
        <f t="shared" si="18"/>
        <v>0</v>
      </c>
      <c r="I222" s="273">
        <f t="shared" si="19"/>
        <v>0</v>
      </c>
    </row>
    <row r="223" spans="1:9" x14ac:dyDescent="0.25">
      <c r="A223" s="183">
        <f>'FIGEM 2020'!A202</f>
        <v>11401</v>
      </c>
      <c r="B223" s="182">
        <f>'FIGEM 2020'!B202</f>
        <v>4</v>
      </c>
      <c r="C223" s="183" t="str">
        <f>'FIGEM 2020'!C202</f>
        <v>CHILE CHICO</v>
      </c>
      <c r="D223" s="271">
        <f t="shared" si="15"/>
        <v>79706075</v>
      </c>
      <c r="E223" s="272">
        <f>'FIGEM 2020'!P202</f>
        <v>79706074.644179821</v>
      </c>
      <c r="F223" s="273">
        <f t="shared" si="16"/>
        <v>79706075</v>
      </c>
      <c r="G223" s="273">
        <f t="shared" si="17"/>
        <v>0.3558201789855957</v>
      </c>
      <c r="H223" s="273">
        <f t="shared" si="18"/>
        <v>0</v>
      </c>
      <c r="I223" s="273">
        <f t="shared" si="19"/>
        <v>79706075</v>
      </c>
    </row>
    <row r="224" spans="1:9" hidden="1" x14ac:dyDescent="0.25">
      <c r="A224" s="183">
        <f>'FIGEM 2020'!A341</f>
        <v>9116</v>
      </c>
      <c r="B224" s="182">
        <f>'FIGEM 2020'!B341</f>
        <v>5</v>
      </c>
      <c r="C224" s="183" t="str">
        <f>'FIGEM 2020'!C341</f>
        <v>SAAVEDRA</v>
      </c>
      <c r="D224" s="271">
        <f t="shared" si="15"/>
        <v>0</v>
      </c>
      <c r="E224" s="272">
        <f>'FIGEM 2020'!P341</f>
        <v>0</v>
      </c>
      <c r="F224" s="273">
        <f t="shared" si="16"/>
        <v>0</v>
      </c>
      <c r="G224" s="273">
        <f t="shared" si="17"/>
        <v>0</v>
      </c>
      <c r="H224" s="273">
        <f t="shared" si="18"/>
        <v>0</v>
      </c>
      <c r="I224" s="273">
        <f t="shared" si="19"/>
        <v>0</v>
      </c>
    </row>
    <row r="225" spans="1:9" x14ac:dyDescent="0.25">
      <c r="A225" s="183">
        <f>'FIGEM 2020'!A203</f>
        <v>11301</v>
      </c>
      <c r="B225" s="182">
        <f>'FIGEM 2020'!B203</f>
        <v>4</v>
      </c>
      <c r="C225" s="183" t="str">
        <f>'FIGEM 2020'!C203</f>
        <v>COCHRANE</v>
      </c>
      <c r="D225" s="271">
        <f t="shared" si="15"/>
        <v>78885151</v>
      </c>
      <c r="E225" s="272">
        <f>'FIGEM 2020'!P203</f>
        <v>78885150.729116216</v>
      </c>
      <c r="F225" s="273">
        <f t="shared" si="16"/>
        <v>78885151</v>
      </c>
      <c r="G225" s="273">
        <f t="shared" si="17"/>
        <v>0.27088378369808197</v>
      </c>
      <c r="H225" s="273">
        <f t="shared" si="18"/>
        <v>0</v>
      </c>
      <c r="I225" s="273">
        <f t="shared" si="19"/>
        <v>78885151</v>
      </c>
    </row>
    <row r="226" spans="1:9" x14ac:dyDescent="0.25">
      <c r="A226" s="183">
        <f>'FIGEM 2020'!A204</f>
        <v>13503</v>
      </c>
      <c r="B226" s="182">
        <f>'FIGEM 2020'!B204</f>
        <v>4</v>
      </c>
      <c r="C226" s="183" t="str">
        <f>'FIGEM 2020'!C204</f>
        <v>CURACAVÍ</v>
      </c>
      <c r="D226" s="271">
        <f t="shared" si="15"/>
        <v>78579069</v>
      </c>
      <c r="E226" s="272">
        <f>'FIGEM 2020'!P204</f>
        <v>78579069.083520859</v>
      </c>
      <c r="F226" s="273">
        <f t="shared" si="16"/>
        <v>78579069</v>
      </c>
      <c r="G226" s="273">
        <f t="shared" si="17"/>
        <v>-8.3520859479904175E-2</v>
      </c>
      <c r="H226" s="273">
        <f t="shared" si="18"/>
        <v>0</v>
      </c>
      <c r="I226" s="273">
        <f t="shared" si="19"/>
        <v>78579069</v>
      </c>
    </row>
    <row r="227" spans="1:9" hidden="1" x14ac:dyDescent="0.25">
      <c r="A227" s="183">
        <f>'FIGEM 2020'!A105</f>
        <v>13202</v>
      </c>
      <c r="B227" s="182">
        <f>'FIGEM 2020'!B105</f>
        <v>2</v>
      </c>
      <c r="C227" s="183" t="str">
        <f>'FIGEM 2020'!C105</f>
        <v>PIRQUE</v>
      </c>
      <c r="D227" s="271">
        <f t="shared" si="15"/>
        <v>0</v>
      </c>
      <c r="E227" s="272">
        <f>'FIGEM 2020'!P105</f>
        <v>0</v>
      </c>
      <c r="F227" s="273">
        <f t="shared" si="16"/>
        <v>0</v>
      </c>
      <c r="G227" s="273">
        <f t="shared" si="17"/>
        <v>0</v>
      </c>
      <c r="H227" s="273">
        <f t="shared" si="18"/>
        <v>0</v>
      </c>
      <c r="I227" s="273">
        <f t="shared" si="19"/>
        <v>0</v>
      </c>
    </row>
    <row r="228" spans="1:9" hidden="1" x14ac:dyDescent="0.25">
      <c r="A228" s="183">
        <f>'FIGEM 2020'!A163</f>
        <v>9114</v>
      </c>
      <c r="B228" s="182">
        <f>'FIGEM 2020'!B163</f>
        <v>3</v>
      </c>
      <c r="C228" s="183" t="str">
        <f>'FIGEM 2020'!C163</f>
        <v>PITRUFQUÉN</v>
      </c>
      <c r="D228" s="271">
        <f t="shared" si="15"/>
        <v>0</v>
      </c>
      <c r="E228" s="272">
        <f>'FIGEM 2020'!P163</f>
        <v>0</v>
      </c>
      <c r="F228" s="273">
        <f t="shared" si="16"/>
        <v>0</v>
      </c>
      <c r="G228" s="273">
        <f t="shared" si="17"/>
        <v>0</v>
      </c>
      <c r="H228" s="273">
        <f t="shared" si="18"/>
        <v>0</v>
      </c>
      <c r="I228" s="273">
        <f t="shared" si="19"/>
        <v>0</v>
      </c>
    </row>
    <row r="229" spans="1:9" x14ac:dyDescent="0.25">
      <c r="A229" s="183">
        <f>'FIGEM 2020'!A205</f>
        <v>10102</v>
      </c>
      <c r="B229" s="182">
        <f>'FIGEM 2020'!B205</f>
        <v>4</v>
      </c>
      <c r="C229" s="183" t="str">
        <f>'FIGEM 2020'!C205</f>
        <v>CALBUCO</v>
      </c>
      <c r="D229" s="271">
        <f t="shared" si="15"/>
        <v>78262929</v>
      </c>
      <c r="E229" s="272">
        <f>'FIGEM 2020'!P205</f>
        <v>78262928.663853437</v>
      </c>
      <c r="F229" s="273">
        <f t="shared" si="16"/>
        <v>78262929</v>
      </c>
      <c r="G229" s="273">
        <f t="shared" si="17"/>
        <v>0.33614656329154968</v>
      </c>
      <c r="H229" s="273">
        <f t="shared" si="18"/>
        <v>0</v>
      </c>
      <c r="I229" s="273">
        <f t="shared" si="19"/>
        <v>78262929</v>
      </c>
    </row>
    <row r="230" spans="1:9" x14ac:dyDescent="0.25">
      <c r="A230" s="183">
        <f>'FIGEM 2020'!A206</f>
        <v>2203</v>
      </c>
      <c r="B230" s="182">
        <f>'FIGEM 2020'!B206</f>
        <v>4</v>
      </c>
      <c r="C230" s="183" t="str">
        <f>'FIGEM 2020'!C206</f>
        <v>SAN PEDRO DE ATACAMA</v>
      </c>
      <c r="D230" s="271">
        <f t="shared" si="15"/>
        <v>77874079</v>
      </c>
      <c r="E230" s="272">
        <f>'FIGEM 2020'!P206</f>
        <v>77874079.026657119</v>
      </c>
      <c r="F230" s="273">
        <f t="shared" si="16"/>
        <v>77874079</v>
      </c>
      <c r="G230" s="273">
        <f t="shared" si="17"/>
        <v>-2.6657119393348694E-2</v>
      </c>
      <c r="H230" s="273">
        <f t="shared" si="18"/>
        <v>0</v>
      </c>
      <c r="I230" s="273">
        <f t="shared" si="19"/>
        <v>77874079</v>
      </c>
    </row>
    <row r="231" spans="1:9" hidden="1" x14ac:dyDescent="0.25">
      <c r="A231" s="183">
        <f>'FIGEM 2020'!A233</f>
        <v>6310</v>
      </c>
      <c r="B231" s="182">
        <f>'FIGEM 2020'!B233</f>
        <v>4</v>
      </c>
      <c r="C231" s="183" t="str">
        <f>'FIGEM 2020'!C233</f>
        <v>SANTA CRUZ</v>
      </c>
      <c r="D231" s="271">
        <f t="shared" si="15"/>
        <v>0</v>
      </c>
      <c r="E231" s="272">
        <f>'FIGEM 2020'!P233</f>
        <v>0</v>
      </c>
      <c r="F231" s="273">
        <f t="shared" si="16"/>
        <v>0</v>
      </c>
      <c r="G231" s="273">
        <f t="shared" si="17"/>
        <v>0</v>
      </c>
      <c r="H231" s="273">
        <f t="shared" si="18"/>
        <v>0</v>
      </c>
      <c r="I231" s="273">
        <f t="shared" si="19"/>
        <v>0</v>
      </c>
    </row>
    <row r="232" spans="1:9" hidden="1" x14ac:dyDescent="0.25">
      <c r="A232" s="183">
        <f>'FIGEM 2020'!A246</f>
        <v>1401</v>
      </c>
      <c r="B232" s="182">
        <f>'FIGEM 2020'!B246</f>
        <v>4</v>
      </c>
      <c r="C232" s="183" t="str">
        <f>'FIGEM 2020'!C246</f>
        <v>POZO ALMONTE</v>
      </c>
      <c r="D232" s="271">
        <f t="shared" si="15"/>
        <v>0</v>
      </c>
      <c r="E232" s="272">
        <f>'FIGEM 2020'!P246</f>
        <v>0</v>
      </c>
      <c r="F232" s="273">
        <f t="shared" si="16"/>
        <v>0</v>
      </c>
      <c r="G232" s="273">
        <f t="shared" si="17"/>
        <v>0</v>
      </c>
      <c r="H232" s="273">
        <f t="shared" si="18"/>
        <v>0</v>
      </c>
      <c r="I232" s="273">
        <f t="shared" si="19"/>
        <v>0</v>
      </c>
    </row>
    <row r="233" spans="1:9" x14ac:dyDescent="0.25">
      <c r="A233" s="183">
        <f>'FIGEM 2020'!A207</f>
        <v>3304</v>
      </c>
      <c r="B233" s="182">
        <f>'FIGEM 2020'!B207</f>
        <v>4</v>
      </c>
      <c r="C233" s="183" t="str">
        <f>'FIGEM 2020'!C207</f>
        <v>HUASCO</v>
      </c>
      <c r="D233" s="271">
        <f t="shared" si="15"/>
        <v>77830084</v>
      </c>
      <c r="E233" s="272">
        <f>'FIGEM 2020'!P207</f>
        <v>77830084.281517953</v>
      </c>
      <c r="F233" s="273">
        <f t="shared" si="16"/>
        <v>77830084</v>
      </c>
      <c r="G233" s="273">
        <f t="shared" si="17"/>
        <v>-0.28151795268058777</v>
      </c>
      <c r="H233" s="273">
        <f t="shared" si="18"/>
        <v>0</v>
      </c>
      <c r="I233" s="273">
        <f t="shared" si="19"/>
        <v>77830084</v>
      </c>
    </row>
    <row r="234" spans="1:9" x14ac:dyDescent="0.25">
      <c r="A234" s="183">
        <f>'FIGEM 2020'!A208</f>
        <v>10210</v>
      </c>
      <c r="B234" s="182">
        <f>'FIGEM 2020'!B208</f>
        <v>4</v>
      </c>
      <c r="C234" s="183" t="str">
        <f>'FIGEM 2020'!C208</f>
        <v>QUINCHAO</v>
      </c>
      <c r="D234" s="271">
        <f t="shared" si="15"/>
        <v>77793806</v>
      </c>
      <c r="E234" s="272">
        <f>'FIGEM 2020'!P208</f>
        <v>77793806.155284256</v>
      </c>
      <c r="F234" s="273">
        <f t="shared" si="16"/>
        <v>77793806</v>
      </c>
      <c r="G234" s="273">
        <f t="shared" si="17"/>
        <v>-0.15528425574302673</v>
      </c>
      <c r="H234" s="273">
        <f t="shared" si="18"/>
        <v>0</v>
      </c>
      <c r="I234" s="273">
        <f t="shared" si="19"/>
        <v>77793806</v>
      </c>
    </row>
    <row r="235" spans="1:9" x14ac:dyDescent="0.25">
      <c r="A235" s="183">
        <f>'FIGEM 2020'!A209</f>
        <v>10104</v>
      </c>
      <c r="B235" s="182">
        <f>'FIGEM 2020'!B209</f>
        <v>4</v>
      </c>
      <c r="C235" s="183" t="str">
        <f>'FIGEM 2020'!C209</f>
        <v>FRESIA</v>
      </c>
      <c r="D235" s="271">
        <f t="shared" si="15"/>
        <v>77768365</v>
      </c>
      <c r="E235" s="272">
        <f>'FIGEM 2020'!P209</f>
        <v>77768364.648967534</v>
      </c>
      <c r="F235" s="273">
        <f t="shared" si="16"/>
        <v>77768365</v>
      </c>
      <c r="G235" s="273">
        <f t="shared" si="17"/>
        <v>0.35103246569633484</v>
      </c>
      <c r="H235" s="273">
        <f t="shared" si="18"/>
        <v>0</v>
      </c>
      <c r="I235" s="273">
        <f t="shared" si="19"/>
        <v>77768365</v>
      </c>
    </row>
    <row r="236" spans="1:9" hidden="1" x14ac:dyDescent="0.25">
      <c r="A236" s="183">
        <f>'FIGEM 2020'!A222</f>
        <v>10302</v>
      </c>
      <c r="B236" s="182">
        <f>'FIGEM 2020'!B222</f>
        <v>4</v>
      </c>
      <c r="C236" s="183" t="str">
        <f>'FIGEM 2020'!C222</f>
        <v>PUERTO OCTAY</v>
      </c>
      <c r="D236" s="271">
        <f t="shared" si="15"/>
        <v>0</v>
      </c>
      <c r="E236" s="272">
        <f>'FIGEM 2020'!P222</f>
        <v>0</v>
      </c>
      <c r="F236" s="273">
        <f t="shared" si="16"/>
        <v>0</v>
      </c>
      <c r="G236" s="273">
        <f t="shared" si="17"/>
        <v>0</v>
      </c>
      <c r="H236" s="273">
        <f t="shared" si="18"/>
        <v>0</v>
      </c>
      <c r="I236" s="273">
        <f t="shared" si="19"/>
        <v>0</v>
      </c>
    </row>
    <row r="237" spans="1:9" x14ac:dyDescent="0.25">
      <c r="A237" s="183">
        <f>'FIGEM 2020'!A210</f>
        <v>10103</v>
      </c>
      <c r="B237" s="182">
        <f>'FIGEM 2020'!B210</f>
        <v>4</v>
      </c>
      <c r="C237" s="183" t="str">
        <f>'FIGEM 2020'!C210</f>
        <v>COCHAMÓ</v>
      </c>
      <c r="D237" s="271">
        <f t="shared" si="15"/>
        <v>77472371</v>
      </c>
      <c r="E237" s="272">
        <f>'FIGEM 2020'!P210</f>
        <v>77472370.669698134</v>
      </c>
      <c r="F237" s="273">
        <f t="shared" si="16"/>
        <v>77472371</v>
      </c>
      <c r="G237" s="273">
        <f t="shared" si="17"/>
        <v>0.33030186593532562</v>
      </c>
      <c r="H237" s="273">
        <f t="shared" si="18"/>
        <v>0</v>
      </c>
      <c r="I237" s="273">
        <f t="shared" si="19"/>
        <v>77472371</v>
      </c>
    </row>
    <row r="238" spans="1:9" x14ac:dyDescent="0.25">
      <c r="A238" s="183">
        <f>'FIGEM 2020'!A211</f>
        <v>10402</v>
      </c>
      <c r="B238" s="182">
        <f>'FIGEM 2020'!B211</f>
        <v>4</v>
      </c>
      <c r="C238" s="183" t="str">
        <f>'FIGEM 2020'!C211</f>
        <v>FUTALEUFÚ</v>
      </c>
      <c r="D238" s="271">
        <f t="shared" si="15"/>
        <v>77256041</v>
      </c>
      <c r="E238" s="272">
        <f>'FIGEM 2020'!P211</f>
        <v>77256040.836787939</v>
      </c>
      <c r="F238" s="273">
        <f t="shared" si="16"/>
        <v>77256041</v>
      </c>
      <c r="G238" s="273">
        <f t="shared" si="17"/>
        <v>0.16321206092834473</v>
      </c>
      <c r="H238" s="273">
        <f t="shared" si="18"/>
        <v>0</v>
      </c>
      <c r="I238" s="273">
        <f t="shared" si="19"/>
        <v>77256041</v>
      </c>
    </row>
    <row r="239" spans="1:9" x14ac:dyDescent="0.25">
      <c r="A239" s="183">
        <f>'FIGEM 2020'!A212</f>
        <v>14104</v>
      </c>
      <c r="B239" s="182">
        <f>'FIGEM 2020'!B212</f>
        <v>4</v>
      </c>
      <c r="C239" s="183" t="str">
        <f>'FIGEM 2020'!C212</f>
        <v>LOS LAGOS</v>
      </c>
      <c r="D239" s="271">
        <f t="shared" si="15"/>
        <v>77147508</v>
      </c>
      <c r="E239" s="272">
        <f>'FIGEM 2020'!P212</f>
        <v>77147507.820647717</v>
      </c>
      <c r="F239" s="273">
        <f t="shared" si="16"/>
        <v>77147508</v>
      </c>
      <c r="G239" s="273">
        <f t="shared" si="17"/>
        <v>0.1793522834777832</v>
      </c>
      <c r="H239" s="273">
        <f t="shared" si="18"/>
        <v>0</v>
      </c>
      <c r="I239" s="273">
        <f t="shared" si="19"/>
        <v>77147508</v>
      </c>
    </row>
    <row r="240" spans="1:9" hidden="1" x14ac:dyDescent="0.25">
      <c r="A240" s="183">
        <f>'FIGEM 2020'!A218</f>
        <v>14107</v>
      </c>
      <c r="B240" s="182">
        <f>'FIGEM 2020'!B218</f>
        <v>4</v>
      </c>
      <c r="C240" s="183" t="str">
        <f>'FIGEM 2020'!C218</f>
        <v>PAILLACO</v>
      </c>
      <c r="D240" s="271">
        <f t="shared" si="15"/>
        <v>0</v>
      </c>
      <c r="E240" s="272">
        <f>'FIGEM 2020'!P218</f>
        <v>0</v>
      </c>
      <c r="F240" s="273">
        <f t="shared" si="16"/>
        <v>0</v>
      </c>
      <c r="G240" s="273">
        <f t="shared" si="17"/>
        <v>0</v>
      </c>
      <c r="H240" s="273">
        <f t="shared" si="18"/>
        <v>0</v>
      </c>
      <c r="I240" s="273">
        <f t="shared" si="19"/>
        <v>0</v>
      </c>
    </row>
    <row r="241" spans="1:9" x14ac:dyDescent="0.25">
      <c r="A241" s="183">
        <f>'FIGEM 2020'!A261</f>
        <v>5201</v>
      </c>
      <c r="B241" s="182">
        <f>'FIGEM 2020'!B261</f>
        <v>5</v>
      </c>
      <c r="C241" s="183" t="str">
        <f>'FIGEM 2020'!C261</f>
        <v>ISLA DE PASCUA</v>
      </c>
      <c r="D241" s="271">
        <f t="shared" si="15"/>
        <v>113378602</v>
      </c>
      <c r="E241" s="272">
        <f>'FIGEM 2020'!P261</f>
        <v>113378602.51923004</v>
      </c>
      <c r="F241" s="273">
        <f t="shared" si="16"/>
        <v>113378603</v>
      </c>
      <c r="G241" s="273">
        <f t="shared" si="17"/>
        <v>0.48076996207237244</v>
      </c>
      <c r="H241" s="273">
        <f t="shared" si="18"/>
        <v>-1</v>
      </c>
      <c r="I241" s="273">
        <f t="shared" si="19"/>
        <v>113378602</v>
      </c>
    </row>
    <row r="242" spans="1:9" x14ac:dyDescent="0.25">
      <c r="A242" s="183">
        <f>'FIGEM 2020'!A262</f>
        <v>12402</v>
      </c>
      <c r="B242" s="182">
        <f>'FIGEM 2020'!B262</f>
        <v>5</v>
      </c>
      <c r="C242" s="183" t="str">
        <f>'FIGEM 2020'!C262</f>
        <v>TORRES DEL PAINE</v>
      </c>
      <c r="D242" s="271">
        <f t="shared" si="15"/>
        <v>91180639</v>
      </c>
      <c r="E242" s="272">
        <f>'FIGEM 2020'!P262</f>
        <v>91180639.315225631</v>
      </c>
      <c r="F242" s="273">
        <f t="shared" si="16"/>
        <v>91180639</v>
      </c>
      <c r="G242" s="273">
        <f t="shared" si="17"/>
        <v>-0.31522563099861145</v>
      </c>
      <c r="H242" s="273">
        <f t="shared" si="18"/>
        <v>0</v>
      </c>
      <c r="I242" s="273">
        <f t="shared" si="19"/>
        <v>91180639</v>
      </c>
    </row>
    <row r="243" spans="1:9" x14ac:dyDescent="0.25">
      <c r="A243" s="183">
        <f>'FIGEM 2020'!A263</f>
        <v>7105</v>
      </c>
      <c r="B243" s="182">
        <f>'FIGEM 2020'!B263</f>
        <v>5</v>
      </c>
      <c r="C243" s="183" t="str">
        <f>'FIGEM 2020'!C263</f>
        <v>MAULE</v>
      </c>
      <c r="D243" s="271">
        <f t="shared" si="15"/>
        <v>91013024</v>
      </c>
      <c r="E243" s="272">
        <f>'FIGEM 2020'!P263</f>
        <v>91013023.828584418</v>
      </c>
      <c r="F243" s="273">
        <f t="shared" si="16"/>
        <v>91013024</v>
      </c>
      <c r="G243" s="273">
        <f t="shared" si="17"/>
        <v>0.17141558229923248</v>
      </c>
      <c r="H243" s="273">
        <f t="shared" si="18"/>
        <v>0</v>
      </c>
      <c r="I243" s="273">
        <f t="shared" si="19"/>
        <v>91013024</v>
      </c>
    </row>
    <row r="244" spans="1:9" hidden="1" x14ac:dyDescent="0.25">
      <c r="A244" s="183">
        <f>'FIGEM 2020'!A104</f>
        <v>12101</v>
      </c>
      <c r="B244" s="182">
        <f>'FIGEM 2020'!B104</f>
        <v>2</v>
      </c>
      <c r="C244" s="183" t="str">
        <f>'FIGEM 2020'!C104</f>
        <v>PUNTA ARENAS</v>
      </c>
      <c r="D244" s="271">
        <f t="shared" si="15"/>
        <v>0</v>
      </c>
      <c r="E244" s="272">
        <f>'FIGEM 2020'!P104</f>
        <v>0</v>
      </c>
      <c r="F244" s="273">
        <f t="shared" si="16"/>
        <v>0</v>
      </c>
      <c r="G244" s="273">
        <f t="shared" si="17"/>
        <v>0</v>
      </c>
      <c r="H244" s="273">
        <f t="shared" si="18"/>
        <v>0</v>
      </c>
      <c r="I244" s="273">
        <f t="shared" si="19"/>
        <v>0</v>
      </c>
    </row>
    <row r="245" spans="1:9" hidden="1" x14ac:dyDescent="0.25">
      <c r="A245" s="183">
        <f>'FIGEM 2020'!A356</f>
        <v>8105</v>
      </c>
      <c r="B245" s="182">
        <f>'FIGEM 2020'!B356</f>
        <v>5</v>
      </c>
      <c r="C245" s="183" t="str">
        <f>'FIGEM 2020'!C356</f>
        <v>HUALQUI</v>
      </c>
      <c r="D245" s="271">
        <f t="shared" si="15"/>
        <v>0</v>
      </c>
      <c r="E245" s="272">
        <f>'FIGEM 2020'!P356</f>
        <v>0</v>
      </c>
      <c r="F245" s="273">
        <f t="shared" si="16"/>
        <v>0</v>
      </c>
      <c r="G245" s="273">
        <f t="shared" si="17"/>
        <v>0</v>
      </c>
      <c r="H245" s="273">
        <f t="shared" si="18"/>
        <v>0</v>
      </c>
      <c r="I245" s="273">
        <f t="shared" si="19"/>
        <v>0</v>
      </c>
    </row>
    <row r="246" spans="1:9" x14ac:dyDescent="0.25">
      <c r="A246" s="183">
        <f>'FIGEM 2020'!A264</f>
        <v>16305</v>
      </c>
      <c r="B246" s="182">
        <f>'FIGEM 2020'!B264</f>
        <v>5</v>
      </c>
      <c r="C246" s="183" t="str">
        <f>'FIGEM 2020'!C264</f>
        <v>SAN NICOLÁS</v>
      </c>
      <c r="D246" s="271">
        <f t="shared" si="15"/>
        <v>90742895</v>
      </c>
      <c r="E246" s="272">
        <f>'FIGEM 2020'!P264</f>
        <v>90742894.813546777</v>
      </c>
      <c r="F246" s="273">
        <f t="shared" si="16"/>
        <v>90742895</v>
      </c>
      <c r="G246" s="273">
        <f t="shared" si="17"/>
        <v>0.18645322322845459</v>
      </c>
      <c r="H246" s="273">
        <f t="shared" si="18"/>
        <v>0</v>
      </c>
      <c r="I246" s="273">
        <f t="shared" si="19"/>
        <v>90742895</v>
      </c>
    </row>
    <row r="247" spans="1:9" x14ac:dyDescent="0.25">
      <c r="A247" s="183">
        <f>'FIGEM 2020'!A265</f>
        <v>14108</v>
      </c>
      <c r="B247" s="182">
        <f>'FIGEM 2020'!B265</f>
        <v>5</v>
      </c>
      <c r="C247" s="183" t="str">
        <f>'FIGEM 2020'!C265</f>
        <v>PANGUIPULLI</v>
      </c>
      <c r="D247" s="271">
        <f t="shared" si="15"/>
        <v>90031138</v>
      </c>
      <c r="E247" s="272">
        <f>'FIGEM 2020'!P265</f>
        <v>90031137.599570438</v>
      </c>
      <c r="F247" s="273">
        <f t="shared" si="16"/>
        <v>90031138</v>
      </c>
      <c r="G247" s="273">
        <f t="shared" si="17"/>
        <v>0.40042956173419952</v>
      </c>
      <c r="H247" s="273">
        <f t="shared" si="18"/>
        <v>0</v>
      </c>
      <c r="I247" s="273">
        <f t="shared" si="19"/>
        <v>90031138</v>
      </c>
    </row>
    <row r="248" spans="1:9" x14ac:dyDescent="0.25">
      <c r="A248" s="183">
        <f>'FIGEM 2020'!A266</f>
        <v>16304</v>
      </c>
      <c r="B248" s="182">
        <f>'FIGEM 2020'!B266</f>
        <v>5</v>
      </c>
      <c r="C248" s="183" t="str">
        <f>'FIGEM 2020'!C266</f>
        <v>SAN FABIÁN</v>
      </c>
      <c r="D248" s="271">
        <f t="shared" si="15"/>
        <v>89828609</v>
      </c>
      <c r="E248" s="272">
        <f>'FIGEM 2020'!P266</f>
        <v>89828609.051855221</v>
      </c>
      <c r="F248" s="273">
        <f t="shared" si="16"/>
        <v>89828609</v>
      </c>
      <c r="G248" s="273">
        <f t="shared" si="17"/>
        <v>-5.1855221390724182E-2</v>
      </c>
      <c r="H248" s="273">
        <f t="shared" si="18"/>
        <v>0</v>
      </c>
      <c r="I248" s="273">
        <f t="shared" si="19"/>
        <v>89828609</v>
      </c>
    </row>
    <row r="249" spans="1:9" hidden="1" x14ac:dyDescent="0.25">
      <c r="A249" s="183">
        <f>'FIGEM 2020'!A324</f>
        <v>9110</v>
      </c>
      <c r="B249" s="182">
        <f>'FIGEM 2020'!B324</f>
        <v>5</v>
      </c>
      <c r="C249" s="183" t="str">
        <f>'FIGEM 2020'!C324</f>
        <v>MELIPEUCO</v>
      </c>
      <c r="D249" s="271">
        <f t="shared" si="15"/>
        <v>0</v>
      </c>
      <c r="E249" s="272">
        <f>'FIGEM 2020'!P324</f>
        <v>0</v>
      </c>
      <c r="F249" s="273">
        <f t="shared" si="16"/>
        <v>0</v>
      </c>
      <c r="G249" s="273">
        <f t="shared" si="17"/>
        <v>0</v>
      </c>
      <c r="H249" s="273">
        <f t="shared" si="18"/>
        <v>0</v>
      </c>
      <c r="I249" s="273">
        <f t="shared" si="19"/>
        <v>0</v>
      </c>
    </row>
    <row r="250" spans="1:9" hidden="1" x14ac:dyDescent="0.25">
      <c r="A250" s="183">
        <f>'FIGEM 2020'!A245</f>
        <v>10304</v>
      </c>
      <c r="B250" s="182">
        <f>'FIGEM 2020'!B245</f>
        <v>4</v>
      </c>
      <c r="C250" s="183" t="str">
        <f>'FIGEM 2020'!C245</f>
        <v>PUYEHUE</v>
      </c>
      <c r="D250" s="271">
        <f t="shared" si="15"/>
        <v>0</v>
      </c>
      <c r="E250" s="272">
        <f>'FIGEM 2020'!P245</f>
        <v>0</v>
      </c>
      <c r="F250" s="273">
        <f t="shared" si="16"/>
        <v>0</v>
      </c>
      <c r="G250" s="273">
        <f t="shared" si="17"/>
        <v>0</v>
      </c>
      <c r="H250" s="273">
        <f t="shared" si="18"/>
        <v>0</v>
      </c>
      <c r="I250" s="273">
        <f t="shared" si="19"/>
        <v>0</v>
      </c>
    </row>
    <row r="251" spans="1:9" x14ac:dyDescent="0.25">
      <c r="A251" s="183">
        <f>'FIGEM 2020'!A267</f>
        <v>6302</v>
      </c>
      <c r="B251" s="182">
        <f>'FIGEM 2020'!B267</f>
        <v>5</v>
      </c>
      <c r="C251" s="183" t="str">
        <f>'FIGEM 2020'!C267</f>
        <v>CHÉPICA</v>
      </c>
      <c r="D251" s="271">
        <f t="shared" si="15"/>
        <v>89735551</v>
      </c>
      <c r="E251" s="272">
        <f>'FIGEM 2020'!P267</f>
        <v>89735551.313761726</v>
      </c>
      <c r="F251" s="273">
        <f t="shared" si="16"/>
        <v>89735551</v>
      </c>
      <c r="G251" s="273">
        <f t="shared" si="17"/>
        <v>-0.31376172602176666</v>
      </c>
      <c r="H251" s="273">
        <f t="shared" si="18"/>
        <v>0</v>
      </c>
      <c r="I251" s="273">
        <f t="shared" si="19"/>
        <v>89735551</v>
      </c>
    </row>
    <row r="252" spans="1:9" x14ac:dyDescent="0.25">
      <c r="A252" s="183">
        <f>'FIGEM 2020'!A268</f>
        <v>7106</v>
      </c>
      <c r="B252" s="182">
        <f>'FIGEM 2020'!B268</f>
        <v>5</v>
      </c>
      <c r="C252" s="183" t="str">
        <f>'FIGEM 2020'!C268</f>
        <v>PELARCO</v>
      </c>
      <c r="D252" s="271">
        <f t="shared" si="15"/>
        <v>89108230</v>
      </c>
      <c r="E252" s="272">
        <f>'FIGEM 2020'!P268</f>
        <v>89108229.692963734</v>
      </c>
      <c r="F252" s="273">
        <f t="shared" si="16"/>
        <v>89108230</v>
      </c>
      <c r="G252" s="273">
        <f t="shared" si="17"/>
        <v>0.30703626573085785</v>
      </c>
      <c r="H252" s="273">
        <f t="shared" si="18"/>
        <v>0</v>
      </c>
      <c r="I252" s="273">
        <f t="shared" si="19"/>
        <v>89108230</v>
      </c>
    </row>
    <row r="253" spans="1:9" hidden="1" x14ac:dyDescent="0.25">
      <c r="A253" s="183">
        <f>'FIGEM 2020'!A344</f>
        <v>6109</v>
      </c>
      <c r="B253" s="182">
        <f>'FIGEM 2020'!B344</f>
        <v>5</v>
      </c>
      <c r="C253" s="183" t="str">
        <f>'FIGEM 2020'!C344</f>
        <v>MALLOA</v>
      </c>
      <c r="D253" s="271">
        <f t="shared" si="15"/>
        <v>0</v>
      </c>
      <c r="E253" s="272">
        <f>'FIGEM 2020'!P344</f>
        <v>0</v>
      </c>
      <c r="F253" s="273">
        <f t="shared" si="16"/>
        <v>0</v>
      </c>
      <c r="G253" s="273">
        <f t="shared" si="17"/>
        <v>0</v>
      </c>
      <c r="H253" s="273">
        <f t="shared" si="18"/>
        <v>0</v>
      </c>
      <c r="I253" s="273">
        <f t="shared" si="19"/>
        <v>0</v>
      </c>
    </row>
    <row r="254" spans="1:9" hidden="1" x14ac:dyDescent="0.25">
      <c r="A254" s="183">
        <f>'FIGEM 2020'!A342</f>
        <v>16203</v>
      </c>
      <c r="B254" s="182">
        <f>'FIGEM 2020'!B342</f>
        <v>5</v>
      </c>
      <c r="C254" s="183" t="str">
        <f>'FIGEM 2020'!C342</f>
        <v>COELEMU</v>
      </c>
      <c r="D254" s="271">
        <f t="shared" si="15"/>
        <v>0</v>
      </c>
      <c r="E254" s="272">
        <f>'FIGEM 2020'!P342</f>
        <v>0</v>
      </c>
      <c r="F254" s="273">
        <f t="shared" si="16"/>
        <v>0</v>
      </c>
      <c r="G254" s="273">
        <f t="shared" si="17"/>
        <v>0</v>
      </c>
      <c r="H254" s="273">
        <f t="shared" si="18"/>
        <v>0</v>
      </c>
      <c r="I254" s="273">
        <f t="shared" si="19"/>
        <v>0</v>
      </c>
    </row>
    <row r="255" spans="1:9" x14ac:dyDescent="0.25">
      <c r="A255" s="183">
        <f>'FIGEM 2020'!A269</f>
        <v>7109</v>
      </c>
      <c r="B255" s="182">
        <f>'FIGEM 2020'!B269</f>
        <v>5</v>
      </c>
      <c r="C255" s="183" t="str">
        <f>'FIGEM 2020'!C269</f>
        <v>SAN CLEMENTE</v>
      </c>
      <c r="D255" s="271">
        <f t="shared" si="15"/>
        <v>89074917</v>
      </c>
      <c r="E255" s="272">
        <f>'FIGEM 2020'!P269</f>
        <v>89074916.771612585</v>
      </c>
      <c r="F255" s="273">
        <f t="shared" si="16"/>
        <v>89074917</v>
      </c>
      <c r="G255" s="273">
        <f t="shared" si="17"/>
        <v>0.22838741540908813</v>
      </c>
      <c r="H255" s="273">
        <f t="shared" si="18"/>
        <v>0</v>
      </c>
      <c r="I255" s="273">
        <f t="shared" si="19"/>
        <v>89074917</v>
      </c>
    </row>
    <row r="256" spans="1:9" x14ac:dyDescent="0.25">
      <c r="A256" s="183">
        <f>'FIGEM 2020'!A270</f>
        <v>7403</v>
      </c>
      <c r="B256" s="182">
        <f>'FIGEM 2020'!B270</f>
        <v>5</v>
      </c>
      <c r="C256" s="183" t="str">
        <f>'FIGEM 2020'!C270</f>
        <v>LONGAVÍ</v>
      </c>
      <c r="D256" s="271">
        <f t="shared" si="15"/>
        <v>88821880</v>
      </c>
      <c r="E256" s="272">
        <f>'FIGEM 2020'!P270</f>
        <v>88821880.107707292</v>
      </c>
      <c r="F256" s="273">
        <f t="shared" si="16"/>
        <v>88821880</v>
      </c>
      <c r="G256" s="273">
        <f t="shared" si="17"/>
        <v>-0.10770729184150696</v>
      </c>
      <c r="H256" s="273">
        <f t="shared" si="18"/>
        <v>0</v>
      </c>
      <c r="I256" s="273">
        <f t="shared" si="19"/>
        <v>88821880</v>
      </c>
    </row>
    <row r="257" spans="1:9" hidden="1" x14ac:dyDescent="0.25">
      <c r="A257" s="183">
        <f>'FIGEM 2020'!A340</f>
        <v>8204</v>
      </c>
      <c r="B257" s="182">
        <f>'FIGEM 2020'!B340</f>
        <v>5</v>
      </c>
      <c r="C257" s="183" t="str">
        <f>'FIGEM 2020'!C340</f>
        <v>CONTULMO</v>
      </c>
      <c r="D257" s="271">
        <f t="shared" si="15"/>
        <v>0</v>
      </c>
      <c r="E257" s="272">
        <f>'FIGEM 2020'!P340</f>
        <v>0</v>
      </c>
      <c r="F257" s="273">
        <f t="shared" si="16"/>
        <v>0</v>
      </c>
      <c r="G257" s="273">
        <f t="shared" si="17"/>
        <v>0</v>
      </c>
      <c r="H257" s="273">
        <f t="shared" si="18"/>
        <v>0</v>
      </c>
      <c r="I257" s="273">
        <f t="shared" si="19"/>
        <v>0</v>
      </c>
    </row>
    <row r="258" spans="1:9" x14ac:dyDescent="0.25">
      <c r="A258" s="183">
        <f>'FIGEM 2020'!A271</f>
        <v>6203</v>
      </c>
      <c r="B258" s="182">
        <f>'FIGEM 2020'!B271</f>
        <v>5</v>
      </c>
      <c r="C258" s="183" t="str">
        <f>'FIGEM 2020'!C271</f>
        <v>LITUECHE</v>
      </c>
      <c r="D258" s="271">
        <f t="shared" si="15"/>
        <v>88753012</v>
      </c>
      <c r="E258" s="272">
        <f>'FIGEM 2020'!P271</f>
        <v>88753012.129486844</v>
      </c>
      <c r="F258" s="273">
        <f t="shared" si="16"/>
        <v>88753012</v>
      </c>
      <c r="G258" s="273">
        <f t="shared" si="17"/>
        <v>-0.12948684394359589</v>
      </c>
      <c r="H258" s="273">
        <f t="shared" si="18"/>
        <v>0</v>
      </c>
      <c r="I258" s="273">
        <f t="shared" si="19"/>
        <v>88753012</v>
      </c>
    </row>
    <row r="259" spans="1:9" hidden="1" x14ac:dyDescent="0.25">
      <c r="A259" s="183">
        <f>'FIGEM 2020'!A63</f>
        <v>5801</v>
      </c>
      <c r="B259" s="182">
        <f>'FIGEM 2020'!B63</f>
        <v>1</v>
      </c>
      <c r="C259" s="183" t="str">
        <f>'FIGEM 2020'!C63</f>
        <v>QUILPUÉ</v>
      </c>
      <c r="D259" s="271">
        <f t="shared" si="15"/>
        <v>0</v>
      </c>
      <c r="E259" s="272">
        <f>'FIGEM 2020'!P63</f>
        <v>0</v>
      </c>
      <c r="F259" s="273">
        <f t="shared" si="16"/>
        <v>0</v>
      </c>
      <c r="G259" s="273">
        <f t="shared" si="17"/>
        <v>0</v>
      </c>
      <c r="H259" s="273">
        <f t="shared" si="18"/>
        <v>0</v>
      </c>
      <c r="I259" s="273">
        <f t="shared" si="19"/>
        <v>0</v>
      </c>
    </row>
    <row r="260" spans="1:9" x14ac:dyDescent="0.25">
      <c r="A260" s="183">
        <f>'FIGEM 2020'!A272</f>
        <v>16205</v>
      </c>
      <c r="B260" s="182">
        <f>'FIGEM 2020'!B272</f>
        <v>5</v>
      </c>
      <c r="C260" s="183" t="str">
        <f>'FIGEM 2020'!C272</f>
        <v>PORTEZUELO</v>
      </c>
      <c r="D260" s="271">
        <f t="shared" si="15"/>
        <v>88123677</v>
      </c>
      <c r="E260" s="272">
        <f>'FIGEM 2020'!P272</f>
        <v>88123677.446610615</v>
      </c>
      <c r="F260" s="273">
        <f t="shared" si="16"/>
        <v>88123677</v>
      </c>
      <c r="G260" s="273">
        <f t="shared" si="17"/>
        <v>-0.44661061465740204</v>
      </c>
      <c r="H260" s="273">
        <f t="shared" si="18"/>
        <v>0</v>
      </c>
      <c r="I260" s="273">
        <f t="shared" si="19"/>
        <v>88123677</v>
      </c>
    </row>
    <row r="261" spans="1:9" hidden="1" x14ac:dyDescent="0.25">
      <c r="A261" s="183">
        <f>'FIGEM 2020'!A231</f>
        <v>3103</v>
      </c>
      <c r="B261" s="182">
        <f>'FIGEM 2020'!B231</f>
        <v>4</v>
      </c>
      <c r="C261" s="183" t="str">
        <f>'FIGEM 2020'!C231</f>
        <v>TIERRA AMARILLA</v>
      </c>
      <c r="D261" s="271">
        <f t="shared" si="15"/>
        <v>0</v>
      </c>
      <c r="E261" s="272">
        <f>'FIGEM 2020'!P231</f>
        <v>0</v>
      </c>
      <c r="F261" s="273">
        <f t="shared" si="16"/>
        <v>0</v>
      </c>
      <c r="G261" s="273">
        <f t="shared" si="17"/>
        <v>0</v>
      </c>
      <c r="H261" s="273">
        <f t="shared" si="18"/>
        <v>0</v>
      </c>
      <c r="I261" s="273">
        <f t="shared" si="19"/>
        <v>0</v>
      </c>
    </row>
    <row r="262" spans="1:9" hidden="1" x14ac:dyDescent="0.25">
      <c r="A262" s="183">
        <f>'FIGEM 2020'!A69</f>
        <v>13126</v>
      </c>
      <c r="B262" s="182">
        <f>'FIGEM 2020'!B69</f>
        <v>1</v>
      </c>
      <c r="C262" s="183" t="str">
        <f>'FIGEM 2020'!C69</f>
        <v>QUINTA NORMAL</v>
      </c>
      <c r="D262" s="271">
        <f t="shared" ref="D262:D325" si="20">I262</f>
        <v>0</v>
      </c>
      <c r="E262" s="272">
        <f>'FIGEM 2020'!P69</f>
        <v>0</v>
      </c>
      <c r="F262" s="273">
        <f t="shared" ref="F262:F325" si="21">ROUND(E262,0)</f>
        <v>0</v>
      </c>
      <c r="G262" s="273">
        <f t="shared" ref="G262:G325" si="22">F262-E262</f>
        <v>0</v>
      </c>
      <c r="H262" s="273">
        <f t="shared" ref="H262:H325" si="23">IF(_xlfn.RANK.EQ(G262,$G$6:$G$350,IF($F$4&gt;0,0,1))&lt;=$F$4,-1,0)</f>
        <v>0</v>
      </c>
      <c r="I262" s="273">
        <f t="shared" ref="I262:I325" si="24">F262+H262</f>
        <v>0</v>
      </c>
    </row>
    <row r="263" spans="1:9" hidden="1" x14ac:dyDescent="0.25">
      <c r="A263" s="183">
        <f>'FIGEM 2020'!A142</f>
        <v>9107</v>
      </c>
      <c r="B263" s="182">
        <f>'FIGEM 2020'!B142</f>
        <v>3</v>
      </c>
      <c r="C263" s="183" t="str">
        <f>'FIGEM 2020'!C142</f>
        <v>GORBEA</v>
      </c>
      <c r="D263" s="271">
        <f t="shared" si="20"/>
        <v>0</v>
      </c>
      <c r="E263" s="272">
        <f>'FIGEM 2020'!P142</f>
        <v>0</v>
      </c>
      <c r="F263" s="273">
        <f t="shared" si="21"/>
        <v>0</v>
      </c>
      <c r="G263" s="273">
        <f t="shared" si="22"/>
        <v>0</v>
      </c>
      <c r="H263" s="273">
        <f t="shared" si="23"/>
        <v>0</v>
      </c>
      <c r="I263" s="273">
        <f t="shared" si="24"/>
        <v>0</v>
      </c>
    </row>
    <row r="264" spans="1:9" hidden="1" x14ac:dyDescent="0.25">
      <c r="A264" s="183">
        <f>'FIGEM 2020'!A162</f>
        <v>16201</v>
      </c>
      <c r="B264" s="182">
        <f>'FIGEM 2020'!B162</f>
        <v>3</v>
      </c>
      <c r="C264" s="183" t="str">
        <f>'FIGEM 2020'!C162</f>
        <v>QUIRIHUE</v>
      </c>
      <c r="D264" s="271">
        <f t="shared" si="20"/>
        <v>0</v>
      </c>
      <c r="E264" s="272">
        <f>'FIGEM 2020'!P162</f>
        <v>0</v>
      </c>
      <c r="F264" s="273">
        <f t="shared" si="21"/>
        <v>0</v>
      </c>
      <c r="G264" s="273">
        <f t="shared" si="22"/>
        <v>0</v>
      </c>
      <c r="H264" s="273">
        <f t="shared" si="23"/>
        <v>0</v>
      </c>
      <c r="I264" s="273">
        <f t="shared" si="24"/>
        <v>0</v>
      </c>
    </row>
    <row r="265" spans="1:9" hidden="1" x14ac:dyDescent="0.25">
      <c r="A265" s="183">
        <f>'FIGEM 2020'!A59</f>
        <v>13105</v>
      </c>
      <c r="B265" s="182">
        <f>'FIGEM 2020'!B59</f>
        <v>1</v>
      </c>
      <c r="C265" s="183" t="str">
        <f>'FIGEM 2020'!C59</f>
        <v>EL BOSQUE</v>
      </c>
      <c r="D265" s="271">
        <f t="shared" si="20"/>
        <v>0</v>
      </c>
      <c r="E265" s="272">
        <f>'FIGEM 2020'!P59</f>
        <v>0</v>
      </c>
      <c r="F265" s="273">
        <f t="shared" si="21"/>
        <v>0</v>
      </c>
      <c r="G265" s="273">
        <f t="shared" si="22"/>
        <v>0</v>
      </c>
      <c r="H265" s="273">
        <f t="shared" si="23"/>
        <v>0</v>
      </c>
      <c r="I265" s="273">
        <f t="shared" si="24"/>
        <v>0</v>
      </c>
    </row>
    <row r="266" spans="1:9" x14ac:dyDescent="0.25">
      <c r="A266" s="183">
        <f>'FIGEM 2020'!A273</f>
        <v>7303</v>
      </c>
      <c r="B266" s="182">
        <f>'FIGEM 2020'!B273</f>
        <v>5</v>
      </c>
      <c r="C266" s="183" t="str">
        <f>'FIGEM 2020'!C273</f>
        <v>LICANTÉN</v>
      </c>
      <c r="D266" s="271">
        <f t="shared" si="20"/>
        <v>87715939</v>
      </c>
      <c r="E266" s="272">
        <f>'FIGEM 2020'!P273</f>
        <v>87715938.96211648</v>
      </c>
      <c r="F266" s="273">
        <f t="shared" si="21"/>
        <v>87715939</v>
      </c>
      <c r="G266" s="273">
        <f t="shared" si="22"/>
        <v>3.7883520126342773E-2</v>
      </c>
      <c r="H266" s="273">
        <f t="shared" si="23"/>
        <v>0</v>
      </c>
      <c r="I266" s="273">
        <f t="shared" si="24"/>
        <v>87715939</v>
      </c>
    </row>
    <row r="267" spans="1:9" x14ac:dyDescent="0.25">
      <c r="A267" s="183">
        <f>'FIGEM 2020'!A274</f>
        <v>5705</v>
      </c>
      <c r="B267" s="182">
        <f>'FIGEM 2020'!B274</f>
        <v>5</v>
      </c>
      <c r="C267" s="183" t="str">
        <f>'FIGEM 2020'!C274</f>
        <v>PUTAENDO</v>
      </c>
      <c r="D267" s="271">
        <f t="shared" si="20"/>
        <v>87489330</v>
      </c>
      <c r="E267" s="272">
        <f>'FIGEM 2020'!P274</f>
        <v>87489330.30055657</v>
      </c>
      <c r="F267" s="273">
        <f t="shared" si="21"/>
        <v>87489330</v>
      </c>
      <c r="G267" s="273">
        <f t="shared" si="22"/>
        <v>-0.30055657029151917</v>
      </c>
      <c r="H267" s="273">
        <f t="shared" si="23"/>
        <v>0</v>
      </c>
      <c r="I267" s="273">
        <f t="shared" si="24"/>
        <v>87489330</v>
      </c>
    </row>
    <row r="268" spans="1:9" x14ac:dyDescent="0.25">
      <c r="A268" s="183">
        <f>'FIGEM 2020'!A275</f>
        <v>7108</v>
      </c>
      <c r="B268" s="182">
        <f>'FIGEM 2020'!B275</f>
        <v>5</v>
      </c>
      <c r="C268" s="183" t="str">
        <f>'FIGEM 2020'!C275</f>
        <v>RÍO CLARO</v>
      </c>
      <c r="D268" s="271">
        <f t="shared" si="20"/>
        <v>87312728</v>
      </c>
      <c r="E268" s="272">
        <f>'FIGEM 2020'!P275</f>
        <v>87312728.102614641</v>
      </c>
      <c r="F268" s="273">
        <f t="shared" si="21"/>
        <v>87312728</v>
      </c>
      <c r="G268" s="273">
        <f t="shared" si="22"/>
        <v>-0.1026146411895752</v>
      </c>
      <c r="H268" s="273">
        <f t="shared" si="23"/>
        <v>0</v>
      </c>
      <c r="I268" s="273">
        <f t="shared" si="24"/>
        <v>87312728</v>
      </c>
    </row>
    <row r="269" spans="1:9" x14ac:dyDescent="0.25">
      <c r="A269" s="183">
        <f>'FIGEM 2020'!A276</f>
        <v>11303</v>
      </c>
      <c r="B269" s="182">
        <f>'FIGEM 2020'!B276</f>
        <v>5</v>
      </c>
      <c r="C269" s="183" t="str">
        <f>'FIGEM 2020'!C276</f>
        <v>TORTEL</v>
      </c>
      <c r="D269" s="271">
        <f t="shared" si="20"/>
        <v>87259931</v>
      </c>
      <c r="E269" s="272">
        <f>'FIGEM 2020'!P276</f>
        <v>87259930.953129709</v>
      </c>
      <c r="F269" s="273">
        <f t="shared" si="21"/>
        <v>87259931</v>
      </c>
      <c r="G269" s="273">
        <f t="shared" si="22"/>
        <v>4.6870291233062744E-2</v>
      </c>
      <c r="H269" s="273">
        <f t="shared" si="23"/>
        <v>0</v>
      </c>
      <c r="I269" s="273">
        <f t="shared" si="24"/>
        <v>87259931</v>
      </c>
    </row>
    <row r="270" spans="1:9" hidden="1" x14ac:dyDescent="0.25">
      <c r="A270" s="183">
        <f>'FIGEM 2020'!A53</f>
        <v>13116</v>
      </c>
      <c r="B270" s="182">
        <f>'FIGEM 2020'!B53</f>
        <v>1</v>
      </c>
      <c r="C270" s="183" t="str">
        <f>'FIGEM 2020'!C53</f>
        <v>LO ESPEJO</v>
      </c>
      <c r="D270" s="271">
        <f t="shared" si="20"/>
        <v>0</v>
      </c>
      <c r="E270" s="272">
        <f>'FIGEM 2020'!P53</f>
        <v>0</v>
      </c>
      <c r="F270" s="273">
        <f t="shared" si="21"/>
        <v>0</v>
      </c>
      <c r="G270" s="273">
        <f t="shared" si="22"/>
        <v>0</v>
      </c>
      <c r="H270" s="273">
        <f t="shared" si="23"/>
        <v>0</v>
      </c>
      <c r="I270" s="273">
        <f t="shared" si="24"/>
        <v>0</v>
      </c>
    </row>
    <row r="271" spans="1:9" hidden="1" x14ac:dyDescent="0.25">
      <c r="A271" s="183">
        <f>'FIGEM 2020'!A220</f>
        <v>6104</v>
      </c>
      <c r="B271" s="182">
        <f>'FIGEM 2020'!B220</f>
        <v>4</v>
      </c>
      <c r="C271" s="183" t="str">
        <f>'FIGEM 2020'!C220</f>
        <v>COLTAUCO</v>
      </c>
      <c r="D271" s="271">
        <f t="shared" si="20"/>
        <v>0</v>
      </c>
      <c r="E271" s="272">
        <f>'FIGEM 2020'!P220</f>
        <v>0</v>
      </c>
      <c r="F271" s="273">
        <f t="shared" si="21"/>
        <v>0</v>
      </c>
      <c r="G271" s="273">
        <f t="shared" si="22"/>
        <v>0</v>
      </c>
      <c r="H271" s="273">
        <f t="shared" si="23"/>
        <v>0</v>
      </c>
      <c r="I271" s="273">
        <f t="shared" si="24"/>
        <v>0</v>
      </c>
    </row>
    <row r="272" spans="1:9" x14ac:dyDescent="0.25">
      <c r="A272" s="183">
        <f>'FIGEM 2020'!A277</f>
        <v>4302</v>
      </c>
      <c r="B272" s="182">
        <f>'FIGEM 2020'!B277</f>
        <v>5</v>
      </c>
      <c r="C272" s="183" t="str">
        <f>'FIGEM 2020'!C277</f>
        <v>COMBARBALÁ</v>
      </c>
      <c r="D272" s="271">
        <f t="shared" si="20"/>
        <v>87221434</v>
      </c>
      <c r="E272" s="272">
        <f>'FIGEM 2020'!P277</f>
        <v>87221433.850917056</v>
      </c>
      <c r="F272" s="273">
        <f t="shared" si="21"/>
        <v>87221434</v>
      </c>
      <c r="G272" s="273">
        <f t="shared" si="22"/>
        <v>0.14908294379711151</v>
      </c>
      <c r="H272" s="273">
        <f t="shared" si="23"/>
        <v>0</v>
      </c>
      <c r="I272" s="273">
        <f t="shared" si="24"/>
        <v>87221434</v>
      </c>
    </row>
    <row r="273" spans="1:9" hidden="1" x14ac:dyDescent="0.25">
      <c r="A273" s="183">
        <f>'FIGEM 2020'!A321</f>
        <v>9121</v>
      </c>
      <c r="B273" s="182">
        <f>'FIGEM 2020'!B321</f>
        <v>5</v>
      </c>
      <c r="C273" s="183" t="str">
        <f>'FIGEM 2020'!C321</f>
        <v>CHOLCHOL</v>
      </c>
      <c r="D273" s="271">
        <f t="shared" si="20"/>
        <v>0</v>
      </c>
      <c r="E273" s="272">
        <f>'FIGEM 2020'!P321</f>
        <v>0</v>
      </c>
      <c r="F273" s="273">
        <f t="shared" si="21"/>
        <v>0</v>
      </c>
      <c r="G273" s="273">
        <f t="shared" si="22"/>
        <v>0</v>
      </c>
      <c r="H273" s="273">
        <f t="shared" si="23"/>
        <v>0</v>
      </c>
      <c r="I273" s="273">
        <f t="shared" si="24"/>
        <v>0</v>
      </c>
    </row>
    <row r="274" spans="1:9" hidden="1" x14ac:dyDescent="0.25">
      <c r="A274" s="183">
        <f>'FIGEM 2020'!A153</f>
        <v>8203</v>
      </c>
      <c r="B274" s="182">
        <f>'FIGEM 2020'!B153</f>
        <v>3</v>
      </c>
      <c r="C274" s="183" t="str">
        <f>'FIGEM 2020'!C153</f>
        <v>CAÑETE</v>
      </c>
      <c r="D274" s="271">
        <f t="shared" si="20"/>
        <v>0</v>
      </c>
      <c r="E274" s="272">
        <f>'FIGEM 2020'!P153</f>
        <v>0</v>
      </c>
      <c r="F274" s="273">
        <f t="shared" si="21"/>
        <v>0</v>
      </c>
      <c r="G274" s="273">
        <f t="shared" si="22"/>
        <v>0</v>
      </c>
      <c r="H274" s="273">
        <f t="shared" si="23"/>
        <v>0</v>
      </c>
      <c r="I274" s="273">
        <f t="shared" si="24"/>
        <v>0</v>
      </c>
    </row>
    <row r="275" spans="1:9" x14ac:dyDescent="0.25">
      <c r="A275" s="183">
        <f>'FIGEM 2020'!A278</f>
        <v>7107</v>
      </c>
      <c r="B275" s="182">
        <f>'FIGEM 2020'!B278</f>
        <v>5</v>
      </c>
      <c r="C275" s="183" t="str">
        <f>'FIGEM 2020'!C278</f>
        <v>PENCAHUE</v>
      </c>
      <c r="D275" s="271">
        <f t="shared" si="20"/>
        <v>87033843</v>
      </c>
      <c r="E275" s="272">
        <f>'FIGEM 2020'!P278</f>
        <v>87033843.366275579</v>
      </c>
      <c r="F275" s="273">
        <f t="shared" si="21"/>
        <v>87033843</v>
      </c>
      <c r="G275" s="273">
        <f t="shared" si="22"/>
        <v>-0.36627557873725891</v>
      </c>
      <c r="H275" s="273">
        <f t="shared" si="23"/>
        <v>0</v>
      </c>
      <c r="I275" s="273">
        <f t="shared" si="24"/>
        <v>87033843</v>
      </c>
    </row>
    <row r="276" spans="1:9" x14ac:dyDescent="0.25">
      <c r="A276" s="183">
        <f>'FIGEM 2020'!A279</f>
        <v>3302</v>
      </c>
      <c r="B276" s="182">
        <f>'FIGEM 2020'!B279</f>
        <v>5</v>
      </c>
      <c r="C276" s="183" t="str">
        <f>'FIGEM 2020'!C279</f>
        <v>ALTO DEL CARMEN</v>
      </c>
      <c r="D276" s="271">
        <f t="shared" si="20"/>
        <v>86631052</v>
      </c>
      <c r="E276" s="272">
        <f>'FIGEM 2020'!P279</f>
        <v>86631052.134498969</v>
      </c>
      <c r="F276" s="273">
        <f t="shared" si="21"/>
        <v>86631052</v>
      </c>
      <c r="G276" s="273">
        <f t="shared" si="22"/>
        <v>-0.1344989687204361</v>
      </c>
      <c r="H276" s="273">
        <f t="shared" si="23"/>
        <v>0</v>
      </c>
      <c r="I276" s="273">
        <f t="shared" si="24"/>
        <v>86631052</v>
      </c>
    </row>
    <row r="277" spans="1:9" hidden="1" x14ac:dyDescent="0.25">
      <c r="A277" s="183">
        <f>'FIGEM 2020'!A316</f>
        <v>7408</v>
      </c>
      <c r="B277" s="182">
        <f>'FIGEM 2020'!B316</f>
        <v>5</v>
      </c>
      <c r="C277" s="183" t="str">
        <f>'FIGEM 2020'!C316</f>
        <v>YERBAS BUENAS</v>
      </c>
      <c r="D277" s="271">
        <f t="shared" si="20"/>
        <v>0</v>
      </c>
      <c r="E277" s="272">
        <f>'FIGEM 2020'!P316</f>
        <v>0</v>
      </c>
      <c r="F277" s="273">
        <f t="shared" si="21"/>
        <v>0</v>
      </c>
      <c r="G277" s="273">
        <f t="shared" si="22"/>
        <v>0</v>
      </c>
      <c r="H277" s="273">
        <f t="shared" si="23"/>
        <v>0</v>
      </c>
      <c r="I277" s="273">
        <f t="shared" si="24"/>
        <v>0</v>
      </c>
    </row>
    <row r="278" spans="1:9" x14ac:dyDescent="0.25">
      <c r="A278" s="183">
        <f>'FIGEM 2020'!A280</f>
        <v>4303</v>
      </c>
      <c r="B278" s="182">
        <f>'FIGEM 2020'!B280</f>
        <v>5</v>
      </c>
      <c r="C278" s="183" t="str">
        <f>'FIGEM 2020'!C280</f>
        <v>MONTE PATRIA</v>
      </c>
      <c r="D278" s="271">
        <f t="shared" si="20"/>
        <v>86587444</v>
      </c>
      <c r="E278" s="272">
        <f>'FIGEM 2020'!P280</f>
        <v>86587443.592986822</v>
      </c>
      <c r="F278" s="273">
        <f t="shared" si="21"/>
        <v>86587444</v>
      </c>
      <c r="G278" s="273">
        <f t="shared" si="22"/>
        <v>0.4070131778717041</v>
      </c>
      <c r="H278" s="273">
        <f t="shared" si="23"/>
        <v>0</v>
      </c>
      <c r="I278" s="273">
        <f t="shared" si="24"/>
        <v>86587444</v>
      </c>
    </row>
    <row r="279" spans="1:9" x14ac:dyDescent="0.25">
      <c r="A279" s="183">
        <f>'FIGEM 2020'!A281</f>
        <v>8109</v>
      </c>
      <c r="B279" s="182">
        <f>'FIGEM 2020'!B281</f>
        <v>5</v>
      </c>
      <c r="C279" s="183" t="str">
        <f>'FIGEM 2020'!C281</f>
        <v>SANTA JUANA</v>
      </c>
      <c r="D279" s="271">
        <f t="shared" si="20"/>
        <v>86373512</v>
      </c>
      <c r="E279" s="272">
        <f>'FIGEM 2020'!P281</f>
        <v>86373512.082643345</v>
      </c>
      <c r="F279" s="273">
        <f t="shared" si="21"/>
        <v>86373512</v>
      </c>
      <c r="G279" s="273">
        <f t="shared" si="22"/>
        <v>-8.264334499835968E-2</v>
      </c>
      <c r="H279" s="273">
        <f t="shared" si="23"/>
        <v>0</v>
      </c>
      <c r="I279" s="273">
        <f t="shared" si="24"/>
        <v>86373512</v>
      </c>
    </row>
    <row r="280" spans="1:9" x14ac:dyDescent="0.25">
      <c r="A280" s="183">
        <f>'FIGEM 2020'!A282</f>
        <v>7203</v>
      </c>
      <c r="B280" s="182">
        <f>'FIGEM 2020'!B282</f>
        <v>5</v>
      </c>
      <c r="C280" s="183" t="str">
        <f>'FIGEM 2020'!C282</f>
        <v>PELLUHUE</v>
      </c>
      <c r="D280" s="271">
        <f t="shared" si="20"/>
        <v>86304345</v>
      </c>
      <c r="E280" s="272">
        <f>'FIGEM 2020'!P282</f>
        <v>86304345.52543439</v>
      </c>
      <c r="F280" s="273">
        <f t="shared" si="21"/>
        <v>86304346</v>
      </c>
      <c r="G280" s="273">
        <f t="shared" si="22"/>
        <v>0.47456561028957367</v>
      </c>
      <c r="H280" s="273">
        <f t="shared" si="23"/>
        <v>-1</v>
      </c>
      <c r="I280" s="273">
        <f t="shared" si="24"/>
        <v>86304345</v>
      </c>
    </row>
    <row r="281" spans="1:9" x14ac:dyDescent="0.25">
      <c r="A281" s="183">
        <f>'FIGEM 2020'!A283</f>
        <v>12102</v>
      </c>
      <c r="B281" s="182">
        <f>'FIGEM 2020'!B283</f>
        <v>5</v>
      </c>
      <c r="C281" s="183" t="str">
        <f>'FIGEM 2020'!C283</f>
        <v>LAGUNA BLANCA</v>
      </c>
      <c r="D281" s="271">
        <f t="shared" si="20"/>
        <v>85724579</v>
      </c>
      <c r="E281" s="272">
        <f>'FIGEM 2020'!P283</f>
        <v>85724578.715585053</v>
      </c>
      <c r="F281" s="273">
        <f t="shared" si="21"/>
        <v>85724579</v>
      </c>
      <c r="G281" s="273">
        <f t="shared" si="22"/>
        <v>0.28441494703292847</v>
      </c>
      <c r="H281" s="273">
        <f t="shared" si="23"/>
        <v>0</v>
      </c>
      <c r="I281" s="273">
        <f t="shared" si="24"/>
        <v>85724579</v>
      </c>
    </row>
    <row r="282" spans="1:9" hidden="1" x14ac:dyDescent="0.25">
      <c r="A282" s="183">
        <f>'FIGEM 2020'!A335</f>
        <v>9102</v>
      </c>
      <c r="B282" s="182">
        <f>'FIGEM 2020'!B335</f>
        <v>5</v>
      </c>
      <c r="C282" s="183" t="str">
        <f>'FIGEM 2020'!C335</f>
        <v>CARAHUE</v>
      </c>
      <c r="D282" s="271">
        <f t="shared" si="20"/>
        <v>0</v>
      </c>
      <c r="E282" s="272">
        <f>'FIGEM 2020'!P335</f>
        <v>0</v>
      </c>
      <c r="F282" s="273">
        <f t="shared" si="21"/>
        <v>0</v>
      </c>
      <c r="G282" s="273">
        <f t="shared" si="22"/>
        <v>0</v>
      </c>
      <c r="H282" s="273">
        <f t="shared" si="23"/>
        <v>0</v>
      </c>
      <c r="I282" s="273">
        <f t="shared" si="24"/>
        <v>0</v>
      </c>
    </row>
    <row r="283" spans="1:9" x14ac:dyDescent="0.25">
      <c r="A283" s="183">
        <f>'FIGEM 2020'!A284</f>
        <v>12303</v>
      </c>
      <c r="B283" s="182">
        <f>'FIGEM 2020'!B284</f>
        <v>5</v>
      </c>
      <c r="C283" s="183" t="str">
        <f>'FIGEM 2020'!C284</f>
        <v>TIMAUKEL</v>
      </c>
      <c r="D283" s="271">
        <f t="shared" si="20"/>
        <v>85697103</v>
      </c>
      <c r="E283" s="272">
        <f>'FIGEM 2020'!P284</f>
        <v>85697102.888499901</v>
      </c>
      <c r="F283" s="273">
        <f t="shared" si="21"/>
        <v>85697103</v>
      </c>
      <c r="G283" s="273">
        <f t="shared" si="22"/>
        <v>0.1115000993013382</v>
      </c>
      <c r="H283" s="273">
        <f t="shared" si="23"/>
        <v>0</v>
      </c>
      <c r="I283" s="273">
        <f t="shared" si="24"/>
        <v>85697103</v>
      </c>
    </row>
    <row r="284" spans="1:9" hidden="1" x14ac:dyDescent="0.25">
      <c r="A284" s="183">
        <f>'FIGEM 2020'!A358</f>
        <v>4204</v>
      </c>
      <c r="B284" s="182">
        <f>'FIGEM 2020'!B358</f>
        <v>5</v>
      </c>
      <c r="C284" s="183" t="str">
        <f>'FIGEM 2020'!C358</f>
        <v>SALAMANCA</v>
      </c>
      <c r="D284" s="271">
        <f t="shared" si="20"/>
        <v>0</v>
      </c>
      <c r="E284" s="272">
        <f>'FIGEM 2020'!P358</f>
        <v>0</v>
      </c>
      <c r="F284" s="273">
        <f t="shared" si="21"/>
        <v>0</v>
      </c>
      <c r="G284" s="273">
        <f t="shared" si="22"/>
        <v>0</v>
      </c>
      <c r="H284" s="273">
        <f t="shared" si="23"/>
        <v>0</v>
      </c>
      <c r="I284" s="273">
        <f t="shared" si="24"/>
        <v>0</v>
      </c>
    </row>
    <row r="285" spans="1:9" x14ac:dyDescent="0.25">
      <c r="A285" s="183">
        <f>'FIGEM 2020'!A285</f>
        <v>8312</v>
      </c>
      <c r="B285" s="182">
        <f>'FIGEM 2020'!B285</f>
        <v>5</v>
      </c>
      <c r="C285" s="183" t="str">
        <f>'FIGEM 2020'!C285</f>
        <v>TUCAPEL</v>
      </c>
      <c r="D285" s="271">
        <f t="shared" si="20"/>
        <v>85327272</v>
      </c>
      <c r="E285" s="272">
        <f>'FIGEM 2020'!P285</f>
        <v>85327271.711669862</v>
      </c>
      <c r="F285" s="273">
        <f t="shared" si="21"/>
        <v>85327272</v>
      </c>
      <c r="G285" s="273">
        <f t="shared" si="22"/>
        <v>0.28833013772964478</v>
      </c>
      <c r="H285" s="273">
        <f t="shared" si="23"/>
        <v>0</v>
      </c>
      <c r="I285" s="273">
        <f t="shared" si="24"/>
        <v>85327272</v>
      </c>
    </row>
    <row r="286" spans="1:9" hidden="1" x14ac:dyDescent="0.25">
      <c r="A286" s="183">
        <f>'FIGEM 2020'!A71</f>
        <v>13401</v>
      </c>
      <c r="B286" s="182">
        <f>'FIGEM 2020'!B71</f>
        <v>1</v>
      </c>
      <c r="C286" s="183" t="str">
        <f>'FIGEM 2020'!C71</f>
        <v>SAN BERNARDO</v>
      </c>
      <c r="D286" s="271">
        <f t="shared" si="20"/>
        <v>0</v>
      </c>
      <c r="E286" s="272">
        <f>'FIGEM 2020'!P71</f>
        <v>0</v>
      </c>
      <c r="F286" s="273">
        <f t="shared" si="21"/>
        <v>0</v>
      </c>
      <c r="G286" s="273">
        <f t="shared" si="22"/>
        <v>0</v>
      </c>
      <c r="H286" s="273">
        <f t="shared" si="23"/>
        <v>0</v>
      </c>
      <c r="I286" s="273">
        <f t="shared" si="24"/>
        <v>0</v>
      </c>
    </row>
    <row r="287" spans="1:9" hidden="1" x14ac:dyDescent="0.25">
      <c r="A287" s="183">
        <f>'FIGEM 2020'!A152</f>
        <v>5803</v>
      </c>
      <c r="B287" s="182">
        <f>'FIGEM 2020'!B152</f>
        <v>3</v>
      </c>
      <c r="C287" s="183" t="str">
        <f>'FIGEM 2020'!C152</f>
        <v>OLMUÉ</v>
      </c>
      <c r="D287" s="271">
        <f t="shared" si="20"/>
        <v>0</v>
      </c>
      <c r="E287" s="272">
        <f>'FIGEM 2020'!P152</f>
        <v>0</v>
      </c>
      <c r="F287" s="273">
        <f t="shared" si="21"/>
        <v>0</v>
      </c>
      <c r="G287" s="273">
        <f t="shared" si="22"/>
        <v>0</v>
      </c>
      <c r="H287" s="273">
        <f t="shared" si="23"/>
        <v>0</v>
      </c>
      <c r="I287" s="273">
        <f t="shared" si="24"/>
        <v>0</v>
      </c>
    </row>
    <row r="288" spans="1:9" hidden="1" x14ac:dyDescent="0.25">
      <c r="A288" s="183">
        <f>'FIGEM 2020'!A350</f>
        <v>14102</v>
      </c>
      <c r="B288" s="182">
        <f>'FIGEM 2020'!B350</f>
        <v>5</v>
      </c>
      <c r="C288" s="183" t="str">
        <f>'FIGEM 2020'!C350</f>
        <v>CORRAL</v>
      </c>
      <c r="D288" s="271">
        <f t="shared" si="20"/>
        <v>0</v>
      </c>
      <c r="E288" s="272">
        <f>'FIGEM 2020'!P350</f>
        <v>0</v>
      </c>
      <c r="F288" s="273">
        <f t="shared" si="21"/>
        <v>0</v>
      </c>
      <c r="G288" s="273">
        <f t="shared" si="22"/>
        <v>0</v>
      </c>
      <c r="H288" s="273">
        <f t="shared" si="23"/>
        <v>0</v>
      </c>
      <c r="I288" s="273">
        <f t="shared" si="24"/>
        <v>0</v>
      </c>
    </row>
    <row r="289" spans="1:9" hidden="1" x14ac:dyDescent="0.25">
      <c r="A289" s="183">
        <f>'FIGEM 2020'!A249</f>
        <v>5304</v>
      </c>
      <c r="B289" s="182">
        <f>'FIGEM 2020'!B249</f>
        <v>4</v>
      </c>
      <c r="C289" s="183" t="str">
        <f>'FIGEM 2020'!C249</f>
        <v>SAN ESTEBAN</v>
      </c>
      <c r="D289" s="271">
        <f t="shared" si="20"/>
        <v>0</v>
      </c>
      <c r="E289" s="272">
        <f>'FIGEM 2020'!P249</f>
        <v>0</v>
      </c>
      <c r="F289" s="273">
        <f t="shared" si="21"/>
        <v>0</v>
      </c>
      <c r="G289" s="273">
        <f t="shared" si="22"/>
        <v>0</v>
      </c>
      <c r="H289" s="273">
        <f t="shared" si="23"/>
        <v>0</v>
      </c>
      <c r="I289" s="273">
        <f t="shared" si="24"/>
        <v>0</v>
      </c>
    </row>
    <row r="290" spans="1:9" x14ac:dyDescent="0.25">
      <c r="A290" s="183">
        <f>'FIGEM 2020'!A286</f>
        <v>9208</v>
      </c>
      <c r="B290" s="182">
        <f>'FIGEM 2020'!B286</f>
        <v>5</v>
      </c>
      <c r="C290" s="183" t="str">
        <f>'FIGEM 2020'!C286</f>
        <v>PURÉN</v>
      </c>
      <c r="D290" s="271">
        <f t="shared" si="20"/>
        <v>85269218</v>
      </c>
      <c r="E290" s="272">
        <f>'FIGEM 2020'!P286</f>
        <v>85269217.72399132</v>
      </c>
      <c r="F290" s="273">
        <f t="shared" si="21"/>
        <v>85269218</v>
      </c>
      <c r="G290" s="273">
        <f t="shared" si="22"/>
        <v>0.27600868046283722</v>
      </c>
      <c r="H290" s="273">
        <f t="shared" si="23"/>
        <v>0</v>
      </c>
      <c r="I290" s="273">
        <f t="shared" si="24"/>
        <v>85269218</v>
      </c>
    </row>
    <row r="291" spans="1:9" hidden="1" x14ac:dyDescent="0.25">
      <c r="A291" s="183">
        <f>'FIGEM 2020'!A160</f>
        <v>5701</v>
      </c>
      <c r="B291" s="182">
        <f>'FIGEM 2020'!B160</f>
        <v>3</v>
      </c>
      <c r="C291" s="183" t="str">
        <f>'FIGEM 2020'!C160</f>
        <v>SAN FELIPE</v>
      </c>
      <c r="D291" s="271">
        <f t="shared" si="20"/>
        <v>0</v>
      </c>
      <c r="E291" s="272">
        <f>'FIGEM 2020'!P160</f>
        <v>0</v>
      </c>
      <c r="F291" s="273">
        <f t="shared" si="21"/>
        <v>0</v>
      </c>
      <c r="G291" s="273">
        <f t="shared" si="22"/>
        <v>0</v>
      </c>
      <c r="H291" s="273">
        <f t="shared" si="23"/>
        <v>0</v>
      </c>
      <c r="I291" s="273">
        <f t="shared" si="24"/>
        <v>0</v>
      </c>
    </row>
    <row r="292" spans="1:9" hidden="1" x14ac:dyDescent="0.25">
      <c r="A292" s="183">
        <f>'FIGEM 2020'!A253</f>
        <v>6301</v>
      </c>
      <c r="B292" s="182">
        <f>'FIGEM 2020'!B253</f>
        <v>4</v>
      </c>
      <c r="C292" s="183" t="str">
        <f>'FIGEM 2020'!C253</f>
        <v>SAN FERNANDO</v>
      </c>
      <c r="D292" s="271">
        <f t="shared" si="20"/>
        <v>0</v>
      </c>
      <c r="E292" s="272">
        <f>'FIGEM 2020'!P253</f>
        <v>0</v>
      </c>
      <c r="F292" s="273">
        <f t="shared" si="21"/>
        <v>0</v>
      </c>
      <c r="G292" s="273">
        <f t="shared" si="22"/>
        <v>0</v>
      </c>
      <c r="H292" s="273">
        <f t="shared" si="23"/>
        <v>0</v>
      </c>
      <c r="I292" s="273">
        <f t="shared" si="24"/>
        <v>0</v>
      </c>
    </row>
    <row r="293" spans="1:9" hidden="1" x14ac:dyDescent="0.25">
      <c r="A293" s="183">
        <f>'FIGEM 2020'!A219</f>
        <v>13404</v>
      </c>
      <c r="B293" s="182">
        <f>'FIGEM 2020'!B219</f>
        <v>4</v>
      </c>
      <c r="C293" s="183" t="str">
        <f>'FIGEM 2020'!C219</f>
        <v>PAINE</v>
      </c>
      <c r="D293" s="271">
        <f t="shared" si="20"/>
        <v>0</v>
      </c>
      <c r="E293" s="272">
        <f>'FIGEM 2020'!P219</f>
        <v>0</v>
      </c>
      <c r="F293" s="273">
        <f t="shared" si="21"/>
        <v>0</v>
      </c>
      <c r="G293" s="273">
        <f t="shared" si="22"/>
        <v>0</v>
      </c>
      <c r="H293" s="273">
        <f t="shared" si="23"/>
        <v>0</v>
      </c>
      <c r="I293" s="273">
        <f t="shared" si="24"/>
        <v>0</v>
      </c>
    </row>
    <row r="294" spans="1:9" hidden="1" x14ac:dyDescent="0.25">
      <c r="A294" s="183">
        <f>'FIGEM 2020'!A365</f>
        <v>16108</v>
      </c>
      <c r="B294" s="182">
        <f>'FIGEM 2020'!B365</f>
        <v>5</v>
      </c>
      <c r="C294" s="183" t="str">
        <f>'FIGEM 2020'!C365</f>
        <v>SAN IGNACIO</v>
      </c>
      <c r="D294" s="271">
        <f t="shared" si="20"/>
        <v>0</v>
      </c>
      <c r="E294" s="272">
        <f>'FIGEM 2020'!P365</f>
        <v>0</v>
      </c>
      <c r="F294" s="273">
        <f t="shared" si="21"/>
        <v>0</v>
      </c>
      <c r="G294" s="273">
        <f t="shared" si="22"/>
        <v>0</v>
      </c>
      <c r="H294" s="273">
        <f t="shared" si="23"/>
        <v>0</v>
      </c>
      <c r="I294" s="273">
        <f t="shared" si="24"/>
        <v>0</v>
      </c>
    </row>
    <row r="295" spans="1:9" x14ac:dyDescent="0.25">
      <c r="A295" s="183">
        <f>'FIGEM 2020'!A287</f>
        <v>6308</v>
      </c>
      <c r="B295" s="182">
        <f>'FIGEM 2020'!B287</f>
        <v>5</v>
      </c>
      <c r="C295" s="183" t="str">
        <f>'FIGEM 2020'!C287</f>
        <v>PLACILLA</v>
      </c>
      <c r="D295" s="271">
        <f t="shared" si="20"/>
        <v>85267033</v>
      </c>
      <c r="E295" s="272">
        <f>'FIGEM 2020'!P287</f>
        <v>85267033.358596832</v>
      </c>
      <c r="F295" s="273">
        <f t="shared" si="21"/>
        <v>85267033</v>
      </c>
      <c r="G295" s="273">
        <f t="shared" si="22"/>
        <v>-0.35859683156013489</v>
      </c>
      <c r="H295" s="273">
        <f t="shared" si="23"/>
        <v>0</v>
      </c>
      <c r="I295" s="273">
        <f t="shared" si="24"/>
        <v>85267033</v>
      </c>
    </row>
    <row r="296" spans="1:9" x14ac:dyDescent="0.25">
      <c r="A296" s="183">
        <f>'FIGEM 2020'!A288</f>
        <v>13504</v>
      </c>
      <c r="B296" s="182">
        <f>'FIGEM 2020'!B288</f>
        <v>5</v>
      </c>
      <c r="C296" s="183" t="str">
        <f>'FIGEM 2020'!C288</f>
        <v>MARÍA PINTO</v>
      </c>
      <c r="D296" s="271">
        <f t="shared" si="20"/>
        <v>85065311</v>
      </c>
      <c r="E296" s="272">
        <f>'FIGEM 2020'!P288</f>
        <v>85065310.983982295</v>
      </c>
      <c r="F296" s="273">
        <f t="shared" si="21"/>
        <v>85065311</v>
      </c>
      <c r="G296" s="273">
        <f t="shared" si="22"/>
        <v>1.6017705202102661E-2</v>
      </c>
      <c r="H296" s="273">
        <f t="shared" si="23"/>
        <v>0</v>
      </c>
      <c r="I296" s="273">
        <f t="shared" si="24"/>
        <v>85065311</v>
      </c>
    </row>
    <row r="297" spans="1:9" x14ac:dyDescent="0.25">
      <c r="A297" s="183">
        <f>'FIGEM 2020'!A289</f>
        <v>7302</v>
      </c>
      <c r="B297" s="182">
        <f>'FIGEM 2020'!B289</f>
        <v>5</v>
      </c>
      <c r="C297" s="183" t="str">
        <f>'FIGEM 2020'!C289</f>
        <v>HUALAÑÉ</v>
      </c>
      <c r="D297" s="271">
        <f t="shared" si="20"/>
        <v>84821391</v>
      </c>
      <c r="E297" s="272">
        <f>'FIGEM 2020'!P289</f>
        <v>84821390.887797728</v>
      </c>
      <c r="F297" s="273">
        <f t="shared" si="21"/>
        <v>84821391</v>
      </c>
      <c r="G297" s="273">
        <f t="shared" si="22"/>
        <v>0.11220227181911469</v>
      </c>
      <c r="H297" s="273">
        <f t="shared" si="23"/>
        <v>0</v>
      </c>
      <c r="I297" s="273">
        <f t="shared" si="24"/>
        <v>84821391</v>
      </c>
    </row>
    <row r="298" spans="1:9" hidden="1" x14ac:dyDescent="0.25">
      <c r="A298" s="183">
        <f>'FIGEM 2020'!A368</f>
        <v>10306</v>
      </c>
      <c r="B298" s="182">
        <f>'FIGEM 2020'!B368</f>
        <v>5</v>
      </c>
      <c r="C298" s="183" t="str">
        <f>'FIGEM 2020'!C368</f>
        <v>SAN JUAN DE LA COSTA</v>
      </c>
      <c r="D298" s="271">
        <f t="shared" si="20"/>
        <v>0</v>
      </c>
      <c r="E298" s="272">
        <f>'FIGEM 2020'!P368</f>
        <v>0</v>
      </c>
      <c r="F298" s="273">
        <f t="shared" si="21"/>
        <v>0</v>
      </c>
      <c r="G298" s="273">
        <f t="shared" si="22"/>
        <v>0</v>
      </c>
      <c r="H298" s="273">
        <f t="shared" si="23"/>
        <v>0</v>
      </c>
      <c r="I298" s="273">
        <f t="shared" si="24"/>
        <v>0</v>
      </c>
    </row>
    <row r="299" spans="1:9" hidden="1" x14ac:dyDescent="0.25">
      <c r="A299" s="183">
        <f>'FIGEM 2020'!A70</f>
        <v>13130</v>
      </c>
      <c r="B299" s="182">
        <f>'FIGEM 2020'!B70</f>
        <v>1</v>
      </c>
      <c r="C299" s="183" t="str">
        <f>'FIGEM 2020'!C70</f>
        <v>SAN MIGUEL</v>
      </c>
      <c r="D299" s="271">
        <f t="shared" si="20"/>
        <v>0</v>
      </c>
      <c r="E299" s="272">
        <f>'FIGEM 2020'!P70</f>
        <v>0</v>
      </c>
      <c r="F299" s="273">
        <f t="shared" si="21"/>
        <v>0</v>
      </c>
      <c r="G299" s="273">
        <f t="shared" si="22"/>
        <v>0</v>
      </c>
      <c r="H299" s="273">
        <f t="shared" si="23"/>
        <v>0</v>
      </c>
      <c r="I299" s="273">
        <f t="shared" si="24"/>
        <v>0</v>
      </c>
    </row>
    <row r="300" spans="1:9" x14ac:dyDescent="0.25">
      <c r="A300" s="183">
        <f>'FIGEM 2020'!A290</f>
        <v>6307</v>
      </c>
      <c r="B300" s="182">
        <f>'FIGEM 2020'!B290</f>
        <v>5</v>
      </c>
      <c r="C300" s="183" t="str">
        <f>'FIGEM 2020'!C290</f>
        <v>PERALILLO</v>
      </c>
      <c r="D300" s="271">
        <f t="shared" si="20"/>
        <v>84683371</v>
      </c>
      <c r="E300" s="272">
        <f>'FIGEM 2020'!P290</f>
        <v>84683370.961160302</v>
      </c>
      <c r="F300" s="273">
        <f t="shared" si="21"/>
        <v>84683371</v>
      </c>
      <c r="G300" s="273">
        <f t="shared" si="22"/>
        <v>3.883969783782959E-2</v>
      </c>
      <c r="H300" s="273">
        <f t="shared" si="23"/>
        <v>0</v>
      </c>
      <c r="I300" s="273">
        <f t="shared" si="24"/>
        <v>84683371</v>
      </c>
    </row>
    <row r="301" spans="1:9" hidden="1" x14ac:dyDescent="0.25">
      <c r="A301" s="183">
        <f>'FIGEM 2020'!A256</f>
        <v>10307</v>
      </c>
      <c r="B301" s="182">
        <f>'FIGEM 2020'!B256</f>
        <v>4</v>
      </c>
      <c r="C301" s="183" t="str">
        <f>'FIGEM 2020'!C256</f>
        <v>SAN PABLO</v>
      </c>
      <c r="D301" s="271">
        <f t="shared" si="20"/>
        <v>0</v>
      </c>
      <c r="E301" s="272">
        <f>'FIGEM 2020'!P256</f>
        <v>0</v>
      </c>
      <c r="F301" s="273">
        <f t="shared" si="21"/>
        <v>0</v>
      </c>
      <c r="G301" s="273">
        <f t="shared" si="22"/>
        <v>0</v>
      </c>
      <c r="H301" s="273">
        <f t="shared" si="23"/>
        <v>0</v>
      </c>
      <c r="I301" s="273">
        <f t="shared" si="24"/>
        <v>0</v>
      </c>
    </row>
    <row r="302" spans="1:9" hidden="1" x14ac:dyDescent="0.25">
      <c r="A302" s="183">
        <f>'FIGEM 2020'!A319</f>
        <v>8309</v>
      </c>
      <c r="B302" s="182">
        <f>'FIGEM 2020'!B319</f>
        <v>5</v>
      </c>
      <c r="C302" s="183" t="str">
        <f>'FIGEM 2020'!C319</f>
        <v>QUILLECO</v>
      </c>
      <c r="D302" s="271">
        <f t="shared" si="20"/>
        <v>0</v>
      </c>
      <c r="E302" s="272">
        <f>'FIGEM 2020'!P319</f>
        <v>0</v>
      </c>
      <c r="F302" s="273">
        <f t="shared" si="21"/>
        <v>0</v>
      </c>
      <c r="G302" s="273">
        <f t="shared" si="22"/>
        <v>0</v>
      </c>
      <c r="H302" s="273">
        <f t="shared" si="23"/>
        <v>0</v>
      </c>
      <c r="I302" s="273">
        <f t="shared" si="24"/>
        <v>0</v>
      </c>
    </row>
    <row r="303" spans="1:9" hidden="1" x14ac:dyDescent="0.25">
      <c r="A303" s="183">
        <f>'FIGEM 2020'!A242</f>
        <v>5401</v>
      </c>
      <c r="B303" s="182">
        <f>'FIGEM 2020'!B242</f>
        <v>4</v>
      </c>
      <c r="C303" s="183" t="str">
        <f>'FIGEM 2020'!C242</f>
        <v>LA LIGUA</v>
      </c>
      <c r="D303" s="271">
        <f t="shared" si="20"/>
        <v>0</v>
      </c>
      <c r="E303" s="272">
        <f>'FIGEM 2020'!P242</f>
        <v>0</v>
      </c>
      <c r="F303" s="273">
        <f t="shared" si="21"/>
        <v>0</v>
      </c>
      <c r="G303" s="273">
        <f t="shared" si="22"/>
        <v>0</v>
      </c>
      <c r="H303" s="273">
        <f t="shared" si="23"/>
        <v>0</v>
      </c>
      <c r="I303" s="273">
        <f t="shared" si="24"/>
        <v>0</v>
      </c>
    </row>
    <row r="304" spans="1:9" x14ac:dyDescent="0.25">
      <c r="A304" s="183">
        <f>'FIGEM 2020'!A291</f>
        <v>16302</v>
      </c>
      <c r="B304" s="182">
        <f>'FIGEM 2020'!B291</f>
        <v>5</v>
      </c>
      <c r="C304" s="183" t="str">
        <f>'FIGEM 2020'!C291</f>
        <v>COIHUECO</v>
      </c>
      <c r="D304" s="271">
        <f t="shared" si="20"/>
        <v>84561688</v>
      </c>
      <c r="E304" s="272">
        <f>'FIGEM 2020'!P291</f>
        <v>84561688.250689909</v>
      </c>
      <c r="F304" s="273">
        <f t="shared" si="21"/>
        <v>84561688</v>
      </c>
      <c r="G304" s="273">
        <f t="shared" si="22"/>
        <v>-0.25068990886211395</v>
      </c>
      <c r="H304" s="273">
        <f t="shared" si="23"/>
        <v>0</v>
      </c>
      <c r="I304" s="273">
        <f t="shared" si="24"/>
        <v>84561688</v>
      </c>
    </row>
    <row r="305" spans="1:9" hidden="1" x14ac:dyDescent="0.25">
      <c r="A305" s="183">
        <f>'FIGEM 2020'!A332</f>
        <v>7202</v>
      </c>
      <c r="B305" s="182">
        <f>'FIGEM 2020'!B332</f>
        <v>5</v>
      </c>
      <c r="C305" s="183" t="str">
        <f>'FIGEM 2020'!C332</f>
        <v>CHANCO</v>
      </c>
      <c r="D305" s="271">
        <f t="shared" si="20"/>
        <v>0</v>
      </c>
      <c r="E305" s="272">
        <f>'FIGEM 2020'!P332</f>
        <v>0</v>
      </c>
      <c r="F305" s="273">
        <f t="shared" si="21"/>
        <v>0</v>
      </c>
      <c r="G305" s="273">
        <f t="shared" si="22"/>
        <v>0</v>
      </c>
      <c r="H305" s="273">
        <f t="shared" si="23"/>
        <v>0</v>
      </c>
      <c r="I305" s="273">
        <f t="shared" si="24"/>
        <v>0</v>
      </c>
    </row>
    <row r="306" spans="1:9" hidden="1" x14ac:dyDescent="0.25">
      <c r="A306" s="183">
        <f>'FIGEM 2020'!A57</f>
        <v>13112</v>
      </c>
      <c r="B306" s="182">
        <f>'FIGEM 2020'!B57</f>
        <v>1</v>
      </c>
      <c r="C306" s="183" t="str">
        <f>'FIGEM 2020'!C57</f>
        <v>LA PINTANA</v>
      </c>
      <c r="D306" s="271">
        <f t="shared" si="20"/>
        <v>0</v>
      </c>
      <c r="E306" s="272">
        <f>'FIGEM 2020'!P57</f>
        <v>0</v>
      </c>
      <c r="F306" s="273">
        <f t="shared" si="21"/>
        <v>0</v>
      </c>
      <c r="G306" s="273">
        <f t="shared" si="22"/>
        <v>0</v>
      </c>
      <c r="H306" s="273">
        <f t="shared" si="23"/>
        <v>0</v>
      </c>
      <c r="I306" s="273">
        <f t="shared" si="24"/>
        <v>0</v>
      </c>
    </row>
    <row r="307" spans="1:9" x14ac:dyDescent="0.25">
      <c r="A307" s="183">
        <f>'FIGEM 2020'!A292</f>
        <v>9117</v>
      </c>
      <c r="B307" s="182">
        <f>'FIGEM 2020'!B292</f>
        <v>5</v>
      </c>
      <c r="C307" s="183" t="str">
        <f>'FIGEM 2020'!C292</f>
        <v>TEODORO SCHMIDT</v>
      </c>
      <c r="D307" s="271">
        <f t="shared" si="20"/>
        <v>84389386</v>
      </c>
      <c r="E307" s="272">
        <f>'FIGEM 2020'!P292</f>
        <v>84389385.906833798</v>
      </c>
      <c r="F307" s="273">
        <f t="shared" si="21"/>
        <v>84389386</v>
      </c>
      <c r="G307" s="273">
        <f t="shared" si="22"/>
        <v>9.3166202306747437E-2</v>
      </c>
      <c r="H307" s="273">
        <f t="shared" si="23"/>
        <v>0</v>
      </c>
      <c r="I307" s="273">
        <f t="shared" si="24"/>
        <v>84389386</v>
      </c>
    </row>
    <row r="308" spans="1:9" hidden="1" x14ac:dyDescent="0.25">
      <c r="A308" s="183">
        <f>'FIGEM 2020'!A251</f>
        <v>6117</v>
      </c>
      <c r="B308" s="182">
        <f>'FIGEM 2020'!B251</f>
        <v>4</v>
      </c>
      <c r="C308" s="183" t="str">
        <f>'FIGEM 2020'!C251</f>
        <v>SAN VICENTE</v>
      </c>
      <c r="D308" s="271">
        <f t="shared" si="20"/>
        <v>0</v>
      </c>
      <c r="E308" s="272">
        <f>'FIGEM 2020'!P251</f>
        <v>0</v>
      </c>
      <c r="F308" s="273">
        <f t="shared" si="21"/>
        <v>0</v>
      </c>
      <c r="G308" s="273">
        <f t="shared" si="22"/>
        <v>0</v>
      </c>
      <c r="H308" s="273">
        <f t="shared" si="23"/>
        <v>0</v>
      </c>
      <c r="I308" s="273">
        <f t="shared" si="24"/>
        <v>0</v>
      </c>
    </row>
    <row r="309" spans="1:9" x14ac:dyDescent="0.25">
      <c r="A309" s="183">
        <f>'FIGEM 2020'!A293</f>
        <v>9113</v>
      </c>
      <c r="B309" s="182">
        <f>'FIGEM 2020'!B293</f>
        <v>5</v>
      </c>
      <c r="C309" s="183" t="str">
        <f>'FIGEM 2020'!C293</f>
        <v>PERQUENCO</v>
      </c>
      <c r="D309" s="271">
        <f t="shared" si="20"/>
        <v>84301331</v>
      </c>
      <c r="E309" s="272">
        <f>'FIGEM 2020'!P293</f>
        <v>84301330.761007383</v>
      </c>
      <c r="F309" s="273">
        <f t="shared" si="21"/>
        <v>84301331</v>
      </c>
      <c r="G309" s="273">
        <f t="shared" si="22"/>
        <v>0.23899261653423309</v>
      </c>
      <c r="H309" s="273">
        <f t="shared" si="23"/>
        <v>0</v>
      </c>
      <c r="I309" s="273">
        <f t="shared" si="24"/>
        <v>84301331</v>
      </c>
    </row>
    <row r="310" spans="1:9" hidden="1" x14ac:dyDescent="0.25">
      <c r="A310" s="183">
        <f>'FIGEM 2020'!A230</f>
        <v>5702</v>
      </c>
      <c r="B310" s="182">
        <f>'FIGEM 2020'!B230</f>
        <v>4</v>
      </c>
      <c r="C310" s="183" t="str">
        <f>'FIGEM 2020'!C230</f>
        <v>CATEMU</v>
      </c>
      <c r="D310" s="271">
        <f t="shared" si="20"/>
        <v>0</v>
      </c>
      <c r="E310" s="272">
        <f>'FIGEM 2020'!P230</f>
        <v>0</v>
      </c>
      <c r="F310" s="273">
        <f t="shared" si="21"/>
        <v>0</v>
      </c>
      <c r="G310" s="273">
        <f t="shared" si="22"/>
        <v>0</v>
      </c>
      <c r="H310" s="273">
        <f t="shared" si="23"/>
        <v>0</v>
      </c>
      <c r="I310" s="273">
        <f t="shared" si="24"/>
        <v>0</v>
      </c>
    </row>
    <row r="311" spans="1:9" x14ac:dyDescent="0.25">
      <c r="A311" s="183">
        <f>'FIGEM 2020'!A294</f>
        <v>6309</v>
      </c>
      <c r="B311" s="182">
        <f>'FIGEM 2020'!B294</f>
        <v>5</v>
      </c>
      <c r="C311" s="183" t="str">
        <f>'FIGEM 2020'!C294</f>
        <v>PUMANQUE</v>
      </c>
      <c r="D311" s="271">
        <f t="shared" si="20"/>
        <v>83853986</v>
      </c>
      <c r="E311" s="272">
        <f>'FIGEM 2020'!P294</f>
        <v>83853985.888446152</v>
      </c>
      <c r="F311" s="273">
        <f t="shared" si="21"/>
        <v>83853986</v>
      </c>
      <c r="G311" s="273">
        <f t="shared" si="22"/>
        <v>0.1115538477897644</v>
      </c>
      <c r="H311" s="273">
        <f t="shared" si="23"/>
        <v>0</v>
      </c>
      <c r="I311" s="273">
        <f t="shared" si="24"/>
        <v>83853986</v>
      </c>
    </row>
    <row r="312" spans="1:9" x14ac:dyDescent="0.25">
      <c r="A312" s="183">
        <f>'FIGEM 2020'!A295</f>
        <v>16104</v>
      </c>
      <c r="B312" s="182">
        <f>'FIGEM 2020'!B295</f>
        <v>5</v>
      </c>
      <c r="C312" s="183" t="str">
        <f>'FIGEM 2020'!C295</f>
        <v>EL CARMEN</v>
      </c>
      <c r="D312" s="271">
        <f t="shared" si="20"/>
        <v>83766286</v>
      </c>
      <c r="E312" s="272">
        <f>'FIGEM 2020'!P295</f>
        <v>83766286.035081983</v>
      </c>
      <c r="F312" s="273">
        <f t="shared" si="21"/>
        <v>83766286</v>
      </c>
      <c r="G312" s="273">
        <f t="shared" si="22"/>
        <v>-3.5081982612609863E-2</v>
      </c>
      <c r="H312" s="273">
        <f t="shared" si="23"/>
        <v>0</v>
      </c>
      <c r="I312" s="273">
        <f t="shared" si="24"/>
        <v>83766286</v>
      </c>
    </row>
    <row r="313" spans="1:9" hidden="1" x14ac:dyDescent="0.25">
      <c r="A313" s="183">
        <f>'FIGEM 2020'!A64</f>
        <v>13101</v>
      </c>
      <c r="B313" s="182">
        <f>'FIGEM 2020'!B64</f>
        <v>1</v>
      </c>
      <c r="C313" s="183" t="str">
        <f>'FIGEM 2020'!C64</f>
        <v>SANTIAGO</v>
      </c>
      <c r="D313" s="271">
        <f t="shared" si="20"/>
        <v>0</v>
      </c>
      <c r="E313" s="272">
        <f>'FIGEM 2020'!P64</f>
        <v>0</v>
      </c>
      <c r="F313" s="273">
        <f t="shared" si="21"/>
        <v>0</v>
      </c>
      <c r="G313" s="273">
        <f t="shared" si="22"/>
        <v>0</v>
      </c>
      <c r="H313" s="273">
        <f t="shared" si="23"/>
        <v>0</v>
      </c>
      <c r="I313" s="273">
        <f t="shared" si="24"/>
        <v>0</v>
      </c>
    </row>
    <row r="314" spans="1:9" x14ac:dyDescent="0.25">
      <c r="A314" s="183">
        <f>'FIGEM 2020'!A296</f>
        <v>10204</v>
      </c>
      <c r="B314" s="182">
        <f>'FIGEM 2020'!B296</f>
        <v>5</v>
      </c>
      <c r="C314" s="183" t="str">
        <f>'FIGEM 2020'!C296</f>
        <v>CURACO DE VÉLEZ</v>
      </c>
      <c r="D314" s="271">
        <f t="shared" si="20"/>
        <v>83664398</v>
      </c>
      <c r="E314" s="272">
        <f>'FIGEM 2020'!P296</f>
        <v>83664397.69454816</v>
      </c>
      <c r="F314" s="273">
        <f t="shared" si="21"/>
        <v>83664398</v>
      </c>
      <c r="G314" s="273">
        <f t="shared" si="22"/>
        <v>0.30545184016227722</v>
      </c>
      <c r="H314" s="273">
        <f t="shared" si="23"/>
        <v>0</v>
      </c>
      <c r="I314" s="273">
        <f t="shared" si="24"/>
        <v>83664398</v>
      </c>
    </row>
    <row r="315" spans="1:9" hidden="1" x14ac:dyDescent="0.25">
      <c r="A315" s="183">
        <f>'FIGEM 2020'!A247</f>
        <v>2103</v>
      </c>
      <c r="B315" s="182">
        <f>'FIGEM 2020'!B247</f>
        <v>4</v>
      </c>
      <c r="C315" s="183" t="str">
        <f>'FIGEM 2020'!C247</f>
        <v>SIERRA GORDA</v>
      </c>
      <c r="D315" s="271">
        <f t="shared" si="20"/>
        <v>0</v>
      </c>
      <c r="E315" s="272">
        <f>'FIGEM 2020'!P247</f>
        <v>0</v>
      </c>
      <c r="F315" s="273">
        <f t="shared" si="21"/>
        <v>0</v>
      </c>
      <c r="G315" s="273">
        <f t="shared" si="22"/>
        <v>0</v>
      </c>
      <c r="H315" s="273">
        <f t="shared" si="23"/>
        <v>0</v>
      </c>
      <c r="I315" s="273">
        <f t="shared" si="24"/>
        <v>0</v>
      </c>
    </row>
    <row r="316" spans="1:9" x14ac:dyDescent="0.25">
      <c r="A316" s="183">
        <f>'FIGEM 2020'!A297</f>
        <v>8104</v>
      </c>
      <c r="B316" s="182">
        <f>'FIGEM 2020'!B297</f>
        <v>5</v>
      </c>
      <c r="C316" s="183" t="str">
        <f>'FIGEM 2020'!C297</f>
        <v>FLORIDA</v>
      </c>
      <c r="D316" s="271">
        <f t="shared" si="20"/>
        <v>83641913</v>
      </c>
      <c r="E316" s="272">
        <f>'FIGEM 2020'!P297</f>
        <v>83641913.477639973</v>
      </c>
      <c r="F316" s="273">
        <f t="shared" si="21"/>
        <v>83641913</v>
      </c>
      <c r="G316" s="273">
        <f t="shared" si="22"/>
        <v>-0.47763997316360474</v>
      </c>
      <c r="H316" s="273">
        <f t="shared" si="23"/>
        <v>0</v>
      </c>
      <c r="I316" s="273">
        <f t="shared" si="24"/>
        <v>83641913</v>
      </c>
    </row>
    <row r="317" spans="1:9" x14ac:dyDescent="0.25">
      <c r="A317" s="183">
        <f>'FIGEM 2020'!A298</f>
        <v>11302</v>
      </c>
      <c r="B317" s="182">
        <f>'FIGEM 2020'!B298</f>
        <v>5</v>
      </c>
      <c r="C317" s="183" t="str">
        <f>'FIGEM 2020'!C298</f>
        <v>O'HIGGINS</v>
      </c>
      <c r="D317" s="271">
        <f t="shared" si="20"/>
        <v>83465868</v>
      </c>
      <c r="E317" s="272">
        <f>'FIGEM 2020'!P298</f>
        <v>83465868.223866925</v>
      </c>
      <c r="F317" s="273">
        <f t="shared" si="21"/>
        <v>83465868</v>
      </c>
      <c r="G317" s="273">
        <f t="shared" si="22"/>
        <v>-0.22386692464351654</v>
      </c>
      <c r="H317" s="273">
        <f t="shared" si="23"/>
        <v>0</v>
      </c>
      <c r="I317" s="273">
        <f t="shared" si="24"/>
        <v>83465868</v>
      </c>
    </row>
    <row r="318" spans="1:9" x14ac:dyDescent="0.25">
      <c r="A318" s="183">
        <f>'FIGEM 2020'!A299</f>
        <v>10207</v>
      </c>
      <c r="B318" s="182">
        <f>'FIGEM 2020'!B299</f>
        <v>5</v>
      </c>
      <c r="C318" s="183" t="str">
        <f>'FIGEM 2020'!C299</f>
        <v>QUEILÉN</v>
      </c>
      <c r="D318" s="271">
        <f t="shared" si="20"/>
        <v>83229647</v>
      </c>
      <c r="E318" s="272">
        <f>'FIGEM 2020'!P299</f>
        <v>83229646.539447367</v>
      </c>
      <c r="F318" s="273">
        <f t="shared" si="21"/>
        <v>83229647</v>
      </c>
      <c r="G318" s="273">
        <f t="shared" si="22"/>
        <v>0.4605526328086853</v>
      </c>
      <c r="H318" s="273">
        <f t="shared" si="23"/>
        <v>0</v>
      </c>
      <c r="I318" s="273">
        <f t="shared" si="24"/>
        <v>83229647</v>
      </c>
    </row>
    <row r="319" spans="1:9" hidden="1" x14ac:dyDescent="0.25">
      <c r="A319" s="183">
        <f>'FIGEM 2020'!A157</f>
        <v>2104</v>
      </c>
      <c r="B319" s="182">
        <f>'FIGEM 2020'!B157</f>
        <v>3</v>
      </c>
      <c r="C319" s="183" t="str">
        <f>'FIGEM 2020'!C157</f>
        <v>TALTAL</v>
      </c>
      <c r="D319" s="271">
        <f t="shared" si="20"/>
        <v>0</v>
      </c>
      <c r="E319" s="272">
        <f>'FIGEM 2020'!P157</f>
        <v>0</v>
      </c>
      <c r="F319" s="273">
        <f t="shared" si="21"/>
        <v>0</v>
      </c>
      <c r="G319" s="273">
        <f t="shared" si="22"/>
        <v>0</v>
      </c>
      <c r="H319" s="273">
        <f t="shared" si="23"/>
        <v>0</v>
      </c>
      <c r="I319" s="273">
        <f t="shared" si="24"/>
        <v>0</v>
      </c>
    </row>
    <row r="320" spans="1:9" x14ac:dyDescent="0.25">
      <c r="A320" s="183">
        <f>'FIGEM 2020'!A300</f>
        <v>4304</v>
      </c>
      <c r="B320" s="182">
        <f>'FIGEM 2020'!B300</f>
        <v>5</v>
      </c>
      <c r="C320" s="183" t="str">
        <f>'FIGEM 2020'!C300</f>
        <v>PUNITAQUI</v>
      </c>
      <c r="D320" s="271">
        <f t="shared" si="20"/>
        <v>82567712</v>
      </c>
      <c r="E320" s="272">
        <f>'FIGEM 2020'!P300</f>
        <v>82567711.694418803</v>
      </c>
      <c r="F320" s="273">
        <f t="shared" si="21"/>
        <v>82567712</v>
      </c>
      <c r="G320" s="273">
        <f t="shared" si="22"/>
        <v>0.30558119714260101</v>
      </c>
      <c r="H320" s="273">
        <f t="shared" si="23"/>
        <v>0</v>
      </c>
      <c r="I320" s="273">
        <f t="shared" si="24"/>
        <v>82567712</v>
      </c>
    </row>
    <row r="321" spans="1:9" x14ac:dyDescent="0.25">
      <c r="A321" s="183">
        <f>'FIGEM 2020'!A301</f>
        <v>9206</v>
      </c>
      <c r="B321" s="182">
        <f>'FIGEM 2020'!B301</f>
        <v>5</v>
      </c>
      <c r="C321" s="183" t="str">
        <f>'FIGEM 2020'!C301</f>
        <v>LOS SAUCES</v>
      </c>
      <c r="D321" s="271">
        <f t="shared" si="20"/>
        <v>82556015</v>
      </c>
      <c r="E321" s="272">
        <f>'FIGEM 2020'!P301</f>
        <v>82556015.17888622</v>
      </c>
      <c r="F321" s="273">
        <f t="shared" si="21"/>
        <v>82556015</v>
      </c>
      <c r="G321" s="273">
        <f t="shared" si="22"/>
        <v>-0.17888621985912323</v>
      </c>
      <c r="H321" s="273">
        <f t="shared" si="23"/>
        <v>0</v>
      </c>
      <c r="I321" s="273">
        <f t="shared" si="24"/>
        <v>82556015</v>
      </c>
    </row>
    <row r="322" spans="1:9" x14ac:dyDescent="0.25">
      <c r="A322" s="183">
        <f>'FIGEM 2020'!A302</f>
        <v>6205</v>
      </c>
      <c r="B322" s="182">
        <f>'FIGEM 2020'!B302</f>
        <v>5</v>
      </c>
      <c r="C322" s="183" t="str">
        <f>'FIGEM 2020'!C302</f>
        <v>NAVIDAD</v>
      </c>
      <c r="D322" s="271">
        <f t="shared" si="20"/>
        <v>82342229</v>
      </c>
      <c r="E322" s="272">
        <f>'FIGEM 2020'!P302</f>
        <v>82342228.798108071</v>
      </c>
      <c r="F322" s="273">
        <f t="shared" si="21"/>
        <v>82342229</v>
      </c>
      <c r="G322" s="273">
        <f t="shared" si="22"/>
        <v>0.20189192891120911</v>
      </c>
      <c r="H322" s="273">
        <f t="shared" si="23"/>
        <v>0</v>
      </c>
      <c r="I322" s="273">
        <f t="shared" si="24"/>
        <v>82342229</v>
      </c>
    </row>
    <row r="323" spans="1:9" hidden="1" x14ac:dyDescent="0.25">
      <c r="A323" s="183">
        <f>'FIGEM 2020'!A228</f>
        <v>5703</v>
      </c>
      <c r="B323" s="182">
        <f>'FIGEM 2020'!B228</f>
        <v>4</v>
      </c>
      <c r="C323" s="183" t="str">
        <f>'FIGEM 2020'!C228</f>
        <v>LLAILLAY</v>
      </c>
      <c r="D323" s="271">
        <f t="shared" si="20"/>
        <v>0</v>
      </c>
      <c r="E323" s="272">
        <f>'FIGEM 2020'!P228</f>
        <v>0</v>
      </c>
      <c r="F323" s="273">
        <f t="shared" si="21"/>
        <v>0</v>
      </c>
      <c r="G323" s="273">
        <f t="shared" si="22"/>
        <v>0</v>
      </c>
      <c r="H323" s="273">
        <f t="shared" si="23"/>
        <v>0</v>
      </c>
      <c r="I323" s="273">
        <f t="shared" si="24"/>
        <v>0</v>
      </c>
    </row>
    <row r="324" spans="1:9" hidden="1" x14ac:dyDescent="0.25">
      <c r="A324" s="183">
        <f>'FIGEM 2020'!A257</f>
        <v>13303</v>
      </c>
      <c r="B324" s="182">
        <f>'FIGEM 2020'!B257</f>
        <v>4</v>
      </c>
      <c r="C324" s="183" t="str">
        <f>'FIGEM 2020'!C257</f>
        <v>TILTIL</v>
      </c>
      <c r="D324" s="271">
        <f t="shared" si="20"/>
        <v>0</v>
      </c>
      <c r="E324" s="272">
        <f>'FIGEM 2020'!P257</f>
        <v>0</v>
      </c>
      <c r="F324" s="273">
        <f t="shared" si="21"/>
        <v>0</v>
      </c>
      <c r="G324" s="273">
        <f t="shared" si="22"/>
        <v>0</v>
      </c>
      <c r="H324" s="273">
        <f t="shared" si="23"/>
        <v>0</v>
      </c>
      <c r="I324" s="273">
        <f t="shared" si="24"/>
        <v>0</v>
      </c>
    </row>
    <row r="325" spans="1:9" x14ac:dyDescent="0.25">
      <c r="A325" s="183">
        <f>'FIGEM 2020'!A303</f>
        <v>7305</v>
      </c>
      <c r="B325" s="182">
        <f>'FIGEM 2020'!B303</f>
        <v>5</v>
      </c>
      <c r="C325" s="183" t="str">
        <f>'FIGEM 2020'!C303</f>
        <v>RAUCO</v>
      </c>
      <c r="D325" s="271">
        <f t="shared" si="20"/>
        <v>82098116</v>
      </c>
      <c r="E325" s="272">
        <f>'FIGEM 2020'!P303</f>
        <v>82098115.568662867</v>
      </c>
      <c r="F325" s="273">
        <f t="shared" si="21"/>
        <v>82098116</v>
      </c>
      <c r="G325" s="273">
        <f t="shared" si="22"/>
        <v>0.4313371330499649</v>
      </c>
      <c r="H325" s="273">
        <f t="shared" si="23"/>
        <v>0</v>
      </c>
      <c r="I325" s="273">
        <f t="shared" si="24"/>
        <v>82098116</v>
      </c>
    </row>
    <row r="326" spans="1:9" hidden="1" x14ac:dyDescent="0.25">
      <c r="A326" s="183">
        <f>'FIGEM 2020'!A328</f>
        <v>10206</v>
      </c>
      <c r="B326" s="182">
        <f>'FIGEM 2020'!B328</f>
        <v>5</v>
      </c>
      <c r="C326" s="183" t="str">
        <f>'FIGEM 2020'!C328</f>
        <v>PUQUELDÓN</v>
      </c>
      <c r="D326" s="271">
        <f t="shared" ref="D326:D350" si="25">I326</f>
        <v>0</v>
      </c>
      <c r="E326" s="272">
        <f>'FIGEM 2020'!P328</f>
        <v>0</v>
      </c>
      <c r="F326" s="273">
        <f t="shared" ref="F326:F389" si="26">ROUND(E326,0)</f>
        <v>0</v>
      </c>
      <c r="G326" s="273">
        <f t="shared" ref="G326:G389" si="27">F326-E326</f>
        <v>0</v>
      </c>
      <c r="H326" s="273">
        <f t="shared" ref="H326:H389" si="28">IF(_xlfn.RANK.EQ(G326,$G$6:$G$350,IF($F$4&gt;0,0,1))&lt;=$F$4,-1,0)</f>
        <v>0</v>
      </c>
      <c r="I326" s="273">
        <f t="shared" ref="I326:I389" si="29">F326+H326</f>
        <v>0</v>
      </c>
    </row>
    <row r="327" spans="1:9" hidden="1" x14ac:dyDescent="0.25">
      <c r="A327" s="183">
        <f>'FIGEM 2020'!A151</f>
        <v>16109</v>
      </c>
      <c r="B327" s="182">
        <f>'FIGEM 2020'!B151</f>
        <v>3</v>
      </c>
      <c r="C327" s="183" t="str">
        <f>'FIGEM 2020'!C151</f>
        <v>YUNGAY</v>
      </c>
      <c r="D327" s="271">
        <f t="shared" si="25"/>
        <v>0</v>
      </c>
      <c r="E327" s="272">
        <f>'FIGEM 2020'!P151</f>
        <v>0</v>
      </c>
      <c r="F327" s="273">
        <f t="shared" si="26"/>
        <v>0</v>
      </c>
      <c r="G327" s="273">
        <f t="shared" si="27"/>
        <v>0</v>
      </c>
      <c r="H327" s="273">
        <f t="shared" si="28"/>
        <v>0</v>
      </c>
      <c r="I327" s="273">
        <f t="shared" si="29"/>
        <v>0</v>
      </c>
    </row>
    <row r="328" spans="1:9" hidden="1" x14ac:dyDescent="0.25">
      <c r="A328" s="183">
        <f>'FIGEM 2020'!A330</f>
        <v>15201</v>
      </c>
      <c r="B328" s="182">
        <f>'FIGEM 2020'!B330</f>
        <v>5</v>
      </c>
      <c r="C328" s="183" t="str">
        <f>'FIGEM 2020'!C330</f>
        <v>PUTRE</v>
      </c>
      <c r="D328" s="271">
        <f t="shared" si="25"/>
        <v>0</v>
      </c>
      <c r="E328" s="272">
        <f>'FIGEM 2020'!P330</f>
        <v>0</v>
      </c>
      <c r="F328" s="273">
        <f t="shared" si="26"/>
        <v>0</v>
      </c>
      <c r="G328" s="273">
        <f t="shared" si="27"/>
        <v>0</v>
      </c>
      <c r="H328" s="273">
        <f t="shared" si="28"/>
        <v>0</v>
      </c>
      <c r="I328" s="273">
        <f t="shared" si="29"/>
        <v>0</v>
      </c>
    </row>
    <row r="329" spans="1:9" hidden="1" x14ac:dyDescent="0.25">
      <c r="A329" s="183">
        <f>'FIGEM 2020'!A103</f>
        <v>8111</v>
      </c>
      <c r="B329" s="182">
        <f>'FIGEM 2020'!B103</f>
        <v>2</v>
      </c>
      <c r="C329" s="183" t="str">
        <f>'FIGEM 2020'!C103</f>
        <v>TOMÉ</v>
      </c>
      <c r="D329" s="271">
        <f t="shared" si="25"/>
        <v>0</v>
      </c>
      <c r="E329" s="272">
        <f>'FIGEM 2020'!P103</f>
        <v>0</v>
      </c>
      <c r="F329" s="273">
        <f t="shared" si="26"/>
        <v>0</v>
      </c>
      <c r="G329" s="273">
        <f t="shared" si="27"/>
        <v>0</v>
      </c>
      <c r="H329" s="273">
        <f t="shared" si="28"/>
        <v>0</v>
      </c>
      <c r="I329" s="273">
        <f t="shared" si="29"/>
        <v>0</v>
      </c>
    </row>
    <row r="330" spans="1:9" x14ac:dyDescent="0.25">
      <c r="A330" s="183">
        <f>'FIGEM 2020'!A304</f>
        <v>14203</v>
      </c>
      <c r="B330" s="182">
        <f>'FIGEM 2020'!B304</f>
        <v>5</v>
      </c>
      <c r="C330" s="183" t="str">
        <f>'FIGEM 2020'!C304</f>
        <v>LAGO RANCO</v>
      </c>
      <c r="D330" s="271">
        <f t="shared" si="25"/>
        <v>82052575</v>
      </c>
      <c r="E330" s="272">
        <f>'FIGEM 2020'!P304</f>
        <v>82052574.915821522</v>
      </c>
      <c r="F330" s="273">
        <f t="shared" si="26"/>
        <v>82052575</v>
      </c>
      <c r="G330" s="273">
        <f t="shared" si="27"/>
        <v>8.417847752571106E-2</v>
      </c>
      <c r="H330" s="273">
        <f t="shared" si="28"/>
        <v>0</v>
      </c>
      <c r="I330" s="273">
        <f t="shared" si="29"/>
        <v>82052575</v>
      </c>
    </row>
    <row r="331" spans="1:9" x14ac:dyDescent="0.25">
      <c r="A331" s="183">
        <f>'FIGEM 2020'!A305</f>
        <v>7104</v>
      </c>
      <c r="B331" s="182">
        <f>'FIGEM 2020'!B305</f>
        <v>5</v>
      </c>
      <c r="C331" s="183" t="str">
        <f>'FIGEM 2020'!C305</f>
        <v>EMPEDRADO</v>
      </c>
      <c r="D331" s="271">
        <f t="shared" si="25"/>
        <v>82049840</v>
      </c>
      <c r="E331" s="272">
        <f>'FIGEM 2020'!P305</f>
        <v>82049839.75279215</v>
      </c>
      <c r="F331" s="273">
        <f t="shared" si="26"/>
        <v>82049840</v>
      </c>
      <c r="G331" s="273">
        <f t="shared" si="27"/>
        <v>0.24720785021781921</v>
      </c>
      <c r="H331" s="273">
        <f t="shared" si="28"/>
        <v>0</v>
      </c>
      <c r="I331" s="273">
        <f t="shared" si="29"/>
        <v>82049840</v>
      </c>
    </row>
    <row r="332" spans="1:9" x14ac:dyDescent="0.25">
      <c r="A332" s="183">
        <f>'FIGEM 2020'!A306</f>
        <v>7307</v>
      </c>
      <c r="B332" s="182">
        <f>'FIGEM 2020'!B306</f>
        <v>5</v>
      </c>
      <c r="C332" s="183" t="str">
        <f>'FIGEM 2020'!C306</f>
        <v>SAGRADA FAMILIA</v>
      </c>
      <c r="D332" s="271">
        <f t="shared" si="25"/>
        <v>82029601</v>
      </c>
      <c r="E332" s="272">
        <f>'FIGEM 2020'!P306</f>
        <v>82029601.0455302</v>
      </c>
      <c r="F332" s="273">
        <f t="shared" si="26"/>
        <v>82029601</v>
      </c>
      <c r="G332" s="273">
        <f t="shared" si="27"/>
        <v>-4.5530200004577637E-2</v>
      </c>
      <c r="H332" s="273">
        <f t="shared" si="28"/>
        <v>0</v>
      </c>
      <c r="I332" s="273">
        <f t="shared" si="29"/>
        <v>82029601</v>
      </c>
    </row>
    <row r="333" spans="1:9" hidden="1" x14ac:dyDescent="0.25">
      <c r="A333" s="183">
        <f>'FIGEM 2020'!A322</f>
        <v>8313</v>
      </c>
      <c r="B333" s="182">
        <f>'FIGEM 2020'!B322</f>
        <v>5</v>
      </c>
      <c r="C333" s="183" t="str">
        <f>'FIGEM 2020'!C322</f>
        <v>YUMBEL</v>
      </c>
      <c r="D333" s="271">
        <f t="shared" si="25"/>
        <v>0</v>
      </c>
      <c r="E333" s="272">
        <f>'FIGEM 2020'!P322</f>
        <v>0</v>
      </c>
      <c r="F333" s="273">
        <f t="shared" si="26"/>
        <v>0</v>
      </c>
      <c r="G333" s="273">
        <f t="shared" si="27"/>
        <v>0</v>
      </c>
      <c r="H333" s="273">
        <f t="shared" si="28"/>
        <v>0</v>
      </c>
      <c r="I333" s="273">
        <f t="shared" si="29"/>
        <v>0</v>
      </c>
    </row>
    <row r="334" spans="1:9" x14ac:dyDescent="0.25">
      <c r="A334" s="183">
        <f>'FIGEM 2020'!A307</f>
        <v>9106</v>
      </c>
      <c r="B334" s="182">
        <f>'FIGEM 2020'!B307</f>
        <v>5</v>
      </c>
      <c r="C334" s="183" t="str">
        <f>'FIGEM 2020'!C307</f>
        <v>GALVARINO</v>
      </c>
      <c r="D334" s="271">
        <f t="shared" si="25"/>
        <v>81694338</v>
      </c>
      <c r="E334" s="272">
        <f>'FIGEM 2020'!P307</f>
        <v>81694337.736804172</v>
      </c>
      <c r="F334" s="273">
        <f t="shared" si="26"/>
        <v>81694338</v>
      </c>
      <c r="G334" s="273">
        <f t="shared" si="27"/>
        <v>0.26319582760334015</v>
      </c>
      <c r="H334" s="273">
        <f t="shared" si="28"/>
        <v>0</v>
      </c>
      <c r="I334" s="273">
        <f t="shared" si="29"/>
        <v>81694338</v>
      </c>
    </row>
    <row r="335" spans="1:9" x14ac:dyDescent="0.25">
      <c r="A335" s="183">
        <f>'FIGEM 2020'!A308</f>
        <v>1403</v>
      </c>
      <c r="B335" s="182">
        <f>'FIGEM 2020'!B308</f>
        <v>5</v>
      </c>
      <c r="C335" s="183" t="str">
        <f>'FIGEM 2020'!C308</f>
        <v>COLCHANE</v>
      </c>
      <c r="D335" s="271">
        <f t="shared" si="25"/>
        <v>81500812</v>
      </c>
      <c r="E335" s="272">
        <f>'FIGEM 2020'!P308</f>
        <v>81500811.904012814</v>
      </c>
      <c r="F335" s="273">
        <f t="shared" si="26"/>
        <v>81500812</v>
      </c>
      <c r="G335" s="273">
        <f t="shared" si="27"/>
        <v>9.5987185835838318E-2</v>
      </c>
      <c r="H335" s="273">
        <f t="shared" si="28"/>
        <v>0</v>
      </c>
      <c r="I335" s="273">
        <f t="shared" si="29"/>
        <v>81500812</v>
      </c>
    </row>
    <row r="336" spans="1:9" x14ac:dyDescent="0.25">
      <c r="A336" s="183">
        <f>'FIGEM 2020'!A309</f>
        <v>9111</v>
      </c>
      <c r="B336" s="182">
        <f>'FIGEM 2020'!B309</f>
        <v>5</v>
      </c>
      <c r="C336" s="183" t="str">
        <f>'FIGEM 2020'!C309</f>
        <v>NUEVA IMPERIAL</v>
      </c>
      <c r="D336" s="271">
        <f t="shared" si="25"/>
        <v>81435164</v>
      </c>
      <c r="E336" s="272">
        <f>'FIGEM 2020'!P309</f>
        <v>81435164.128048018</v>
      </c>
      <c r="F336" s="273">
        <f t="shared" si="26"/>
        <v>81435164</v>
      </c>
      <c r="G336" s="273">
        <f t="shared" si="27"/>
        <v>-0.12804801762104034</v>
      </c>
      <c r="H336" s="273">
        <f t="shared" si="28"/>
        <v>0</v>
      </c>
      <c r="I336" s="273">
        <f t="shared" si="29"/>
        <v>81435164</v>
      </c>
    </row>
    <row r="337" spans="1:9" hidden="1" x14ac:dyDescent="0.25">
      <c r="A337" s="183">
        <f>'FIGEM 2020'!A61</f>
        <v>5101</v>
      </c>
      <c r="B337" s="182">
        <f>'FIGEM 2020'!B61</f>
        <v>1</v>
      </c>
      <c r="C337" s="183" t="str">
        <f>'FIGEM 2020'!C61</f>
        <v>VALPARAÍSO</v>
      </c>
      <c r="D337" s="271">
        <f t="shared" si="25"/>
        <v>0</v>
      </c>
      <c r="E337" s="272">
        <f>'FIGEM 2020'!P61</f>
        <v>0</v>
      </c>
      <c r="F337" s="273">
        <f t="shared" si="26"/>
        <v>0</v>
      </c>
      <c r="G337" s="273">
        <f t="shared" si="27"/>
        <v>0</v>
      </c>
      <c r="H337" s="273">
        <f t="shared" si="28"/>
        <v>0</v>
      </c>
      <c r="I337" s="273">
        <f t="shared" si="29"/>
        <v>0</v>
      </c>
    </row>
    <row r="338" spans="1:9" x14ac:dyDescent="0.25">
      <c r="A338" s="183">
        <f>'FIGEM 2020'!A310</f>
        <v>2202</v>
      </c>
      <c r="B338" s="182">
        <f>'FIGEM 2020'!B310</f>
        <v>5</v>
      </c>
      <c r="C338" s="183" t="str">
        <f>'FIGEM 2020'!C310</f>
        <v>OLLAGÜE</v>
      </c>
      <c r="D338" s="271">
        <f t="shared" si="25"/>
        <v>81206425</v>
      </c>
      <c r="E338" s="272">
        <f>'FIGEM 2020'!P310</f>
        <v>81206425.303008914</v>
      </c>
      <c r="F338" s="273">
        <f t="shared" si="26"/>
        <v>81206425</v>
      </c>
      <c r="G338" s="273">
        <f t="shared" si="27"/>
        <v>-0.30300891399383545</v>
      </c>
      <c r="H338" s="273">
        <f t="shared" si="28"/>
        <v>0</v>
      </c>
      <c r="I338" s="273">
        <f t="shared" si="29"/>
        <v>81206425</v>
      </c>
    </row>
    <row r="339" spans="1:9" x14ac:dyDescent="0.25">
      <c r="A339" s="183">
        <f>'FIGEM 2020'!A311</f>
        <v>16106</v>
      </c>
      <c r="B339" s="182">
        <f>'FIGEM 2020'!B311</f>
        <v>5</v>
      </c>
      <c r="C339" s="183" t="str">
        <f>'FIGEM 2020'!C311</f>
        <v>PINTO</v>
      </c>
      <c r="D339" s="271">
        <f t="shared" si="25"/>
        <v>81200871</v>
      </c>
      <c r="E339" s="272">
        <f>'FIGEM 2020'!P311</f>
        <v>81200871.212378785</v>
      </c>
      <c r="F339" s="273">
        <f t="shared" si="26"/>
        <v>81200871</v>
      </c>
      <c r="G339" s="273">
        <f t="shared" si="27"/>
        <v>-0.21237878501415253</v>
      </c>
      <c r="H339" s="273">
        <f t="shared" si="28"/>
        <v>0</v>
      </c>
      <c r="I339" s="273">
        <f t="shared" si="29"/>
        <v>81200871</v>
      </c>
    </row>
    <row r="340" spans="1:9" hidden="1" x14ac:dyDescent="0.25">
      <c r="A340" s="183">
        <f>'FIGEM 2020'!A248</f>
        <v>4106</v>
      </c>
      <c r="B340" s="182">
        <f>'FIGEM 2020'!B248</f>
        <v>4</v>
      </c>
      <c r="C340" s="183" t="str">
        <f>'FIGEM 2020'!C248</f>
        <v>VICUÑA</v>
      </c>
      <c r="D340" s="271">
        <f t="shared" si="25"/>
        <v>0</v>
      </c>
      <c r="E340" s="272">
        <f>'FIGEM 2020'!P248</f>
        <v>0</v>
      </c>
      <c r="F340" s="273">
        <f t="shared" si="26"/>
        <v>0</v>
      </c>
      <c r="G340" s="273">
        <f t="shared" si="27"/>
        <v>0</v>
      </c>
      <c r="H340" s="273">
        <f t="shared" si="28"/>
        <v>0</v>
      </c>
      <c r="I340" s="273">
        <f t="shared" si="29"/>
        <v>0</v>
      </c>
    </row>
    <row r="341" spans="1:9" hidden="1" x14ac:dyDescent="0.25">
      <c r="A341" s="183">
        <f>'FIGEM 2020'!A213</f>
        <v>3202</v>
      </c>
      <c r="B341" s="182">
        <f>'FIGEM 2020'!B213</f>
        <v>4</v>
      </c>
      <c r="C341" s="183" t="str">
        <f>'FIGEM 2020'!C213</f>
        <v>DIEGO DE ALMAGRO</v>
      </c>
      <c r="D341" s="271">
        <f t="shared" si="25"/>
        <v>0</v>
      </c>
      <c r="E341" s="272">
        <f>'FIGEM 2020'!P213</f>
        <v>0</v>
      </c>
      <c r="F341" s="273">
        <f t="shared" si="26"/>
        <v>0</v>
      </c>
      <c r="G341" s="273">
        <f t="shared" si="27"/>
        <v>0</v>
      </c>
      <c r="H341" s="273">
        <f t="shared" si="28"/>
        <v>0</v>
      </c>
      <c r="I341" s="273">
        <f t="shared" si="29"/>
        <v>0</v>
      </c>
    </row>
    <row r="342" spans="1:9" hidden="1" x14ac:dyDescent="0.25">
      <c r="A342" s="183">
        <f>'FIGEM 2020'!A362</f>
        <v>7407</v>
      </c>
      <c r="B342" s="182">
        <f>'FIGEM 2020'!B362</f>
        <v>5</v>
      </c>
      <c r="C342" s="183" t="str">
        <f>'FIGEM 2020'!C362</f>
        <v>VILLA ALEGRE</v>
      </c>
      <c r="D342" s="271">
        <f t="shared" si="25"/>
        <v>0</v>
      </c>
      <c r="E342" s="272">
        <f>'FIGEM 2020'!P362</f>
        <v>0</v>
      </c>
      <c r="F342" s="273">
        <f t="shared" si="26"/>
        <v>0</v>
      </c>
      <c r="G342" s="273">
        <f t="shared" si="27"/>
        <v>0</v>
      </c>
      <c r="H342" s="273">
        <f t="shared" si="28"/>
        <v>0</v>
      </c>
      <c r="I342" s="273">
        <f t="shared" si="29"/>
        <v>0</v>
      </c>
    </row>
    <row r="343" spans="1:9" hidden="1" x14ac:dyDescent="0.25">
      <c r="A343" s="183">
        <f>'FIGEM 2020'!A60</f>
        <v>6101</v>
      </c>
      <c r="B343" s="182">
        <f>'FIGEM 2020'!B60</f>
        <v>1</v>
      </c>
      <c r="C343" s="183" t="str">
        <f>'FIGEM 2020'!C60</f>
        <v>RANCAGUA</v>
      </c>
      <c r="D343" s="271">
        <f t="shared" si="25"/>
        <v>0</v>
      </c>
      <c r="E343" s="272">
        <f>'FIGEM 2020'!P60</f>
        <v>0</v>
      </c>
      <c r="F343" s="273">
        <f t="shared" si="26"/>
        <v>0</v>
      </c>
      <c r="G343" s="273">
        <f t="shared" si="27"/>
        <v>0</v>
      </c>
      <c r="H343" s="273">
        <f t="shared" si="28"/>
        <v>0</v>
      </c>
      <c r="I343" s="273">
        <f t="shared" si="29"/>
        <v>0</v>
      </c>
    </row>
    <row r="344" spans="1:9" x14ac:dyDescent="0.25">
      <c r="A344" s="183">
        <f>'FIGEM 2020'!A312</f>
        <v>16105</v>
      </c>
      <c r="B344" s="182">
        <f>'FIGEM 2020'!B312</f>
        <v>5</v>
      </c>
      <c r="C344" s="183" t="str">
        <f>'FIGEM 2020'!C312</f>
        <v>PEMUCO</v>
      </c>
      <c r="D344" s="271">
        <f t="shared" si="25"/>
        <v>81168831</v>
      </c>
      <c r="E344" s="272">
        <f>'FIGEM 2020'!P312</f>
        <v>81168830.575471774</v>
      </c>
      <c r="F344" s="273">
        <f t="shared" si="26"/>
        <v>81168831</v>
      </c>
      <c r="G344" s="273">
        <f t="shared" si="27"/>
        <v>0.42452822625637054</v>
      </c>
      <c r="H344" s="273">
        <f t="shared" si="28"/>
        <v>0</v>
      </c>
      <c r="I344" s="273">
        <f t="shared" si="29"/>
        <v>81168831</v>
      </c>
    </row>
    <row r="345" spans="1:9" hidden="1" x14ac:dyDescent="0.25">
      <c r="A345" s="183">
        <f>'FIGEM 2020'!A62</f>
        <v>5109</v>
      </c>
      <c r="B345" s="182">
        <f>'FIGEM 2020'!B62</f>
        <v>1</v>
      </c>
      <c r="C345" s="183" t="str">
        <f>'FIGEM 2020'!C62</f>
        <v>VIÑA DEL MAR</v>
      </c>
      <c r="D345" s="271">
        <f t="shared" si="25"/>
        <v>0</v>
      </c>
      <c r="E345" s="272">
        <f>'FIGEM 2020'!P62</f>
        <v>0</v>
      </c>
      <c r="F345" s="273">
        <f t="shared" si="26"/>
        <v>0</v>
      </c>
      <c r="G345" s="273">
        <f t="shared" si="27"/>
        <v>0</v>
      </c>
      <c r="H345" s="273">
        <f t="shared" si="28"/>
        <v>0</v>
      </c>
      <c r="I345" s="273">
        <f t="shared" si="29"/>
        <v>0</v>
      </c>
    </row>
    <row r="346" spans="1:9" x14ac:dyDescent="0.25">
      <c r="A346" s="183">
        <f>'FIGEM 2020'!A313</f>
        <v>15102</v>
      </c>
      <c r="B346" s="182">
        <f>'FIGEM 2020'!B313</f>
        <v>5</v>
      </c>
      <c r="C346" s="183" t="str">
        <f>'FIGEM 2020'!C313</f>
        <v>CAMARONES</v>
      </c>
      <c r="D346" s="271">
        <f t="shared" si="25"/>
        <v>80821207</v>
      </c>
      <c r="E346" s="272">
        <f>'FIGEM 2020'!P313</f>
        <v>80821206.546396643</v>
      </c>
      <c r="F346" s="273">
        <f t="shared" si="26"/>
        <v>80821207</v>
      </c>
      <c r="G346" s="273">
        <f t="shared" si="27"/>
        <v>0.4536033570766449</v>
      </c>
      <c r="H346" s="273">
        <f t="shared" si="28"/>
        <v>0</v>
      </c>
      <c r="I346" s="273">
        <f t="shared" si="29"/>
        <v>80821207</v>
      </c>
    </row>
    <row r="347" spans="1:9" x14ac:dyDescent="0.25">
      <c r="A347" s="183">
        <f>'FIGEM 2020'!A314</f>
        <v>12103</v>
      </c>
      <c r="B347" s="182">
        <f>'FIGEM 2020'!B314</f>
        <v>5</v>
      </c>
      <c r="C347" s="183" t="str">
        <f>'FIGEM 2020'!C314</f>
        <v>RÍO VERDE</v>
      </c>
      <c r="D347" s="271">
        <f t="shared" si="25"/>
        <v>80804441</v>
      </c>
      <c r="E347" s="272">
        <f>'FIGEM 2020'!P314</f>
        <v>80804441.281073779</v>
      </c>
      <c r="F347" s="273">
        <f t="shared" si="26"/>
        <v>80804441</v>
      </c>
      <c r="G347" s="273">
        <f t="shared" si="27"/>
        <v>-0.28107377886772156</v>
      </c>
      <c r="H347" s="273">
        <f t="shared" si="28"/>
        <v>0</v>
      </c>
      <c r="I347" s="273">
        <f t="shared" si="29"/>
        <v>80804441</v>
      </c>
    </row>
    <row r="348" spans="1:9" hidden="1" x14ac:dyDescent="0.25">
      <c r="A348" s="183">
        <f>'FIGEM 2020'!A318</f>
        <v>7103</v>
      </c>
      <c r="B348" s="182">
        <f>'FIGEM 2020'!B318</f>
        <v>5</v>
      </c>
      <c r="C348" s="183" t="str">
        <f>'FIGEM 2020'!C318</f>
        <v>CUREPTO</v>
      </c>
      <c r="D348" s="271">
        <f t="shared" si="25"/>
        <v>0</v>
      </c>
      <c r="E348" s="272">
        <f>'FIGEM 2020'!P318</f>
        <v>0</v>
      </c>
      <c r="F348" s="273">
        <f t="shared" si="26"/>
        <v>0</v>
      </c>
      <c r="G348" s="273">
        <f t="shared" si="27"/>
        <v>0</v>
      </c>
      <c r="H348" s="273">
        <f t="shared" si="28"/>
        <v>0</v>
      </c>
      <c r="I348" s="273">
        <f t="shared" si="29"/>
        <v>0</v>
      </c>
    </row>
    <row r="349" spans="1:9" hidden="1" x14ac:dyDescent="0.25">
      <c r="A349" s="183">
        <f>'FIGEM 2020'!A147</f>
        <v>4103</v>
      </c>
      <c r="B349" s="182">
        <f>'FIGEM 2020'!B147</f>
        <v>3</v>
      </c>
      <c r="C349" s="183" t="str">
        <f>'FIGEM 2020'!C147</f>
        <v>ANDACOLLO</v>
      </c>
      <c r="D349" s="271">
        <f t="shared" si="25"/>
        <v>0</v>
      </c>
      <c r="E349" s="272">
        <f>'FIGEM 2020'!P147</f>
        <v>0</v>
      </c>
      <c r="F349" s="273">
        <f t="shared" si="26"/>
        <v>0</v>
      </c>
      <c r="G349" s="273">
        <f t="shared" si="27"/>
        <v>0</v>
      </c>
      <c r="H349" s="273">
        <f t="shared" si="28"/>
        <v>0</v>
      </c>
      <c r="I349" s="273">
        <f t="shared" si="29"/>
        <v>0</v>
      </c>
    </row>
    <row r="350" spans="1:9" x14ac:dyDescent="0.25">
      <c r="A350" s="183">
        <f>'FIGEM 2020'!A315</f>
        <v>15202</v>
      </c>
      <c r="B350" s="182">
        <f>'FIGEM 2020'!B315</f>
        <v>5</v>
      </c>
      <c r="C350" s="183" t="str">
        <f>'FIGEM 2020'!C315</f>
        <v>GENERAL LAGOS</v>
      </c>
      <c r="D350" s="271">
        <f t="shared" si="25"/>
        <v>80752411</v>
      </c>
      <c r="E350" s="272">
        <f>'FIGEM 2020'!P315</f>
        <v>80752410.888411552</v>
      </c>
      <c r="F350" s="273">
        <f t="shared" si="26"/>
        <v>80752411</v>
      </c>
      <c r="G350" s="273">
        <f t="shared" si="27"/>
        <v>0.11158844828605652</v>
      </c>
      <c r="H350" s="273">
        <f t="shared" si="28"/>
        <v>0</v>
      </c>
      <c r="I350" s="273">
        <f t="shared" si="29"/>
        <v>80752411</v>
      </c>
    </row>
    <row r="352" spans="1:9" x14ac:dyDescent="0.25">
      <c r="D352" s="186">
        <f>SUM(D6:D351)</f>
        <v>15709107000</v>
      </c>
      <c r="E352" s="186"/>
    </row>
  </sheetData>
  <sheetProtection algorithmName="SHA-512" hashValue="87saYCmPOFmbiRB54q9E79qbiqu3Q9sKWpm1IIFMjrQFaRclCF/XSKER5oSGPCcj/nUsRdFG8wYPI/GULpgGLg==" saltValue="/smenzi0HJQPHKAMnu0PHQ==" spinCount="100000" sheet="1" objects="1" scenarios="1"/>
  <autoFilter ref="A5:I350">
    <filterColumn colId="3">
      <filters>
        <filter val="105.741.093"/>
        <filter val="105.801.383"/>
        <filter val="106.279.567"/>
        <filter val="106.783.824"/>
        <filter val="107.910.487"/>
        <filter val="108.496.507"/>
        <filter val="109.389.712"/>
        <filter val="109.390.643"/>
        <filter val="109.811.663"/>
        <filter val="109.969.663"/>
        <filter val="110.450.929"/>
        <filter val="110.589.028"/>
        <filter val="111.011.399"/>
        <filter val="111.131.306"/>
        <filter val="111.362.785"/>
        <filter val="111.757.461"/>
        <filter val="112.132.494"/>
        <filter val="113.313.916"/>
        <filter val="113.378.602"/>
        <filter val="113.469.554"/>
        <filter val="113.605.994"/>
        <filter val="114.452.631"/>
        <filter val="116.068.287"/>
        <filter val="116.356.248"/>
        <filter val="117.151.156"/>
        <filter val="117.558.828"/>
        <filter val="117.744.756"/>
        <filter val="117.771.543"/>
        <filter val="117.913.198"/>
        <filter val="117.932.703"/>
        <filter val="118.803.527"/>
        <filter val="119.734.879"/>
        <filter val="120.043.513"/>
        <filter val="120.080.970"/>
        <filter val="120.803.467"/>
        <filter val="120.971.390"/>
        <filter val="122.134.623"/>
        <filter val="122.404.026"/>
        <filter val="123.079.552"/>
        <filter val="124.216.709"/>
        <filter val="124.356.058"/>
        <filter val="126.354.366"/>
        <filter val="129.093.997"/>
        <filter val="129.391.039"/>
        <filter val="129.699.842"/>
        <filter val="131.130.994"/>
        <filter val="131.169.576"/>
        <filter val="133.370.164"/>
        <filter val="59.623.793"/>
        <filter val="60.598.119"/>
        <filter val="60.967.421"/>
        <filter val="61.778.681"/>
        <filter val="62.248.668"/>
        <filter val="62.337.443"/>
        <filter val="62.645.156"/>
        <filter val="63.136.413"/>
        <filter val="63.830.352"/>
        <filter val="63.868.275"/>
        <filter val="64.120.416"/>
        <filter val="64.134.210"/>
        <filter val="64.524.994"/>
        <filter val="65.037.574"/>
        <filter val="65.289.745"/>
        <filter val="65.520.727"/>
        <filter val="65.783.523"/>
        <filter val="65.890.602"/>
        <filter val="66.979.655"/>
        <filter val="68.629.485"/>
        <filter val="71.826.459"/>
        <filter val="72.730.094"/>
        <filter val="74.646.785"/>
        <filter val="74.762.109"/>
        <filter val="77.147.508"/>
        <filter val="77.256.041"/>
        <filter val="77.472.371"/>
        <filter val="77.768.365"/>
        <filter val="77.793.806"/>
        <filter val="77.830.084"/>
        <filter val="77.874.079"/>
        <filter val="78.262.929"/>
        <filter val="78.579.069"/>
        <filter val="78.885.151"/>
        <filter val="79.706.075"/>
        <filter val="79.956.473"/>
        <filter val="80.061.908"/>
        <filter val="80.067.061"/>
        <filter val="80.186.156"/>
        <filter val="80.193.014"/>
        <filter val="80.323.529"/>
        <filter val="80.353.748"/>
        <filter val="80.646.357"/>
        <filter val="80.752.411"/>
        <filter val="80.804.441"/>
        <filter val="80.816.639"/>
        <filter val="80.821.207"/>
        <filter val="80.890.546"/>
        <filter val="80.962.206"/>
        <filter val="81.066.413"/>
        <filter val="81.168.831"/>
        <filter val="81.200.871"/>
        <filter val="81.206.425"/>
        <filter val="81.280.053"/>
        <filter val="81.321.662"/>
        <filter val="81.435.164"/>
        <filter val="81.500.812"/>
        <filter val="81.687.982"/>
        <filter val="81.694.338"/>
        <filter val="81.703.972"/>
        <filter val="81.762.457"/>
        <filter val="81.863.887"/>
        <filter val="82.013.618"/>
        <filter val="82.029.601"/>
        <filter val="82.049.840"/>
        <filter val="82.052.575"/>
        <filter val="82.098.116"/>
        <filter val="82.342.229"/>
        <filter val="82.403.160"/>
        <filter val="82.556.015"/>
        <filter val="82.559.261"/>
        <filter val="82.567.712"/>
        <filter val="83.155.187"/>
        <filter val="83.229.647"/>
        <filter val="83.237.336"/>
        <filter val="83.255.258"/>
        <filter val="83.465.868"/>
        <filter val="83.641.913"/>
        <filter val="83.664.398"/>
        <filter val="83.714.617"/>
        <filter val="83.766.286"/>
        <filter val="83.853.986"/>
        <filter val="84.100.344"/>
        <filter val="84.301.331"/>
        <filter val="84.389.386"/>
        <filter val="84.540.554"/>
        <filter val="84.561.688"/>
        <filter val="84.661.193"/>
        <filter val="84.683.371"/>
        <filter val="84.821.391"/>
        <filter val="84.881.097"/>
        <filter val="85.065.311"/>
        <filter val="85.068.130"/>
        <filter val="85.267.033"/>
        <filter val="85.269.218"/>
        <filter val="85.327.272"/>
        <filter val="85.364.943"/>
        <filter val="85.517.228"/>
        <filter val="85.697.103"/>
        <filter val="85.724.579"/>
        <filter val="86.304.345"/>
        <filter val="86.337.726"/>
        <filter val="86.373.512"/>
        <filter val="86.587.444"/>
        <filter val="86.604.111"/>
        <filter val="86.631.052"/>
        <filter val="87.033.843"/>
        <filter val="87.221.434"/>
        <filter val="87.259.931"/>
        <filter val="87.310.422"/>
        <filter val="87.312.728"/>
        <filter val="87.489.330"/>
        <filter val="87.715.939"/>
        <filter val="87.847.993"/>
        <filter val="88.123.677"/>
        <filter val="88.753.012"/>
        <filter val="88.821.880"/>
        <filter val="89.074.917"/>
        <filter val="89.108.230"/>
        <filter val="89.735.551"/>
        <filter val="89.828.609"/>
        <filter val="90.031.138"/>
        <filter val="90.742.895"/>
        <filter val="90.985.031"/>
        <filter val="91.013.024"/>
        <filter val="91.180.639"/>
      </filters>
    </filterColumn>
    <sortState ref="A6:I350">
      <sortCondition ref="B5:B350"/>
    </sortState>
  </autoFilter>
  <pageMargins left="0.23622047244094491" right="0.23622047244094491" top="0.74803149606299213" bottom="0.74803149606299213" header="0.31496062992125984" footer="0.31496062992125984"/>
  <pageSetup paperSize="30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5" tint="0.39997558519241921"/>
  </sheetPr>
  <dimension ref="A2:C351"/>
  <sheetViews>
    <sheetView workbookViewId="0">
      <selection activeCell="C21" sqref="C21"/>
    </sheetView>
  </sheetViews>
  <sheetFormatPr baseColWidth="10" defaultRowHeight="14.25" x14ac:dyDescent="0.2"/>
  <cols>
    <col min="1" max="1" width="9.42578125" style="192" customWidth="1"/>
    <col min="2" max="2" width="28.7109375" style="192" bestFit="1" customWidth="1"/>
    <col min="3" max="3" width="19.28515625" style="192" bestFit="1" customWidth="1"/>
    <col min="4" max="16384" width="11.42578125" style="192"/>
  </cols>
  <sheetData>
    <row r="2" spans="1:3" ht="12" customHeight="1" x14ac:dyDescent="0.2">
      <c r="A2" s="197" t="s">
        <v>413</v>
      </c>
      <c r="B2" s="196" t="s">
        <v>414</v>
      </c>
      <c r="C2" s="197"/>
    </row>
    <row r="3" spans="1:3" ht="12" customHeight="1" x14ac:dyDescent="0.2">
      <c r="A3" s="197" t="s">
        <v>415</v>
      </c>
      <c r="B3" s="196" t="s">
        <v>1185</v>
      </c>
      <c r="C3" s="197"/>
    </row>
    <row r="4" spans="1:3" ht="12" customHeight="1" x14ac:dyDescent="0.2">
      <c r="A4" s="276" t="s">
        <v>416</v>
      </c>
      <c r="B4" s="276"/>
      <c r="C4" s="276"/>
    </row>
    <row r="5" spans="1:3" ht="12" customHeight="1" thickBot="1" x14ac:dyDescent="0.25">
      <c r="A5" s="256" t="s">
        <v>0</v>
      </c>
      <c r="B5" s="256" t="s">
        <v>2</v>
      </c>
      <c r="C5" s="264" t="s">
        <v>1190</v>
      </c>
    </row>
    <row r="6" spans="1:3" ht="15" thickBot="1" x14ac:dyDescent="0.25">
      <c r="A6" s="195">
        <v>5602</v>
      </c>
      <c r="B6" s="195" t="s">
        <v>194</v>
      </c>
      <c r="C6" s="198">
        <v>0.67162115451088833</v>
      </c>
    </row>
    <row r="7" spans="1:3" ht="15" thickBot="1" x14ac:dyDescent="0.25">
      <c r="A7" s="195">
        <v>13502</v>
      </c>
      <c r="B7" s="195" t="s">
        <v>218</v>
      </c>
      <c r="C7" s="198">
        <v>0</v>
      </c>
    </row>
    <row r="8" spans="1:3" ht="15" thickBot="1" x14ac:dyDescent="0.25">
      <c r="A8" s="195">
        <v>8314</v>
      </c>
      <c r="B8" s="195" t="s">
        <v>251</v>
      </c>
      <c r="C8" s="198">
        <v>0.94202898550724634</v>
      </c>
    </row>
    <row r="9" spans="1:3" ht="15" thickBot="1" x14ac:dyDescent="0.25">
      <c r="A9" s="195">
        <v>3302</v>
      </c>
      <c r="B9" s="195" t="s">
        <v>329</v>
      </c>
      <c r="C9" s="198">
        <v>0.90434782608695652</v>
      </c>
    </row>
    <row r="10" spans="1:3" ht="15" thickBot="1" x14ac:dyDescent="0.25">
      <c r="A10" s="195">
        <v>1107</v>
      </c>
      <c r="B10" s="195" t="s">
        <v>70</v>
      </c>
      <c r="C10" s="198">
        <v>0.79886685552407932</v>
      </c>
    </row>
    <row r="11" spans="1:3" ht="15" thickBot="1" x14ac:dyDescent="0.25">
      <c r="A11" s="195">
        <v>10202</v>
      </c>
      <c r="B11" s="195" t="s">
        <v>104</v>
      </c>
      <c r="C11" s="198">
        <v>0.55572577556491765</v>
      </c>
    </row>
    <row r="12" spans="1:3" ht="15" thickBot="1" x14ac:dyDescent="0.25">
      <c r="A12" s="195">
        <v>4103</v>
      </c>
      <c r="B12" s="195" t="s">
        <v>89</v>
      </c>
      <c r="C12" s="198">
        <v>0.81970649895178194</v>
      </c>
    </row>
    <row r="13" spans="1:3" ht="15" thickBot="1" x14ac:dyDescent="0.25">
      <c r="A13" s="195">
        <v>9201</v>
      </c>
      <c r="B13" s="195" t="s">
        <v>138</v>
      </c>
      <c r="C13" s="198">
        <v>0.8196223870532704</v>
      </c>
    </row>
    <row r="14" spans="1:3" ht="15" thickBot="1" x14ac:dyDescent="0.25">
      <c r="A14" s="195">
        <v>2101</v>
      </c>
      <c r="B14" s="195" t="s">
        <v>28</v>
      </c>
      <c r="C14" s="198">
        <v>0.6844086356000747</v>
      </c>
    </row>
    <row r="15" spans="1:3" ht="15" thickBot="1" x14ac:dyDescent="0.25">
      <c r="A15" s="195">
        <v>8302</v>
      </c>
      <c r="B15" s="195" t="s">
        <v>304</v>
      </c>
      <c r="C15" s="198">
        <v>0.92715231788079466</v>
      </c>
    </row>
    <row r="16" spans="1:3" ht="15" thickBot="1" x14ac:dyDescent="0.25">
      <c r="A16" s="195">
        <v>8202</v>
      </c>
      <c r="B16" s="195" t="s">
        <v>197</v>
      </c>
      <c r="C16" s="198">
        <v>0.83742331288343563</v>
      </c>
    </row>
    <row r="17" spans="1:3" ht="15" thickBot="1" x14ac:dyDescent="0.25">
      <c r="A17" s="195">
        <v>15101</v>
      </c>
      <c r="B17" s="195" t="s">
        <v>59</v>
      </c>
      <c r="C17" s="198">
        <v>0.92866999256979088</v>
      </c>
    </row>
    <row r="18" spans="1:3" ht="15" thickBot="1" x14ac:dyDescent="0.25">
      <c r="A18" s="195">
        <v>11201</v>
      </c>
      <c r="B18" s="195" t="s">
        <v>447</v>
      </c>
      <c r="C18" s="198">
        <v>0.90301724137931039</v>
      </c>
    </row>
    <row r="19" spans="1:3" ht="15" thickBot="1" x14ac:dyDescent="0.25">
      <c r="A19" s="195">
        <v>13402</v>
      </c>
      <c r="B19" s="195" t="s">
        <v>81</v>
      </c>
      <c r="C19" s="198">
        <v>0.53737311596431869</v>
      </c>
    </row>
    <row r="20" spans="1:3" ht="15" thickBot="1" x14ac:dyDescent="0.25">
      <c r="A20" s="195">
        <v>16102</v>
      </c>
      <c r="B20" s="195" t="s">
        <v>221</v>
      </c>
      <c r="C20" s="198">
        <v>1</v>
      </c>
    </row>
    <row r="21" spans="1:3" ht="15" thickBot="1" x14ac:dyDescent="0.25">
      <c r="A21" s="195">
        <v>5402</v>
      </c>
      <c r="B21" s="195" t="s">
        <v>192</v>
      </c>
      <c r="C21" s="198">
        <v>0.43810848400556329</v>
      </c>
    </row>
    <row r="22" spans="1:3" ht="15" thickBot="1" x14ac:dyDescent="0.25">
      <c r="A22" s="195">
        <v>12201</v>
      </c>
      <c r="B22" s="195" t="s">
        <v>223</v>
      </c>
      <c r="C22" s="198">
        <v>1</v>
      </c>
    </row>
    <row r="23" spans="1:3" ht="15" thickBot="1" x14ac:dyDescent="0.25">
      <c r="A23" s="195">
        <v>8303</v>
      </c>
      <c r="B23" s="195" t="s">
        <v>111</v>
      </c>
      <c r="C23" s="198">
        <v>0.88374291115311909</v>
      </c>
    </row>
    <row r="24" spans="1:3" ht="15" thickBot="1" x14ac:dyDescent="0.25">
      <c r="A24" s="195">
        <v>2201</v>
      </c>
      <c r="B24" s="195" t="s">
        <v>74</v>
      </c>
      <c r="C24" s="198">
        <v>0.87981005403635171</v>
      </c>
    </row>
    <row r="25" spans="1:3" ht="15" thickBot="1" x14ac:dyDescent="0.25">
      <c r="A25" s="195">
        <v>10102</v>
      </c>
      <c r="B25" s="195" t="s">
        <v>172</v>
      </c>
      <c r="C25" s="198">
        <v>0.79480840543881337</v>
      </c>
    </row>
    <row r="26" spans="1:3" ht="15" thickBot="1" x14ac:dyDescent="0.25">
      <c r="A26" s="195">
        <v>3102</v>
      </c>
      <c r="B26" s="195" t="s">
        <v>87</v>
      </c>
      <c r="C26" s="198">
        <v>0.87062652563059395</v>
      </c>
    </row>
    <row r="27" spans="1:3" ht="15" thickBot="1" x14ac:dyDescent="0.25">
      <c r="A27" s="195">
        <v>5502</v>
      </c>
      <c r="B27" s="195" t="s">
        <v>367</v>
      </c>
      <c r="C27" s="198">
        <v>0.8928571428571429</v>
      </c>
    </row>
    <row r="28" spans="1:3" ht="15" thickBot="1" x14ac:dyDescent="0.25">
      <c r="A28" s="195">
        <v>13403</v>
      </c>
      <c r="B28" s="195" t="s">
        <v>232</v>
      </c>
      <c r="C28" s="198">
        <v>0.77405247813411082</v>
      </c>
    </row>
    <row r="29" spans="1:3" ht="15" thickBot="1" x14ac:dyDescent="0.25">
      <c r="A29" s="195">
        <v>5302</v>
      </c>
      <c r="B29" s="195" t="s">
        <v>155</v>
      </c>
      <c r="C29" s="198">
        <v>0.87990196078431371</v>
      </c>
    </row>
    <row r="30" spans="1:3" ht="15" thickBot="1" x14ac:dyDescent="0.25">
      <c r="A30" s="195">
        <v>15102</v>
      </c>
      <c r="B30" s="195" t="s">
        <v>310</v>
      </c>
      <c r="C30" s="198">
        <v>1</v>
      </c>
    </row>
    <row r="31" spans="1:3" ht="15" thickBot="1" x14ac:dyDescent="0.25">
      <c r="A31" s="195">
        <v>1402</v>
      </c>
      <c r="B31" s="195" t="s">
        <v>261</v>
      </c>
      <c r="C31" s="198">
        <v>0.76086956521739135</v>
      </c>
    </row>
    <row r="32" spans="1:3" ht="15" thickBot="1" x14ac:dyDescent="0.25">
      <c r="A32" s="195">
        <v>4202</v>
      </c>
      <c r="B32" s="195" t="s">
        <v>248</v>
      </c>
      <c r="C32" s="198">
        <v>0.92374727668845313</v>
      </c>
    </row>
    <row r="33" spans="1:3" ht="15" thickBot="1" x14ac:dyDescent="0.25">
      <c r="A33" s="195">
        <v>9102</v>
      </c>
      <c r="B33" s="195" t="s">
        <v>331</v>
      </c>
      <c r="C33" s="198">
        <v>0.89874857792946528</v>
      </c>
    </row>
    <row r="34" spans="1:3" ht="15" thickBot="1" x14ac:dyDescent="0.25">
      <c r="A34" s="195">
        <v>5603</v>
      </c>
      <c r="B34" s="195" t="s">
        <v>82</v>
      </c>
      <c r="C34" s="198">
        <v>0.91843971631205679</v>
      </c>
    </row>
    <row r="35" spans="1:3" ht="15" thickBot="1" x14ac:dyDescent="0.25">
      <c r="A35" s="195">
        <v>5102</v>
      </c>
      <c r="B35" s="195" t="s">
        <v>152</v>
      </c>
      <c r="C35" s="198">
        <v>0.80372945638432369</v>
      </c>
    </row>
    <row r="36" spans="1:3" ht="15" thickBot="1" x14ac:dyDescent="0.25">
      <c r="A36" s="195">
        <v>10201</v>
      </c>
      <c r="B36" s="195" t="s">
        <v>122</v>
      </c>
      <c r="C36" s="198">
        <v>0.84155726573110001</v>
      </c>
    </row>
    <row r="37" spans="1:3" ht="15" thickBot="1" x14ac:dyDescent="0.25">
      <c r="A37" s="195">
        <v>5702</v>
      </c>
      <c r="B37" s="195" t="s">
        <v>160</v>
      </c>
      <c r="C37" s="198">
        <v>0.71052631578947367</v>
      </c>
    </row>
    <row r="38" spans="1:3" ht="15" thickBot="1" x14ac:dyDescent="0.25">
      <c r="A38" s="195">
        <v>7201</v>
      </c>
      <c r="B38" s="195" t="s">
        <v>102</v>
      </c>
      <c r="C38" s="198">
        <v>0.67447447447447451</v>
      </c>
    </row>
    <row r="39" spans="1:3" ht="15" thickBot="1" x14ac:dyDescent="0.25">
      <c r="A39" s="195">
        <v>8203</v>
      </c>
      <c r="B39" s="195" t="s">
        <v>115</v>
      </c>
      <c r="C39" s="198">
        <v>0.73574297188755022</v>
      </c>
    </row>
    <row r="40" spans="1:3" ht="15" thickBot="1" x14ac:dyDescent="0.25">
      <c r="A40" s="195">
        <v>13102</v>
      </c>
      <c r="B40" s="195" t="s">
        <v>21</v>
      </c>
      <c r="C40" s="198">
        <v>0.76418488790478822</v>
      </c>
    </row>
    <row r="41" spans="1:3" ht="15" thickBot="1" x14ac:dyDescent="0.25">
      <c r="A41" s="195">
        <v>13103</v>
      </c>
      <c r="B41" s="195" t="s">
        <v>46</v>
      </c>
      <c r="C41" s="198">
        <v>0.76953215026503807</v>
      </c>
    </row>
    <row r="42" spans="1:3" ht="15" thickBot="1" x14ac:dyDescent="0.25">
      <c r="A42" s="195">
        <v>10401</v>
      </c>
      <c r="B42" s="195" t="s">
        <v>210</v>
      </c>
      <c r="C42" s="198">
        <v>0.89338731443994601</v>
      </c>
    </row>
    <row r="43" spans="1:3" ht="15" thickBot="1" x14ac:dyDescent="0.25">
      <c r="A43" s="195">
        <v>7202</v>
      </c>
      <c r="B43" s="195" t="s">
        <v>259</v>
      </c>
      <c r="C43" s="198">
        <v>0.83890577507598785</v>
      </c>
    </row>
    <row r="44" spans="1:3" ht="15" thickBot="1" x14ac:dyDescent="0.25">
      <c r="A44" s="195">
        <v>3201</v>
      </c>
      <c r="B44" s="195" t="s">
        <v>133</v>
      </c>
      <c r="C44" s="198">
        <v>0.96084828711256121</v>
      </c>
    </row>
    <row r="45" spans="1:3" ht="15" thickBot="1" x14ac:dyDescent="0.25">
      <c r="A45" s="195">
        <v>8103</v>
      </c>
      <c r="B45" s="195" t="s">
        <v>39</v>
      </c>
      <c r="C45" s="198">
        <v>0.89343451006268559</v>
      </c>
    </row>
    <row r="46" spans="1:3" ht="15" thickBot="1" x14ac:dyDescent="0.25">
      <c r="A46" s="195">
        <v>11401</v>
      </c>
      <c r="B46" s="195" t="s">
        <v>161</v>
      </c>
      <c r="C46" s="198">
        <v>0.97994269340974216</v>
      </c>
    </row>
    <row r="47" spans="1:3" ht="15" thickBot="1" x14ac:dyDescent="0.25">
      <c r="A47" s="195">
        <v>16101</v>
      </c>
      <c r="B47" s="195" t="s">
        <v>71</v>
      </c>
      <c r="C47" s="198">
        <v>0.92640827517447655</v>
      </c>
    </row>
    <row r="48" spans="1:3" ht="15" thickBot="1" x14ac:dyDescent="0.25">
      <c r="A48" s="195">
        <v>16103</v>
      </c>
      <c r="B48" s="195" t="s">
        <v>73</v>
      </c>
      <c r="C48" s="198">
        <v>0.97962154294032022</v>
      </c>
    </row>
    <row r="49" spans="1:3" ht="15" thickBot="1" x14ac:dyDescent="0.25">
      <c r="A49" s="195">
        <v>6303</v>
      </c>
      <c r="B49" s="195" t="s">
        <v>237</v>
      </c>
      <c r="C49" s="198">
        <v>0.80689029918404354</v>
      </c>
    </row>
    <row r="50" spans="1:3" ht="15" thickBot="1" x14ac:dyDescent="0.25">
      <c r="A50" s="195">
        <v>9121</v>
      </c>
      <c r="B50" s="195" t="s">
        <v>312</v>
      </c>
      <c r="C50" s="198">
        <v>0.80487804878048785</v>
      </c>
    </row>
    <row r="51" spans="1:3" ht="15" thickBot="1" x14ac:dyDescent="0.25">
      <c r="A51" s="195">
        <v>10203</v>
      </c>
      <c r="B51" s="195" t="s">
        <v>162</v>
      </c>
      <c r="C51" s="198">
        <v>0.87015503875968991</v>
      </c>
    </row>
    <row r="52" spans="1:3" ht="15" thickBot="1" x14ac:dyDescent="0.25">
      <c r="A52" s="195">
        <v>6302</v>
      </c>
      <c r="B52" s="195" t="s">
        <v>316</v>
      </c>
      <c r="C52" s="198">
        <v>0.95346062052505964</v>
      </c>
    </row>
    <row r="53" spans="1:3" ht="15" thickBot="1" x14ac:dyDescent="0.25">
      <c r="A53" s="195">
        <v>11202</v>
      </c>
      <c r="B53" s="195" t="s">
        <v>211</v>
      </c>
      <c r="C53" s="198">
        <v>0.95869191049913938</v>
      </c>
    </row>
    <row r="54" spans="1:3" ht="15" thickBot="1" x14ac:dyDescent="0.25">
      <c r="A54" s="195">
        <v>16202</v>
      </c>
      <c r="B54" s="195" t="s">
        <v>346</v>
      </c>
      <c r="C54" s="198">
        <v>0.97714285714285709</v>
      </c>
    </row>
    <row r="55" spans="1:3" ht="15" thickBot="1" x14ac:dyDescent="0.25">
      <c r="A55" s="195">
        <v>10103</v>
      </c>
      <c r="B55" s="195" t="s">
        <v>231</v>
      </c>
      <c r="C55" s="198">
        <v>0.86294416243654826</v>
      </c>
    </row>
    <row r="56" spans="1:3" ht="15" thickBot="1" x14ac:dyDescent="0.25">
      <c r="A56" s="195">
        <v>11301</v>
      </c>
      <c r="B56" s="195" t="s">
        <v>222</v>
      </c>
      <c r="C56" s="198">
        <v>0.88764044943820219</v>
      </c>
    </row>
    <row r="57" spans="1:3" ht="15" thickBot="1" x14ac:dyDescent="0.25">
      <c r="A57" s="195">
        <v>6102</v>
      </c>
      <c r="B57" s="195" t="s">
        <v>150</v>
      </c>
      <c r="C57" s="198">
        <v>0.92018779342723001</v>
      </c>
    </row>
    <row r="58" spans="1:3" ht="15" thickBot="1" x14ac:dyDescent="0.25">
      <c r="A58" s="195">
        <v>16203</v>
      </c>
      <c r="B58" s="195" t="s">
        <v>345</v>
      </c>
      <c r="C58" s="198">
        <v>0.66608493310063988</v>
      </c>
    </row>
    <row r="59" spans="1:3" ht="15" thickBot="1" x14ac:dyDescent="0.25">
      <c r="A59" s="195">
        <v>16302</v>
      </c>
      <c r="B59" s="195" t="s">
        <v>293</v>
      </c>
      <c r="C59" s="198">
        <v>0.94334975369458129</v>
      </c>
    </row>
    <row r="60" spans="1:3" ht="15" thickBot="1" x14ac:dyDescent="0.25">
      <c r="A60" s="195">
        <v>6103</v>
      </c>
      <c r="B60" s="195" t="s">
        <v>177</v>
      </c>
      <c r="C60" s="198">
        <v>0.9382022471910112</v>
      </c>
    </row>
    <row r="61" spans="1:3" ht="15" thickBot="1" x14ac:dyDescent="0.25">
      <c r="A61" s="195">
        <v>7402</v>
      </c>
      <c r="B61" s="195" t="s">
        <v>340</v>
      </c>
      <c r="C61" s="198">
        <v>0.74704142011834318</v>
      </c>
    </row>
    <row r="62" spans="1:3" ht="15" thickBot="1" x14ac:dyDescent="0.25">
      <c r="A62" s="195">
        <v>1403</v>
      </c>
      <c r="B62" s="195" t="s">
        <v>334</v>
      </c>
      <c r="C62" s="198">
        <v>1</v>
      </c>
    </row>
    <row r="63" spans="1:3" ht="15" thickBot="1" x14ac:dyDescent="0.25">
      <c r="A63" s="195">
        <v>13301</v>
      </c>
      <c r="B63" s="195" t="s">
        <v>57</v>
      </c>
      <c r="C63" s="198">
        <v>0.63549677022454631</v>
      </c>
    </row>
    <row r="64" spans="1:3" ht="15" thickBot="1" x14ac:dyDescent="0.25">
      <c r="A64" s="195">
        <v>9202</v>
      </c>
      <c r="B64" s="195" t="s">
        <v>88</v>
      </c>
      <c r="C64" s="198">
        <v>0.99606815203145482</v>
      </c>
    </row>
    <row r="65" spans="1:3" ht="15" thickBot="1" x14ac:dyDescent="0.25">
      <c r="A65" s="195">
        <v>6104</v>
      </c>
      <c r="B65" s="195" t="s">
        <v>196</v>
      </c>
      <c r="C65" s="198">
        <v>0.77060439560439564</v>
      </c>
    </row>
    <row r="66" spans="1:3" ht="15" thickBot="1" x14ac:dyDescent="0.25">
      <c r="A66" s="195">
        <v>4302</v>
      </c>
      <c r="B66" s="195" t="s">
        <v>314</v>
      </c>
      <c r="C66" s="198">
        <v>0.99345335515548283</v>
      </c>
    </row>
    <row r="67" spans="1:3" ht="15" thickBot="1" x14ac:dyDescent="0.25">
      <c r="A67" s="195">
        <v>8101</v>
      </c>
      <c r="B67" s="195" t="s">
        <v>32</v>
      </c>
      <c r="C67" s="198">
        <v>0.88552188552188549</v>
      </c>
    </row>
    <row r="68" spans="1:3" ht="15" thickBot="1" x14ac:dyDescent="0.25">
      <c r="A68" s="195">
        <v>13104</v>
      </c>
      <c r="B68" s="195" t="s">
        <v>43</v>
      </c>
      <c r="C68" s="198">
        <v>0.90404647435897434</v>
      </c>
    </row>
    <row r="69" spans="1:3" ht="15" thickBot="1" x14ac:dyDescent="0.25">
      <c r="A69" s="195">
        <v>5103</v>
      </c>
      <c r="B69" s="195" t="s">
        <v>58</v>
      </c>
      <c r="C69" s="198">
        <v>0.70612244897959187</v>
      </c>
    </row>
    <row r="70" spans="1:3" ht="15" thickBot="1" x14ac:dyDescent="0.25">
      <c r="A70" s="195">
        <v>7102</v>
      </c>
      <c r="B70" s="195" t="s">
        <v>132</v>
      </c>
      <c r="C70" s="198">
        <v>0.81044558071585093</v>
      </c>
    </row>
    <row r="71" spans="1:3" ht="15" thickBot="1" x14ac:dyDescent="0.25">
      <c r="A71" s="195">
        <v>8204</v>
      </c>
      <c r="B71" s="195" t="s">
        <v>291</v>
      </c>
      <c r="C71" s="198">
        <v>0.8833333333333333</v>
      </c>
    </row>
    <row r="72" spans="1:3" ht="15" thickBot="1" x14ac:dyDescent="0.25">
      <c r="A72" s="195">
        <v>3101</v>
      </c>
      <c r="B72" s="195" t="s">
        <v>52</v>
      </c>
      <c r="C72" s="198">
        <v>0.75901974132062633</v>
      </c>
    </row>
    <row r="73" spans="1:3" ht="15" thickBot="1" x14ac:dyDescent="0.25">
      <c r="A73" s="195">
        <v>4102</v>
      </c>
      <c r="B73" s="195" t="s">
        <v>77</v>
      </c>
      <c r="C73" s="198">
        <v>0.83040524713047548</v>
      </c>
    </row>
    <row r="74" spans="1:3" ht="15" thickBot="1" x14ac:dyDescent="0.25">
      <c r="A74" s="195">
        <v>8102</v>
      </c>
      <c r="B74" s="195" t="s">
        <v>75</v>
      </c>
      <c r="C74" s="198">
        <v>0.66034555415086393</v>
      </c>
    </row>
    <row r="75" spans="1:3" ht="15" thickBot="1" x14ac:dyDescent="0.25">
      <c r="A75" s="195">
        <v>14102</v>
      </c>
      <c r="B75" s="195" t="s">
        <v>270</v>
      </c>
      <c r="C75" s="198">
        <v>0.65648854961832059</v>
      </c>
    </row>
    <row r="76" spans="1:3" ht="15" thickBot="1" x14ac:dyDescent="0.25">
      <c r="A76" s="195">
        <v>11101</v>
      </c>
      <c r="B76" s="195" t="s">
        <v>350</v>
      </c>
      <c r="C76" s="198">
        <v>0.88599794590893532</v>
      </c>
    </row>
    <row r="77" spans="1:3" ht="15" thickBot="1" x14ac:dyDescent="0.25">
      <c r="A77" s="195">
        <v>9103</v>
      </c>
      <c r="B77" s="195" t="s">
        <v>188</v>
      </c>
      <c r="C77" s="198">
        <v>0.95153061224489799</v>
      </c>
    </row>
    <row r="78" spans="1:3" ht="15" thickBot="1" x14ac:dyDescent="0.25">
      <c r="A78" s="195">
        <v>9203</v>
      </c>
      <c r="B78" s="195" t="s">
        <v>137</v>
      </c>
      <c r="C78" s="198">
        <v>0.967741935483871</v>
      </c>
    </row>
    <row r="79" spans="1:3" ht="15" thickBot="1" x14ac:dyDescent="0.25">
      <c r="A79" s="195">
        <v>13503</v>
      </c>
      <c r="B79" s="195" t="s">
        <v>158</v>
      </c>
      <c r="C79" s="198">
        <v>0.67509727626459148</v>
      </c>
    </row>
    <row r="80" spans="1:3" ht="15" thickBot="1" x14ac:dyDescent="0.25">
      <c r="A80" s="195">
        <v>10204</v>
      </c>
      <c r="B80" s="195" t="s">
        <v>279</v>
      </c>
      <c r="C80" s="198">
        <v>0.95959595959595956</v>
      </c>
    </row>
    <row r="81" spans="1:3" ht="15" thickBot="1" x14ac:dyDescent="0.25">
      <c r="A81" s="195">
        <v>8205</v>
      </c>
      <c r="B81" s="195" t="s">
        <v>130</v>
      </c>
      <c r="C81" s="198">
        <v>0.70853080568720384</v>
      </c>
    </row>
    <row r="82" spans="1:3" ht="15" thickBot="1" x14ac:dyDescent="0.25">
      <c r="A82" s="195">
        <v>9104</v>
      </c>
      <c r="B82" s="195" t="s">
        <v>344</v>
      </c>
      <c r="C82" s="198">
        <v>1</v>
      </c>
    </row>
    <row r="83" spans="1:3" ht="15" thickBot="1" x14ac:dyDescent="0.25">
      <c r="A83" s="195">
        <v>7103</v>
      </c>
      <c r="B83" s="195" t="s">
        <v>343</v>
      </c>
      <c r="C83" s="198">
        <v>0.96946564885496178</v>
      </c>
    </row>
    <row r="84" spans="1:3" ht="15" thickBot="1" x14ac:dyDescent="0.25">
      <c r="A84" s="195">
        <v>7301</v>
      </c>
      <c r="B84" s="195" t="s">
        <v>62</v>
      </c>
      <c r="C84" s="198">
        <v>0.83847050100624931</v>
      </c>
    </row>
    <row r="85" spans="1:3" ht="15" thickBot="1" x14ac:dyDescent="0.25">
      <c r="A85" s="195">
        <v>10205</v>
      </c>
      <c r="B85" s="195" t="s">
        <v>179</v>
      </c>
      <c r="C85" s="198">
        <v>0.97291440953412789</v>
      </c>
    </row>
    <row r="86" spans="1:3" ht="15" thickBot="1" x14ac:dyDescent="0.25">
      <c r="A86" s="195">
        <v>3202</v>
      </c>
      <c r="B86" s="195" t="s">
        <v>181</v>
      </c>
      <c r="C86" s="198">
        <v>0.90161967606478699</v>
      </c>
    </row>
    <row r="87" spans="1:3" ht="15" thickBot="1" x14ac:dyDescent="0.25">
      <c r="A87" s="195">
        <v>6105</v>
      </c>
      <c r="B87" s="195" t="s">
        <v>112</v>
      </c>
      <c r="C87" s="198">
        <v>0.8162055335968379</v>
      </c>
    </row>
    <row r="88" spans="1:3" ht="15" thickBot="1" x14ac:dyDescent="0.25">
      <c r="A88" s="195">
        <v>13105</v>
      </c>
      <c r="B88" s="195" t="s">
        <v>49</v>
      </c>
      <c r="C88" s="198">
        <v>0.50273149412728768</v>
      </c>
    </row>
    <row r="89" spans="1:3" ht="15" thickBot="1" x14ac:dyDescent="0.25">
      <c r="A89" s="195">
        <v>16104</v>
      </c>
      <c r="B89" s="195" t="s">
        <v>303</v>
      </c>
      <c r="C89" s="198">
        <v>0.89863013698630134</v>
      </c>
    </row>
    <row r="90" spans="1:3" ht="15" thickBot="1" x14ac:dyDescent="0.25">
      <c r="A90" s="195">
        <v>13602</v>
      </c>
      <c r="B90" s="195" t="s">
        <v>136</v>
      </c>
      <c r="C90" s="198">
        <v>0.97211660329531047</v>
      </c>
    </row>
    <row r="91" spans="1:3" ht="15" thickBot="1" x14ac:dyDescent="0.25">
      <c r="A91" s="195">
        <v>5604</v>
      </c>
      <c r="B91" s="195" t="s">
        <v>105</v>
      </c>
      <c r="C91" s="198">
        <v>0.9867439933719967</v>
      </c>
    </row>
    <row r="92" spans="1:3" ht="15" thickBot="1" x14ac:dyDescent="0.25">
      <c r="A92" s="195">
        <v>5605</v>
      </c>
      <c r="B92" s="195" t="s">
        <v>83</v>
      </c>
      <c r="C92" s="198">
        <v>0.77710843373493976</v>
      </c>
    </row>
    <row r="93" spans="1:3" ht="15" thickBot="1" x14ac:dyDescent="0.25">
      <c r="A93" s="195">
        <v>7104</v>
      </c>
      <c r="B93" s="195" t="s">
        <v>260</v>
      </c>
      <c r="C93" s="198">
        <v>0.78448275862068961</v>
      </c>
    </row>
    <row r="94" spans="1:3" ht="15" thickBot="1" x14ac:dyDescent="0.25">
      <c r="A94" s="195">
        <v>9204</v>
      </c>
      <c r="B94" s="195" t="s">
        <v>342</v>
      </c>
      <c r="C94" s="198">
        <v>0.82203389830508478</v>
      </c>
    </row>
    <row r="95" spans="1:3" ht="15" thickBot="1" x14ac:dyDescent="0.25">
      <c r="A95" s="195">
        <v>13106</v>
      </c>
      <c r="B95" s="195" t="s">
        <v>23</v>
      </c>
      <c r="C95" s="198">
        <v>0.75604965981623062</v>
      </c>
    </row>
    <row r="96" spans="1:3" ht="15" thickBot="1" x14ac:dyDescent="0.25">
      <c r="A96" s="195">
        <v>8104</v>
      </c>
      <c r="B96" s="195" t="s">
        <v>306</v>
      </c>
      <c r="C96" s="198">
        <v>0.99078341013824889</v>
      </c>
    </row>
    <row r="97" spans="1:3" ht="15" thickBot="1" x14ac:dyDescent="0.25">
      <c r="A97" s="195">
        <v>9105</v>
      </c>
      <c r="B97" s="195" t="s">
        <v>300</v>
      </c>
      <c r="C97" s="198">
        <v>0.62226640159045721</v>
      </c>
    </row>
    <row r="98" spans="1:3" ht="15" thickBot="1" x14ac:dyDescent="0.25">
      <c r="A98" s="195">
        <v>3303</v>
      </c>
      <c r="B98" s="195" t="s">
        <v>159</v>
      </c>
      <c r="C98" s="198">
        <v>0.70124481327800825</v>
      </c>
    </row>
    <row r="99" spans="1:3" ht="15" thickBot="1" x14ac:dyDescent="0.25">
      <c r="A99" s="195">
        <v>10104</v>
      </c>
      <c r="B99" s="195" t="s">
        <v>187</v>
      </c>
      <c r="C99" s="198">
        <v>0.96704871060171915</v>
      </c>
    </row>
    <row r="100" spans="1:3" ht="15" thickBot="1" x14ac:dyDescent="0.25">
      <c r="A100" s="195">
        <v>10105</v>
      </c>
      <c r="B100" s="195" t="s">
        <v>183</v>
      </c>
      <c r="C100" s="198">
        <v>0.94783904619970194</v>
      </c>
    </row>
    <row r="101" spans="1:3" ht="15" thickBot="1" x14ac:dyDescent="0.25">
      <c r="A101" s="195">
        <v>10402</v>
      </c>
      <c r="B101" s="195" t="s">
        <v>200</v>
      </c>
      <c r="C101" s="198">
        <v>0.9916666666666667</v>
      </c>
    </row>
    <row r="102" spans="1:3" ht="15" thickBot="1" x14ac:dyDescent="0.25">
      <c r="A102" s="195">
        <v>14202</v>
      </c>
      <c r="B102" s="195" t="s">
        <v>178</v>
      </c>
      <c r="C102" s="198">
        <v>0.65977742448330678</v>
      </c>
    </row>
    <row r="103" spans="1:3" ht="15" thickBot="1" x14ac:dyDescent="0.25">
      <c r="A103" s="195">
        <v>9106</v>
      </c>
      <c r="B103" s="195" t="s">
        <v>302</v>
      </c>
      <c r="C103" s="198">
        <v>0.86896551724137927</v>
      </c>
    </row>
    <row r="104" spans="1:3" ht="15" thickBot="1" x14ac:dyDescent="0.25">
      <c r="A104" s="195">
        <v>15202</v>
      </c>
      <c r="B104" s="195" t="s">
        <v>322</v>
      </c>
      <c r="C104" s="198">
        <v>1</v>
      </c>
    </row>
    <row r="105" spans="1:3" ht="15" thickBot="1" x14ac:dyDescent="0.25">
      <c r="A105" s="195">
        <v>9107</v>
      </c>
      <c r="B105" s="195" t="s">
        <v>126</v>
      </c>
      <c r="C105" s="198">
        <v>0.74475524475524479</v>
      </c>
    </row>
    <row r="106" spans="1:3" ht="15" thickBot="1" x14ac:dyDescent="0.25">
      <c r="A106" s="195">
        <v>6106</v>
      </c>
      <c r="B106" s="195" t="s">
        <v>107</v>
      </c>
      <c r="C106" s="198">
        <v>0.89809782608695654</v>
      </c>
    </row>
    <row r="107" spans="1:3" ht="15" thickBot="1" x14ac:dyDescent="0.25">
      <c r="A107" s="195">
        <v>11203</v>
      </c>
      <c r="B107" s="195" t="s">
        <v>280</v>
      </c>
      <c r="C107" s="198">
        <v>0.46250000000000002</v>
      </c>
    </row>
    <row r="108" spans="1:3" ht="15" thickBot="1" x14ac:dyDescent="0.25">
      <c r="A108" s="195">
        <v>5503</v>
      </c>
      <c r="B108" s="195" t="s">
        <v>100</v>
      </c>
      <c r="C108" s="198">
        <v>0.97668393782383423</v>
      </c>
    </row>
    <row r="109" spans="1:3" ht="15" thickBot="1" x14ac:dyDescent="0.25">
      <c r="A109" s="195">
        <v>10403</v>
      </c>
      <c r="B109" s="195" t="s">
        <v>195</v>
      </c>
      <c r="C109" s="198">
        <v>0.9624217118997912</v>
      </c>
    </row>
    <row r="110" spans="1:3" ht="15" thickBot="1" x14ac:dyDescent="0.25">
      <c r="A110" s="195">
        <v>7302</v>
      </c>
      <c r="B110" s="195" t="s">
        <v>288</v>
      </c>
      <c r="C110" s="198">
        <v>0.82495667244367421</v>
      </c>
    </row>
    <row r="111" spans="1:3" ht="15" thickBot="1" x14ac:dyDescent="0.25">
      <c r="A111" s="195">
        <v>8112</v>
      </c>
      <c r="B111" s="195" t="s">
        <v>24</v>
      </c>
      <c r="C111" s="198">
        <v>0.91028708133971292</v>
      </c>
    </row>
    <row r="112" spans="1:3" ht="15" thickBot="1" x14ac:dyDescent="0.25">
      <c r="A112" s="195">
        <v>8105</v>
      </c>
      <c r="B112" s="195" t="s">
        <v>313</v>
      </c>
      <c r="C112" s="198">
        <v>0.60336906584992345</v>
      </c>
    </row>
    <row r="113" spans="1:3" ht="15" thickBot="1" x14ac:dyDescent="0.25">
      <c r="A113" s="195">
        <v>1404</v>
      </c>
      <c r="B113" s="195" t="s">
        <v>262</v>
      </c>
      <c r="C113" s="198">
        <v>0.94285714285714284</v>
      </c>
    </row>
    <row r="114" spans="1:3" ht="15" thickBot="1" x14ac:dyDescent="0.25">
      <c r="A114" s="195">
        <v>3304</v>
      </c>
      <c r="B114" s="195" t="s">
        <v>217</v>
      </c>
      <c r="C114" s="198">
        <v>0.8925143953934741</v>
      </c>
    </row>
    <row r="115" spans="1:3" ht="15" thickBot="1" x14ac:dyDescent="0.25">
      <c r="A115" s="195">
        <v>13107</v>
      </c>
      <c r="B115" s="195" t="s">
        <v>11</v>
      </c>
      <c r="C115" s="198">
        <v>0.68430845565433118</v>
      </c>
    </row>
    <row r="116" spans="1:3" ht="15" thickBot="1" x14ac:dyDescent="0.25">
      <c r="A116" s="195">
        <v>4201</v>
      </c>
      <c r="B116" s="195" t="s">
        <v>119</v>
      </c>
      <c r="C116" s="198">
        <v>0.79354838709677422</v>
      </c>
    </row>
    <row r="117" spans="1:3" ht="15" thickBot="1" x14ac:dyDescent="0.25">
      <c r="A117" s="195">
        <v>13108</v>
      </c>
      <c r="B117" s="195" t="s">
        <v>26</v>
      </c>
      <c r="C117" s="198">
        <v>0.82592523712107124</v>
      </c>
    </row>
    <row r="118" spans="1:3" ht="15" thickBot="1" x14ac:dyDescent="0.25">
      <c r="A118" s="195">
        <v>1101</v>
      </c>
      <c r="B118" s="195" t="s">
        <v>60</v>
      </c>
      <c r="C118" s="198">
        <v>0.63781897352159578</v>
      </c>
    </row>
    <row r="119" spans="1:3" ht="15" thickBot="1" x14ac:dyDescent="0.25">
      <c r="A119" s="195">
        <v>13603</v>
      </c>
      <c r="B119" s="195" t="s">
        <v>226</v>
      </c>
      <c r="C119" s="198">
        <v>0.8055415617128463</v>
      </c>
    </row>
    <row r="120" spans="1:3" ht="15" thickBot="1" x14ac:dyDescent="0.25">
      <c r="A120" s="195">
        <v>5201</v>
      </c>
      <c r="B120" s="195" t="s">
        <v>239</v>
      </c>
      <c r="C120" s="198">
        <v>0</v>
      </c>
    </row>
    <row r="121" spans="1:3" ht="15" thickBot="1" x14ac:dyDescent="0.25">
      <c r="A121" s="195">
        <v>5104</v>
      </c>
      <c r="B121" s="195" t="s">
        <v>320</v>
      </c>
      <c r="C121" s="198">
        <v>0.89855072463768115</v>
      </c>
    </row>
    <row r="122" spans="1:3" ht="15" thickBot="1" x14ac:dyDescent="0.25">
      <c r="A122" s="195">
        <v>13109</v>
      </c>
      <c r="B122" s="195" t="s">
        <v>20</v>
      </c>
      <c r="C122" s="198">
        <v>0.80991996630160068</v>
      </c>
    </row>
    <row r="123" spans="1:3" ht="15" thickBot="1" x14ac:dyDescent="0.25">
      <c r="A123" s="195">
        <v>5504</v>
      </c>
      <c r="B123" s="195" t="s">
        <v>76</v>
      </c>
      <c r="C123" s="198">
        <v>0.88755980861244022</v>
      </c>
    </row>
    <row r="124" spans="1:3" ht="15" thickBot="1" x14ac:dyDescent="0.25">
      <c r="A124" s="195">
        <v>6202</v>
      </c>
      <c r="B124" s="195" t="s">
        <v>234</v>
      </c>
      <c r="C124" s="198">
        <v>0.71111111111111114</v>
      </c>
    </row>
    <row r="125" spans="1:3" ht="15" thickBot="1" x14ac:dyDescent="0.25">
      <c r="A125" s="195">
        <v>13110</v>
      </c>
      <c r="B125" s="195" t="s">
        <v>35</v>
      </c>
      <c r="C125" s="198">
        <v>0.53566545123062903</v>
      </c>
    </row>
    <row r="126" spans="1:3" ht="15" thickBot="1" x14ac:dyDescent="0.25">
      <c r="A126" s="195">
        <v>13111</v>
      </c>
      <c r="B126" s="195" t="s">
        <v>36</v>
      </c>
      <c r="C126" s="198">
        <v>0.89112772180695488</v>
      </c>
    </row>
    <row r="127" spans="1:3" ht="15" thickBot="1" x14ac:dyDescent="0.25">
      <c r="A127" s="195">
        <v>4104</v>
      </c>
      <c r="B127" s="195" t="s">
        <v>327</v>
      </c>
      <c r="C127" s="198">
        <v>0.9464285714285714</v>
      </c>
    </row>
    <row r="128" spans="1:3" ht="15" thickBot="1" x14ac:dyDescent="0.25">
      <c r="A128" s="195">
        <v>5401</v>
      </c>
      <c r="B128" s="195" t="s">
        <v>215</v>
      </c>
      <c r="C128" s="198">
        <v>0.58967512238540276</v>
      </c>
    </row>
    <row r="129" spans="1:3" ht="15" thickBot="1" x14ac:dyDescent="0.25">
      <c r="A129" s="195">
        <v>13112</v>
      </c>
      <c r="B129" s="195" t="s">
        <v>27</v>
      </c>
      <c r="C129" s="198">
        <v>0.76589086641893211</v>
      </c>
    </row>
    <row r="130" spans="1:3" ht="15" thickBot="1" x14ac:dyDescent="0.25">
      <c r="A130" s="195">
        <v>13113</v>
      </c>
      <c r="B130" s="195" t="s">
        <v>18</v>
      </c>
      <c r="C130" s="198">
        <v>0.71933133304757824</v>
      </c>
    </row>
    <row r="131" spans="1:3" ht="15" thickBot="1" x14ac:dyDescent="0.25">
      <c r="A131" s="195">
        <v>4101</v>
      </c>
      <c r="B131" s="195" t="s">
        <v>84</v>
      </c>
      <c r="C131" s="198">
        <v>0.66680291016103976</v>
      </c>
    </row>
    <row r="132" spans="1:3" ht="15" thickBot="1" x14ac:dyDescent="0.25">
      <c r="A132" s="195">
        <v>14201</v>
      </c>
      <c r="B132" s="195" t="s">
        <v>166</v>
      </c>
      <c r="C132" s="198">
        <v>0.92078537576167907</v>
      </c>
    </row>
    <row r="133" spans="1:3" ht="15" thickBot="1" x14ac:dyDescent="0.25">
      <c r="A133" s="195">
        <v>14203</v>
      </c>
      <c r="B133" s="195" t="s">
        <v>267</v>
      </c>
      <c r="C133" s="198">
        <v>0.7720588235294118</v>
      </c>
    </row>
    <row r="134" spans="1:3" ht="15" thickBot="1" x14ac:dyDescent="0.25">
      <c r="A134" s="195">
        <v>11102</v>
      </c>
      <c r="B134" s="195" t="s">
        <v>330</v>
      </c>
      <c r="C134" s="198">
        <v>0.90909090909090906</v>
      </c>
    </row>
    <row r="135" spans="1:3" ht="15" thickBot="1" x14ac:dyDescent="0.25">
      <c r="A135" s="195">
        <v>12102</v>
      </c>
      <c r="B135" s="195" t="s">
        <v>250</v>
      </c>
      <c r="C135" s="198">
        <v>1</v>
      </c>
    </row>
    <row r="136" spans="1:3" ht="15" thickBot="1" x14ac:dyDescent="0.25">
      <c r="A136" s="195">
        <v>8304</v>
      </c>
      <c r="B136" s="195" t="s">
        <v>176</v>
      </c>
      <c r="C136" s="198">
        <v>0.98090040927694411</v>
      </c>
    </row>
    <row r="137" spans="1:3" ht="15" thickBot="1" x14ac:dyDescent="0.25">
      <c r="A137" s="195">
        <v>13302</v>
      </c>
      <c r="B137" s="195" t="s">
        <v>79</v>
      </c>
      <c r="C137" s="198">
        <v>0.53751872531662803</v>
      </c>
    </row>
    <row r="138" spans="1:3" ht="15" thickBot="1" x14ac:dyDescent="0.25">
      <c r="A138" s="195">
        <v>14103</v>
      </c>
      <c r="B138" s="195" t="s">
        <v>110</v>
      </c>
      <c r="C138" s="198">
        <v>0.69982698961937717</v>
      </c>
    </row>
    <row r="139" spans="1:3" ht="15" thickBot="1" x14ac:dyDescent="0.25">
      <c r="A139" s="195">
        <v>6107</v>
      </c>
      <c r="B139" s="195" t="s">
        <v>184</v>
      </c>
      <c r="C139" s="198">
        <v>0.95222634508348791</v>
      </c>
    </row>
    <row r="140" spans="1:3" ht="15" thickBot="1" x14ac:dyDescent="0.25">
      <c r="A140" s="195">
        <v>13114</v>
      </c>
      <c r="B140" s="195" t="s">
        <v>3</v>
      </c>
      <c r="C140" s="198">
        <v>0.84328113470525534</v>
      </c>
    </row>
    <row r="141" spans="1:3" ht="15" thickBot="1" x14ac:dyDescent="0.25">
      <c r="A141" s="195">
        <v>9108</v>
      </c>
      <c r="B141" s="195" t="s">
        <v>109</v>
      </c>
      <c r="C141" s="198">
        <v>0.73681954564937846</v>
      </c>
    </row>
    <row r="142" spans="1:3" ht="15" thickBot="1" x14ac:dyDescent="0.25">
      <c r="A142" s="195">
        <v>8201</v>
      </c>
      <c r="B142" s="195" t="s">
        <v>127</v>
      </c>
      <c r="C142" s="198">
        <v>0.95319148936170217</v>
      </c>
    </row>
    <row r="143" spans="1:3" ht="15" thickBot="1" x14ac:dyDescent="0.25">
      <c r="A143" s="195">
        <v>7303</v>
      </c>
      <c r="B143" s="195" t="s">
        <v>244</v>
      </c>
      <c r="C143" s="198">
        <v>0.95178571428571423</v>
      </c>
    </row>
    <row r="144" spans="1:3" ht="15" thickBot="1" x14ac:dyDescent="0.25">
      <c r="A144" s="195">
        <v>5802</v>
      </c>
      <c r="B144" s="195" t="s">
        <v>90</v>
      </c>
      <c r="C144" s="198">
        <v>0.82592438720398842</v>
      </c>
    </row>
    <row r="145" spans="1:3" ht="15" thickBot="1" x14ac:dyDescent="0.25">
      <c r="A145" s="195">
        <v>7401</v>
      </c>
      <c r="B145" s="195" t="s">
        <v>96</v>
      </c>
      <c r="C145" s="198">
        <v>0.75259259259259259</v>
      </c>
    </row>
    <row r="146" spans="1:3" ht="15" thickBot="1" x14ac:dyDescent="0.25">
      <c r="A146" s="195">
        <v>6203</v>
      </c>
      <c r="B146" s="195" t="s">
        <v>287</v>
      </c>
      <c r="C146" s="198">
        <v>0.87003610108303253</v>
      </c>
    </row>
    <row r="147" spans="1:3" ht="15" thickBot="1" x14ac:dyDescent="0.25">
      <c r="A147" s="195">
        <v>5703</v>
      </c>
      <c r="B147" s="195" t="s">
        <v>170</v>
      </c>
      <c r="C147" s="198">
        <v>0.84234752589182971</v>
      </c>
    </row>
    <row r="148" spans="1:3" ht="15" thickBot="1" x14ac:dyDescent="0.25">
      <c r="A148" s="195">
        <v>10107</v>
      </c>
      <c r="B148" s="195" t="s">
        <v>198</v>
      </c>
      <c r="C148" s="198">
        <v>0.89683350357507663</v>
      </c>
    </row>
    <row r="149" spans="1:3" ht="15" thickBot="1" x14ac:dyDescent="0.25">
      <c r="A149" s="195">
        <v>13115</v>
      </c>
      <c r="B149" s="195" t="s">
        <v>9</v>
      </c>
      <c r="C149" s="198">
        <v>0.60924725119819567</v>
      </c>
    </row>
    <row r="150" spans="1:3" ht="15" thickBot="1" x14ac:dyDescent="0.25">
      <c r="A150" s="195">
        <v>13116</v>
      </c>
      <c r="B150" s="195" t="s">
        <v>33</v>
      </c>
      <c r="C150" s="198">
        <v>0.73746023978468311</v>
      </c>
    </row>
    <row r="151" spans="1:3" ht="15" thickBot="1" x14ac:dyDescent="0.25">
      <c r="A151" s="195">
        <v>13117</v>
      </c>
      <c r="B151" s="195" t="s">
        <v>44</v>
      </c>
      <c r="C151" s="198">
        <v>0.74951245937161426</v>
      </c>
    </row>
    <row r="152" spans="1:3" ht="15" thickBot="1" x14ac:dyDescent="0.25">
      <c r="A152" s="195">
        <v>6304</v>
      </c>
      <c r="B152" s="195" t="s">
        <v>273</v>
      </c>
      <c r="C152" s="198">
        <v>0.6306954436450839</v>
      </c>
    </row>
    <row r="153" spans="1:3" ht="15" thickBot="1" x14ac:dyDescent="0.25">
      <c r="A153" s="195">
        <v>9109</v>
      </c>
      <c r="B153" s="195" t="s">
        <v>103</v>
      </c>
      <c r="C153" s="198">
        <v>0.90790333115610711</v>
      </c>
    </row>
    <row r="154" spans="1:3" ht="15" thickBot="1" x14ac:dyDescent="0.25">
      <c r="A154" s="195">
        <v>7403</v>
      </c>
      <c r="B154" s="195" t="s">
        <v>296</v>
      </c>
      <c r="C154" s="198">
        <v>0.99845679012345678</v>
      </c>
    </row>
    <row r="155" spans="1:3" ht="15" thickBot="1" x14ac:dyDescent="0.25">
      <c r="A155" s="195">
        <v>9205</v>
      </c>
      <c r="B155" s="195" t="s">
        <v>297</v>
      </c>
      <c r="C155" s="198">
        <v>0.93274853801169588</v>
      </c>
    </row>
    <row r="156" spans="1:3" ht="15" thickBot="1" x14ac:dyDescent="0.25">
      <c r="A156" s="195">
        <v>5301</v>
      </c>
      <c r="B156" s="195" t="s">
        <v>139</v>
      </c>
      <c r="C156" s="198">
        <v>0.80297783933518008</v>
      </c>
    </row>
    <row r="157" spans="1:3" ht="15" thickBot="1" x14ac:dyDescent="0.25">
      <c r="A157" s="195">
        <v>14104</v>
      </c>
      <c r="B157" s="195" t="s">
        <v>186</v>
      </c>
      <c r="C157" s="198">
        <v>0.83598531211750304</v>
      </c>
    </row>
    <row r="158" spans="1:3" ht="15" thickBot="1" x14ac:dyDescent="0.25">
      <c r="A158" s="195">
        <v>10106</v>
      </c>
      <c r="B158" s="195" t="s">
        <v>163</v>
      </c>
      <c r="C158" s="198">
        <v>0.95348837209302328</v>
      </c>
    </row>
    <row r="159" spans="1:3" ht="15" thickBot="1" x14ac:dyDescent="0.25">
      <c r="A159" s="195">
        <v>9206</v>
      </c>
      <c r="B159" s="195" t="s">
        <v>321</v>
      </c>
      <c r="C159" s="198">
        <v>0.9598930481283422</v>
      </c>
    </row>
    <row r="160" spans="1:3" ht="15" thickBot="1" x14ac:dyDescent="0.25">
      <c r="A160" s="195">
        <v>4203</v>
      </c>
      <c r="B160" s="195" t="s">
        <v>171</v>
      </c>
      <c r="C160" s="198">
        <v>0.71728127259580621</v>
      </c>
    </row>
    <row r="161" spans="1:3" ht="15" thickBot="1" x14ac:dyDescent="0.25">
      <c r="A161" s="195">
        <v>8206</v>
      </c>
      <c r="B161" s="195" t="s">
        <v>131</v>
      </c>
      <c r="C161" s="198">
        <v>0.93385214007782102</v>
      </c>
    </row>
    <row r="162" spans="1:3" ht="15" thickBot="1" x14ac:dyDescent="0.25">
      <c r="A162" s="195">
        <v>8301</v>
      </c>
      <c r="B162" s="195" t="s">
        <v>65</v>
      </c>
      <c r="C162" s="198">
        <v>0.70272118145767815</v>
      </c>
    </row>
    <row r="163" spans="1:3" ht="15" thickBot="1" x14ac:dyDescent="0.25">
      <c r="A163" s="195">
        <v>8106</v>
      </c>
      <c r="B163" s="195" t="s">
        <v>85</v>
      </c>
      <c r="C163" s="198">
        <v>0.84398976982097185</v>
      </c>
    </row>
    <row r="164" spans="1:3" ht="15" thickBot="1" x14ac:dyDescent="0.25">
      <c r="A164" s="195">
        <v>9207</v>
      </c>
      <c r="B164" s="195" t="s">
        <v>347</v>
      </c>
      <c r="C164" s="198">
        <v>0.7847533632286996</v>
      </c>
    </row>
    <row r="165" spans="1:3" ht="15" thickBot="1" x14ac:dyDescent="0.25">
      <c r="A165" s="195">
        <v>6108</v>
      </c>
      <c r="B165" s="195" t="s">
        <v>69</v>
      </c>
      <c r="C165" s="198">
        <v>0.8850847457627119</v>
      </c>
    </row>
    <row r="166" spans="1:3" ht="15" thickBot="1" x14ac:dyDescent="0.25">
      <c r="A166" s="195">
        <v>13118</v>
      </c>
      <c r="B166" s="195" t="s">
        <v>16</v>
      </c>
      <c r="C166" s="198">
        <v>0.90937178166838306</v>
      </c>
    </row>
    <row r="167" spans="1:3" ht="15" thickBot="1" x14ac:dyDescent="0.25">
      <c r="A167" s="195">
        <v>13119</v>
      </c>
      <c r="B167" s="195" t="s">
        <v>8</v>
      </c>
      <c r="C167" s="198">
        <v>0.74507322364852646</v>
      </c>
    </row>
    <row r="168" spans="1:3" ht="15" thickBot="1" x14ac:dyDescent="0.25">
      <c r="A168" s="195">
        <v>6109</v>
      </c>
      <c r="B168" s="195" t="s">
        <v>285</v>
      </c>
      <c r="C168" s="198">
        <v>0.66063348416289591</v>
      </c>
    </row>
    <row r="169" spans="1:3" ht="15" thickBot="1" x14ac:dyDescent="0.25">
      <c r="A169" s="195">
        <v>6204</v>
      </c>
      <c r="B169" s="195" t="s">
        <v>324</v>
      </c>
      <c r="C169" s="198">
        <v>0.98653198653198648</v>
      </c>
    </row>
    <row r="170" spans="1:3" ht="15" thickBot="1" x14ac:dyDescent="0.25">
      <c r="A170" s="195">
        <v>14106</v>
      </c>
      <c r="B170" s="195" t="s">
        <v>235</v>
      </c>
      <c r="C170" s="198">
        <v>0.61324786324786329</v>
      </c>
    </row>
    <row r="171" spans="1:3" ht="15" thickBot="1" x14ac:dyDescent="0.25">
      <c r="A171" s="195">
        <v>2302</v>
      </c>
      <c r="B171" s="195" t="s">
        <v>145</v>
      </c>
      <c r="C171" s="198">
        <v>0.91417910447761197</v>
      </c>
    </row>
    <row r="172" spans="1:3" ht="15" thickBot="1" x14ac:dyDescent="0.25">
      <c r="A172" s="195">
        <v>13504</v>
      </c>
      <c r="B172" s="195" t="s">
        <v>242</v>
      </c>
      <c r="C172" s="198">
        <v>0.6974358974358974</v>
      </c>
    </row>
    <row r="173" spans="1:3" ht="15" thickBot="1" x14ac:dyDescent="0.25">
      <c r="A173" s="195">
        <v>7105</v>
      </c>
      <c r="B173" s="195" t="s">
        <v>269</v>
      </c>
      <c r="C173" s="198">
        <v>0.95923261390887293</v>
      </c>
    </row>
    <row r="174" spans="1:3" ht="15" thickBot="1" x14ac:dyDescent="0.25">
      <c r="A174" s="195">
        <v>10108</v>
      </c>
      <c r="B174" s="195" t="s">
        <v>212</v>
      </c>
      <c r="C174" s="198">
        <v>0.88386123680241324</v>
      </c>
    </row>
    <row r="175" spans="1:3" ht="15" thickBot="1" x14ac:dyDescent="0.25">
      <c r="A175" s="195">
        <v>2102</v>
      </c>
      <c r="B175" s="195" t="s">
        <v>143</v>
      </c>
      <c r="C175" s="198">
        <v>0.95973154362416102</v>
      </c>
    </row>
    <row r="176" spans="1:3" ht="15" thickBot="1" x14ac:dyDescent="0.25">
      <c r="A176" s="195">
        <v>9110</v>
      </c>
      <c r="B176" s="195" t="s">
        <v>268</v>
      </c>
      <c r="C176" s="198">
        <v>0.93788819875776397</v>
      </c>
    </row>
    <row r="177" spans="1:3" ht="15" thickBot="1" x14ac:dyDescent="0.25">
      <c r="A177" s="195">
        <v>13501</v>
      </c>
      <c r="B177" s="195" t="s">
        <v>149</v>
      </c>
      <c r="C177" s="198">
        <v>0.82728365384615388</v>
      </c>
    </row>
    <row r="178" spans="1:3" ht="15" thickBot="1" x14ac:dyDescent="0.25">
      <c r="A178" s="195">
        <v>7304</v>
      </c>
      <c r="B178" s="195" t="s">
        <v>97</v>
      </c>
      <c r="C178" s="198">
        <v>0.93536121673003803</v>
      </c>
    </row>
    <row r="179" spans="1:3" ht="15" thickBot="1" x14ac:dyDescent="0.25">
      <c r="A179" s="195">
        <v>4303</v>
      </c>
      <c r="B179" s="195" t="s">
        <v>253</v>
      </c>
      <c r="C179" s="198">
        <v>0.9275461380724539</v>
      </c>
    </row>
    <row r="180" spans="1:3" ht="15" thickBot="1" x14ac:dyDescent="0.25">
      <c r="A180" s="195">
        <v>6110</v>
      </c>
      <c r="B180" s="195" t="s">
        <v>121</v>
      </c>
      <c r="C180" s="198">
        <v>0.75485436893203883</v>
      </c>
    </row>
    <row r="181" spans="1:3" ht="15" thickBot="1" x14ac:dyDescent="0.25">
      <c r="A181" s="195">
        <v>8305</v>
      </c>
      <c r="B181" s="195" t="s">
        <v>128</v>
      </c>
      <c r="C181" s="198">
        <v>0.93658536585365859</v>
      </c>
    </row>
    <row r="182" spans="1:3" ht="15" thickBot="1" x14ac:dyDescent="0.25">
      <c r="A182" s="195">
        <v>14105</v>
      </c>
      <c r="B182" s="195" t="s">
        <v>236</v>
      </c>
      <c r="C182" s="198">
        <v>0.76829268292682928</v>
      </c>
    </row>
    <row r="183" spans="1:3" ht="15" thickBot="1" x14ac:dyDescent="0.25">
      <c r="A183" s="195">
        <v>8306</v>
      </c>
      <c r="B183" s="195" t="s">
        <v>116</v>
      </c>
      <c r="C183" s="198">
        <v>0.93455098934550984</v>
      </c>
    </row>
    <row r="184" spans="1:3" ht="15" thickBot="1" x14ac:dyDescent="0.25">
      <c r="A184" s="195">
        <v>6305</v>
      </c>
      <c r="B184" s="195" t="s">
        <v>180</v>
      </c>
      <c r="C184" s="198">
        <v>0.73023715415019763</v>
      </c>
    </row>
    <row r="185" spans="1:3" ht="15" thickBot="1" x14ac:dyDescent="0.25">
      <c r="A185" s="195">
        <v>12401</v>
      </c>
      <c r="B185" s="195" t="s">
        <v>91</v>
      </c>
      <c r="C185" s="198">
        <v>0.80877651845393783</v>
      </c>
    </row>
    <row r="186" spans="1:3" ht="15" thickBot="1" x14ac:dyDescent="0.25">
      <c r="A186" s="195">
        <v>6205</v>
      </c>
      <c r="B186" s="195" t="s">
        <v>325</v>
      </c>
      <c r="C186" s="198">
        <v>0.94797687861271673</v>
      </c>
    </row>
    <row r="187" spans="1:3" ht="15" thickBot="1" x14ac:dyDescent="0.25">
      <c r="A187" s="195">
        <v>8307</v>
      </c>
      <c r="B187" s="195" t="s">
        <v>292</v>
      </c>
      <c r="C187" s="198">
        <v>0.68367346938775508</v>
      </c>
    </row>
    <row r="188" spans="1:3" ht="15" thickBot="1" x14ac:dyDescent="0.25">
      <c r="A188" s="195">
        <v>16204</v>
      </c>
      <c r="B188" s="195" t="s">
        <v>332</v>
      </c>
      <c r="C188" s="198">
        <v>0.95918367346938771</v>
      </c>
    </row>
    <row r="189" spans="1:3" ht="15" thickBot="1" x14ac:dyDescent="0.25">
      <c r="A189" s="195">
        <v>5506</v>
      </c>
      <c r="B189" s="195" t="s">
        <v>238</v>
      </c>
      <c r="C189" s="198">
        <v>0.77480490523968781</v>
      </c>
    </row>
    <row r="190" spans="1:3" ht="15" thickBot="1" x14ac:dyDescent="0.25">
      <c r="A190" s="195">
        <v>9111</v>
      </c>
      <c r="B190" s="195" t="s">
        <v>309</v>
      </c>
      <c r="C190" s="198">
        <v>0.93947730398899587</v>
      </c>
    </row>
    <row r="191" spans="1:3" ht="15" thickBot="1" x14ac:dyDescent="0.25">
      <c r="A191" s="195">
        <v>6111</v>
      </c>
      <c r="B191" s="195" t="s">
        <v>174</v>
      </c>
      <c r="C191" s="198">
        <v>0.69952305246422897</v>
      </c>
    </row>
    <row r="192" spans="1:3" ht="15" thickBot="1" x14ac:dyDescent="0.25">
      <c r="A192" s="195">
        <v>2202</v>
      </c>
      <c r="B192" s="195" t="s">
        <v>326</v>
      </c>
      <c r="C192" s="198">
        <v>1</v>
      </c>
    </row>
    <row r="193" spans="1:3" ht="15" thickBot="1" x14ac:dyDescent="0.25">
      <c r="A193" s="195">
        <v>5803</v>
      </c>
      <c r="B193" s="195" t="s">
        <v>95</v>
      </c>
      <c r="C193" s="198">
        <v>0.83368421052631581</v>
      </c>
    </row>
    <row r="194" spans="1:3" ht="15" thickBot="1" x14ac:dyDescent="0.25">
      <c r="A194" s="195">
        <v>10301</v>
      </c>
      <c r="B194" s="195" t="s">
        <v>68</v>
      </c>
      <c r="C194" s="198">
        <v>0.95864215831603916</v>
      </c>
    </row>
    <row r="195" spans="1:3" ht="15" thickBot="1" x14ac:dyDescent="0.25">
      <c r="A195" s="195">
        <v>4301</v>
      </c>
      <c r="B195" s="195" t="s">
        <v>124</v>
      </c>
      <c r="C195" s="198">
        <v>0.83384061981184288</v>
      </c>
    </row>
    <row r="196" spans="1:3" ht="15" thickBot="1" x14ac:dyDescent="0.25">
      <c r="A196" s="195">
        <v>11302</v>
      </c>
      <c r="B196" s="195" t="s">
        <v>335</v>
      </c>
      <c r="C196" s="198">
        <v>0.94827586206896552</v>
      </c>
    </row>
    <row r="197" spans="1:3" ht="15" thickBot="1" x14ac:dyDescent="0.25">
      <c r="A197" s="195">
        <v>13604</v>
      </c>
      <c r="B197" s="195" t="s">
        <v>55</v>
      </c>
      <c r="C197" s="198">
        <v>0.76150392817059487</v>
      </c>
    </row>
    <row r="198" spans="1:3" ht="15" thickBot="1" x14ac:dyDescent="0.25">
      <c r="A198" s="195">
        <v>9112</v>
      </c>
      <c r="B198" s="195" t="s">
        <v>99</v>
      </c>
      <c r="C198" s="198">
        <v>0.98259187620889743</v>
      </c>
    </row>
    <row r="199" spans="1:3" ht="15" thickBot="1" x14ac:dyDescent="0.25">
      <c r="A199" s="195">
        <v>4105</v>
      </c>
      <c r="B199" s="195" t="s">
        <v>208</v>
      </c>
      <c r="C199" s="198">
        <v>0.85678391959798994</v>
      </c>
    </row>
    <row r="200" spans="1:3" ht="15" thickBot="1" x14ac:dyDescent="0.25">
      <c r="A200" s="195">
        <v>14107</v>
      </c>
      <c r="B200" s="195" t="s">
        <v>201</v>
      </c>
      <c r="C200" s="198">
        <v>0.80895522388059704</v>
      </c>
    </row>
    <row r="201" spans="1:3" ht="15" thickBot="1" x14ac:dyDescent="0.25">
      <c r="A201" s="195">
        <v>13404</v>
      </c>
      <c r="B201" s="195" t="s">
        <v>146</v>
      </c>
      <c r="C201" s="198">
        <v>0.66691533010070869</v>
      </c>
    </row>
    <row r="202" spans="1:3" ht="15" thickBot="1" x14ac:dyDescent="0.25">
      <c r="A202" s="195">
        <v>10404</v>
      </c>
      <c r="B202" s="195" t="s">
        <v>205</v>
      </c>
      <c r="C202" s="198">
        <v>0.8347457627118644</v>
      </c>
    </row>
    <row r="203" spans="1:3" ht="15" thickBot="1" x14ac:dyDescent="0.25">
      <c r="A203" s="195">
        <v>6306</v>
      </c>
      <c r="B203" s="195" t="s">
        <v>182</v>
      </c>
      <c r="C203" s="198">
        <v>0.96096096096096095</v>
      </c>
    </row>
    <row r="204" spans="1:3" ht="15" thickBot="1" x14ac:dyDescent="0.25">
      <c r="A204" s="195">
        <v>14108</v>
      </c>
      <c r="B204" s="195" t="s">
        <v>286</v>
      </c>
      <c r="C204" s="198">
        <v>0.86854005167958659</v>
      </c>
    </row>
    <row r="205" spans="1:3" ht="15" thickBot="1" x14ac:dyDescent="0.25">
      <c r="A205" s="195">
        <v>5704</v>
      </c>
      <c r="B205" s="195" t="s">
        <v>224</v>
      </c>
      <c r="C205" s="198">
        <v>0.91249999999999998</v>
      </c>
    </row>
    <row r="206" spans="1:3" ht="15" thickBot="1" x14ac:dyDescent="0.25">
      <c r="A206" s="195">
        <v>5403</v>
      </c>
      <c r="B206" s="195" t="s">
        <v>164</v>
      </c>
      <c r="C206" s="198">
        <v>0.96420047732696901</v>
      </c>
    </row>
    <row r="207" spans="1:3" ht="15" thickBot="1" x14ac:dyDescent="0.25">
      <c r="A207" s="195">
        <v>6206</v>
      </c>
      <c r="B207" s="195" t="s">
        <v>301</v>
      </c>
      <c r="C207" s="198">
        <v>0.90035587188612098</v>
      </c>
    </row>
    <row r="208" spans="1:3" ht="15" thickBot="1" x14ac:dyDescent="0.25">
      <c r="A208" s="195">
        <v>7404</v>
      </c>
      <c r="B208" s="195" t="s">
        <v>135</v>
      </c>
      <c r="C208" s="198">
        <v>0.99013041945717306</v>
      </c>
    </row>
    <row r="209" spans="1:3" ht="15" thickBot="1" x14ac:dyDescent="0.25">
      <c r="A209" s="195">
        <v>13121</v>
      </c>
      <c r="B209" s="195" t="s">
        <v>45</v>
      </c>
      <c r="C209" s="198">
        <v>0.85329852394818761</v>
      </c>
    </row>
    <row r="210" spans="1:3" ht="15" thickBot="1" x14ac:dyDescent="0.25">
      <c r="A210" s="195">
        <v>7106</v>
      </c>
      <c r="B210" s="195" t="s">
        <v>240</v>
      </c>
      <c r="C210" s="198">
        <v>0.81229773462783172</v>
      </c>
    </row>
    <row r="211" spans="1:3" ht="15" thickBot="1" x14ac:dyDescent="0.25">
      <c r="A211" s="195">
        <v>7203</v>
      </c>
      <c r="B211" s="195" t="s">
        <v>247</v>
      </c>
      <c r="C211" s="198">
        <v>0.93404634581105173</v>
      </c>
    </row>
    <row r="212" spans="1:3" ht="15" thickBot="1" x14ac:dyDescent="0.25">
      <c r="A212" s="195">
        <v>16105</v>
      </c>
      <c r="B212" s="195" t="s">
        <v>249</v>
      </c>
      <c r="C212" s="198">
        <v>0.88260869565217392</v>
      </c>
    </row>
    <row r="213" spans="1:3" ht="15" thickBot="1" x14ac:dyDescent="0.25">
      <c r="A213" s="195">
        <v>7107</v>
      </c>
      <c r="B213" s="195" t="s">
        <v>323</v>
      </c>
      <c r="C213" s="198">
        <v>0.82795698924731187</v>
      </c>
    </row>
    <row r="214" spans="1:3" ht="15" thickBot="1" x14ac:dyDescent="0.25">
      <c r="A214" s="195">
        <v>8107</v>
      </c>
      <c r="B214" s="195" t="s">
        <v>72</v>
      </c>
      <c r="C214" s="198">
        <v>0.61698113207547167</v>
      </c>
    </row>
    <row r="215" spans="1:3" ht="15" thickBot="1" x14ac:dyDescent="0.25">
      <c r="A215" s="195">
        <v>6307</v>
      </c>
      <c r="B215" s="195" t="s">
        <v>295</v>
      </c>
      <c r="C215" s="198">
        <v>0.93513513513513513</v>
      </c>
    </row>
    <row r="216" spans="1:3" ht="15" thickBot="1" x14ac:dyDescent="0.25">
      <c r="A216" s="195">
        <v>9113</v>
      </c>
      <c r="B216" s="195" t="s">
        <v>289</v>
      </c>
      <c r="C216" s="198">
        <v>1</v>
      </c>
    </row>
    <row r="217" spans="1:3" ht="15" thickBot="1" x14ac:dyDescent="0.25">
      <c r="A217" s="195">
        <v>5404</v>
      </c>
      <c r="B217" s="195" t="s">
        <v>257</v>
      </c>
      <c r="C217" s="198">
        <v>0.80846325167037858</v>
      </c>
    </row>
    <row r="218" spans="1:3" ht="15" thickBot="1" x14ac:dyDescent="0.25">
      <c r="A218" s="195">
        <v>6112</v>
      </c>
      <c r="B218" s="195" t="s">
        <v>227</v>
      </c>
      <c r="C218" s="198">
        <v>0.53540372670807457</v>
      </c>
    </row>
    <row r="219" spans="1:3" ht="15" thickBot="1" x14ac:dyDescent="0.25">
      <c r="A219" s="195">
        <v>13605</v>
      </c>
      <c r="B219" s="195" t="s">
        <v>80</v>
      </c>
      <c r="C219" s="198">
        <v>0.93836246550137992</v>
      </c>
    </row>
    <row r="220" spans="1:3" ht="15" thickBot="1" x14ac:dyDescent="0.25">
      <c r="A220" s="195">
        <v>13122</v>
      </c>
      <c r="B220" s="195" t="s">
        <v>14</v>
      </c>
      <c r="C220" s="198">
        <v>0.89746357258499732</v>
      </c>
    </row>
    <row r="221" spans="1:3" ht="15" thickBot="1" x14ac:dyDescent="0.25">
      <c r="A221" s="195">
        <v>1405</v>
      </c>
      <c r="B221" s="195" t="s">
        <v>209</v>
      </c>
      <c r="C221" s="198">
        <v>0.86720867208672092</v>
      </c>
    </row>
    <row r="222" spans="1:3" ht="15" thickBot="1" x14ac:dyDescent="0.25">
      <c r="A222" s="195">
        <v>6113</v>
      </c>
      <c r="B222" s="195" t="s">
        <v>274</v>
      </c>
      <c r="C222" s="198">
        <v>0.8414814814814815</v>
      </c>
    </row>
    <row r="223" spans="1:3" ht="15" thickBot="1" x14ac:dyDescent="0.25">
      <c r="A223" s="195">
        <v>6201</v>
      </c>
      <c r="B223" s="195" t="s">
        <v>120</v>
      </c>
      <c r="C223" s="198">
        <v>0.91821041593848307</v>
      </c>
    </row>
    <row r="224" spans="1:3" ht="15" thickBot="1" x14ac:dyDescent="0.25">
      <c r="A224" s="195">
        <v>16106</v>
      </c>
      <c r="B224" s="195" t="s">
        <v>275</v>
      </c>
      <c r="C224" s="198">
        <v>0.92</v>
      </c>
    </row>
    <row r="225" spans="1:3" ht="15" thickBot="1" x14ac:dyDescent="0.25">
      <c r="A225" s="195">
        <v>13202</v>
      </c>
      <c r="B225" s="195" t="s">
        <v>78</v>
      </c>
      <c r="C225" s="198">
        <v>0.72013651877133111</v>
      </c>
    </row>
    <row r="226" spans="1:3" ht="15" thickBot="1" x14ac:dyDescent="0.25">
      <c r="A226" s="195">
        <v>9114</v>
      </c>
      <c r="B226" s="195" t="s">
        <v>123</v>
      </c>
      <c r="C226" s="198">
        <v>0.91154970760233922</v>
      </c>
    </row>
    <row r="227" spans="1:3" ht="15" thickBot="1" x14ac:dyDescent="0.25">
      <c r="A227" s="195">
        <v>6308</v>
      </c>
      <c r="B227" s="195" t="s">
        <v>272</v>
      </c>
      <c r="C227" s="198">
        <v>0.89200000000000002</v>
      </c>
    </row>
    <row r="228" spans="1:3" ht="15" thickBot="1" x14ac:dyDescent="0.25">
      <c r="A228" s="195">
        <v>16205</v>
      </c>
      <c r="B228" s="195" t="s">
        <v>266</v>
      </c>
      <c r="C228" s="198">
        <v>1</v>
      </c>
    </row>
    <row r="229" spans="1:3" ht="15" thickBot="1" x14ac:dyDescent="0.25">
      <c r="A229" s="195">
        <v>12301</v>
      </c>
      <c r="B229" s="195" t="s">
        <v>185</v>
      </c>
      <c r="C229" s="198">
        <v>0.64726027397260277</v>
      </c>
    </row>
    <row r="230" spans="1:3" ht="15" thickBot="1" x14ac:dyDescent="0.25">
      <c r="A230" s="195">
        <v>1401</v>
      </c>
      <c r="B230" s="195" t="s">
        <v>220</v>
      </c>
      <c r="C230" s="198">
        <v>0.7098092643051771</v>
      </c>
    </row>
    <row r="231" spans="1:3" ht="15" thickBot="1" x14ac:dyDescent="0.25">
      <c r="A231" s="195">
        <v>12302</v>
      </c>
      <c r="B231" s="195" t="s">
        <v>154</v>
      </c>
      <c r="C231" s="198">
        <v>1</v>
      </c>
    </row>
    <row r="232" spans="1:3" ht="15" thickBot="1" x14ac:dyDescent="0.25">
      <c r="A232" s="195">
        <v>13123</v>
      </c>
      <c r="B232" s="195" t="s">
        <v>4</v>
      </c>
      <c r="C232" s="198">
        <v>0.88431399986007131</v>
      </c>
    </row>
    <row r="233" spans="1:3" ht="15" thickBot="1" x14ac:dyDescent="0.25">
      <c r="A233" s="195">
        <v>5105</v>
      </c>
      <c r="B233" s="195" t="s">
        <v>147</v>
      </c>
      <c r="C233" s="198">
        <v>0.89740698985343859</v>
      </c>
    </row>
    <row r="234" spans="1:3" ht="15" thickBot="1" x14ac:dyDescent="0.25">
      <c r="A234" s="195">
        <v>9115</v>
      </c>
      <c r="B234" s="195" t="s">
        <v>169</v>
      </c>
      <c r="C234" s="198">
        <v>0.66883886255924174</v>
      </c>
    </row>
    <row r="235" spans="1:3" ht="15" thickBot="1" x14ac:dyDescent="0.25">
      <c r="A235" s="195">
        <v>13124</v>
      </c>
      <c r="B235" s="195" t="s">
        <v>15</v>
      </c>
      <c r="C235" s="198">
        <v>0.72944801957763072</v>
      </c>
    </row>
    <row r="236" spans="1:3" ht="15" thickBot="1" x14ac:dyDescent="0.25">
      <c r="A236" s="195">
        <v>13201</v>
      </c>
      <c r="B236" s="195" t="s">
        <v>13</v>
      </c>
      <c r="C236" s="198">
        <v>0.94488636363636369</v>
      </c>
    </row>
    <row r="237" spans="1:3" ht="15" thickBot="1" x14ac:dyDescent="0.25">
      <c r="A237" s="195">
        <v>10101</v>
      </c>
      <c r="B237" s="195" t="s">
        <v>61</v>
      </c>
      <c r="C237" s="198">
        <v>0.77087746180539907</v>
      </c>
    </row>
    <row r="238" spans="1:3" ht="15" thickBot="1" x14ac:dyDescent="0.25">
      <c r="A238" s="195">
        <v>10302</v>
      </c>
      <c r="B238" s="195" t="s">
        <v>190</v>
      </c>
      <c r="C238" s="198">
        <v>0.90675241157556274</v>
      </c>
    </row>
    <row r="239" spans="1:3" ht="15" thickBot="1" x14ac:dyDescent="0.25">
      <c r="A239" s="195">
        <v>10109</v>
      </c>
      <c r="B239" s="195" t="s">
        <v>56</v>
      </c>
      <c r="C239" s="198">
        <v>0.9459726568934278</v>
      </c>
    </row>
    <row r="240" spans="1:3" ht="15" thickBot="1" x14ac:dyDescent="0.25">
      <c r="A240" s="195">
        <v>6309</v>
      </c>
      <c r="B240" s="195" t="s">
        <v>265</v>
      </c>
      <c r="C240" s="198">
        <v>1</v>
      </c>
    </row>
    <row r="241" spans="1:3" ht="15" thickBot="1" x14ac:dyDescent="0.25">
      <c r="A241" s="195">
        <v>4304</v>
      </c>
      <c r="B241" s="195" t="s">
        <v>299</v>
      </c>
      <c r="C241" s="198">
        <v>0.90874524714828897</v>
      </c>
    </row>
    <row r="242" spans="1:3" ht="15" thickBot="1" x14ac:dyDescent="0.25">
      <c r="A242" s="195">
        <v>12101</v>
      </c>
      <c r="B242" s="195" t="s">
        <v>51</v>
      </c>
      <c r="C242" s="198">
        <v>0.82703703703703701</v>
      </c>
    </row>
    <row r="243" spans="1:3" ht="15" thickBot="1" x14ac:dyDescent="0.25">
      <c r="A243" s="195">
        <v>10206</v>
      </c>
      <c r="B243" s="195" t="s">
        <v>281</v>
      </c>
      <c r="C243" s="198">
        <v>1</v>
      </c>
    </row>
    <row r="244" spans="1:3" ht="15" thickBot="1" x14ac:dyDescent="0.25">
      <c r="A244" s="195">
        <v>10303</v>
      </c>
      <c r="B244" s="195" t="s">
        <v>175</v>
      </c>
      <c r="C244" s="198">
        <v>0.86469673405909797</v>
      </c>
    </row>
    <row r="245" spans="1:3" ht="15" thickBot="1" x14ac:dyDescent="0.25">
      <c r="A245" s="195">
        <v>9208</v>
      </c>
      <c r="B245" s="195" t="s">
        <v>283</v>
      </c>
      <c r="C245" s="198">
        <v>0.99867899603698806</v>
      </c>
    </row>
    <row r="246" spans="1:3" ht="15" thickBot="1" x14ac:dyDescent="0.25">
      <c r="A246" s="195">
        <v>5705</v>
      </c>
      <c r="B246" s="195" t="s">
        <v>278</v>
      </c>
      <c r="C246" s="198">
        <v>0.95952380952380956</v>
      </c>
    </row>
    <row r="247" spans="1:3" ht="15" thickBot="1" x14ac:dyDescent="0.25">
      <c r="A247" s="195">
        <v>15201</v>
      </c>
      <c r="B247" s="195" t="s">
        <v>294</v>
      </c>
      <c r="C247" s="198">
        <v>0.97297297297297303</v>
      </c>
    </row>
    <row r="248" spans="1:3" ht="15" thickBot="1" x14ac:dyDescent="0.25">
      <c r="A248" s="195">
        <v>10304</v>
      </c>
      <c r="B248" s="195" t="s">
        <v>207</v>
      </c>
      <c r="C248" s="198">
        <v>0</v>
      </c>
    </row>
    <row r="249" spans="1:3" ht="15" thickBot="1" x14ac:dyDescent="0.25">
      <c r="A249" s="195">
        <v>10207</v>
      </c>
      <c r="B249" s="195" t="s">
        <v>305</v>
      </c>
      <c r="C249" s="198">
        <v>0.92546583850931674</v>
      </c>
    </row>
    <row r="250" spans="1:3" ht="15" thickBot="1" x14ac:dyDescent="0.25">
      <c r="A250" s="195">
        <v>10208</v>
      </c>
      <c r="B250" s="195" t="s">
        <v>167</v>
      </c>
      <c r="C250" s="198">
        <v>0.98126561199000828</v>
      </c>
    </row>
    <row r="251" spans="1:3" ht="15" thickBot="1" x14ac:dyDescent="0.25">
      <c r="A251" s="195">
        <v>10209</v>
      </c>
      <c r="B251" s="195" t="s">
        <v>319</v>
      </c>
      <c r="C251" s="198">
        <v>0.54693877551020409</v>
      </c>
    </row>
    <row r="252" spans="1:3" ht="15" thickBot="1" x14ac:dyDescent="0.25">
      <c r="A252" s="195">
        <v>8308</v>
      </c>
      <c r="B252" s="195" t="s">
        <v>317</v>
      </c>
      <c r="C252" s="198">
        <v>0.80281690140845074</v>
      </c>
    </row>
    <row r="253" spans="1:3" ht="15" thickBot="1" x14ac:dyDescent="0.25">
      <c r="A253" s="195">
        <v>13125</v>
      </c>
      <c r="B253" s="195" t="s">
        <v>12</v>
      </c>
      <c r="C253" s="198">
        <v>0.99102710958381057</v>
      </c>
    </row>
    <row r="254" spans="1:3" ht="15" thickBot="1" x14ac:dyDescent="0.25">
      <c r="A254" s="195">
        <v>8309</v>
      </c>
      <c r="B254" s="195" t="s">
        <v>254</v>
      </c>
      <c r="C254" s="198">
        <v>0.94573643410852715</v>
      </c>
    </row>
    <row r="255" spans="1:3" ht="15" thickBot="1" x14ac:dyDescent="0.25">
      <c r="A255" s="195">
        <v>5501</v>
      </c>
      <c r="B255" s="195" t="s">
        <v>67</v>
      </c>
      <c r="C255" s="198">
        <v>0.78911000552791599</v>
      </c>
    </row>
    <row r="256" spans="1:3" ht="15" thickBot="1" x14ac:dyDescent="0.25">
      <c r="A256" s="195">
        <v>16107</v>
      </c>
      <c r="B256" s="195" t="s">
        <v>341</v>
      </c>
      <c r="C256" s="198">
        <v>0.73163565132223307</v>
      </c>
    </row>
    <row r="257" spans="1:3" ht="15" thickBot="1" x14ac:dyDescent="0.25">
      <c r="A257" s="195">
        <v>5801</v>
      </c>
      <c r="B257" s="195" t="s">
        <v>48</v>
      </c>
      <c r="C257" s="198">
        <v>0.55924955166229828</v>
      </c>
    </row>
    <row r="258" spans="1:3" ht="15" thickBot="1" x14ac:dyDescent="0.25">
      <c r="A258" s="195">
        <v>10210</v>
      </c>
      <c r="B258" s="195" t="s">
        <v>191</v>
      </c>
      <c r="C258" s="198">
        <v>0.96943972835314096</v>
      </c>
    </row>
    <row r="259" spans="1:3" ht="15" thickBot="1" x14ac:dyDescent="0.25">
      <c r="A259" s="195">
        <v>6114</v>
      </c>
      <c r="B259" s="195" t="s">
        <v>214</v>
      </c>
      <c r="C259" s="198">
        <v>0.91692789968652033</v>
      </c>
    </row>
    <row r="260" spans="1:3" ht="15" thickBot="1" x14ac:dyDescent="0.25">
      <c r="A260" s="195">
        <v>13126</v>
      </c>
      <c r="B260" s="195" t="s">
        <v>40</v>
      </c>
      <c r="C260" s="198">
        <v>0.88758607854085236</v>
      </c>
    </row>
    <row r="261" spans="1:3" ht="15" thickBot="1" x14ac:dyDescent="0.25">
      <c r="A261" s="195">
        <v>5107</v>
      </c>
      <c r="B261" s="195" t="s">
        <v>94</v>
      </c>
      <c r="C261" s="198">
        <v>0.89906272530641673</v>
      </c>
    </row>
    <row r="262" spans="1:3" ht="15" thickBot="1" x14ac:dyDescent="0.25">
      <c r="A262" s="195">
        <v>16201</v>
      </c>
      <c r="B262" s="195" t="s">
        <v>141</v>
      </c>
      <c r="C262" s="198">
        <v>0.90056818181818177</v>
      </c>
    </row>
    <row r="263" spans="1:3" ht="15" thickBot="1" x14ac:dyDescent="0.25">
      <c r="A263" s="195">
        <v>6101</v>
      </c>
      <c r="B263" s="195" t="s">
        <v>25</v>
      </c>
      <c r="C263" s="198">
        <v>0</v>
      </c>
    </row>
    <row r="264" spans="1:3" ht="15" thickBot="1" x14ac:dyDescent="0.25">
      <c r="A264" s="195">
        <v>7305</v>
      </c>
      <c r="B264" s="195" t="s">
        <v>255</v>
      </c>
      <c r="C264" s="198">
        <v>0.66415094339622638</v>
      </c>
    </row>
    <row r="265" spans="1:3" ht="15" thickBot="1" x14ac:dyDescent="0.25">
      <c r="A265" s="195">
        <v>13127</v>
      </c>
      <c r="B265" s="195" t="s">
        <v>6</v>
      </c>
      <c r="C265" s="198">
        <v>0.59142620357115949</v>
      </c>
    </row>
    <row r="266" spans="1:3" ht="15" thickBot="1" x14ac:dyDescent="0.25">
      <c r="A266" s="195">
        <v>9209</v>
      </c>
      <c r="B266" s="195" t="s">
        <v>106</v>
      </c>
      <c r="C266" s="198">
        <v>0.93595041322314054</v>
      </c>
    </row>
    <row r="267" spans="1:3" ht="15" thickBot="1" x14ac:dyDescent="0.25">
      <c r="A267" s="195">
        <v>13128</v>
      </c>
      <c r="B267" s="195" t="s">
        <v>10</v>
      </c>
      <c r="C267" s="198">
        <v>0.58100902378999175</v>
      </c>
    </row>
    <row r="268" spans="1:3" ht="15" thickBot="1" x14ac:dyDescent="0.25">
      <c r="A268" s="195">
        <v>6115</v>
      </c>
      <c r="B268" s="195" t="s">
        <v>199</v>
      </c>
      <c r="C268" s="198">
        <v>0.69776664579419745</v>
      </c>
    </row>
    <row r="269" spans="1:3" ht="15" thickBot="1" x14ac:dyDescent="0.25">
      <c r="A269" s="195">
        <v>6116</v>
      </c>
      <c r="B269" s="195" t="s">
        <v>148</v>
      </c>
      <c r="C269" s="198">
        <v>0.98325358851674638</v>
      </c>
    </row>
    <row r="270" spans="1:3" ht="15" thickBot="1" x14ac:dyDescent="0.25">
      <c r="A270" s="195">
        <v>7405</v>
      </c>
      <c r="B270" s="195" t="s">
        <v>263</v>
      </c>
      <c r="C270" s="198">
        <v>0.73711340206185572</v>
      </c>
    </row>
    <row r="271" spans="1:3" ht="15" thickBot="1" x14ac:dyDescent="0.25">
      <c r="A271" s="195">
        <v>5303</v>
      </c>
      <c r="B271" s="195" t="s">
        <v>98</v>
      </c>
      <c r="C271" s="198">
        <v>0.80930232558139537</v>
      </c>
    </row>
    <row r="272" spans="1:3" ht="15" thickBot="1" x14ac:dyDescent="0.25">
      <c r="A272" s="195">
        <v>7306</v>
      </c>
      <c r="B272" s="195" t="s">
        <v>153</v>
      </c>
      <c r="C272" s="198">
        <v>0.9850746268656716</v>
      </c>
    </row>
    <row r="273" spans="1:3" ht="15" thickBot="1" x14ac:dyDescent="0.25">
      <c r="A273" s="195">
        <v>16206</v>
      </c>
      <c r="B273" s="195" t="s">
        <v>193</v>
      </c>
      <c r="C273" s="198">
        <v>1</v>
      </c>
    </row>
    <row r="274" spans="1:3" ht="15" thickBot="1" x14ac:dyDescent="0.25">
      <c r="A274" s="195">
        <v>14204</v>
      </c>
      <c r="B274" s="195" t="s">
        <v>101</v>
      </c>
      <c r="C274" s="198">
        <v>0.87975951903807614</v>
      </c>
    </row>
    <row r="275" spans="1:3" ht="15" thickBot="1" x14ac:dyDescent="0.25">
      <c r="A275" s="195">
        <v>7108</v>
      </c>
      <c r="B275" s="195" t="s">
        <v>241</v>
      </c>
      <c r="C275" s="198">
        <v>0.69484536082474224</v>
      </c>
    </row>
    <row r="276" spans="1:3" ht="15" thickBot="1" x14ac:dyDescent="0.25">
      <c r="A276" s="195">
        <v>4305</v>
      </c>
      <c r="B276" s="195" t="s">
        <v>282</v>
      </c>
      <c r="C276" s="198">
        <v>0.96875</v>
      </c>
    </row>
    <row r="277" spans="1:3" ht="15" thickBot="1" x14ac:dyDescent="0.25">
      <c r="A277" s="195">
        <v>11402</v>
      </c>
      <c r="B277" s="195" t="s">
        <v>173</v>
      </c>
      <c r="C277" s="198">
        <v>0.94329896907216493</v>
      </c>
    </row>
    <row r="278" spans="1:3" ht="15" thickBot="1" x14ac:dyDescent="0.25">
      <c r="A278" s="195">
        <v>10305</v>
      </c>
      <c r="B278" s="195" t="s">
        <v>203</v>
      </c>
      <c r="C278" s="198">
        <v>0.92932862190812726</v>
      </c>
    </row>
    <row r="279" spans="1:3" ht="15" thickBot="1" x14ac:dyDescent="0.25">
      <c r="A279" s="195">
        <v>12103</v>
      </c>
      <c r="B279" s="195" t="s">
        <v>246</v>
      </c>
      <c r="C279" s="198">
        <v>0.92592592592592593</v>
      </c>
    </row>
    <row r="280" spans="1:3" ht="15" thickBot="1" x14ac:dyDescent="0.25">
      <c r="A280" s="195">
        <v>9116</v>
      </c>
      <c r="B280" s="195" t="s">
        <v>276</v>
      </c>
      <c r="C280" s="198">
        <v>0.85256410256410253</v>
      </c>
    </row>
    <row r="281" spans="1:3" ht="15" thickBot="1" x14ac:dyDescent="0.25">
      <c r="A281" s="195">
        <v>7307</v>
      </c>
      <c r="B281" s="195" t="s">
        <v>333</v>
      </c>
      <c r="C281" s="198">
        <v>0.94362416107382552</v>
      </c>
    </row>
    <row r="282" spans="1:3" ht="15" thickBot="1" x14ac:dyDescent="0.25">
      <c r="A282" s="195">
        <v>4204</v>
      </c>
      <c r="B282" s="195" t="s">
        <v>308</v>
      </c>
      <c r="C282" s="198">
        <v>0.87305699481865284</v>
      </c>
    </row>
    <row r="283" spans="1:3" ht="15" thickBot="1" x14ac:dyDescent="0.25">
      <c r="A283" s="195">
        <v>5601</v>
      </c>
      <c r="B283" s="195" t="s">
        <v>54</v>
      </c>
      <c r="C283" s="198">
        <v>0.8465695488721805</v>
      </c>
    </row>
    <row r="284" spans="1:3" ht="15" thickBot="1" x14ac:dyDescent="0.25">
      <c r="A284" s="195">
        <v>13401</v>
      </c>
      <c r="B284" s="195" t="s">
        <v>42</v>
      </c>
      <c r="C284" s="198">
        <v>0.70835086243163647</v>
      </c>
    </row>
    <row r="285" spans="1:3" ht="15" thickBot="1" x14ac:dyDescent="0.25">
      <c r="A285" s="195">
        <v>16301</v>
      </c>
      <c r="B285" s="195" t="s">
        <v>93</v>
      </c>
      <c r="C285" s="198">
        <v>0.91725768321513002</v>
      </c>
    </row>
    <row r="286" spans="1:3" ht="15" thickBot="1" x14ac:dyDescent="0.25">
      <c r="A286" s="195">
        <v>7109</v>
      </c>
      <c r="B286" s="195" t="s">
        <v>245</v>
      </c>
      <c r="C286" s="198">
        <v>0.89776046738072057</v>
      </c>
    </row>
    <row r="287" spans="1:3" ht="15" thickBot="1" x14ac:dyDescent="0.25">
      <c r="A287" s="195">
        <v>5304</v>
      </c>
      <c r="B287" s="195" t="s">
        <v>233</v>
      </c>
      <c r="C287" s="198">
        <v>0.87644787644787647</v>
      </c>
    </row>
    <row r="288" spans="1:3" ht="15" thickBot="1" x14ac:dyDescent="0.25">
      <c r="A288" s="195">
        <v>16304</v>
      </c>
      <c r="B288" s="195" t="s">
        <v>290</v>
      </c>
      <c r="C288" s="198">
        <v>1</v>
      </c>
    </row>
    <row r="289" spans="1:3" ht="15" thickBot="1" x14ac:dyDescent="0.25">
      <c r="A289" s="195">
        <v>5701</v>
      </c>
      <c r="B289" s="195" t="s">
        <v>118</v>
      </c>
      <c r="C289" s="198">
        <v>0.76044119469574911</v>
      </c>
    </row>
    <row r="290" spans="1:3" ht="15" thickBot="1" x14ac:dyDescent="0.25">
      <c r="A290" s="195">
        <v>6301</v>
      </c>
      <c r="B290" s="195" t="s">
        <v>216</v>
      </c>
      <c r="C290" s="198">
        <v>0.80054551653596995</v>
      </c>
    </row>
    <row r="291" spans="1:3" ht="15" thickBot="1" x14ac:dyDescent="0.25">
      <c r="A291" s="195">
        <v>12104</v>
      </c>
      <c r="B291" s="195" t="s">
        <v>151</v>
      </c>
      <c r="C291" s="198">
        <v>0.80769230769230771</v>
      </c>
    </row>
    <row r="292" spans="1:3" ht="15" thickBot="1" x14ac:dyDescent="0.25">
      <c r="A292" s="195">
        <v>16108</v>
      </c>
      <c r="B292" s="195" t="s">
        <v>337</v>
      </c>
      <c r="C292" s="198">
        <v>1</v>
      </c>
    </row>
    <row r="293" spans="1:3" ht="15" thickBot="1" x14ac:dyDescent="0.25">
      <c r="A293" s="195">
        <v>7406</v>
      </c>
      <c r="B293" s="195" t="s">
        <v>92</v>
      </c>
      <c r="C293" s="198">
        <v>0.99293563579277866</v>
      </c>
    </row>
    <row r="294" spans="1:3" ht="15" thickBot="1" x14ac:dyDescent="0.25">
      <c r="A294" s="195">
        <v>13129</v>
      </c>
      <c r="B294" s="195" t="s">
        <v>22</v>
      </c>
      <c r="C294" s="198">
        <v>0.77521138379047227</v>
      </c>
    </row>
    <row r="295" spans="1:3" ht="15" thickBot="1" x14ac:dyDescent="0.25">
      <c r="A295" s="195">
        <v>13203</v>
      </c>
      <c r="B295" s="195" t="s">
        <v>228</v>
      </c>
      <c r="C295" s="198">
        <v>0.86514657980456022</v>
      </c>
    </row>
    <row r="296" spans="1:3" ht="15" thickBot="1" x14ac:dyDescent="0.25">
      <c r="A296" s="195">
        <v>10306</v>
      </c>
      <c r="B296" s="195" t="s">
        <v>336</v>
      </c>
      <c r="C296" s="198">
        <v>0.96621621621621623</v>
      </c>
    </row>
    <row r="297" spans="1:3" ht="15" thickBot="1" x14ac:dyDescent="0.25">
      <c r="A297" s="195">
        <v>13130</v>
      </c>
      <c r="B297" s="195" t="s">
        <v>41</v>
      </c>
      <c r="C297" s="198">
        <v>0.82459594716547702</v>
      </c>
    </row>
    <row r="298" spans="1:3" ht="15" thickBot="1" x14ac:dyDescent="0.25">
      <c r="A298" s="195">
        <v>16305</v>
      </c>
      <c r="B298" s="195" t="s">
        <v>271</v>
      </c>
      <c r="C298" s="198">
        <v>1</v>
      </c>
    </row>
    <row r="299" spans="1:3" ht="15" thickBot="1" x14ac:dyDescent="0.25">
      <c r="A299" s="195">
        <v>10307</v>
      </c>
      <c r="B299" s="195" t="s">
        <v>229</v>
      </c>
      <c r="C299" s="198">
        <v>0.9169435215946844</v>
      </c>
    </row>
    <row r="300" spans="1:3" ht="15" thickBot="1" x14ac:dyDescent="0.25">
      <c r="A300" s="195">
        <v>13505</v>
      </c>
      <c r="B300" s="195" t="s">
        <v>252</v>
      </c>
      <c r="C300" s="198">
        <v>0.8443804034582133</v>
      </c>
    </row>
    <row r="301" spans="1:3" ht="15" thickBot="1" x14ac:dyDescent="0.25">
      <c r="A301" s="195">
        <v>2203</v>
      </c>
      <c r="B301" s="195" t="s">
        <v>202</v>
      </c>
      <c r="C301" s="198">
        <v>0.9989429175475687</v>
      </c>
    </row>
    <row r="302" spans="1:3" ht="15" thickBot="1" x14ac:dyDescent="0.25">
      <c r="A302" s="195">
        <v>8108</v>
      </c>
      <c r="B302" s="195" t="s">
        <v>37</v>
      </c>
      <c r="C302" s="198">
        <v>0.80693430656934306</v>
      </c>
    </row>
    <row r="303" spans="1:3" ht="15" thickBot="1" x14ac:dyDescent="0.25">
      <c r="A303" s="195">
        <v>7110</v>
      </c>
      <c r="B303" s="195" t="s">
        <v>264</v>
      </c>
      <c r="C303" s="198">
        <v>0.80654761904761907</v>
      </c>
    </row>
    <row r="304" spans="1:3" ht="15" thickBot="1" x14ac:dyDescent="0.25">
      <c r="A304" s="195">
        <v>13131</v>
      </c>
      <c r="B304" s="195" t="s">
        <v>38</v>
      </c>
      <c r="C304" s="198">
        <v>0.70970191760015189</v>
      </c>
    </row>
    <row r="305" spans="1:3" ht="15" thickBot="1" x14ac:dyDescent="0.25">
      <c r="A305" s="195">
        <v>8310</v>
      </c>
      <c r="B305" s="195" t="s">
        <v>114</v>
      </c>
      <c r="C305" s="198">
        <v>0.96666666666666667</v>
      </c>
    </row>
    <row r="306" spans="1:3" ht="15" thickBot="1" x14ac:dyDescent="0.25">
      <c r="A306" s="195">
        <v>6117</v>
      </c>
      <c r="B306" s="195" t="s">
        <v>165</v>
      </c>
      <c r="C306" s="198">
        <v>0.85986577181208057</v>
      </c>
    </row>
    <row r="307" spans="1:3" ht="15" thickBot="1" x14ac:dyDescent="0.25">
      <c r="A307" s="195">
        <v>8311</v>
      </c>
      <c r="B307" s="195" t="s">
        <v>134</v>
      </c>
      <c r="C307" s="198">
        <v>0.90598290598290598</v>
      </c>
    </row>
    <row r="308" spans="1:3" ht="15" thickBot="1" x14ac:dyDescent="0.25">
      <c r="A308" s="195">
        <v>6310</v>
      </c>
      <c r="B308" s="195" t="s">
        <v>189</v>
      </c>
      <c r="C308" s="198">
        <v>0.58766958612399112</v>
      </c>
    </row>
    <row r="309" spans="1:3" ht="15" thickBot="1" x14ac:dyDescent="0.25">
      <c r="A309" s="195">
        <v>8109</v>
      </c>
      <c r="B309" s="195" t="s">
        <v>311</v>
      </c>
      <c r="C309" s="198">
        <v>0.98490566037735849</v>
      </c>
    </row>
    <row r="310" spans="1:3" ht="15" thickBot="1" x14ac:dyDescent="0.25">
      <c r="A310" s="195">
        <v>5706</v>
      </c>
      <c r="B310" s="195" t="s">
        <v>213</v>
      </c>
      <c r="C310" s="198">
        <v>0.84668989547038331</v>
      </c>
    </row>
    <row r="311" spans="1:3" ht="15" thickBot="1" x14ac:dyDescent="0.25">
      <c r="A311" s="195">
        <v>13101</v>
      </c>
      <c r="B311" s="195" t="s">
        <v>7</v>
      </c>
      <c r="C311" s="198">
        <v>0.71793883320483165</v>
      </c>
    </row>
    <row r="312" spans="1:3" ht="15" thickBot="1" x14ac:dyDescent="0.25">
      <c r="A312" s="195">
        <v>5606</v>
      </c>
      <c r="B312" s="195" t="s">
        <v>50</v>
      </c>
      <c r="C312" s="198">
        <v>0.88738461538461544</v>
      </c>
    </row>
    <row r="313" spans="1:3" ht="15" thickBot="1" x14ac:dyDescent="0.25">
      <c r="A313" s="195">
        <v>2103</v>
      </c>
      <c r="B313" s="195" t="s">
        <v>206</v>
      </c>
      <c r="C313" s="198">
        <v>0.94230769230769229</v>
      </c>
    </row>
    <row r="314" spans="1:3" ht="15" thickBot="1" x14ac:dyDescent="0.25">
      <c r="A314" s="195">
        <v>13601</v>
      </c>
      <c r="B314" s="195" t="s">
        <v>64</v>
      </c>
      <c r="C314" s="198">
        <v>0.9298289738430584</v>
      </c>
    </row>
    <row r="315" spans="1:3" ht="15" thickBot="1" x14ac:dyDescent="0.25">
      <c r="A315" s="195">
        <v>7101</v>
      </c>
      <c r="B315" s="195" t="s">
        <v>34</v>
      </c>
      <c r="C315" s="198">
        <v>0.78518456093038935</v>
      </c>
    </row>
    <row r="316" spans="1:3" ht="15" thickBot="1" x14ac:dyDescent="0.25">
      <c r="A316" s="195">
        <v>8110</v>
      </c>
      <c r="B316" s="195" t="s">
        <v>19</v>
      </c>
      <c r="C316" s="198">
        <v>0.95831240582621802</v>
      </c>
    </row>
    <row r="317" spans="1:3" ht="15" thickBot="1" x14ac:dyDescent="0.25">
      <c r="A317" s="195">
        <v>2104</v>
      </c>
      <c r="B317" s="195" t="s">
        <v>129</v>
      </c>
      <c r="C317" s="198">
        <v>0</v>
      </c>
    </row>
    <row r="318" spans="1:3" ht="15" thickBot="1" x14ac:dyDescent="0.25">
      <c r="A318" s="195">
        <v>9101</v>
      </c>
      <c r="B318" s="195" t="s">
        <v>29</v>
      </c>
      <c r="C318" s="198">
        <v>0.9108471322294216</v>
      </c>
    </row>
    <row r="319" spans="1:3" ht="15" thickBot="1" x14ac:dyDescent="0.25">
      <c r="A319" s="195">
        <v>7308</v>
      </c>
      <c r="B319" s="195" t="s">
        <v>144</v>
      </c>
      <c r="C319" s="198">
        <v>0.90034129692832765</v>
      </c>
    </row>
    <row r="320" spans="1:3" ht="15" thickBot="1" x14ac:dyDescent="0.25">
      <c r="A320" s="195">
        <v>9117</v>
      </c>
      <c r="B320" s="195" t="s">
        <v>298</v>
      </c>
      <c r="C320" s="198">
        <v>0.99819168173598549</v>
      </c>
    </row>
    <row r="321" spans="1:3" ht="15" thickBot="1" x14ac:dyDescent="0.25">
      <c r="A321" s="195">
        <v>3103</v>
      </c>
      <c r="B321" s="195" t="s">
        <v>168</v>
      </c>
      <c r="C321" s="198">
        <v>0.76074766355140189</v>
      </c>
    </row>
    <row r="322" spans="1:3" ht="15" thickBot="1" x14ac:dyDescent="0.25">
      <c r="A322" s="195">
        <v>13303</v>
      </c>
      <c r="B322" s="195" t="s">
        <v>219</v>
      </c>
      <c r="C322" s="198">
        <v>0.94982078853046592</v>
      </c>
    </row>
    <row r="323" spans="1:3" ht="15" thickBot="1" x14ac:dyDescent="0.25">
      <c r="A323" s="195">
        <v>12303</v>
      </c>
      <c r="B323" s="195" t="s">
        <v>256</v>
      </c>
      <c r="C323" s="198">
        <v>1</v>
      </c>
    </row>
    <row r="324" spans="1:3" ht="15" thickBot="1" x14ac:dyDescent="0.25">
      <c r="A324" s="195">
        <v>8207</v>
      </c>
      <c r="B324" s="195" t="s">
        <v>338</v>
      </c>
      <c r="C324" s="198">
        <v>0.90406976744186052</v>
      </c>
    </row>
    <row r="325" spans="1:3" ht="15" thickBot="1" x14ac:dyDescent="0.25">
      <c r="A325" s="195">
        <v>2301</v>
      </c>
      <c r="B325" s="195" t="s">
        <v>125</v>
      </c>
      <c r="C325" s="198">
        <v>0.61733080328905754</v>
      </c>
    </row>
    <row r="326" spans="1:3" ht="15" thickBot="1" x14ac:dyDescent="0.25">
      <c r="A326" s="195">
        <v>9118</v>
      </c>
      <c r="B326" s="195" t="s">
        <v>284</v>
      </c>
      <c r="C326" s="198">
        <v>0.87755102040816324</v>
      </c>
    </row>
    <row r="327" spans="1:3" ht="15" thickBot="1" x14ac:dyDescent="0.25">
      <c r="A327" s="195">
        <v>8111</v>
      </c>
      <c r="B327" s="195" t="s">
        <v>86</v>
      </c>
      <c r="C327" s="198">
        <v>0.9415041782729805</v>
      </c>
    </row>
    <row r="328" spans="1:3" ht="15" thickBot="1" x14ac:dyDescent="0.25">
      <c r="A328" s="195">
        <v>12402</v>
      </c>
      <c r="B328" s="195" t="s">
        <v>258</v>
      </c>
      <c r="C328" s="198">
        <v>1</v>
      </c>
    </row>
    <row r="329" spans="1:3" ht="15" thickBot="1" x14ac:dyDescent="0.25">
      <c r="A329" s="195">
        <v>11303</v>
      </c>
      <c r="B329" s="195" t="s">
        <v>243</v>
      </c>
      <c r="C329" s="198">
        <v>0.9726027397260274</v>
      </c>
    </row>
    <row r="330" spans="1:3" ht="15" thickBot="1" x14ac:dyDescent="0.25">
      <c r="A330" s="195">
        <v>9210</v>
      </c>
      <c r="B330" s="195" t="s">
        <v>113</v>
      </c>
      <c r="C330" s="198">
        <v>0.98094449047224519</v>
      </c>
    </row>
    <row r="331" spans="1:3" ht="15" thickBot="1" x14ac:dyDescent="0.25">
      <c r="A331" s="195">
        <v>16207</v>
      </c>
      <c r="B331" s="195" t="s">
        <v>349</v>
      </c>
      <c r="C331" s="198">
        <v>0.9555555555555556</v>
      </c>
    </row>
    <row r="332" spans="1:3" ht="15" thickBot="1" x14ac:dyDescent="0.25">
      <c r="A332" s="195">
        <v>8312</v>
      </c>
      <c r="B332" s="195" t="s">
        <v>307</v>
      </c>
      <c r="C332" s="198">
        <v>0.97228637413394914</v>
      </c>
    </row>
    <row r="333" spans="1:3" ht="15" thickBot="1" x14ac:dyDescent="0.25">
      <c r="A333" s="195">
        <v>14101</v>
      </c>
      <c r="B333" s="195" t="s">
        <v>63</v>
      </c>
      <c r="C333" s="198">
        <v>0.84804520464263899</v>
      </c>
    </row>
    <row r="334" spans="1:3" ht="15" thickBot="1" x14ac:dyDescent="0.25">
      <c r="A334" s="195">
        <v>3301</v>
      </c>
      <c r="B334" s="195" t="s">
        <v>142</v>
      </c>
      <c r="C334" s="198">
        <v>0.92720629567172563</v>
      </c>
    </row>
    <row r="335" spans="1:3" ht="15" thickBot="1" x14ac:dyDescent="0.25">
      <c r="A335" s="195">
        <v>5101</v>
      </c>
      <c r="B335" s="195" t="s">
        <v>47</v>
      </c>
      <c r="C335" s="198">
        <v>0.95762798809890226</v>
      </c>
    </row>
    <row r="336" spans="1:3" ht="15" thickBot="1" x14ac:dyDescent="0.25">
      <c r="A336" s="195">
        <v>7309</v>
      </c>
      <c r="B336" s="195" t="s">
        <v>156</v>
      </c>
      <c r="C336" s="198">
        <v>0.85802469135802473</v>
      </c>
    </row>
    <row r="337" spans="1:3" ht="15" thickBot="1" x14ac:dyDescent="0.25">
      <c r="A337" s="195">
        <v>9211</v>
      </c>
      <c r="B337" s="195" t="s">
        <v>108</v>
      </c>
      <c r="C337" s="198">
        <v>0.99506903353057197</v>
      </c>
    </row>
    <row r="338" spans="1:3" ht="15" thickBot="1" x14ac:dyDescent="0.25">
      <c r="A338" s="195">
        <v>4106</v>
      </c>
      <c r="B338" s="195" t="s">
        <v>230</v>
      </c>
      <c r="C338" s="198">
        <v>0.96395563770794823</v>
      </c>
    </row>
    <row r="339" spans="1:3" ht="15" thickBot="1" x14ac:dyDescent="0.25">
      <c r="A339" s="195">
        <v>9119</v>
      </c>
      <c r="B339" s="195" t="s">
        <v>204</v>
      </c>
      <c r="C339" s="198">
        <v>0.80603448275862066</v>
      </c>
    </row>
    <row r="340" spans="1:3" ht="15" thickBot="1" x14ac:dyDescent="0.25">
      <c r="A340" s="195">
        <v>7407</v>
      </c>
      <c r="B340" s="195" t="s">
        <v>339</v>
      </c>
      <c r="C340" s="198">
        <v>0.46176470588235297</v>
      </c>
    </row>
    <row r="341" spans="1:3" ht="15" thickBot="1" x14ac:dyDescent="0.25">
      <c r="A341" s="195">
        <v>5804</v>
      </c>
      <c r="B341" s="195" t="s">
        <v>30</v>
      </c>
      <c r="C341" s="198">
        <v>0.71913861085835606</v>
      </c>
    </row>
    <row r="342" spans="1:3" ht="15" thickBot="1" x14ac:dyDescent="0.25">
      <c r="A342" s="195">
        <v>9120</v>
      </c>
      <c r="B342" s="195" t="s">
        <v>140</v>
      </c>
      <c r="C342" s="198">
        <v>0.71956194975305987</v>
      </c>
    </row>
    <row r="343" spans="1:3" ht="15" thickBot="1" x14ac:dyDescent="0.25">
      <c r="A343" s="195">
        <v>13132</v>
      </c>
      <c r="B343" s="195" t="s">
        <v>5</v>
      </c>
      <c r="C343" s="198">
        <v>0.89158633220612726</v>
      </c>
    </row>
    <row r="344" spans="1:3" ht="15" thickBot="1" x14ac:dyDescent="0.25">
      <c r="A344" s="195">
        <v>5109</v>
      </c>
      <c r="B344" s="195" t="s">
        <v>17</v>
      </c>
      <c r="C344" s="198">
        <v>0.7118375955707883</v>
      </c>
    </row>
    <row r="345" spans="1:3" ht="15" thickBot="1" x14ac:dyDescent="0.25">
      <c r="A345" s="195">
        <v>7408</v>
      </c>
      <c r="B345" s="195" t="s">
        <v>328</v>
      </c>
      <c r="C345" s="198">
        <v>0.84947643979057597</v>
      </c>
    </row>
    <row r="346" spans="1:3" ht="15" thickBot="1" x14ac:dyDescent="0.25">
      <c r="A346" s="195">
        <v>8313</v>
      </c>
      <c r="B346" s="195" t="s">
        <v>277</v>
      </c>
      <c r="C346" s="198">
        <v>0.8573619631901841</v>
      </c>
    </row>
    <row r="347" spans="1:3" ht="15" thickBot="1" x14ac:dyDescent="0.25">
      <c r="A347" s="195">
        <v>16109</v>
      </c>
      <c r="B347" s="195" t="s">
        <v>117</v>
      </c>
      <c r="C347" s="198">
        <v>0.84069400630914826</v>
      </c>
    </row>
    <row r="348" spans="1:3" ht="15" thickBot="1" x14ac:dyDescent="0.25">
      <c r="A348" s="195">
        <v>5405</v>
      </c>
      <c r="B348" s="195" t="s">
        <v>225</v>
      </c>
      <c r="C348" s="198">
        <v>0.75225225225225223</v>
      </c>
    </row>
    <row r="349" spans="1:3" ht="15" thickBot="1" x14ac:dyDescent="0.25">
      <c r="A349" s="195">
        <v>16303</v>
      </c>
      <c r="B349" s="195" t="s">
        <v>318</v>
      </c>
      <c r="C349" s="198">
        <v>0.72222222222222221</v>
      </c>
    </row>
    <row r="350" spans="1:3" ht="15" thickBot="1" x14ac:dyDescent="0.25">
      <c r="A350" s="195">
        <v>13120</v>
      </c>
      <c r="B350" s="195" t="s">
        <v>31</v>
      </c>
      <c r="C350" s="198">
        <v>0.69610929944900479</v>
      </c>
    </row>
    <row r="351" spans="1:3" ht="15" thickBot="1" x14ac:dyDescent="0.25">
      <c r="A351" s="194"/>
      <c r="B351" s="193"/>
      <c r="C351" s="198"/>
    </row>
  </sheetData>
  <sheetProtection algorithmName="SHA-512" hashValue="nEBgraagYdoj+aMbuCpU2XCCc5mu6ZjRSZkxj6CQMj6i8DZnYeDxWpYNPrOKiPFmXISa8qZa/x2xHhwmMmtcyQ==" saltValue="zUgtWzGiJorWA7NBW4xfvw==" spinCount="100000" sheet="1" objects="1" scenarios="1"/>
  <autoFilter ref="A5:C351"/>
  <mergeCells count="1">
    <mergeCell ref="A4:C4"/>
  </mergeCells>
  <pageMargins left="0.75" right="0.75" top="1" bottom="1" header="0.5" footer="0.5"/>
  <drawing r:id="rId1"/>
  <legacyDrawing r:id="rId2"/>
  <controls>
    <mc:AlternateContent xmlns:mc="http://schemas.openxmlformats.org/markup-compatibility/2006">
      <mc:Choice Requires="x14">
        <control shapeId="1410049" r:id="rId3" name="Control 1">
          <controlPr defaultSize="0" r:id="rId4">
            <anchor moveWithCells="1">
              <from>
                <xdr:col>0</xdr:col>
                <xdr:colOff>0</xdr:colOff>
                <xdr:row>0</xdr:row>
                <xdr:rowOff>0</xdr:rowOff>
              </from>
              <to>
                <xdr:col>1</xdr:col>
                <xdr:colOff>285750</xdr:colOff>
                <xdr:row>1</xdr:row>
                <xdr:rowOff>47625</xdr:rowOff>
              </to>
            </anchor>
          </controlPr>
        </control>
      </mc:Choice>
      <mc:Fallback>
        <control shapeId="1410049" r:id="rId3" name="Control 1"/>
      </mc:Fallback>
    </mc:AlternateContent>
    <mc:AlternateContent xmlns:mc="http://schemas.openxmlformats.org/markup-compatibility/2006">
      <mc:Choice Requires="x14">
        <control shapeId="1410050" r:id="rId5" name="Control 2">
          <controlPr defaultSize="0" r:id="rId6">
            <anchor moveWithCells="1">
              <from>
                <xdr:col>1</xdr:col>
                <xdr:colOff>0</xdr:colOff>
                <xdr:row>0</xdr:row>
                <xdr:rowOff>0</xdr:rowOff>
              </from>
              <to>
                <xdr:col>1</xdr:col>
                <xdr:colOff>914400</xdr:colOff>
                <xdr:row>1</xdr:row>
                <xdr:rowOff>47625</xdr:rowOff>
              </to>
            </anchor>
          </controlPr>
        </control>
      </mc:Choice>
      <mc:Fallback>
        <control shapeId="1410050" r:id="rId5" name="Control 2"/>
      </mc:Fallback>
    </mc:AlternateContent>
    <mc:AlternateContent xmlns:mc="http://schemas.openxmlformats.org/markup-compatibility/2006">
      <mc:Choice Requires="x14">
        <control shapeId="1410051" r:id="rId7" name="Control 3">
          <controlPr defaultSize="0" r:id="rId8">
            <anchor moveWithCells="1">
              <from>
                <xdr:col>1</xdr:col>
                <xdr:colOff>0</xdr:colOff>
                <xdr:row>0</xdr:row>
                <xdr:rowOff>0</xdr:rowOff>
              </from>
              <to>
                <xdr:col>1</xdr:col>
                <xdr:colOff>914400</xdr:colOff>
                <xdr:row>1</xdr:row>
                <xdr:rowOff>47625</xdr:rowOff>
              </to>
            </anchor>
          </controlPr>
        </control>
      </mc:Choice>
      <mc:Fallback>
        <control shapeId="1410051" r:id="rId7" name="Control 3"/>
      </mc:Fallback>
    </mc:AlternateContent>
    <mc:AlternateContent xmlns:mc="http://schemas.openxmlformats.org/markup-compatibility/2006">
      <mc:Choice Requires="x14">
        <control shapeId="1410052" r:id="rId9" name="Control 4">
          <controlPr defaultSize="0" r:id="rId10">
            <anchor moveWithCells="1">
              <from>
                <xdr:col>1</xdr:col>
                <xdr:colOff>0</xdr:colOff>
                <xdr:row>0</xdr:row>
                <xdr:rowOff>0</xdr:rowOff>
              </from>
              <to>
                <xdr:col>1</xdr:col>
                <xdr:colOff>914400</xdr:colOff>
                <xdr:row>1</xdr:row>
                <xdr:rowOff>47625</xdr:rowOff>
              </to>
            </anchor>
          </controlPr>
        </control>
      </mc:Choice>
      <mc:Fallback>
        <control shapeId="1410052" r:id="rId9" name="Control 4"/>
      </mc:Fallback>
    </mc:AlternateContent>
    <mc:AlternateContent xmlns:mc="http://schemas.openxmlformats.org/markup-compatibility/2006">
      <mc:Choice Requires="x14">
        <control shapeId="1410053" r:id="rId11" name="Control 5">
          <controlPr defaultSize="0" r:id="rId12">
            <anchor moveWithCells="1">
              <from>
                <xdr:col>1</xdr:col>
                <xdr:colOff>0</xdr:colOff>
                <xdr:row>0</xdr:row>
                <xdr:rowOff>0</xdr:rowOff>
              </from>
              <to>
                <xdr:col>1</xdr:col>
                <xdr:colOff>914400</xdr:colOff>
                <xdr:row>1</xdr:row>
                <xdr:rowOff>47625</xdr:rowOff>
              </to>
            </anchor>
          </controlPr>
        </control>
      </mc:Choice>
      <mc:Fallback>
        <control shapeId="1410053" r:id="rId11" name="Control 5"/>
      </mc:Fallback>
    </mc:AlternateContent>
    <mc:AlternateContent xmlns:mc="http://schemas.openxmlformats.org/markup-compatibility/2006">
      <mc:Choice Requires="x14">
        <control shapeId="1410054" r:id="rId13" name="Control 6">
          <controlPr defaultSize="0" r:id="rId14">
            <anchor moveWithCells="1">
              <from>
                <xdr:col>1</xdr:col>
                <xdr:colOff>0</xdr:colOff>
                <xdr:row>0</xdr:row>
                <xdr:rowOff>0</xdr:rowOff>
              </from>
              <to>
                <xdr:col>1</xdr:col>
                <xdr:colOff>914400</xdr:colOff>
                <xdr:row>1</xdr:row>
                <xdr:rowOff>47625</xdr:rowOff>
              </to>
            </anchor>
          </controlPr>
        </control>
      </mc:Choice>
      <mc:Fallback>
        <control shapeId="1410054" r:id="rId13" name="Control 6"/>
      </mc:Fallback>
    </mc:AlternateContent>
    <mc:AlternateContent xmlns:mc="http://schemas.openxmlformats.org/markup-compatibility/2006">
      <mc:Choice Requires="x14">
        <control shapeId="1410055" r:id="rId15" name="Control 7">
          <controlPr defaultSize="0" r:id="rId16">
            <anchor moveWithCells="1">
              <from>
                <xdr:col>1</xdr:col>
                <xdr:colOff>0</xdr:colOff>
                <xdr:row>0</xdr:row>
                <xdr:rowOff>0</xdr:rowOff>
              </from>
              <to>
                <xdr:col>1</xdr:col>
                <xdr:colOff>914400</xdr:colOff>
                <xdr:row>1</xdr:row>
                <xdr:rowOff>47625</xdr:rowOff>
              </to>
            </anchor>
          </controlPr>
        </control>
      </mc:Choice>
      <mc:Fallback>
        <control shapeId="1410055" r:id="rId15" name="Control 7"/>
      </mc:Fallback>
    </mc:AlternateContent>
    <mc:AlternateContent xmlns:mc="http://schemas.openxmlformats.org/markup-compatibility/2006">
      <mc:Choice Requires="x14">
        <control shapeId="1410056" r:id="rId17" name="Control 8">
          <controlPr defaultSize="0" r:id="rId18">
            <anchor moveWithCells="1">
              <from>
                <xdr:col>1</xdr:col>
                <xdr:colOff>0</xdr:colOff>
                <xdr:row>0</xdr:row>
                <xdr:rowOff>0</xdr:rowOff>
              </from>
              <to>
                <xdr:col>1</xdr:col>
                <xdr:colOff>914400</xdr:colOff>
                <xdr:row>1</xdr:row>
                <xdr:rowOff>47625</xdr:rowOff>
              </to>
            </anchor>
          </controlPr>
        </control>
      </mc:Choice>
      <mc:Fallback>
        <control shapeId="1410056" r:id="rId17" name="Control 8"/>
      </mc:Fallback>
    </mc:AlternateContent>
    <mc:AlternateContent xmlns:mc="http://schemas.openxmlformats.org/markup-compatibility/2006">
      <mc:Choice Requires="x14">
        <control shapeId="1410057" r:id="rId19" name="Control 9">
          <controlPr defaultSize="0" r:id="rId18">
            <anchor moveWithCells="1">
              <from>
                <xdr:col>1</xdr:col>
                <xdr:colOff>0</xdr:colOff>
                <xdr:row>0</xdr:row>
                <xdr:rowOff>0</xdr:rowOff>
              </from>
              <to>
                <xdr:col>1</xdr:col>
                <xdr:colOff>914400</xdr:colOff>
                <xdr:row>1</xdr:row>
                <xdr:rowOff>47625</xdr:rowOff>
              </to>
            </anchor>
          </controlPr>
        </control>
      </mc:Choice>
      <mc:Fallback>
        <control shapeId="1410057" r:id="rId19" name="Control 9"/>
      </mc:Fallback>
    </mc:AlternateContent>
    <mc:AlternateContent xmlns:mc="http://schemas.openxmlformats.org/markup-compatibility/2006">
      <mc:Choice Requires="x14">
        <control shapeId="1410058" r:id="rId20" name="Control 10">
          <controlPr defaultSize="0" r:id="rId18">
            <anchor moveWithCells="1">
              <from>
                <xdr:col>1</xdr:col>
                <xdr:colOff>0</xdr:colOff>
                <xdr:row>0</xdr:row>
                <xdr:rowOff>0</xdr:rowOff>
              </from>
              <to>
                <xdr:col>1</xdr:col>
                <xdr:colOff>914400</xdr:colOff>
                <xdr:row>1</xdr:row>
                <xdr:rowOff>47625</xdr:rowOff>
              </to>
            </anchor>
          </controlPr>
        </control>
      </mc:Choice>
      <mc:Fallback>
        <control shapeId="1410058" r:id="rId20" name="Control 10"/>
      </mc:Fallback>
    </mc:AlternateContent>
    <mc:AlternateContent xmlns:mc="http://schemas.openxmlformats.org/markup-compatibility/2006">
      <mc:Choice Requires="x14">
        <control shapeId="1410059" r:id="rId21" name="Control 11">
          <controlPr defaultSize="0" r:id="rId18">
            <anchor moveWithCells="1">
              <from>
                <xdr:col>1</xdr:col>
                <xdr:colOff>0</xdr:colOff>
                <xdr:row>0</xdr:row>
                <xdr:rowOff>0</xdr:rowOff>
              </from>
              <to>
                <xdr:col>1</xdr:col>
                <xdr:colOff>914400</xdr:colOff>
                <xdr:row>1</xdr:row>
                <xdr:rowOff>47625</xdr:rowOff>
              </to>
            </anchor>
          </controlPr>
        </control>
      </mc:Choice>
      <mc:Fallback>
        <control shapeId="1410059" r:id="rId21" name="Control 11"/>
      </mc:Fallback>
    </mc:AlternateContent>
    <mc:AlternateContent xmlns:mc="http://schemas.openxmlformats.org/markup-compatibility/2006">
      <mc:Choice Requires="x14">
        <control shapeId="1410060" r:id="rId22" name="Control 12">
          <controlPr defaultSize="0" r:id="rId18">
            <anchor moveWithCells="1">
              <from>
                <xdr:col>1</xdr:col>
                <xdr:colOff>0</xdr:colOff>
                <xdr:row>0</xdr:row>
                <xdr:rowOff>0</xdr:rowOff>
              </from>
              <to>
                <xdr:col>1</xdr:col>
                <xdr:colOff>914400</xdr:colOff>
                <xdr:row>1</xdr:row>
                <xdr:rowOff>47625</xdr:rowOff>
              </to>
            </anchor>
          </controlPr>
        </control>
      </mc:Choice>
      <mc:Fallback>
        <control shapeId="1410060" r:id="rId22" name="Control 12"/>
      </mc:Fallback>
    </mc:AlternateContent>
    <mc:AlternateContent xmlns:mc="http://schemas.openxmlformats.org/markup-compatibility/2006">
      <mc:Choice Requires="x14">
        <control shapeId="1410061" r:id="rId23" name="Control 13">
          <controlPr defaultSize="0" r:id="rId18">
            <anchor moveWithCells="1">
              <from>
                <xdr:col>1</xdr:col>
                <xdr:colOff>0</xdr:colOff>
                <xdr:row>0</xdr:row>
                <xdr:rowOff>0</xdr:rowOff>
              </from>
              <to>
                <xdr:col>1</xdr:col>
                <xdr:colOff>914400</xdr:colOff>
                <xdr:row>1</xdr:row>
                <xdr:rowOff>47625</xdr:rowOff>
              </to>
            </anchor>
          </controlPr>
        </control>
      </mc:Choice>
      <mc:Fallback>
        <control shapeId="1410061" r:id="rId23" name="Control 13"/>
      </mc:Fallback>
    </mc:AlternateContent>
    <mc:AlternateContent xmlns:mc="http://schemas.openxmlformats.org/markup-compatibility/2006">
      <mc:Choice Requires="x14">
        <control shapeId="1410062" r:id="rId24" name="Control 14">
          <controlPr defaultSize="0" r:id="rId18">
            <anchor moveWithCells="1">
              <from>
                <xdr:col>1</xdr:col>
                <xdr:colOff>0</xdr:colOff>
                <xdr:row>0</xdr:row>
                <xdr:rowOff>0</xdr:rowOff>
              </from>
              <to>
                <xdr:col>1</xdr:col>
                <xdr:colOff>914400</xdr:colOff>
                <xdr:row>1</xdr:row>
                <xdr:rowOff>47625</xdr:rowOff>
              </to>
            </anchor>
          </controlPr>
        </control>
      </mc:Choice>
      <mc:Fallback>
        <control shapeId="1410062" r:id="rId24" name="Control 14"/>
      </mc:Fallback>
    </mc:AlternateContent>
    <mc:AlternateContent xmlns:mc="http://schemas.openxmlformats.org/markup-compatibility/2006">
      <mc:Choice Requires="x14">
        <control shapeId="1410063" r:id="rId25" name="Control 15">
          <controlPr defaultSize="0" r:id="rId18">
            <anchor moveWithCells="1">
              <from>
                <xdr:col>1</xdr:col>
                <xdr:colOff>0</xdr:colOff>
                <xdr:row>0</xdr:row>
                <xdr:rowOff>0</xdr:rowOff>
              </from>
              <to>
                <xdr:col>1</xdr:col>
                <xdr:colOff>914400</xdr:colOff>
                <xdr:row>1</xdr:row>
                <xdr:rowOff>47625</xdr:rowOff>
              </to>
            </anchor>
          </controlPr>
        </control>
      </mc:Choice>
      <mc:Fallback>
        <control shapeId="1410063" r:id="rId25" name="Control 15"/>
      </mc:Fallback>
    </mc:AlternateContent>
    <mc:AlternateContent xmlns:mc="http://schemas.openxmlformats.org/markup-compatibility/2006">
      <mc:Choice Requires="x14">
        <control shapeId="1410064" r:id="rId26" name="Control 16">
          <controlPr defaultSize="0" r:id="rId27">
            <anchor moveWithCells="1">
              <from>
                <xdr:col>1</xdr:col>
                <xdr:colOff>0</xdr:colOff>
                <xdr:row>0</xdr:row>
                <xdr:rowOff>0</xdr:rowOff>
              </from>
              <to>
                <xdr:col>1</xdr:col>
                <xdr:colOff>914400</xdr:colOff>
                <xdr:row>1</xdr:row>
                <xdr:rowOff>47625</xdr:rowOff>
              </to>
            </anchor>
          </controlPr>
        </control>
      </mc:Choice>
      <mc:Fallback>
        <control shapeId="1410064" r:id="rId26" name="Control 16"/>
      </mc:Fallback>
    </mc:AlternateContent>
    <mc:AlternateContent xmlns:mc="http://schemas.openxmlformats.org/markup-compatibility/2006">
      <mc:Choice Requires="x14">
        <control shapeId="1410065" r:id="rId28" name="Control 17">
          <controlPr defaultSize="0" r:id="rId29">
            <anchor moveWithCells="1">
              <from>
                <xdr:col>1</xdr:col>
                <xdr:colOff>0</xdr:colOff>
                <xdr:row>0</xdr:row>
                <xdr:rowOff>0</xdr:rowOff>
              </from>
              <to>
                <xdr:col>1</xdr:col>
                <xdr:colOff>914400</xdr:colOff>
                <xdr:row>1</xdr:row>
                <xdr:rowOff>47625</xdr:rowOff>
              </to>
            </anchor>
          </controlPr>
        </control>
      </mc:Choice>
      <mc:Fallback>
        <control shapeId="1410065" r:id="rId28" name="Control 17"/>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349"/>
  <sheetViews>
    <sheetView workbookViewId="0">
      <selection activeCell="G35" sqref="G35"/>
    </sheetView>
  </sheetViews>
  <sheetFormatPr baseColWidth="10" defaultRowHeight="15" x14ac:dyDescent="0.25"/>
  <cols>
    <col min="1" max="1" width="5.5703125" style="257" customWidth="1"/>
    <col min="2" max="2" width="23.5703125" style="257" bestFit="1" customWidth="1"/>
    <col min="3" max="14" width="12.42578125" style="260" customWidth="1"/>
    <col min="15" max="15" width="12.42578125" style="261" customWidth="1"/>
    <col min="16" max="16384" width="11.42578125" style="257"/>
  </cols>
  <sheetData>
    <row r="1" spans="1:15" x14ac:dyDescent="0.25">
      <c r="A1" s="257" t="s">
        <v>1186</v>
      </c>
    </row>
    <row r="2" spans="1:15" x14ac:dyDescent="0.25">
      <c r="A2" s="257" t="s">
        <v>1187</v>
      </c>
    </row>
    <row r="3" spans="1:15" x14ac:dyDescent="0.25">
      <c r="C3" s="262" t="s">
        <v>1188</v>
      </c>
    </row>
    <row r="4" spans="1:15" x14ac:dyDescent="0.25">
      <c r="A4" s="257" t="s">
        <v>448</v>
      </c>
      <c r="B4" s="257" t="s">
        <v>2</v>
      </c>
      <c r="C4" s="260" t="s">
        <v>1114</v>
      </c>
      <c r="D4" s="260" t="s">
        <v>1115</v>
      </c>
      <c r="E4" s="260" t="s">
        <v>1116</v>
      </c>
      <c r="F4" s="260" t="s">
        <v>1117</v>
      </c>
      <c r="G4" s="260" t="s">
        <v>1118</v>
      </c>
      <c r="H4" s="260" t="s">
        <v>1119</v>
      </c>
      <c r="I4" s="260" t="s">
        <v>1120</v>
      </c>
      <c r="J4" s="260" t="s">
        <v>1121</v>
      </c>
      <c r="K4" s="260" t="s">
        <v>1122</v>
      </c>
      <c r="L4" s="260" t="s">
        <v>1123</v>
      </c>
      <c r="M4" s="260" t="s">
        <v>1124</v>
      </c>
      <c r="N4" s="260" t="s">
        <v>1125</v>
      </c>
      <c r="O4" s="263" t="s">
        <v>411</v>
      </c>
    </row>
    <row r="5" spans="1:15" x14ac:dyDescent="0.25">
      <c r="A5" s="257">
        <v>1101</v>
      </c>
      <c r="B5" s="257" t="s">
        <v>60</v>
      </c>
      <c r="C5" s="260">
        <v>1</v>
      </c>
      <c r="D5" s="260">
        <v>1</v>
      </c>
      <c r="E5" s="260">
        <v>1</v>
      </c>
      <c r="F5" s="260">
        <v>1</v>
      </c>
      <c r="G5" s="260">
        <v>1</v>
      </c>
      <c r="H5" s="260">
        <v>1</v>
      </c>
      <c r="I5" s="260">
        <v>1</v>
      </c>
      <c r="J5" s="260">
        <v>1</v>
      </c>
      <c r="K5" s="260">
        <v>1</v>
      </c>
      <c r="L5" s="260">
        <v>1</v>
      </c>
      <c r="M5" s="260">
        <v>1</v>
      </c>
      <c r="N5" s="260">
        <v>1</v>
      </c>
      <c r="O5" s="261">
        <v>1</v>
      </c>
    </row>
    <row r="6" spans="1:15" x14ac:dyDescent="0.25">
      <c r="A6" s="257">
        <v>1107</v>
      </c>
      <c r="B6" s="257" t="s">
        <v>70</v>
      </c>
      <c r="C6" s="260">
        <v>1</v>
      </c>
      <c r="D6" s="260">
        <v>1</v>
      </c>
      <c r="E6" s="260">
        <v>1</v>
      </c>
      <c r="F6" s="260">
        <v>1</v>
      </c>
      <c r="G6" s="260">
        <v>1</v>
      </c>
      <c r="H6" s="260">
        <v>1</v>
      </c>
      <c r="I6" s="260">
        <v>1</v>
      </c>
      <c r="J6" s="260">
        <v>1</v>
      </c>
      <c r="K6" s="260">
        <v>1</v>
      </c>
      <c r="L6" s="260">
        <v>1</v>
      </c>
      <c r="M6" s="260">
        <v>1</v>
      </c>
      <c r="N6" s="260">
        <v>1</v>
      </c>
      <c r="O6" s="261">
        <v>1</v>
      </c>
    </row>
    <row r="7" spans="1:15" x14ac:dyDescent="0.25">
      <c r="A7" s="257">
        <v>1401</v>
      </c>
      <c r="B7" s="257" t="s">
        <v>220</v>
      </c>
      <c r="C7" s="260">
        <v>1</v>
      </c>
      <c r="D7" s="260">
        <v>1</v>
      </c>
      <c r="E7" s="260">
        <v>1</v>
      </c>
      <c r="F7" s="260">
        <v>1</v>
      </c>
      <c r="G7" s="260">
        <v>1</v>
      </c>
      <c r="H7" s="260">
        <v>1</v>
      </c>
      <c r="I7" s="260">
        <v>1</v>
      </c>
      <c r="J7" s="260">
        <v>1</v>
      </c>
      <c r="K7" s="260">
        <v>1</v>
      </c>
      <c r="L7" s="260">
        <v>1</v>
      </c>
      <c r="M7" s="260">
        <v>1</v>
      </c>
      <c r="N7" s="260">
        <v>1</v>
      </c>
      <c r="O7" s="261">
        <v>1</v>
      </c>
    </row>
    <row r="8" spans="1:15" x14ac:dyDescent="0.25">
      <c r="A8" s="257">
        <v>1402</v>
      </c>
      <c r="B8" s="257" t="s">
        <v>261</v>
      </c>
      <c r="C8" s="260">
        <v>1</v>
      </c>
      <c r="D8" s="260">
        <v>1</v>
      </c>
      <c r="E8" s="260">
        <v>1</v>
      </c>
      <c r="F8" s="260">
        <v>1</v>
      </c>
      <c r="G8" s="260">
        <v>1</v>
      </c>
      <c r="H8" s="260">
        <v>1</v>
      </c>
      <c r="I8" s="260">
        <v>1</v>
      </c>
      <c r="J8" s="260">
        <v>1</v>
      </c>
      <c r="K8" s="260">
        <v>1</v>
      </c>
      <c r="L8" s="260">
        <v>1</v>
      </c>
      <c r="M8" s="260">
        <v>1</v>
      </c>
      <c r="N8" s="260">
        <v>1</v>
      </c>
      <c r="O8" s="261">
        <v>1</v>
      </c>
    </row>
    <row r="9" spans="1:15" x14ac:dyDescent="0.25">
      <c r="A9" s="257">
        <v>1403</v>
      </c>
      <c r="B9" s="257" t="s">
        <v>334</v>
      </c>
      <c r="C9" s="260">
        <v>1</v>
      </c>
      <c r="D9" s="260">
        <v>1</v>
      </c>
      <c r="E9" s="260">
        <v>1</v>
      </c>
      <c r="F9" s="260">
        <v>1</v>
      </c>
      <c r="G9" s="260">
        <v>1</v>
      </c>
      <c r="H9" s="260">
        <v>1</v>
      </c>
      <c r="I9" s="260">
        <v>1</v>
      </c>
      <c r="J9" s="260">
        <v>1</v>
      </c>
      <c r="K9" s="260">
        <v>1</v>
      </c>
      <c r="L9" s="260">
        <v>1</v>
      </c>
      <c r="M9" s="260">
        <v>1</v>
      </c>
      <c r="N9" s="260">
        <v>1</v>
      </c>
      <c r="O9" s="261">
        <v>1</v>
      </c>
    </row>
    <row r="10" spans="1:15" x14ac:dyDescent="0.25">
      <c r="A10" s="257">
        <v>1404</v>
      </c>
      <c r="B10" s="257" t="s">
        <v>262</v>
      </c>
      <c r="C10" s="260">
        <v>1</v>
      </c>
      <c r="D10" s="260">
        <v>1</v>
      </c>
      <c r="E10" s="260">
        <v>1</v>
      </c>
      <c r="F10" s="260">
        <v>1</v>
      </c>
      <c r="G10" s="260">
        <v>1</v>
      </c>
      <c r="H10" s="260">
        <v>1</v>
      </c>
      <c r="I10" s="260">
        <v>1</v>
      </c>
      <c r="J10" s="260">
        <v>1</v>
      </c>
      <c r="K10" s="260">
        <v>1</v>
      </c>
      <c r="L10" s="260">
        <v>1</v>
      </c>
      <c r="M10" s="260">
        <v>1</v>
      </c>
      <c r="N10" s="260">
        <v>1</v>
      </c>
      <c r="O10" s="261">
        <v>1</v>
      </c>
    </row>
    <row r="11" spans="1:15" x14ac:dyDescent="0.25">
      <c r="A11" s="257">
        <v>1405</v>
      </c>
      <c r="B11" s="257" t="s">
        <v>209</v>
      </c>
      <c r="C11" s="260">
        <v>1</v>
      </c>
      <c r="D11" s="260">
        <v>1</v>
      </c>
      <c r="E11" s="260">
        <v>1</v>
      </c>
      <c r="F11" s="260">
        <v>1</v>
      </c>
      <c r="G11" s="260">
        <v>1</v>
      </c>
      <c r="H11" s="260">
        <v>1</v>
      </c>
      <c r="I11" s="260">
        <v>1</v>
      </c>
      <c r="J11" s="260">
        <v>1</v>
      </c>
      <c r="K11" s="260">
        <v>1</v>
      </c>
      <c r="L11" s="260">
        <v>1</v>
      </c>
      <c r="M11" s="260">
        <v>1</v>
      </c>
      <c r="N11" s="260">
        <v>1</v>
      </c>
      <c r="O11" s="261">
        <v>1</v>
      </c>
    </row>
    <row r="12" spans="1:15" x14ac:dyDescent="0.25">
      <c r="A12" s="257">
        <v>2101</v>
      </c>
      <c r="B12" s="257" t="s">
        <v>28</v>
      </c>
      <c r="C12" s="260">
        <v>1</v>
      </c>
      <c r="D12" s="260">
        <v>1</v>
      </c>
      <c r="E12" s="260">
        <v>1</v>
      </c>
      <c r="F12" s="260">
        <v>1</v>
      </c>
      <c r="G12" s="260">
        <v>1</v>
      </c>
      <c r="H12" s="260">
        <v>1</v>
      </c>
      <c r="I12" s="260">
        <v>1</v>
      </c>
      <c r="J12" s="260">
        <v>1</v>
      </c>
      <c r="K12" s="260">
        <v>1</v>
      </c>
      <c r="L12" s="260">
        <v>1</v>
      </c>
      <c r="M12" s="260">
        <v>1</v>
      </c>
      <c r="N12" s="260">
        <v>1</v>
      </c>
      <c r="O12" s="261">
        <v>1</v>
      </c>
    </row>
    <row r="13" spans="1:15" x14ac:dyDescent="0.25">
      <c r="A13" s="257">
        <v>2102</v>
      </c>
      <c r="B13" s="257" t="s">
        <v>143</v>
      </c>
      <c r="C13" s="260">
        <v>1</v>
      </c>
      <c r="D13" s="260">
        <v>1</v>
      </c>
      <c r="E13" s="260">
        <v>1</v>
      </c>
      <c r="F13" s="260">
        <v>1</v>
      </c>
      <c r="G13" s="260">
        <v>1</v>
      </c>
      <c r="H13" s="260">
        <v>1</v>
      </c>
      <c r="I13" s="260">
        <v>1</v>
      </c>
      <c r="J13" s="260">
        <v>1</v>
      </c>
      <c r="K13" s="260">
        <v>1</v>
      </c>
      <c r="L13" s="260">
        <v>1</v>
      </c>
      <c r="M13" s="260">
        <v>1</v>
      </c>
      <c r="N13" s="260">
        <v>1</v>
      </c>
      <c r="O13" s="261">
        <v>1</v>
      </c>
    </row>
    <row r="14" spans="1:15" x14ac:dyDescent="0.25">
      <c r="A14" s="257">
        <v>2103</v>
      </c>
      <c r="B14" s="257" t="s">
        <v>206</v>
      </c>
      <c r="C14" s="260">
        <v>1</v>
      </c>
      <c r="D14" s="260">
        <v>1</v>
      </c>
      <c r="E14" s="260">
        <v>1</v>
      </c>
      <c r="F14" s="260">
        <v>1</v>
      </c>
      <c r="G14" s="260">
        <v>1</v>
      </c>
      <c r="H14" s="260">
        <v>1</v>
      </c>
      <c r="I14" s="260">
        <v>1</v>
      </c>
      <c r="J14" s="260">
        <v>1</v>
      </c>
      <c r="K14" s="260">
        <v>1</v>
      </c>
      <c r="L14" s="260">
        <v>1</v>
      </c>
      <c r="M14" s="260">
        <v>1</v>
      </c>
      <c r="N14" s="260">
        <v>1</v>
      </c>
      <c r="O14" s="261">
        <v>1</v>
      </c>
    </row>
    <row r="15" spans="1:15" x14ac:dyDescent="0.25">
      <c r="A15" s="257">
        <v>2104</v>
      </c>
      <c r="B15" s="257" t="s">
        <v>129</v>
      </c>
      <c r="C15" s="260">
        <v>1</v>
      </c>
      <c r="D15" s="260">
        <v>1</v>
      </c>
      <c r="E15" s="260">
        <v>1</v>
      </c>
      <c r="F15" s="260">
        <v>1</v>
      </c>
      <c r="G15" s="260">
        <v>1</v>
      </c>
      <c r="H15" s="260">
        <v>1</v>
      </c>
      <c r="I15" s="260">
        <v>1</v>
      </c>
      <c r="J15" s="260">
        <v>1</v>
      </c>
      <c r="K15" s="260">
        <v>1</v>
      </c>
      <c r="L15" s="260">
        <v>1</v>
      </c>
      <c r="M15" s="260">
        <v>1</v>
      </c>
      <c r="N15" s="260">
        <v>1</v>
      </c>
      <c r="O15" s="261">
        <v>1</v>
      </c>
    </row>
    <row r="16" spans="1:15" x14ac:dyDescent="0.25">
      <c r="A16" s="257">
        <v>2201</v>
      </c>
      <c r="B16" s="257" t="s">
        <v>74</v>
      </c>
      <c r="C16" s="260">
        <v>1</v>
      </c>
      <c r="D16" s="260">
        <v>1</v>
      </c>
      <c r="E16" s="260">
        <v>1</v>
      </c>
      <c r="F16" s="260">
        <v>1</v>
      </c>
      <c r="G16" s="260">
        <v>1</v>
      </c>
      <c r="H16" s="260">
        <v>1</v>
      </c>
      <c r="I16" s="260">
        <v>1</v>
      </c>
      <c r="J16" s="260">
        <v>1</v>
      </c>
      <c r="K16" s="260">
        <v>1</v>
      </c>
      <c r="L16" s="260">
        <v>1</v>
      </c>
      <c r="M16" s="260">
        <v>1</v>
      </c>
      <c r="N16" s="260">
        <v>1</v>
      </c>
      <c r="O16" s="261">
        <v>1</v>
      </c>
    </row>
    <row r="17" spans="1:15" x14ac:dyDescent="0.25">
      <c r="A17" s="257">
        <v>2202</v>
      </c>
      <c r="B17" s="257" t="s">
        <v>326</v>
      </c>
      <c r="C17" s="260">
        <v>1</v>
      </c>
      <c r="D17" s="260">
        <v>1</v>
      </c>
      <c r="E17" s="260">
        <v>1</v>
      </c>
      <c r="F17" s="260">
        <v>1</v>
      </c>
      <c r="G17" s="260">
        <v>1</v>
      </c>
      <c r="H17" s="260">
        <v>1</v>
      </c>
      <c r="I17" s="260">
        <v>1</v>
      </c>
      <c r="J17" s="260">
        <v>1</v>
      </c>
      <c r="K17" s="260">
        <v>1</v>
      </c>
      <c r="L17" s="260">
        <v>1</v>
      </c>
      <c r="M17" s="260">
        <v>1</v>
      </c>
      <c r="N17" s="260">
        <v>1</v>
      </c>
      <c r="O17" s="261">
        <v>1</v>
      </c>
    </row>
    <row r="18" spans="1:15" x14ac:dyDescent="0.25">
      <c r="A18" s="257">
        <v>2203</v>
      </c>
      <c r="B18" s="257" t="s">
        <v>202</v>
      </c>
      <c r="C18" s="260">
        <v>1</v>
      </c>
      <c r="D18" s="260">
        <v>1</v>
      </c>
      <c r="E18" s="260">
        <v>1</v>
      </c>
      <c r="F18" s="260">
        <v>1</v>
      </c>
      <c r="G18" s="260">
        <v>1</v>
      </c>
      <c r="H18" s="260">
        <v>1</v>
      </c>
      <c r="I18" s="260">
        <v>1</v>
      </c>
      <c r="J18" s="260">
        <v>1</v>
      </c>
      <c r="K18" s="260">
        <v>1</v>
      </c>
      <c r="L18" s="260">
        <v>1</v>
      </c>
      <c r="M18" s="260">
        <v>1</v>
      </c>
      <c r="N18" s="260">
        <v>0</v>
      </c>
      <c r="O18" s="261">
        <v>0.91700000000000004</v>
      </c>
    </row>
    <row r="19" spans="1:15" x14ac:dyDescent="0.25">
      <c r="A19" s="257">
        <v>2301</v>
      </c>
      <c r="B19" s="257" t="s">
        <v>125</v>
      </c>
      <c r="C19" s="260">
        <v>1</v>
      </c>
      <c r="D19" s="260">
        <v>1</v>
      </c>
      <c r="E19" s="260">
        <v>1</v>
      </c>
      <c r="F19" s="260">
        <v>1</v>
      </c>
      <c r="G19" s="260">
        <v>1</v>
      </c>
      <c r="H19" s="260">
        <v>1</v>
      </c>
      <c r="I19" s="260">
        <v>1</v>
      </c>
      <c r="J19" s="260">
        <v>1</v>
      </c>
      <c r="K19" s="260">
        <v>1</v>
      </c>
      <c r="L19" s="260">
        <v>1</v>
      </c>
      <c r="M19" s="260">
        <v>1</v>
      </c>
      <c r="N19" s="260">
        <v>1</v>
      </c>
      <c r="O19" s="261">
        <v>1</v>
      </c>
    </row>
    <row r="20" spans="1:15" x14ac:dyDescent="0.25">
      <c r="A20" s="257">
        <v>2302</v>
      </c>
      <c r="B20" s="257" t="s">
        <v>145</v>
      </c>
      <c r="C20" s="260">
        <v>1</v>
      </c>
      <c r="D20" s="260">
        <v>1</v>
      </c>
      <c r="E20" s="260">
        <v>1</v>
      </c>
      <c r="F20" s="260">
        <v>1</v>
      </c>
      <c r="G20" s="260">
        <v>1</v>
      </c>
      <c r="H20" s="260">
        <v>1</v>
      </c>
      <c r="I20" s="260">
        <v>1</v>
      </c>
      <c r="J20" s="260">
        <v>1</v>
      </c>
      <c r="K20" s="260">
        <v>1</v>
      </c>
      <c r="L20" s="260">
        <v>1</v>
      </c>
      <c r="M20" s="260">
        <v>1</v>
      </c>
      <c r="N20" s="260">
        <v>1</v>
      </c>
      <c r="O20" s="261">
        <v>1</v>
      </c>
    </row>
    <row r="21" spans="1:15" x14ac:dyDescent="0.25">
      <c r="A21" s="257">
        <v>3101</v>
      </c>
      <c r="B21" s="257" t="s">
        <v>52</v>
      </c>
      <c r="C21" s="260">
        <v>1</v>
      </c>
      <c r="D21" s="260">
        <v>1</v>
      </c>
      <c r="E21" s="260">
        <v>1</v>
      </c>
      <c r="F21" s="260">
        <v>1</v>
      </c>
      <c r="G21" s="260">
        <v>1</v>
      </c>
      <c r="H21" s="260">
        <v>1</v>
      </c>
      <c r="I21" s="260">
        <v>1</v>
      </c>
      <c r="J21" s="260">
        <v>1</v>
      </c>
      <c r="K21" s="260">
        <v>1</v>
      </c>
      <c r="L21" s="260">
        <v>1</v>
      </c>
      <c r="M21" s="260">
        <v>1</v>
      </c>
      <c r="N21" s="260">
        <v>1</v>
      </c>
      <c r="O21" s="261">
        <v>1</v>
      </c>
    </row>
    <row r="22" spans="1:15" x14ac:dyDescent="0.25">
      <c r="A22" s="257">
        <v>3102</v>
      </c>
      <c r="B22" s="257" t="s">
        <v>87</v>
      </c>
      <c r="C22" s="260">
        <v>1</v>
      </c>
      <c r="D22" s="260">
        <v>1</v>
      </c>
      <c r="E22" s="260">
        <v>1</v>
      </c>
      <c r="F22" s="260">
        <v>1</v>
      </c>
      <c r="G22" s="260">
        <v>1</v>
      </c>
      <c r="H22" s="260">
        <v>1</v>
      </c>
      <c r="I22" s="260">
        <v>1</v>
      </c>
      <c r="J22" s="260">
        <v>1</v>
      </c>
      <c r="K22" s="260">
        <v>1</v>
      </c>
      <c r="L22" s="260">
        <v>1</v>
      </c>
      <c r="M22" s="260">
        <v>1</v>
      </c>
      <c r="N22" s="260">
        <v>1</v>
      </c>
      <c r="O22" s="261">
        <v>1</v>
      </c>
    </row>
    <row r="23" spans="1:15" x14ac:dyDescent="0.25">
      <c r="A23" s="257">
        <v>3103</v>
      </c>
      <c r="B23" s="257" t="s">
        <v>168</v>
      </c>
      <c r="C23" s="260">
        <v>1</v>
      </c>
      <c r="D23" s="260">
        <v>1</v>
      </c>
      <c r="E23" s="260">
        <v>1</v>
      </c>
      <c r="F23" s="260">
        <v>1</v>
      </c>
      <c r="G23" s="260">
        <v>1</v>
      </c>
      <c r="H23" s="260">
        <v>1</v>
      </c>
      <c r="I23" s="260">
        <v>1</v>
      </c>
      <c r="J23" s="260">
        <v>1</v>
      </c>
      <c r="K23" s="260">
        <v>1</v>
      </c>
      <c r="L23" s="260">
        <v>1</v>
      </c>
      <c r="M23" s="260">
        <v>1</v>
      </c>
      <c r="N23" s="260">
        <v>1</v>
      </c>
      <c r="O23" s="261">
        <v>1</v>
      </c>
    </row>
    <row r="24" spans="1:15" x14ac:dyDescent="0.25">
      <c r="A24" s="257">
        <v>3201</v>
      </c>
      <c r="B24" s="257" t="s">
        <v>133</v>
      </c>
      <c r="C24" s="260">
        <v>1</v>
      </c>
      <c r="D24" s="260">
        <v>1</v>
      </c>
      <c r="E24" s="260">
        <v>1</v>
      </c>
      <c r="F24" s="260">
        <v>1</v>
      </c>
      <c r="G24" s="260">
        <v>1</v>
      </c>
      <c r="H24" s="260">
        <v>1</v>
      </c>
      <c r="I24" s="260">
        <v>1</v>
      </c>
      <c r="J24" s="260">
        <v>1</v>
      </c>
      <c r="K24" s="260">
        <v>1</v>
      </c>
      <c r="L24" s="260">
        <v>1</v>
      </c>
      <c r="M24" s="260">
        <v>1</v>
      </c>
      <c r="N24" s="260">
        <v>1</v>
      </c>
      <c r="O24" s="261">
        <v>1</v>
      </c>
    </row>
    <row r="25" spans="1:15" x14ac:dyDescent="0.25">
      <c r="A25" s="257">
        <v>3202</v>
      </c>
      <c r="B25" s="257" t="s">
        <v>181</v>
      </c>
      <c r="C25" s="260">
        <v>1</v>
      </c>
      <c r="D25" s="260">
        <v>1</v>
      </c>
      <c r="E25" s="260">
        <v>1</v>
      </c>
      <c r="F25" s="260">
        <v>1</v>
      </c>
      <c r="G25" s="260">
        <v>1</v>
      </c>
      <c r="H25" s="260">
        <v>1</v>
      </c>
      <c r="I25" s="260">
        <v>1</v>
      </c>
      <c r="J25" s="260">
        <v>1</v>
      </c>
      <c r="K25" s="260">
        <v>1</v>
      </c>
      <c r="L25" s="260">
        <v>1</v>
      </c>
      <c r="M25" s="260">
        <v>1</v>
      </c>
      <c r="N25" s="260">
        <v>1</v>
      </c>
      <c r="O25" s="261">
        <v>1</v>
      </c>
    </row>
    <row r="26" spans="1:15" x14ac:dyDescent="0.25">
      <c r="A26" s="257">
        <v>3301</v>
      </c>
      <c r="B26" s="257" t="s">
        <v>142</v>
      </c>
      <c r="C26" s="260">
        <v>1</v>
      </c>
      <c r="D26" s="260">
        <v>1</v>
      </c>
      <c r="E26" s="260">
        <v>1</v>
      </c>
      <c r="F26" s="260">
        <v>1</v>
      </c>
      <c r="G26" s="260">
        <v>1</v>
      </c>
      <c r="H26" s="260">
        <v>1</v>
      </c>
      <c r="I26" s="260">
        <v>1</v>
      </c>
      <c r="J26" s="260">
        <v>1</v>
      </c>
      <c r="K26" s="260">
        <v>1</v>
      </c>
      <c r="L26" s="260">
        <v>1</v>
      </c>
      <c r="M26" s="260">
        <v>1</v>
      </c>
      <c r="N26" s="260">
        <v>1</v>
      </c>
      <c r="O26" s="261">
        <v>1</v>
      </c>
    </row>
    <row r="27" spans="1:15" x14ac:dyDescent="0.25">
      <c r="A27" s="257">
        <v>3302</v>
      </c>
      <c r="B27" s="257" t="s">
        <v>329</v>
      </c>
      <c r="C27" s="260">
        <v>1</v>
      </c>
      <c r="D27" s="260">
        <v>1</v>
      </c>
      <c r="E27" s="260">
        <v>1</v>
      </c>
      <c r="F27" s="260">
        <v>1</v>
      </c>
      <c r="G27" s="260">
        <v>1</v>
      </c>
      <c r="H27" s="260">
        <v>1</v>
      </c>
      <c r="I27" s="260">
        <v>1</v>
      </c>
      <c r="J27" s="260">
        <v>1</v>
      </c>
      <c r="K27" s="260">
        <v>1</v>
      </c>
      <c r="L27" s="260">
        <v>1</v>
      </c>
      <c r="M27" s="260">
        <v>1</v>
      </c>
      <c r="N27" s="260">
        <v>1</v>
      </c>
      <c r="O27" s="261">
        <v>1</v>
      </c>
    </row>
    <row r="28" spans="1:15" x14ac:dyDescent="0.25">
      <c r="A28" s="257">
        <v>3303</v>
      </c>
      <c r="B28" s="257" t="s">
        <v>159</v>
      </c>
      <c r="C28" s="260">
        <v>1</v>
      </c>
      <c r="D28" s="260">
        <v>1</v>
      </c>
      <c r="E28" s="260">
        <v>1</v>
      </c>
      <c r="F28" s="260">
        <v>1</v>
      </c>
      <c r="G28" s="260">
        <v>1</v>
      </c>
      <c r="H28" s="260">
        <v>1</v>
      </c>
      <c r="I28" s="260">
        <v>1</v>
      </c>
      <c r="J28" s="260">
        <v>1</v>
      </c>
      <c r="K28" s="260">
        <v>1</v>
      </c>
      <c r="L28" s="260">
        <v>1</v>
      </c>
      <c r="M28" s="260">
        <v>1</v>
      </c>
      <c r="N28" s="260">
        <v>1</v>
      </c>
      <c r="O28" s="261">
        <v>1</v>
      </c>
    </row>
    <row r="29" spans="1:15" x14ac:dyDescent="0.25">
      <c r="A29" s="257">
        <v>3304</v>
      </c>
      <c r="B29" s="257" t="s">
        <v>217</v>
      </c>
      <c r="C29" s="260">
        <v>1</v>
      </c>
      <c r="D29" s="260">
        <v>1</v>
      </c>
      <c r="E29" s="260">
        <v>1</v>
      </c>
      <c r="F29" s="260">
        <v>1</v>
      </c>
      <c r="G29" s="260">
        <v>1</v>
      </c>
      <c r="H29" s="260">
        <v>1</v>
      </c>
      <c r="I29" s="260">
        <v>1</v>
      </c>
      <c r="J29" s="260">
        <v>1</v>
      </c>
      <c r="K29" s="260">
        <v>1</v>
      </c>
      <c r="L29" s="260">
        <v>1</v>
      </c>
      <c r="M29" s="260">
        <v>1</v>
      </c>
      <c r="N29" s="260">
        <v>1</v>
      </c>
      <c r="O29" s="261">
        <v>1</v>
      </c>
    </row>
    <row r="30" spans="1:15" x14ac:dyDescent="0.25">
      <c r="A30" s="257">
        <v>4101</v>
      </c>
      <c r="B30" s="257" t="s">
        <v>84</v>
      </c>
      <c r="C30" s="260">
        <v>1</v>
      </c>
      <c r="D30" s="260">
        <v>1</v>
      </c>
      <c r="E30" s="260">
        <v>1</v>
      </c>
      <c r="F30" s="260">
        <v>1</v>
      </c>
      <c r="G30" s="260">
        <v>1</v>
      </c>
      <c r="H30" s="260">
        <v>1</v>
      </c>
      <c r="I30" s="260">
        <v>1</v>
      </c>
      <c r="J30" s="260">
        <v>1</v>
      </c>
      <c r="K30" s="260">
        <v>1</v>
      </c>
      <c r="L30" s="260">
        <v>1</v>
      </c>
      <c r="M30" s="260">
        <v>1</v>
      </c>
      <c r="N30" s="260">
        <v>1</v>
      </c>
      <c r="O30" s="261">
        <v>1</v>
      </c>
    </row>
    <row r="31" spans="1:15" x14ac:dyDescent="0.25">
      <c r="A31" s="257">
        <v>4102</v>
      </c>
      <c r="B31" s="257" t="s">
        <v>77</v>
      </c>
      <c r="C31" s="260">
        <v>1</v>
      </c>
      <c r="D31" s="260">
        <v>1</v>
      </c>
      <c r="E31" s="260">
        <v>1</v>
      </c>
      <c r="F31" s="260">
        <v>1</v>
      </c>
      <c r="G31" s="260">
        <v>1</v>
      </c>
      <c r="H31" s="260">
        <v>1</v>
      </c>
      <c r="I31" s="260">
        <v>1</v>
      </c>
      <c r="J31" s="260">
        <v>1</v>
      </c>
      <c r="K31" s="260">
        <v>1</v>
      </c>
      <c r="L31" s="260">
        <v>1</v>
      </c>
      <c r="M31" s="260">
        <v>1</v>
      </c>
      <c r="N31" s="260">
        <v>1</v>
      </c>
      <c r="O31" s="261">
        <v>1</v>
      </c>
    </row>
    <row r="32" spans="1:15" x14ac:dyDescent="0.25">
      <c r="A32" s="257">
        <v>4103</v>
      </c>
      <c r="B32" s="257" t="s">
        <v>89</v>
      </c>
      <c r="C32" s="260">
        <v>1</v>
      </c>
      <c r="D32" s="260">
        <v>1</v>
      </c>
      <c r="E32" s="260">
        <v>1</v>
      </c>
      <c r="F32" s="260">
        <v>1</v>
      </c>
      <c r="G32" s="260">
        <v>1</v>
      </c>
      <c r="H32" s="260">
        <v>1</v>
      </c>
      <c r="I32" s="260">
        <v>1</v>
      </c>
      <c r="J32" s="260">
        <v>1</v>
      </c>
      <c r="K32" s="260">
        <v>1</v>
      </c>
      <c r="L32" s="260">
        <v>1</v>
      </c>
      <c r="M32" s="260">
        <v>1</v>
      </c>
      <c r="N32" s="260">
        <v>1</v>
      </c>
      <c r="O32" s="261">
        <v>1</v>
      </c>
    </row>
    <row r="33" spans="1:15" x14ac:dyDescent="0.25">
      <c r="A33" s="257">
        <v>4104</v>
      </c>
      <c r="B33" s="257" t="s">
        <v>327</v>
      </c>
      <c r="C33" s="260">
        <v>1</v>
      </c>
      <c r="D33" s="260">
        <v>1</v>
      </c>
      <c r="E33" s="260">
        <v>1</v>
      </c>
      <c r="F33" s="260">
        <v>1</v>
      </c>
      <c r="G33" s="260">
        <v>1</v>
      </c>
      <c r="H33" s="260">
        <v>1</v>
      </c>
      <c r="I33" s="260">
        <v>1</v>
      </c>
      <c r="J33" s="260">
        <v>1</v>
      </c>
      <c r="K33" s="260">
        <v>1</v>
      </c>
      <c r="L33" s="260">
        <v>1</v>
      </c>
      <c r="M33" s="260">
        <v>1</v>
      </c>
      <c r="N33" s="260">
        <v>1</v>
      </c>
      <c r="O33" s="261">
        <v>1</v>
      </c>
    </row>
    <row r="34" spans="1:15" x14ac:dyDescent="0.25">
      <c r="A34" s="257">
        <v>4105</v>
      </c>
      <c r="B34" s="257" t="s">
        <v>208</v>
      </c>
      <c r="C34" s="260">
        <v>1</v>
      </c>
      <c r="D34" s="260">
        <v>1</v>
      </c>
      <c r="E34" s="260">
        <v>1</v>
      </c>
      <c r="F34" s="260">
        <v>1</v>
      </c>
      <c r="G34" s="260">
        <v>1</v>
      </c>
      <c r="H34" s="260">
        <v>1</v>
      </c>
      <c r="I34" s="260">
        <v>1</v>
      </c>
      <c r="J34" s="260">
        <v>1</v>
      </c>
      <c r="K34" s="260">
        <v>1</v>
      </c>
      <c r="L34" s="260">
        <v>1</v>
      </c>
      <c r="M34" s="260">
        <v>0</v>
      </c>
      <c r="N34" s="260">
        <v>0</v>
      </c>
      <c r="O34" s="261">
        <v>0.83299999999999996</v>
      </c>
    </row>
    <row r="35" spans="1:15" x14ac:dyDescent="0.25">
      <c r="A35" s="257">
        <v>4106</v>
      </c>
      <c r="B35" s="257" t="s">
        <v>230</v>
      </c>
      <c r="C35" s="260">
        <v>1</v>
      </c>
      <c r="D35" s="260">
        <v>1</v>
      </c>
      <c r="E35" s="260">
        <v>1</v>
      </c>
      <c r="F35" s="260">
        <v>1</v>
      </c>
      <c r="G35" s="260">
        <v>1</v>
      </c>
      <c r="H35" s="260">
        <v>1</v>
      </c>
      <c r="I35" s="260">
        <v>1</v>
      </c>
      <c r="J35" s="260">
        <v>1</v>
      </c>
      <c r="K35" s="260">
        <v>1</v>
      </c>
      <c r="L35" s="260">
        <v>1</v>
      </c>
      <c r="M35" s="260">
        <v>1</v>
      </c>
      <c r="N35" s="260">
        <v>1</v>
      </c>
      <c r="O35" s="261">
        <v>1</v>
      </c>
    </row>
    <row r="36" spans="1:15" x14ac:dyDescent="0.25">
      <c r="A36" s="257">
        <v>4201</v>
      </c>
      <c r="B36" s="257" t="s">
        <v>119</v>
      </c>
      <c r="C36" s="260">
        <v>1</v>
      </c>
      <c r="D36" s="260">
        <v>1</v>
      </c>
      <c r="E36" s="260">
        <v>1</v>
      </c>
      <c r="F36" s="260">
        <v>1</v>
      </c>
      <c r="G36" s="260">
        <v>1</v>
      </c>
      <c r="H36" s="260">
        <v>1</v>
      </c>
      <c r="I36" s="260">
        <v>1</v>
      </c>
      <c r="J36" s="260">
        <v>1</v>
      </c>
      <c r="K36" s="260">
        <v>1</v>
      </c>
      <c r="L36" s="260">
        <v>1</v>
      </c>
      <c r="M36" s="260">
        <v>1</v>
      </c>
      <c r="N36" s="260">
        <v>1</v>
      </c>
      <c r="O36" s="261">
        <v>1</v>
      </c>
    </row>
    <row r="37" spans="1:15" x14ac:dyDescent="0.25">
      <c r="A37" s="257">
        <v>4202</v>
      </c>
      <c r="B37" s="257" t="s">
        <v>248</v>
      </c>
      <c r="C37" s="260">
        <v>1</v>
      </c>
      <c r="D37" s="260">
        <v>1</v>
      </c>
      <c r="E37" s="260">
        <v>1</v>
      </c>
      <c r="F37" s="260">
        <v>1</v>
      </c>
      <c r="G37" s="260">
        <v>1</v>
      </c>
      <c r="H37" s="260">
        <v>1</v>
      </c>
      <c r="I37" s="260">
        <v>1</v>
      </c>
      <c r="J37" s="260">
        <v>1</v>
      </c>
      <c r="K37" s="260">
        <v>1</v>
      </c>
      <c r="L37" s="260">
        <v>1</v>
      </c>
      <c r="M37" s="260">
        <v>1</v>
      </c>
      <c r="N37" s="260">
        <v>1</v>
      </c>
      <c r="O37" s="261">
        <v>1</v>
      </c>
    </row>
    <row r="38" spans="1:15" x14ac:dyDescent="0.25">
      <c r="A38" s="257">
        <v>4203</v>
      </c>
      <c r="B38" s="257" t="s">
        <v>171</v>
      </c>
      <c r="C38" s="260">
        <v>1</v>
      </c>
      <c r="D38" s="260">
        <v>1</v>
      </c>
      <c r="E38" s="260">
        <v>1</v>
      </c>
      <c r="F38" s="260">
        <v>1</v>
      </c>
      <c r="G38" s="260">
        <v>1</v>
      </c>
      <c r="H38" s="260">
        <v>1</v>
      </c>
      <c r="I38" s="260">
        <v>1</v>
      </c>
      <c r="J38" s="260">
        <v>1</v>
      </c>
      <c r="K38" s="260">
        <v>1</v>
      </c>
      <c r="L38" s="260">
        <v>1</v>
      </c>
      <c r="M38" s="260">
        <v>1</v>
      </c>
      <c r="N38" s="260">
        <v>1</v>
      </c>
      <c r="O38" s="261">
        <v>1</v>
      </c>
    </row>
    <row r="39" spans="1:15" x14ac:dyDescent="0.25">
      <c r="A39" s="257">
        <v>4204</v>
      </c>
      <c r="B39" s="257" t="s">
        <v>308</v>
      </c>
      <c r="C39" s="260">
        <v>1</v>
      </c>
      <c r="D39" s="260">
        <v>1</v>
      </c>
      <c r="E39" s="260">
        <v>1</v>
      </c>
      <c r="F39" s="260">
        <v>1</v>
      </c>
      <c r="G39" s="260">
        <v>1</v>
      </c>
      <c r="H39" s="260">
        <v>1</v>
      </c>
      <c r="I39" s="260">
        <v>1</v>
      </c>
      <c r="J39" s="260">
        <v>1</v>
      </c>
      <c r="K39" s="260">
        <v>1</v>
      </c>
      <c r="L39" s="260">
        <v>0</v>
      </c>
      <c r="M39" s="260">
        <v>0</v>
      </c>
      <c r="N39" s="260">
        <v>0</v>
      </c>
      <c r="O39" s="261">
        <v>0.75</v>
      </c>
    </row>
    <row r="40" spans="1:15" x14ac:dyDescent="0.25">
      <c r="A40" s="257">
        <v>4301</v>
      </c>
      <c r="B40" s="257" t="s">
        <v>124</v>
      </c>
      <c r="C40" s="260">
        <v>1</v>
      </c>
      <c r="D40" s="260">
        <v>1</v>
      </c>
      <c r="E40" s="260">
        <v>1</v>
      </c>
      <c r="F40" s="260">
        <v>1</v>
      </c>
      <c r="G40" s="260">
        <v>1</v>
      </c>
      <c r="H40" s="260">
        <v>1</v>
      </c>
      <c r="I40" s="260">
        <v>1</v>
      </c>
      <c r="J40" s="260">
        <v>1</v>
      </c>
      <c r="K40" s="260">
        <v>1</v>
      </c>
      <c r="L40" s="260">
        <v>1</v>
      </c>
      <c r="M40" s="260">
        <v>1</v>
      </c>
      <c r="N40" s="260">
        <v>0</v>
      </c>
      <c r="O40" s="261">
        <v>0.91700000000000004</v>
      </c>
    </row>
    <row r="41" spans="1:15" x14ac:dyDescent="0.25">
      <c r="A41" s="257">
        <v>4302</v>
      </c>
      <c r="B41" s="257" t="s">
        <v>314</v>
      </c>
      <c r="C41" s="260">
        <v>1</v>
      </c>
      <c r="D41" s="260">
        <v>1</v>
      </c>
      <c r="E41" s="260">
        <v>1</v>
      </c>
      <c r="F41" s="260">
        <v>1</v>
      </c>
      <c r="G41" s="260">
        <v>1</v>
      </c>
      <c r="H41" s="260">
        <v>1</v>
      </c>
      <c r="I41" s="260">
        <v>1</v>
      </c>
      <c r="J41" s="260">
        <v>1</v>
      </c>
      <c r="K41" s="260">
        <v>1</v>
      </c>
      <c r="L41" s="260">
        <v>1</v>
      </c>
      <c r="M41" s="260">
        <v>1</v>
      </c>
      <c r="N41" s="260">
        <v>1</v>
      </c>
      <c r="O41" s="261">
        <v>1</v>
      </c>
    </row>
    <row r="42" spans="1:15" x14ac:dyDescent="0.25">
      <c r="A42" s="257">
        <v>4303</v>
      </c>
      <c r="B42" s="257" t="s">
        <v>253</v>
      </c>
      <c r="C42" s="260">
        <v>1</v>
      </c>
      <c r="D42" s="260">
        <v>1</v>
      </c>
      <c r="E42" s="260">
        <v>1</v>
      </c>
      <c r="F42" s="260">
        <v>1</v>
      </c>
      <c r="G42" s="260">
        <v>1</v>
      </c>
      <c r="H42" s="260">
        <v>1</v>
      </c>
      <c r="I42" s="260">
        <v>1</v>
      </c>
      <c r="J42" s="260">
        <v>1</v>
      </c>
      <c r="K42" s="260">
        <v>1</v>
      </c>
      <c r="L42" s="260">
        <v>1</v>
      </c>
      <c r="M42" s="260">
        <v>1</v>
      </c>
      <c r="N42" s="260">
        <v>1</v>
      </c>
      <c r="O42" s="261">
        <v>1</v>
      </c>
    </row>
    <row r="43" spans="1:15" x14ac:dyDescent="0.25">
      <c r="A43" s="257">
        <v>4304</v>
      </c>
      <c r="B43" s="257" t="s">
        <v>299</v>
      </c>
      <c r="C43" s="260">
        <v>1</v>
      </c>
      <c r="D43" s="260">
        <v>1</v>
      </c>
      <c r="E43" s="260">
        <v>1</v>
      </c>
      <c r="F43" s="260">
        <v>1</v>
      </c>
      <c r="G43" s="260">
        <v>1</v>
      </c>
      <c r="H43" s="260">
        <v>1</v>
      </c>
      <c r="I43" s="260">
        <v>1</v>
      </c>
      <c r="J43" s="260">
        <v>1</v>
      </c>
      <c r="K43" s="260">
        <v>1</v>
      </c>
      <c r="L43" s="260">
        <v>1</v>
      </c>
      <c r="M43" s="260">
        <v>1</v>
      </c>
      <c r="N43" s="260">
        <v>1</v>
      </c>
      <c r="O43" s="261">
        <v>1</v>
      </c>
    </row>
    <row r="44" spans="1:15" x14ac:dyDescent="0.25">
      <c r="A44" s="257">
        <v>4305</v>
      </c>
      <c r="B44" s="257" t="s">
        <v>282</v>
      </c>
      <c r="C44" s="260">
        <v>1</v>
      </c>
      <c r="D44" s="260">
        <v>1</v>
      </c>
      <c r="E44" s="260">
        <v>1</v>
      </c>
      <c r="F44" s="260">
        <v>1</v>
      </c>
      <c r="G44" s="260">
        <v>1</v>
      </c>
      <c r="H44" s="260">
        <v>1</v>
      </c>
      <c r="I44" s="260">
        <v>1</v>
      </c>
      <c r="J44" s="260">
        <v>1</v>
      </c>
      <c r="K44" s="260">
        <v>1</v>
      </c>
      <c r="L44" s="260">
        <v>1</v>
      </c>
      <c r="M44" s="260">
        <v>1</v>
      </c>
      <c r="N44" s="260">
        <v>1</v>
      </c>
      <c r="O44" s="261">
        <v>1</v>
      </c>
    </row>
    <row r="45" spans="1:15" x14ac:dyDescent="0.25">
      <c r="A45" s="257">
        <v>5101</v>
      </c>
      <c r="B45" s="257" t="s">
        <v>47</v>
      </c>
      <c r="C45" s="260">
        <v>1</v>
      </c>
      <c r="D45" s="260">
        <v>1</v>
      </c>
      <c r="E45" s="260">
        <v>1</v>
      </c>
      <c r="F45" s="260">
        <v>1</v>
      </c>
      <c r="G45" s="260">
        <v>1</v>
      </c>
      <c r="H45" s="260">
        <v>1</v>
      </c>
      <c r="I45" s="260">
        <v>1</v>
      </c>
      <c r="J45" s="260">
        <v>1</v>
      </c>
      <c r="K45" s="260">
        <v>1</v>
      </c>
      <c r="L45" s="260">
        <v>1</v>
      </c>
      <c r="M45" s="260">
        <v>1</v>
      </c>
      <c r="N45" s="260">
        <v>1</v>
      </c>
      <c r="O45" s="261">
        <v>1</v>
      </c>
    </row>
    <row r="46" spans="1:15" x14ac:dyDescent="0.25">
      <c r="A46" s="257">
        <v>5102</v>
      </c>
      <c r="B46" s="257" t="s">
        <v>152</v>
      </c>
      <c r="C46" s="260">
        <v>1</v>
      </c>
      <c r="D46" s="260">
        <v>1</v>
      </c>
      <c r="E46" s="260">
        <v>1</v>
      </c>
      <c r="F46" s="260">
        <v>1</v>
      </c>
      <c r="G46" s="260">
        <v>1</v>
      </c>
      <c r="H46" s="260">
        <v>1</v>
      </c>
      <c r="I46" s="260">
        <v>1</v>
      </c>
      <c r="J46" s="260">
        <v>1</v>
      </c>
      <c r="K46" s="260">
        <v>1</v>
      </c>
      <c r="L46" s="260">
        <v>1</v>
      </c>
      <c r="M46" s="260">
        <v>1</v>
      </c>
      <c r="N46" s="260">
        <v>1</v>
      </c>
      <c r="O46" s="261">
        <v>1</v>
      </c>
    </row>
    <row r="47" spans="1:15" x14ac:dyDescent="0.25">
      <c r="A47" s="257">
        <v>5103</v>
      </c>
      <c r="B47" s="257" t="s">
        <v>58</v>
      </c>
      <c r="C47" s="260">
        <v>1</v>
      </c>
      <c r="D47" s="260">
        <v>1</v>
      </c>
      <c r="E47" s="260">
        <v>1</v>
      </c>
      <c r="F47" s="260">
        <v>1</v>
      </c>
      <c r="G47" s="260">
        <v>1</v>
      </c>
      <c r="H47" s="260">
        <v>1</v>
      </c>
      <c r="I47" s="260">
        <v>1</v>
      </c>
      <c r="J47" s="260">
        <v>1</v>
      </c>
      <c r="K47" s="260">
        <v>1</v>
      </c>
      <c r="L47" s="260">
        <v>1</v>
      </c>
      <c r="M47" s="260">
        <v>1</v>
      </c>
      <c r="N47" s="260">
        <v>1</v>
      </c>
      <c r="O47" s="261">
        <v>1</v>
      </c>
    </row>
    <row r="48" spans="1:15" x14ac:dyDescent="0.25">
      <c r="A48" s="257">
        <v>5104</v>
      </c>
      <c r="B48" s="257" t="s">
        <v>320</v>
      </c>
      <c r="C48" s="260">
        <v>1</v>
      </c>
      <c r="D48" s="260">
        <v>1</v>
      </c>
      <c r="E48" s="260">
        <v>1</v>
      </c>
      <c r="F48" s="260">
        <v>1</v>
      </c>
      <c r="G48" s="260">
        <v>1</v>
      </c>
      <c r="H48" s="260">
        <v>1</v>
      </c>
      <c r="I48" s="260">
        <v>1</v>
      </c>
      <c r="J48" s="260">
        <v>1</v>
      </c>
      <c r="K48" s="260">
        <v>1</v>
      </c>
      <c r="L48" s="260">
        <v>1</v>
      </c>
      <c r="M48" s="260">
        <v>1</v>
      </c>
      <c r="N48" s="260">
        <v>1</v>
      </c>
      <c r="O48" s="261">
        <v>1</v>
      </c>
    </row>
    <row r="49" spans="1:15" x14ac:dyDescent="0.25">
      <c r="A49" s="257">
        <v>5105</v>
      </c>
      <c r="B49" s="257" t="s">
        <v>147</v>
      </c>
      <c r="C49" s="260">
        <v>1</v>
      </c>
      <c r="D49" s="260">
        <v>1</v>
      </c>
      <c r="E49" s="260">
        <v>1</v>
      </c>
      <c r="F49" s="260">
        <v>1</v>
      </c>
      <c r="G49" s="260">
        <v>1</v>
      </c>
      <c r="H49" s="260">
        <v>1</v>
      </c>
      <c r="I49" s="260">
        <v>1</v>
      </c>
      <c r="J49" s="260">
        <v>1</v>
      </c>
      <c r="K49" s="260">
        <v>1</v>
      </c>
      <c r="L49" s="260">
        <v>1</v>
      </c>
      <c r="M49" s="260">
        <v>1</v>
      </c>
      <c r="N49" s="260">
        <v>1</v>
      </c>
      <c r="O49" s="261">
        <v>1</v>
      </c>
    </row>
    <row r="50" spans="1:15" x14ac:dyDescent="0.25">
      <c r="A50" s="257">
        <v>5107</v>
      </c>
      <c r="B50" s="257" t="s">
        <v>94</v>
      </c>
      <c r="C50" s="260">
        <v>1</v>
      </c>
      <c r="D50" s="260">
        <v>1</v>
      </c>
      <c r="E50" s="260">
        <v>1</v>
      </c>
      <c r="F50" s="260">
        <v>1</v>
      </c>
      <c r="G50" s="260">
        <v>1</v>
      </c>
      <c r="H50" s="260">
        <v>1</v>
      </c>
      <c r="I50" s="260">
        <v>1</v>
      </c>
      <c r="J50" s="260">
        <v>1</v>
      </c>
      <c r="K50" s="260">
        <v>1</v>
      </c>
      <c r="L50" s="260">
        <v>0</v>
      </c>
      <c r="M50" s="260">
        <v>1</v>
      </c>
      <c r="N50" s="260">
        <v>1</v>
      </c>
      <c r="O50" s="261">
        <v>0.91700000000000004</v>
      </c>
    </row>
    <row r="51" spans="1:15" x14ac:dyDescent="0.25">
      <c r="A51" s="257">
        <v>5109</v>
      </c>
      <c r="B51" s="257" t="s">
        <v>17</v>
      </c>
      <c r="C51" s="260">
        <v>1</v>
      </c>
      <c r="D51" s="260">
        <v>1</v>
      </c>
      <c r="E51" s="260">
        <v>1</v>
      </c>
      <c r="F51" s="260">
        <v>1</v>
      </c>
      <c r="G51" s="260">
        <v>1</v>
      </c>
      <c r="H51" s="260">
        <v>1</v>
      </c>
      <c r="I51" s="260">
        <v>1</v>
      </c>
      <c r="J51" s="260">
        <v>1</v>
      </c>
      <c r="K51" s="260">
        <v>1</v>
      </c>
      <c r="L51" s="260">
        <v>1</v>
      </c>
      <c r="M51" s="260">
        <v>1</v>
      </c>
      <c r="N51" s="260">
        <v>1</v>
      </c>
      <c r="O51" s="261">
        <v>1</v>
      </c>
    </row>
    <row r="52" spans="1:15" x14ac:dyDescent="0.25">
      <c r="A52" s="257">
        <v>5201</v>
      </c>
      <c r="B52" s="257" t="s">
        <v>239</v>
      </c>
      <c r="C52" s="260">
        <v>1</v>
      </c>
      <c r="D52" s="260">
        <v>1</v>
      </c>
      <c r="E52" s="260">
        <v>1</v>
      </c>
      <c r="F52" s="260">
        <v>1</v>
      </c>
      <c r="G52" s="260">
        <v>1</v>
      </c>
      <c r="H52" s="260">
        <v>1</v>
      </c>
      <c r="I52" s="260">
        <v>1</v>
      </c>
      <c r="J52" s="260">
        <v>1</v>
      </c>
      <c r="K52" s="260">
        <v>1</v>
      </c>
      <c r="L52" s="260">
        <v>1</v>
      </c>
      <c r="M52" s="260">
        <v>1</v>
      </c>
      <c r="N52" s="260">
        <v>1</v>
      </c>
      <c r="O52" s="261">
        <v>1</v>
      </c>
    </row>
    <row r="53" spans="1:15" x14ac:dyDescent="0.25">
      <c r="A53" s="257">
        <v>5301</v>
      </c>
      <c r="B53" s="257" t="s">
        <v>139</v>
      </c>
      <c r="C53" s="260">
        <v>1</v>
      </c>
      <c r="D53" s="260">
        <v>1</v>
      </c>
      <c r="E53" s="260">
        <v>1</v>
      </c>
      <c r="F53" s="260">
        <v>1</v>
      </c>
      <c r="G53" s="260">
        <v>1</v>
      </c>
      <c r="H53" s="260">
        <v>1</v>
      </c>
      <c r="I53" s="260">
        <v>1</v>
      </c>
      <c r="J53" s="260">
        <v>1</v>
      </c>
      <c r="K53" s="260">
        <v>1</v>
      </c>
      <c r="L53" s="260">
        <v>1</v>
      </c>
      <c r="M53" s="260">
        <v>1</v>
      </c>
      <c r="N53" s="260">
        <v>1</v>
      </c>
      <c r="O53" s="261">
        <v>1</v>
      </c>
    </row>
    <row r="54" spans="1:15" x14ac:dyDescent="0.25">
      <c r="A54" s="257">
        <v>5302</v>
      </c>
      <c r="B54" s="257" t="s">
        <v>155</v>
      </c>
      <c r="C54" s="260">
        <v>1</v>
      </c>
      <c r="D54" s="260">
        <v>1</v>
      </c>
      <c r="E54" s="260">
        <v>1</v>
      </c>
      <c r="F54" s="260">
        <v>1</v>
      </c>
      <c r="G54" s="260">
        <v>1</v>
      </c>
      <c r="H54" s="260">
        <v>1</v>
      </c>
      <c r="I54" s="260">
        <v>1</v>
      </c>
      <c r="J54" s="260">
        <v>1</v>
      </c>
      <c r="K54" s="260">
        <v>1</v>
      </c>
      <c r="L54" s="260">
        <v>1</v>
      </c>
      <c r="M54" s="260">
        <v>1</v>
      </c>
      <c r="N54" s="260">
        <v>1</v>
      </c>
      <c r="O54" s="261">
        <v>1</v>
      </c>
    </row>
    <row r="55" spans="1:15" x14ac:dyDescent="0.25">
      <c r="A55" s="257">
        <v>5303</v>
      </c>
      <c r="B55" s="257" t="s">
        <v>98</v>
      </c>
      <c r="C55" s="260">
        <v>1</v>
      </c>
      <c r="D55" s="260">
        <v>1</v>
      </c>
      <c r="E55" s="260">
        <v>1</v>
      </c>
      <c r="F55" s="260">
        <v>1</v>
      </c>
      <c r="G55" s="260">
        <v>1</v>
      </c>
      <c r="H55" s="260">
        <v>1</v>
      </c>
      <c r="I55" s="260">
        <v>1</v>
      </c>
      <c r="J55" s="260">
        <v>1</v>
      </c>
      <c r="K55" s="260">
        <v>1</v>
      </c>
      <c r="L55" s="260">
        <v>1</v>
      </c>
      <c r="M55" s="260">
        <v>1</v>
      </c>
      <c r="N55" s="260">
        <v>1</v>
      </c>
      <c r="O55" s="261">
        <v>1</v>
      </c>
    </row>
    <row r="56" spans="1:15" x14ac:dyDescent="0.25">
      <c r="A56" s="257">
        <v>5304</v>
      </c>
      <c r="B56" s="257" t="s">
        <v>233</v>
      </c>
      <c r="C56" s="260">
        <v>1</v>
      </c>
      <c r="D56" s="260">
        <v>1</v>
      </c>
      <c r="E56" s="260">
        <v>1</v>
      </c>
      <c r="F56" s="260">
        <v>1</v>
      </c>
      <c r="G56" s="260">
        <v>0</v>
      </c>
      <c r="H56" s="260">
        <v>1</v>
      </c>
      <c r="I56" s="260">
        <v>1</v>
      </c>
      <c r="J56" s="260">
        <v>1</v>
      </c>
      <c r="K56" s="260">
        <v>1</v>
      </c>
      <c r="L56" s="260">
        <v>1</v>
      </c>
      <c r="M56" s="260">
        <v>1</v>
      </c>
      <c r="N56" s="260">
        <v>1</v>
      </c>
      <c r="O56" s="261">
        <v>0.91700000000000004</v>
      </c>
    </row>
    <row r="57" spans="1:15" x14ac:dyDescent="0.25">
      <c r="A57" s="257">
        <v>5401</v>
      </c>
      <c r="B57" s="257" t="s">
        <v>215</v>
      </c>
      <c r="C57" s="260">
        <v>1</v>
      </c>
      <c r="D57" s="260">
        <v>1</v>
      </c>
      <c r="E57" s="260">
        <v>1</v>
      </c>
      <c r="F57" s="260">
        <v>1</v>
      </c>
      <c r="G57" s="260">
        <v>1</v>
      </c>
      <c r="H57" s="260">
        <v>1</v>
      </c>
      <c r="I57" s="260">
        <v>1</v>
      </c>
      <c r="J57" s="260">
        <v>1</v>
      </c>
      <c r="K57" s="260">
        <v>1</v>
      </c>
      <c r="L57" s="260">
        <v>1</v>
      </c>
      <c r="M57" s="260">
        <v>1</v>
      </c>
      <c r="N57" s="260">
        <v>1</v>
      </c>
      <c r="O57" s="261">
        <v>1</v>
      </c>
    </row>
    <row r="58" spans="1:15" x14ac:dyDescent="0.25">
      <c r="A58" s="257">
        <v>5402</v>
      </c>
      <c r="B58" s="257" t="s">
        <v>192</v>
      </c>
      <c r="C58" s="260">
        <v>1</v>
      </c>
      <c r="D58" s="260">
        <v>1</v>
      </c>
      <c r="E58" s="260">
        <v>1</v>
      </c>
      <c r="F58" s="260">
        <v>1</v>
      </c>
      <c r="G58" s="260">
        <v>1</v>
      </c>
      <c r="H58" s="260">
        <v>1</v>
      </c>
      <c r="I58" s="260">
        <v>1</v>
      </c>
      <c r="J58" s="260">
        <v>1</v>
      </c>
      <c r="K58" s="260">
        <v>1</v>
      </c>
      <c r="L58" s="260">
        <v>1</v>
      </c>
      <c r="M58" s="260">
        <v>1</v>
      </c>
      <c r="N58" s="260">
        <v>1</v>
      </c>
      <c r="O58" s="261">
        <v>1</v>
      </c>
    </row>
    <row r="59" spans="1:15" x14ac:dyDescent="0.25">
      <c r="A59" s="257">
        <v>5403</v>
      </c>
      <c r="B59" s="257" t="s">
        <v>164</v>
      </c>
      <c r="C59" s="260">
        <v>1</v>
      </c>
      <c r="D59" s="260">
        <v>1</v>
      </c>
      <c r="E59" s="260">
        <v>1</v>
      </c>
      <c r="F59" s="260">
        <v>1</v>
      </c>
      <c r="G59" s="260">
        <v>1</v>
      </c>
      <c r="H59" s="260">
        <v>1</v>
      </c>
      <c r="I59" s="260">
        <v>1</v>
      </c>
      <c r="J59" s="260">
        <v>1</v>
      </c>
      <c r="K59" s="260">
        <v>1</v>
      </c>
      <c r="L59" s="260">
        <v>1</v>
      </c>
      <c r="M59" s="260">
        <v>1</v>
      </c>
      <c r="N59" s="260">
        <v>1</v>
      </c>
      <c r="O59" s="261">
        <v>1</v>
      </c>
    </row>
    <row r="60" spans="1:15" x14ac:dyDescent="0.25">
      <c r="A60" s="257">
        <v>5404</v>
      </c>
      <c r="B60" s="257" t="s">
        <v>257</v>
      </c>
      <c r="C60" s="260">
        <v>1</v>
      </c>
      <c r="D60" s="260">
        <v>1</v>
      </c>
      <c r="E60" s="260">
        <v>1</v>
      </c>
      <c r="F60" s="260">
        <v>1</v>
      </c>
      <c r="G60" s="260">
        <v>1</v>
      </c>
      <c r="H60" s="260">
        <v>1</v>
      </c>
      <c r="I60" s="260">
        <v>1</v>
      </c>
      <c r="J60" s="260">
        <v>1</v>
      </c>
      <c r="K60" s="260">
        <v>1</v>
      </c>
      <c r="L60" s="260">
        <v>1</v>
      </c>
      <c r="M60" s="260">
        <v>1</v>
      </c>
      <c r="N60" s="260">
        <v>1</v>
      </c>
      <c r="O60" s="261">
        <v>1</v>
      </c>
    </row>
    <row r="61" spans="1:15" x14ac:dyDescent="0.25">
      <c r="A61" s="257">
        <v>5405</v>
      </c>
      <c r="B61" s="257" t="s">
        <v>225</v>
      </c>
      <c r="C61" s="260">
        <v>1</v>
      </c>
      <c r="D61" s="260">
        <v>1</v>
      </c>
      <c r="E61" s="260">
        <v>1</v>
      </c>
      <c r="F61" s="260">
        <v>1</v>
      </c>
      <c r="G61" s="260">
        <v>1</v>
      </c>
      <c r="H61" s="260">
        <v>1</v>
      </c>
      <c r="I61" s="260">
        <v>1</v>
      </c>
      <c r="J61" s="260">
        <v>1</v>
      </c>
      <c r="K61" s="260">
        <v>1</v>
      </c>
      <c r="L61" s="260">
        <v>1</v>
      </c>
      <c r="M61" s="260">
        <v>1</v>
      </c>
      <c r="N61" s="260">
        <v>1</v>
      </c>
      <c r="O61" s="261">
        <v>1</v>
      </c>
    </row>
    <row r="62" spans="1:15" x14ac:dyDescent="0.25">
      <c r="A62" s="257">
        <v>5501</v>
      </c>
      <c r="B62" s="257" t="s">
        <v>67</v>
      </c>
      <c r="C62" s="260">
        <v>1</v>
      </c>
      <c r="D62" s="260">
        <v>1</v>
      </c>
      <c r="E62" s="260">
        <v>1</v>
      </c>
      <c r="F62" s="260">
        <v>1</v>
      </c>
      <c r="G62" s="260">
        <v>1</v>
      </c>
      <c r="H62" s="260">
        <v>1</v>
      </c>
      <c r="I62" s="260">
        <v>1</v>
      </c>
      <c r="J62" s="260">
        <v>1</v>
      </c>
      <c r="K62" s="260">
        <v>1</v>
      </c>
      <c r="L62" s="260">
        <v>1</v>
      </c>
      <c r="M62" s="260">
        <v>1</v>
      </c>
      <c r="N62" s="260">
        <v>1</v>
      </c>
      <c r="O62" s="261">
        <v>1</v>
      </c>
    </row>
    <row r="63" spans="1:15" x14ac:dyDescent="0.25">
      <c r="A63" s="257">
        <v>5502</v>
      </c>
      <c r="B63" s="257" t="s">
        <v>367</v>
      </c>
      <c r="C63" s="260">
        <v>1</v>
      </c>
      <c r="D63" s="260">
        <v>1</v>
      </c>
      <c r="E63" s="260">
        <v>1</v>
      </c>
      <c r="F63" s="260">
        <v>1</v>
      </c>
      <c r="G63" s="260">
        <v>1</v>
      </c>
      <c r="H63" s="260">
        <v>1</v>
      </c>
      <c r="I63" s="260">
        <v>1</v>
      </c>
      <c r="J63" s="260">
        <v>1</v>
      </c>
      <c r="K63" s="260">
        <v>1</v>
      </c>
      <c r="L63" s="260">
        <v>1</v>
      </c>
      <c r="M63" s="260">
        <v>1</v>
      </c>
      <c r="N63" s="260">
        <v>1</v>
      </c>
      <c r="O63" s="261">
        <v>1</v>
      </c>
    </row>
    <row r="64" spans="1:15" x14ac:dyDescent="0.25">
      <c r="A64" s="257">
        <v>5503</v>
      </c>
      <c r="B64" s="257" t="s">
        <v>100</v>
      </c>
      <c r="C64" s="260">
        <v>1</v>
      </c>
      <c r="D64" s="260">
        <v>1</v>
      </c>
      <c r="E64" s="260">
        <v>1</v>
      </c>
      <c r="F64" s="260">
        <v>1</v>
      </c>
      <c r="G64" s="260">
        <v>1</v>
      </c>
      <c r="H64" s="260">
        <v>1</v>
      </c>
      <c r="I64" s="260">
        <v>1</v>
      </c>
      <c r="J64" s="260">
        <v>1</v>
      </c>
      <c r="K64" s="260">
        <v>1</v>
      </c>
      <c r="L64" s="260">
        <v>1</v>
      </c>
      <c r="M64" s="260">
        <v>1</v>
      </c>
      <c r="N64" s="260">
        <v>1</v>
      </c>
      <c r="O64" s="261">
        <v>1</v>
      </c>
    </row>
    <row r="65" spans="1:15" x14ac:dyDescent="0.25">
      <c r="A65" s="257">
        <v>5504</v>
      </c>
      <c r="B65" s="257" t="s">
        <v>76</v>
      </c>
      <c r="C65" s="260">
        <v>1</v>
      </c>
      <c r="D65" s="260">
        <v>1</v>
      </c>
      <c r="E65" s="260">
        <v>1</v>
      </c>
      <c r="F65" s="260">
        <v>1</v>
      </c>
      <c r="G65" s="260">
        <v>1</v>
      </c>
      <c r="H65" s="260">
        <v>1</v>
      </c>
      <c r="I65" s="260">
        <v>1</v>
      </c>
      <c r="J65" s="260">
        <v>1</v>
      </c>
      <c r="K65" s="260">
        <v>1</v>
      </c>
      <c r="L65" s="260">
        <v>1</v>
      </c>
      <c r="M65" s="260">
        <v>1</v>
      </c>
      <c r="N65" s="260">
        <v>1</v>
      </c>
      <c r="O65" s="261">
        <v>1</v>
      </c>
    </row>
    <row r="66" spans="1:15" x14ac:dyDescent="0.25">
      <c r="A66" s="257">
        <v>5506</v>
      </c>
      <c r="B66" s="257" t="s">
        <v>238</v>
      </c>
      <c r="C66" s="260">
        <v>1</v>
      </c>
      <c r="D66" s="260">
        <v>1</v>
      </c>
      <c r="E66" s="260">
        <v>1</v>
      </c>
      <c r="F66" s="260">
        <v>1</v>
      </c>
      <c r="G66" s="260">
        <v>1</v>
      </c>
      <c r="H66" s="260">
        <v>1</v>
      </c>
      <c r="I66" s="260">
        <v>1</v>
      </c>
      <c r="J66" s="260">
        <v>1</v>
      </c>
      <c r="K66" s="260">
        <v>1</v>
      </c>
      <c r="L66" s="260">
        <v>1</v>
      </c>
      <c r="M66" s="260">
        <v>1</v>
      </c>
      <c r="N66" s="260">
        <v>1</v>
      </c>
      <c r="O66" s="261">
        <v>1</v>
      </c>
    </row>
    <row r="67" spans="1:15" x14ac:dyDescent="0.25">
      <c r="A67" s="257">
        <v>5601</v>
      </c>
      <c r="B67" s="257" t="s">
        <v>54</v>
      </c>
      <c r="C67" s="260">
        <v>1</v>
      </c>
      <c r="D67" s="260">
        <v>1</v>
      </c>
      <c r="E67" s="260">
        <v>1</v>
      </c>
      <c r="F67" s="260">
        <v>1</v>
      </c>
      <c r="G67" s="260">
        <v>1</v>
      </c>
      <c r="H67" s="260">
        <v>1</v>
      </c>
      <c r="I67" s="260">
        <v>1</v>
      </c>
      <c r="J67" s="260">
        <v>1</v>
      </c>
      <c r="K67" s="260">
        <v>1</v>
      </c>
      <c r="L67" s="260">
        <v>1</v>
      </c>
      <c r="M67" s="260">
        <v>1</v>
      </c>
      <c r="N67" s="260">
        <v>1</v>
      </c>
      <c r="O67" s="261">
        <v>1</v>
      </c>
    </row>
    <row r="68" spans="1:15" x14ac:dyDescent="0.25">
      <c r="A68" s="257">
        <v>5602</v>
      </c>
      <c r="B68" s="257" t="s">
        <v>194</v>
      </c>
      <c r="C68" s="260">
        <v>1</v>
      </c>
      <c r="D68" s="260">
        <v>1</v>
      </c>
      <c r="E68" s="260">
        <v>1</v>
      </c>
      <c r="F68" s="260">
        <v>1</v>
      </c>
      <c r="G68" s="260">
        <v>1</v>
      </c>
      <c r="H68" s="260">
        <v>1</v>
      </c>
      <c r="I68" s="260">
        <v>1</v>
      </c>
      <c r="J68" s="260">
        <v>1</v>
      </c>
      <c r="K68" s="260">
        <v>1</v>
      </c>
      <c r="L68" s="260">
        <v>1</v>
      </c>
      <c r="M68" s="260">
        <v>1</v>
      </c>
      <c r="N68" s="260">
        <v>1</v>
      </c>
      <c r="O68" s="261">
        <v>1</v>
      </c>
    </row>
    <row r="69" spans="1:15" x14ac:dyDescent="0.25">
      <c r="A69" s="257">
        <v>5603</v>
      </c>
      <c r="B69" s="257" t="s">
        <v>82</v>
      </c>
      <c r="C69" s="260">
        <v>1</v>
      </c>
      <c r="D69" s="260">
        <v>1</v>
      </c>
      <c r="E69" s="260">
        <v>1</v>
      </c>
      <c r="F69" s="260">
        <v>1</v>
      </c>
      <c r="G69" s="260">
        <v>1</v>
      </c>
      <c r="H69" s="260">
        <v>1</v>
      </c>
      <c r="I69" s="260">
        <v>1</v>
      </c>
      <c r="J69" s="260">
        <v>1</v>
      </c>
      <c r="K69" s="260">
        <v>1</v>
      </c>
      <c r="L69" s="260">
        <v>1</v>
      </c>
      <c r="M69" s="260">
        <v>1</v>
      </c>
      <c r="N69" s="260">
        <v>1</v>
      </c>
      <c r="O69" s="261">
        <v>1</v>
      </c>
    </row>
    <row r="70" spans="1:15" x14ac:dyDescent="0.25">
      <c r="A70" s="257">
        <v>5604</v>
      </c>
      <c r="B70" s="257" t="s">
        <v>105</v>
      </c>
      <c r="C70" s="260">
        <v>1</v>
      </c>
      <c r="D70" s="260">
        <v>1</v>
      </c>
      <c r="E70" s="260">
        <v>1</v>
      </c>
      <c r="F70" s="260">
        <v>1</v>
      </c>
      <c r="G70" s="260">
        <v>1</v>
      </c>
      <c r="H70" s="260">
        <v>1</v>
      </c>
      <c r="I70" s="260">
        <v>1</v>
      </c>
      <c r="J70" s="260">
        <v>1</v>
      </c>
      <c r="K70" s="260">
        <v>1</v>
      </c>
      <c r="L70" s="260">
        <v>1</v>
      </c>
      <c r="M70" s="260">
        <v>1</v>
      </c>
      <c r="N70" s="260">
        <v>1</v>
      </c>
      <c r="O70" s="261">
        <v>1</v>
      </c>
    </row>
    <row r="71" spans="1:15" x14ac:dyDescent="0.25">
      <c r="A71" s="257">
        <v>5605</v>
      </c>
      <c r="B71" s="257" t="s">
        <v>83</v>
      </c>
      <c r="C71" s="260">
        <v>1</v>
      </c>
      <c r="D71" s="260">
        <v>1</v>
      </c>
      <c r="E71" s="260">
        <v>1</v>
      </c>
      <c r="F71" s="260">
        <v>1</v>
      </c>
      <c r="G71" s="260">
        <v>1</v>
      </c>
      <c r="H71" s="260">
        <v>1</v>
      </c>
      <c r="I71" s="260">
        <v>1</v>
      </c>
      <c r="J71" s="260">
        <v>1</v>
      </c>
      <c r="K71" s="260">
        <v>1</v>
      </c>
      <c r="L71" s="260">
        <v>1</v>
      </c>
      <c r="M71" s="260">
        <v>1</v>
      </c>
      <c r="N71" s="260">
        <v>1</v>
      </c>
      <c r="O71" s="261">
        <v>1</v>
      </c>
    </row>
    <row r="72" spans="1:15" x14ac:dyDescent="0.25">
      <c r="A72" s="257">
        <v>5606</v>
      </c>
      <c r="B72" s="257" t="s">
        <v>50</v>
      </c>
      <c r="C72" s="260">
        <v>1</v>
      </c>
      <c r="D72" s="260">
        <v>1</v>
      </c>
      <c r="E72" s="260">
        <v>1</v>
      </c>
      <c r="F72" s="260">
        <v>1</v>
      </c>
      <c r="G72" s="260">
        <v>1</v>
      </c>
      <c r="H72" s="260">
        <v>1</v>
      </c>
      <c r="I72" s="260">
        <v>1</v>
      </c>
      <c r="J72" s="260">
        <v>1</v>
      </c>
      <c r="K72" s="260">
        <v>1</v>
      </c>
      <c r="L72" s="260">
        <v>1</v>
      </c>
      <c r="M72" s="260">
        <v>1</v>
      </c>
      <c r="N72" s="260">
        <v>1</v>
      </c>
      <c r="O72" s="261">
        <v>1</v>
      </c>
    </row>
    <row r="73" spans="1:15" x14ac:dyDescent="0.25">
      <c r="A73" s="257">
        <v>5701</v>
      </c>
      <c r="B73" s="257" t="s">
        <v>118</v>
      </c>
      <c r="C73" s="260">
        <v>1</v>
      </c>
      <c r="D73" s="260">
        <v>1</v>
      </c>
      <c r="E73" s="260">
        <v>1</v>
      </c>
      <c r="F73" s="260">
        <v>1</v>
      </c>
      <c r="G73" s="260">
        <v>1</v>
      </c>
      <c r="H73" s="260">
        <v>1</v>
      </c>
      <c r="I73" s="260">
        <v>1</v>
      </c>
      <c r="J73" s="260">
        <v>1</v>
      </c>
      <c r="K73" s="260">
        <v>1</v>
      </c>
      <c r="L73" s="260">
        <v>1</v>
      </c>
      <c r="M73" s="260">
        <v>1</v>
      </c>
      <c r="N73" s="260">
        <v>1</v>
      </c>
      <c r="O73" s="261">
        <v>1</v>
      </c>
    </row>
    <row r="74" spans="1:15" x14ac:dyDescent="0.25">
      <c r="A74" s="257">
        <v>5702</v>
      </c>
      <c r="B74" s="257" t="s">
        <v>160</v>
      </c>
      <c r="C74" s="260">
        <v>1</v>
      </c>
      <c r="D74" s="260">
        <v>1</v>
      </c>
      <c r="E74" s="260">
        <v>1</v>
      </c>
      <c r="F74" s="260">
        <v>1</v>
      </c>
      <c r="G74" s="260">
        <v>1</v>
      </c>
      <c r="H74" s="260">
        <v>1</v>
      </c>
      <c r="I74" s="260">
        <v>1</v>
      </c>
      <c r="J74" s="260">
        <v>1</v>
      </c>
      <c r="K74" s="260">
        <v>1</v>
      </c>
      <c r="L74" s="260">
        <v>1</v>
      </c>
      <c r="M74" s="260">
        <v>1</v>
      </c>
      <c r="N74" s="260">
        <v>1</v>
      </c>
      <c r="O74" s="261">
        <v>1</v>
      </c>
    </row>
    <row r="75" spans="1:15" x14ac:dyDescent="0.25">
      <c r="A75" s="257">
        <v>5703</v>
      </c>
      <c r="B75" s="257" t="s">
        <v>170</v>
      </c>
      <c r="C75" s="260">
        <v>1</v>
      </c>
      <c r="D75" s="260">
        <v>1</v>
      </c>
      <c r="E75" s="260">
        <v>1</v>
      </c>
      <c r="F75" s="260">
        <v>1</v>
      </c>
      <c r="G75" s="260">
        <v>1</v>
      </c>
      <c r="H75" s="260">
        <v>1</v>
      </c>
      <c r="I75" s="260">
        <v>1</v>
      </c>
      <c r="J75" s="260">
        <v>1</v>
      </c>
      <c r="K75" s="260">
        <v>1</v>
      </c>
      <c r="L75" s="260">
        <v>0</v>
      </c>
      <c r="M75" s="260">
        <v>0</v>
      </c>
      <c r="N75" s="260">
        <v>0</v>
      </c>
      <c r="O75" s="261">
        <v>0.75</v>
      </c>
    </row>
    <row r="76" spans="1:15" x14ac:dyDescent="0.25">
      <c r="A76" s="257">
        <v>5704</v>
      </c>
      <c r="B76" s="257" t="s">
        <v>224</v>
      </c>
      <c r="C76" s="260">
        <v>1</v>
      </c>
      <c r="D76" s="260">
        <v>1</v>
      </c>
      <c r="E76" s="260">
        <v>1</v>
      </c>
      <c r="F76" s="260">
        <v>1</v>
      </c>
      <c r="G76" s="260">
        <v>1</v>
      </c>
      <c r="H76" s="260">
        <v>1</v>
      </c>
      <c r="I76" s="260">
        <v>1</v>
      </c>
      <c r="J76" s="260">
        <v>1</v>
      </c>
      <c r="K76" s="260">
        <v>1</v>
      </c>
      <c r="L76" s="260">
        <v>1</v>
      </c>
      <c r="M76" s="260">
        <v>1</v>
      </c>
      <c r="N76" s="260">
        <v>1</v>
      </c>
      <c r="O76" s="261">
        <v>1</v>
      </c>
    </row>
    <row r="77" spans="1:15" x14ac:dyDescent="0.25">
      <c r="A77" s="257">
        <v>5705</v>
      </c>
      <c r="B77" s="257" t="s">
        <v>278</v>
      </c>
      <c r="C77" s="260">
        <v>1</v>
      </c>
      <c r="D77" s="260">
        <v>1</v>
      </c>
      <c r="E77" s="260">
        <v>1</v>
      </c>
      <c r="F77" s="260">
        <v>1</v>
      </c>
      <c r="G77" s="260">
        <v>1</v>
      </c>
      <c r="H77" s="260">
        <v>1</v>
      </c>
      <c r="I77" s="260">
        <v>1</v>
      </c>
      <c r="J77" s="260">
        <v>1</v>
      </c>
      <c r="K77" s="260">
        <v>1</v>
      </c>
      <c r="L77" s="260">
        <v>1</v>
      </c>
      <c r="M77" s="260">
        <v>1</v>
      </c>
      <c r="N77" s="260">
        <v>1</v>
      </c>
      <c r="O77" s="261">
        <v>1</v>
      </c>
    </row>
    <row r="78" spans="1:15" x14ac:dyDescent="0.25">
      <c r="A78" s="257">
        <v>5706</v>
      </c>
      <c r="B78" s="257" t="s">
        <v>213</v>
      </c>
      <c r="C78" s="260">
        <v>1</v>
      </c>
      <c r="D78" s="260">
        <v>1</v>
      </c>
      <c r="E78" s="260">
        <v>1</v>
      </c>
      <c r="F78" s="260">
        <v>1</v>
      </c>
      <c r="G78" s="260">
        <v>1</v>
      </c>
      <c r="H78" s="260">
        <v>1</v>
      </c>
      <c r="I78" s="260">
        <v>1</v>
      </c>
      <c r="J78" s="260">
        <v>1</v>
      </c>
      <c r="K78" s="260">
        <v>1</v>
      </c>
      <c r="L78" s="260">
        <v>1</v>
      </c>
      <c r="M78" s="260">
        <v>1</v>
      </c>
      <c r="N78" s="260">
        <v>1</v>
      </c>
      <c r="O78" s="261">
        <v>1</v>
      </c>
    </row>
    <row r="79" spans="1:15" x14ac:dyDescent="0.25">
      <c r="A79" s="257">
        <v>5801</v>
      </c>
      <c r="B79" s="257" t="s">
        <v>48</v>
      </c>
      <c r="C79" s="260">
        <v>1</v>
      </c>
      <c r="D79" s="260">
        <v>1</v>
      </c>
      <c r="E79" s="260">
        <v>1</v>
      </c>
      <c r="F79" s="260">
        <v>1</v>
      </c>
      <c r="G79" s="260">
        <v>1</v>
      </c>
      <c r="H79" s="260">
        <v>1</v>
      </c>
      <c r="I79" s="260">
        <v>1</v>
      </c>
      <c r="J79" s="260">
        <v>1</v>
      </c>
      <c r="K79" s="260">
        <v>1</v>
      </c>
      <c r="L79" s="260">
        <v>1</v>
      </c>
      <c r="M79" s="260">
        <v>1</v>
      </c>
      <c r="N79" s="260">
        <v>1</v>
      </c>
      <c r="O79" s="261">
        <v>1</v>
      </c>
    </row>
    <row r="80" spans="1:15" x14ac:dyDescent="0.25">
      <c r="A80" s="257">
        <v>5802</v>
      </c>
      <c r="B80" s="257" t="s">
        <v>90</v>
      </c>
      <c r="C80" s="260">
        <v>1</v>
      </c>
      <c r="D80" s="260">
        <v>1</v>
      </c>
      <c r="E80" s="260">
        <v>1</v>
      </c>
      <c r="F80" s="260">
        <v>1</v>
      </c>
      <c r="G80" s="260">
        <v>1</v>
      </c>
      <c r="H80" s="260">
        <v>1</v>
      </c>
      <c r="I80" s="260">
        <v>1</v>
      </c>
      <c r="J80" s="260">
        <v>1</v>
      </c>
      <c r="K80" s="260">
        <v>1</v>
      </c>
      <c r="L80" s="260">
        <v>1</v>
      </c>
      <c r="M80" s="260">
        <v>1</v>
      </c>
      <c r="N80" s="260">
        <v>1</v>
      </c>
      <c r="O80" s="261">
        <v>1</v>
      </c>
    </row>
    <row r="81" spans="1:15" x14ac:dyDescent="0.25">
      <c r="A81" s="257">
        <v>5803</v>
      </c>
      <c r="B81" s="257" t="s">
        <v>95</v>
      </c>
      <c r="C81" s="260">
        <v>1</v>
      </c>
      <c r="D81" s="260">
        <v>1</v>
      </c>
      <c r="E81" s="260">
        <v>1</v>
      </c>
      <c r="F81" s="260">
        <v>1</v>
      </c>
      <c r="G81" s="260">
        <v>1</v>
      </c>
      <c r="H81" s="260">
        <v>1</v>
      </c>
      <c r="I81" s="260">
        <v>1</v>
      </c>
      <c r="J81" s="260">
        <v>1</v>
      </c>
      <c r="K81" s="260">
        <v>1</v>
      </c>
      <c r="L81" s="260">
        <v>1</v>
      </c>
      <c r="M81" s="260">
        <v>1</v>
      </c>
      <c r="N81" s="260">
        <v>1</v>
      </c>
      <c r="O81" s="261">
        <v>1</v>
      </c>
    </row>
    <row r="82" spans="1:15" x14ac:dyDescent="0.25">
      <c r="A82" s="257">
        <v>5804</v>
      </c>
      <c r="B82" s="257" t="s">
        <v>30</v>
      </c>
      <c r="C82" s="260">
        <v>1</v>
      </c>
      <c r="D82" s="260">
        <v>1</v>
      </c>
      <c r="E82" s="260">
        <v>1</v>
      </c>
      <c r="F82" s="260">
        <v>1</v>
      </c>
      <c r="G82" s="260">
        <v>1</v>
      </c>
      <c r="H82" s="260">
        <v>1</v>
      </c>
      <c r="I82" s="260">
        <v>1</v>
      </c>
      <c r="J82" s="260">
        <v>1</v>
      </c>
      <c r="K82" s="260">
        <v>1</v>
      </c>
      <c r="L82" s="260">
        <v>1</v>
      </c>
      <c r="M82" s="260">
        <v>1</v>
      </c>
      <c r="N82" s="260">
        <v>1</v>
      </c>
      <c r="O82" s="261">
        <v>1</v>
      </c>
    </row>
    <row r="83" spans="1:15" x14ac:dyDescent="0.25">
      <c r="A83" s="257">
        <v>6101</v>
      </c>
      <c r="B83" s="257" t="s">
        <v>25</v>
      </c>
      <c r="C83" s="260">
        <v>1</v>
      </c>
      <c r="D83" s="260">
        <v>1</v>
      </c>
      <c r="E83" s="260">
        <v>1</v>
      </c>
      <c r="F83" s="260">
        <v>1</v>
      </c>
      <c r="G83" s="260">
        <v>1</v>
      </c>
      <c r="H83" s="260">
        <v>1</v>
      </c>
      <c r="I83" s="260">
        <v>1</v>
      </c>
      <c r="J83" s="260">
        <v>1</v>
      </c>
      <c r="K83" s="260">
        <v>1</v>
      </c>
      <c r="L83" s="260">
        <v>1</v>
      </c>
      <c r="M83" s="260">
        <v>1</v>
      </c>
      <c r="N83" s="260">
        <v>1</v>
      </c>
      <c r="O83" s="261">
        <v>1</v>
      </c>
    </row>
    <row r="84" spans="1:15" x14ac:dyDescent="0.25">
      <c r="A84" s="257">
        <v>6102</v>
      </c>
      <c r="B84" s="257" t="s">
        <v>150</v>
      </c>
      <c r="C84" s="260">
        <v>1</v>
      </c>
      <c r="D84" s="260">
        <v>1</v>
      </c>
      <c r="E84" s="260">
        <v>1</v>
      </c>
      <c r="F84" s="260">
        <v>1</v>
      </c>
      <c r="G84" s="260">
        <v>1</v>
      </c>
      <c r="H84" s="260">
        <v>1</v>
      </c>
      <c r="I84" s="260">
        <v>1</v>
      </c>
      <c r="J84" s="260">
        <v>1</v>
      </c>
      <c r="K84" s="260">
        <v>1</v>
      </c>
      <c r="L84" s="260">
        <v>1</v>
      </c>
      <c r="M84" s="260">
        <v>1</v>
      </c>
      <c r="N84" s="260">
        <v>1</v>
      </c>
      <c r="O84" s="261">
        <v>1</v>
      </c>
    </row>
    <row r="85" spans="1:15" x14ac:dyDescent="0.25">
      <c r="A85" s="257">
        <v>6103</v>
      </c>
      <c r="B85" s="257" t="s">
        <v>177</v>
      </c>
      <c r="C85" s="260">
        <v>1</v>
      </c>
      <c r="D85" s="260">
        <v>1</v>
      </c>
      <c r="E85" s="260">
        <v>1</v>
      </c>
      <c r="F85" s="260">
        <v>1</v>
      </c>
      <c r="G85" s="260">
        <v>1</v>
      </c>
      <c r="H85" s="260">
        <v>1</v>
      </c>
      <c r="I85" s="260">
        <v>1</v>
      </c>
      <c r="J85" s="260">
        <v>1</v>
      </c>
      <c r="K85" s="260">
        <v>1</v>
      </c>
      <c r="L85" s="260">
        <v>1</v>
      </c>
      <c r="M85" s="260">
        <v>1</v>
      </c>
      <c r="N85" s="260">
        <v>1</v>
      </c>
      <c r="O85" s="261">
        <v>1</v>
      </c>
    </row>
    <row r="86" spans="1:15" x14ac:dyDescent="0.25">
      <c r="A86" s="257">
        <v>6104</v>
      </c>
      <c r="B86" s="257" t="s">
        <v>196</v>
      </c>
      <c r="C86" s="260">
        <v>1</v>
      </c>
      <c r="D86" s="260">
        <v>1</v>
      </c>
      <c r="E86" s="260">
        <v>1</v>
      </c>
      <c r="F86" s="260">
        <v>1</v>
      </c>
      <c r="G86" s="260">
        <v>1</v>
      </c>
      <c r="H86" s="260">
        <v>1</v>
      </c>
      <c r="I86" s="260">
        <v>1</v>
      </c>
      <c r="J86" s="260">
        <v>1</v>
      </c>
      <c r="K86" s="260">
        <v>1</v>
      </c>
      <c r="L86" s="260">
        <v>1</v>
      </c>
      <c r="M86" s="260">
        <v>1</v>
      </c>
      <c r="N86" s="260">
        <v>1</v>
      </c>
      <c r="O86" s="261">
        <v>1</v>
      </c>
    </row>
    <row r="87" spans="1:15" x14ac:dyDescent="0.25">
      <c r="A87" s="257">
        <v>6105</v>
      </c>
      <c r="B87" s="257" t="s">
        <v>112</v>
      </c>
      <c r="C87" s="260">
        <v>1</v>
      </c>
      <c r="D87" s="260">
        <v>1</v>
      </c>
      <c r="E87" s="260">
        <v>1</v>
      </c>
      <c r="F87" s="260">
        <v>1</v>
      </c>
      <c r="G87" s="260">
        <v>1</v>
      </c>
      <c r="H87" s="260">
        <v>1</v>
      </c>
      <c r="I87" s="260">
        <v>1</v>
      </c>
      <c r="J87" s="260">
        <v>1</v>
      </c>
      <c r="K87" s="260">
        <v>1</v>
      </c>
      <c r="L87" s="260">
        <v>1</v>
      </c>
      <c r="M87" s="260">
        <v>1</v>
      </c>
      <c r="N87" s="260">
        <v>1</v>
      </c>
      <c r="O87" s="261">
        <v>1</v>
      </c>
    </row>
    <row r="88" spans="1:15" x14ac:dyDescent="0.25">
      <c r="A88" s="257">
        <v>6106</v>
      </c>
      <c r="B88" s="257" t="s">
        <v>107</v>
      </c>
      <c r="C88" s="260">
        <v>1</v>
      </c>
      <c r="D88" s="260">
        <v>1</v>
      </c>
      <c r="E88" s="260">
        <v>1</v>
      </c>
      <c r="F88" s="260">
        <v>1</v>
      </c>
      <c r="G88" s="260">
        <v>1</v>
      </c>
      <c r="H88" s="260">
        <v>1</v>
      </c>
      <c r="I88" s="260">
        <v>1</v>
      </c>
      <c r="J88" s="260">
        <v>1</v>
      </c>
      <c r="K88" s="260">
        <v>1</v>
      </c>
      <c r="L88" s="260">
        <v>1</v>
      </c>
      <c r="M88" s="260">
        <v>1</v>
      </c>
      <c r="N88" s="260">
        <v>0</v>
      </c>
      <c r="O88" s="261">
        <v>0.91700000000000004</v>
      </c>
    </row>
    <row r="89" spans="1:15" x14ac:dyDescent="0.25">
      <c r="A89" s="257">
        <v>6107</v>
      </c>
      <c r="B89" s="257" t="s">
        <v>184</v>
      </c>
      <c r="C89" s="260">
        <v>1</v>
      </c>
      <c r="D89" s="260">
        <v>1</v>
      </c>
      <c r="E89" s="260">
        <v>1</v>
      </c>
      <c r="F89" s="260">
        <v>1</v>
      </c>
      <c r="G89" s="260">
        <v>1</v>
      </c>
      <c r="H89" s="260">
        <v>1</v>
      </c>
      <c r="I89" s="260">
        <v>1</v>
      </c>
      <c r="J89" s="260">
        <v>1</v>
      </c>
      <c r="K89" s="260">
        <v>1</v>
      </c>
      <c r="L89" s="260">
        <v>1</v>
      </c>
      <c r="M89" s="260">
        <v>1</v>
      </c>
      <c r="N89" s="260">
        <v>1</v>
      </c>
      <c r="O89" s="261">
        <v>1</v>
      </c>
    </row>
    <row r="90" spans="1:15" x14ac:dyDescent="0.25">
      <c r="A90" s="257">
        <v>6108</v>
      </c>
      <c r="B90" s="257" t="s">
        <v>69</v>
      </c>
      <c r="C90" s="260">
        <v>1</v>
      </c>
      <c r="D90" s="260">
        <v>1</v>
      </c>
      <c r="E90" s="260">
        <v>1</v>
      </c>
      <c r="F90" s="260">
        <v>1</v>
      </c>
      <c r="G90" s="260">
        <v>1</v>
      </c>
      <c r="H90" s="260">
        <v>1</v>
      </c>
      <c r="I90" s="260">
        <v>1</v>
      </c>
      <c r="J90" s="260">
        <v>1</v>
      </c>
      <c r="K90" s="260">
        <v>1</v>
      </c>
      <c r="L90" s="260">
        <v>1</v>
      </c>
      <c r="M90" s="260">
        <v>1</v>
      </c>
      <c r="N90" s="260">
        <v>1</v>
      </c>
      <c r="O90" s="261">
        <v>1</v>
      </c>
    </row>
    <row r="91" spans="1:15" x14ac:dyDescent="0.25">
      <c r="A91" s="257">
        <v>6109</v>
      </c>
      <c r="B91" s="257" t="s">
        <v>285</v>
      </c>
      <c r="C91" s="260">
        <v>1</v>
      </c>
      <c r="D91" s="260">
        <v>1</v>
      </c>
      <c r="E91" s="260">
        <v>1</v>
      </c>
      <c r="F91" s="260">
        <v>1</v>
      </c>
      <c r="G91" s="260">
        <v>1</v>
      </c>
      <c r="H91" s="260">
        <v>1</v>
      </c>
      <c r="I91" s="260">
        <v>1</v>
      </c>
      <c r="J91" s="260">
        <v>1</v>
      </c>
      <c r="K91" s="260">
        <v>1</v>
      </c>
      <c r="L91" s="260">
        <v>1</v>
      </c>
      <c r="M91" s="260">
        <v>1</v>
      </c>
      <c r="N91" s="260">
        <v>1</v>
      </c>
      <c r="O91" s="261">
        <v>1</v>
      </c>
    </row>
    <row r="92" spans="1:15" x14ac:dyDescent="0.25">
      <c r="A92" s="257">
        <v>6110</v>
      </c>
      <c r="B92" s="257" t="s">
        <v>121</v>
      </c>
      <c r="C92" s="260">
        <v>1</v>
      </c>
      <c r="D92" s="260">
        <v>1</v>
      </c>
      <c r="E92" s="260">
        <v>1</v>
      </c>
      <c r="F92" s="260">
        <v>1</v>
      </c>
      <c r="G92" s="260">
        <v>1</v>
      </c>
      <c r="H92" s="260">
        <v>1</v>
      </c>
      <c r="I92" s="260">
        <v>1</v>
      </c>
      <c r="J92" s="260">
        <v>1</v>
      </c>
      <c r="K92" s="260">
        <v>1</v>
      </c>
      <c r="L92" s="260">
        <v>1</v>
      </c>
      <c r="M92" s="260">
        <v>1</v>
      </c>
      <c r="N92" s="260">
        <v>1</v>
      </c>
      <c r="O92" s="261">
        <v>1</v>
      </c>
    </row>
    <row r="93" spans="1:15" x14ac:dyDescent="0.25">
      <c r="A93" s="257">
        <v>6111</v>
      </c>
      <c r="B93" s="257" t="s">
        <v>174</v>
      </c>
      <c r="C93" s="260">
        <v>1</v>
      </c>
      <c r="D93" s="260">
        <v>1</v>
      </c>
      <c r="E93" s="260">
        <v>1</v>
      </c>
      <c r="F93" s="260">
        <v>1</v>
      </c>
      <c r="G93" s="260">
        <v>1</v>
      </c>
      <c r="H93" s="260">
        <v>1</v>
      </c>
      <c r="I93" s="260">
        <v>1</v>
      </c>
      <c r="J93" s="260">
        <v>1</v>
      </c>
      <c r="K93" s="260">
        <v>1</v>
      </c>
      <c r="L93" s="260">
        <v>1</v>
      </c>
      <c r="M93" s="260">
        <v>1</v>
      </c>
      <c r="N93" s="260">
        <v>1</v>
      </c>
      <c r="O93" s="261">
        <v>1</v>
      </c>
    </row>
    <row r="94" spans="1:15" x14ac:dyDescent="0.25">
      <c r="A94" s="257">
        <v>6112</v>
      </c>
      <c r="B94" s="257" t="s">
        <v>227</v>
      </c>
      <c r="C94" s="260">
        <v>1</v>
      </c>
      <c r="D94" s="260">
        <v>1</v>
      </c>
      <c r="E94" s="260">
        <v>1</v>
      </c>
      <c r="F94" s="260">
        <v>1</v>
      </c>
      <c r="G94" s="260">
        <v>1</v>
      </c>
      <c r="H94" s="260">
        <v>1</v>
      </c>
      <c r="I94" s="260">
        <v>1</v>
      </c>
      <c r="J94" s="260">
        <v>1</v>
      </c>
      <c r="K94" s="260">
        <v>1</v>
      </c>
      <c r="L94" s="260">
        <v>1</v>
      </c>
      <c r="M94" s="260">
        <v>1</v>
      </c>
      <c r="N94" s="260">
        <v>1</v>
      </c>
      <c r="O94" s="261">
        <v>1</v>
      </c>
    </row>
    <row r="95" spans="1:15" x14ac:dyDescent="0.25">
      <c r="A95" s="257">
        <v>6113</v>
      </c>
      <c r="B95" s="257" t="s">
        <v>274</v>
      </c>
      <c r="C95" s="260">
        <v>1</v>
      </c>
      <c r="D95" s="260">
        <v>1</v>
      </c>
      <c r="E95" s="260">
        <v>1</v>
      </c>
      <c r="F95" s="260">
        <v>1</v>
      </c>
      <c r="G95" s="260">
        <v>1</v>
      </c>
      <c r="H95" s="260">
        <v>1</v>
      </c>
      <c r="I95" s="260">
        <v>1</v>
      </c>
      <c r="J95" s="260">
        <v>1</v>
      </c>
      <c r="K95" s="260">
        <v>1</v>
      </c>
      <c r="L95" s="260">
        <v>1</v>
      </c>
      <c r="M95" s="260">
        <v>1</v>
      </c>
      <c r="N95" s="260">
        <v>1</v>
      </c>
      <c r="O95" s="261">
        <v>1</v>
      </c>
    </row>
    <row r="96" spans="1:15" x14ac:dyDescent="0.25">
      <c r="A96" s="257">
        <v>6114</v>
      </c>
      <c r="B96" s="257" t="s">
        <v>214</v>
      </c>
      <c r="C96" s="260">
        <v>1</v>
      </c>
      <c r="D96" s="260">
        <v>1</v>
      </c>
      <c r="E96" s="260">
        <v>1</v>
      </c>
      <c r="F96" s="260">
        <v>1</v>
      </c>
      <c r="G96" s="260">
        <v>1</v>
      </c>
      <c r="H96" s="260">
        <v>1</v>
      </c>
      <c r="I96" s="260">
        <v>1</v>
      </c>
      <c r="J96" s="260">
        <v>1</v>
      </c>
      <c r="K96" s="260">
        <v>1</v>
      </c>
      <c r="L96" s="260">
        <v>1</v>
      </c>
      <c r="M96" s="260">
        <v>1</v>
      </c>
      <c r="N96" s="260">
        <v>1</v>
      </c>
      <c r="O96" s="261">
        <v>1</v>
      </c>
    </row>
    <row r="97" spans="1:15" x14ac:dyDescent="0.25">
      <c r="A97" s="257">
        <v>6115</v>
      </c>
      <c r="B97" s="257" t="s">
        <v>199</v>
      </c>
      <c r="C97" s="260">
        <v>1</v>
      </c>
      <c r="D97" s="260">
        <v>1</v>
      </c>
      <c r="E97" s="260">
        <v>1</v>
      </c>
      <c r="F97" s="260">
        <v>1</v>
      </c>
      <c r="G97" s="260">
        <v>1</v>
      </c>
      <c r="H97" s="260">
        <v>1</v>
      </c>
      <c r="I97" s="260">
        <v>1</v>
      </c>
      <c r="J97" s="260">
        <v>1</v>
      </c>
      <c r="K97" s="260">
        <v>1</v>
      </c>
      <c r="L97" s="260">
        <v>1</v>
      </c>
      <c r="M97" s="260">
        <v>1</v>
      </c>
      <c r="N97" s="260">
        <v>1</v>
      </c>
      <c r="O97" s="261">
        <v>1</v>
      </c>
    </row>
    <row r="98" spans="1:15" x14ac:dyDescent="0.25">
      <c r="A98" s="257">
        <v>6116</v>
      </c>
      <c r="B98" s="257" t="s">
        <v>148</v>
      </c>
      <c r="C98" s="260">
        <v>1</v>
      </c>
      <c r="D98" s="260">
        <v>1</v>
      </c>
      <c r="E98" s="260">
        <v>1</v>
      </c>
      <c r="F98" s="260">
        <v>1</v>
      </c>
      <c r="G98" s="260">
        <v>1</v>
      </c>
      <c r="H98" s="260">
        <v>1</v>
      </c>
      <c r="I98" s="260">
        <v>1</v>
      </c>
      <c r="J98" s="260">
        <v>1</v>
      </c>
      <c r="K98" s="260">
        <v>1</v>
      </c>
      <c r="L98" s="260">
        <v>1</v>
      </c>
      <c r="M98" s="260">
        <v>1</v>
      </c>
      <c r="N98" s="260">
        <v>1</v>
      </c>
      <c r="O98" s="261">
        <v>1</v>
      </c>
    </row>
    <row r="99" spans="1:15" x14ac:dyDescent="0.25">
      <c r="A99" s="257">
        <v>6117</v>
      </c>
      <c r="B99" s="257" t="s">
        <v>165</v>
      </c>
      <c r="C99" s="260">
        <v>1</v>
      </c>
      <c r="D99" s="260">
        <v>1</v>
      </c>
      <c r="E99" s="260">
        <v>1</v>
      </c>
      <c r="F99" s="260">
        <v>1</v>
      </c>
      <c r="G99" s="260">
        <v>1</v>
      </c>
      <c r="H99" s="260">
        <v>1</v>
      </c>
      <c r="I99" s="260">
        <v>1</v>
      </c>
      <c r="J99" s="260">
        <v>1</v>
      </c>
      <c r="K99" s="260">
        <v>1</v>
      </c>
      <c r="L99" s="260">
        <v>1</v>
      </c>
      <c r="M99" s="260">
        <v>1</v>
      </c>
      <c r="N99" s="260">
        <v>1</v>
      </c>
      <c r="O99" s="261">
        <v>1</v>
      </c>
    </row>
    <row r="100" spans="1:15" x14ac:dyDescent="0.25">
      <c r="A100" s="257">
        <v>6201</v>
      </c>
      <c r="B100" s="257" t="s">
        <v>120</v>
      </c>
      <c r="C100" s="260">
        <v>1</v>
      </c>
      <c r="D100" s="260">
        <v>1</v>
      </c>
      <c r="E100" s="260">
        <v>1</v>
      </c>
      <c r="F100" s="260">
        <v>1</v>
      </c>
      <c r="G100" s="260">
        <v>1</v>
      </c>
      <c r="H100" s="260">
        <v>1</v>
      </c>
      <c r="I100" s="260">
        <v>1</v>
      </c>
      <c r="J100" s="260">
        <v>1</v>
      </c>
      <c r="K100" s="260">
        <v>1</v>
      </c>
      <c r="L100" s="260">
        <v>0</v>
      </c>
      <c r="M100" s="260">
        <v>0</v>
      </c>
      <c r="N100" s="260">
        <v>0</v>
      </c>
      <c r="O100" s="261">
        <v>0.75</v>
      </c>
    </row>
    <row r="101" spans="1:15" x14ac:dyDescent="0.25">
      <c r="A101" s="257">
        <v>6202</v>
      </c>
      <c r="B101" s="257" t="s">
        <v>234</v>
      </c>
      <c r="C101" s="260">
        <v>1</v>
      </c>
      <c r="D101" s="260">
        <v>1</v>
      </c>
      <c r="E101" s="260">
        <v>1</v>
      </c>
      <c r="F101" s="260">
        <v>1</v>
      </c>
      <c r="G101" s="260">
        <v>1</v>
      </c>
      <c r="H101" s="260">
        <v>1</v>
      </c>
      <c r="I101" s="260">
        <v>1</v>
      </c>
      <c r="J101" s="260">
        <v>1</v>
      </c>
      <c r="K101" s="260">
        <v>1</v>
      </c>
      <c r="L101" s="260">
        <v>1</v>
      </c>
      <c r="M101" s="260">
        <v>1</v>
      </c>
      <c r="N101" s="260">
        <v>1</v>
      </c>
      <c r="O101" s="261">
        <v>1</v>
      </c>
    </row>
    <row r="102" spans="1:15" x14ac:dyDescent="0.25">
      <c r="A102" s="257">
        <v>6203</v>
      </c>
      <c r="B102" s="257" t="s">
        <v>287</v>
      </c>
      <c r="C102" s="260">
        <v>1</v>
      </c>
      <c r="D102" s="260">
        <v>1</v>
      </c>
      <c r="E102" s="260">
        <v>1</v>
      </c>
      <c r="F102" s="260">
        <v>1</v>
      </c>
      <c r="G102" s="260">
        <v>1</v>
      </c>
      <c r="H102" s="260">
        <v>1</v>
      </c>
      <c r="I102" s="260">
        <v>1</v>
      </c>
      <c r="J102" s="260">
        <v>1</v>
      </c>
      <c r="K102" s="260">
        <v>1</v>
      </c>
      <c r="L102" s="260">
        <v>1</v>
      </c>
      <c r="M102" s="260">
        <v>1</v>
      </c>
      <c r="N102" s="260">
        <v>1</v>
      </c>
      <c r="O102" s="261">
        <v>1</v>
      </c>
    </row>
    <row r="103" spans="1:15" x14ac:dyDescent="0.25">
      <c r="A103" s="257">
        <v>6204</v>
      </c>
      <c r="B103" s="257" t="s">
        <v>324</v>
      </c>
      <c r="C103" s="260">
        <v>1</v>
      </c>
      <c r="D103" s="260">
        <v>1</v>
      </c>
      <c r="E103" s="260">
        <v>1</v>
      </c>
      <c r="F103" s="260">
        <v>1</v>
      </c>
      <c r="G103" s="260">
        <v>1</v>
      </c>
      <c r="H103" s="260">
        <v>1</v>
      </c>
      <c r="I103" s="260">
        <v>1</v>
      </c>
      <c r="J103" s="260">
        <v>1</v>
      </c>
      <c r="K103" s="260">
        <v>1</v>
      </c>
      <c r="L103" s="260">
        <v>1</v>
      </c>
      <c r="M103" s="260">
        <v>0</v>
      </c>
      <c r="N103" s="260">
        <v>0</v>
      </c>
      <c r="O103" s="261">
        <v>0.83299999999999996</v>
      </c>
    </row>
    <row r="104" spans="1:15" x14ac:dyDescent="0.25">
      <c r="A104" s="257">
        <v>6205</v>
      </c>
      <c r="B104" s="257" t="s">
        <v>325</v>
      </c>
      <c r="C104" s="260">
        <v>1</v>
      </c>
      <c r="D104" s="260">
        <v>1</v>
      </c>
      <c r="E104" s="260">
        <v>1</v>
      </c>
      <c r="F104" s="260">
        <v>1</v>
      </c>
      <c r="G104" s="260">
        <v>1</v>
      </c>
      <c r="H104" s="260">
        <v>1</v>
      </c>
      <c r="I104" s="260">
        <v>1</v>
      </c>
      <c r="J104" s="260">
        <v>1</v>
      </c>
      <c r="K104" s="260">
        <v>1</v>
      </c>
      <c r="L104" s="260">
        <v>1</v>
      </c>
      <c r="M104" s="260">
        <v>1</v>
      </c>
      <c r="N104" s="260">
        <v>1</v>
      </c>
      <c r="O104" s="261">
        <v>1</v>
      </c>
    </row>
    <row r="105" spans="1:15" x14ac:dyDescent="0.25">
      <c r="A105" s="257">
        <v>6206</v>
      </c>
      <c r="B105" s="257" t="s">
        <v>301</v>
      </c>
      <c r="C105" s="260">
        <v>1</v>
      </c>
      <c r="D105" s="260">
        <v>1</v>
      </c>
      <c r="E105" s="260">
        <v>1</v>
      </c>
      <c r="F105" s="260">
        <v>1</v>
      </c>
      <c r="G105" s="260">
        <v>1</v>
      </c>
      <c r="H105" s="260">
        <v>1</v>
      </c>
      <c r="I105" s="260">
        <v>1</v>
      </c>
      <c r="J105" s="260">
        <v>1</v>
      </c>
      <c r="K105" s="260">
        <v>1</v>
      </c>
      <c r="L105" s="260">
        <v>1</v>
      </c>
      <c r="M105" s="260">
        <v>1</v>
      </c>
      <c r="N105" s="260">
        <v>1</v>
      </c>
      <c r="O105" s="261">
        <v>1</v>
      </c>
    </row>
    <row r="106" spans="1:15" x14ac:dyDescent="0.25">
      <c r="A106" s="257">
        <v>6301</v>
      </c>
      <c r="B106" s="257" t="s">
        <v>216</v>
      </c>
      <c r="C106" s="260">
        <v>1</v>
      </c>
      <c r="D106" s="260">
        <v>1</v>
      </c>
      <c r="E106" s="260">
        <v>1</v>
      </c>
      <c r="F106" s="260">
        <v>1</v>
      </c>
      <c r="G106" s="260">
        <v>1</v>
      </c>
      <c r="H106" s="260">
        <v>1</v>
      </c>
      <c r="I106" s="260">
        <v>1</v>
      </c>
      <c r="J106" s="260">
        <v>1</v>
      </c>
      <c r="K106" s="260">
        <v>1</v>
      </c>
      <c r="L106" s="260">
        <v>1</v>
      </c>
      <c r="M106" s="260">
        <v>1</v>
      </c>
      <c r="N106" s="260">
        <v>1</v>
      </c>
      <c r="O106" s="261">
        <v>1</v>
      </c>
    </row>
    <row r="107" spans="1:15" x14ac:dyDescent="0.25">
      <c r="A107" s="257">
        <v>6302</v>
      </c>
      <c r="B107" s="257" t="s">
        <v>316</v>
      </c>
      <c r="C107" s="260">
        <v>1</v>
      </c>
      <c r="D107" s="260">
        <v>1</v>
      </c>
      <c r="E107" s="260">
        <v>1</v>
      </c>
      <c r="F107" s="260">
        <v>1</v>
      </c>
      <c r="G107" s="260">
        <v>1</v>
      </c>
      <c r="H107" s="260">
        <v>1</v>
      </c>
      <c r="I107" s="260">
        <v>1</v>
      </c>
      <c r="J107" s="260">
        <v>1</v>
      </c>
      <c r="K107" s="260">
        <v>1</v>
      </c>
      <c r="L107" s="260">
        <v>1</v>
      </c>
      <c r="M107" s="260">
        <v>1</v>
      </c>
      <c r="N107" s="260">
        <v>1</v>
      </c>
      <c r="O107" s="261">
        <v>1</v>
      </c>
    </row>
    <row r="108" spans="1:15" x14ac:dyDescent="0.25">
      <c r="A108" s="257">
        <v>6303</v>
      </c>
      <c r="B108" s="257" t="s">
        <v>237</v>
      </c>
      <c r="C108" s="260">
        <v>1</v>
      </c>
      <c r="D108" s="260">
        <v>1</v>
      </c>
      <c r="E108" s="260">
        <v>1</v>
      </c>
      <c r="F108" s="260">
        <v>1</v>
      </c>
      <c r="G108" s="260">
        <v>1</v>
      </c>
      <c r="H108" s="260">
        <v>1</v>
      </c>
      <c r="I108" s="260">
        <v>1</v>
      </c>
      <c r="J108" s="260">
        <v>1</v>
      </c>
      <c r="K108" s="260">
        <v>1</v>
      </c>
      <c r="L108" s="260">
        <v>1</v>
      </c>
      <c r="M108" s="260">
        <v>1</v>
      </c>
      <c r="N108" s="260">
        <v>1</v>
      </c>
      <c r="O108" s="261">
        <v>1</v>
      </c>
    </row>
    <row r="109" spans="1:15" x14ac:dyDescent="0.25">
      <c r="A109" s="257">
        <v>6304</v>
      </c>
      <c r="B109" s="257" t="s">
        <v>273</v>
      </c>
      <c r="C109" s="260">
        <v>1</v>
      </c>
      <c r="D109" s="260">
        <v>1</v>
      </c>
      <c r="E109" s="260">
        <v>1</v>
      </c>
      <c r="F109" s="260">
        <v>1</v>
      </c>
      <c r="G109" s="260">
        <v>1</v>
      </c>
      <c r="H109" s="260">
        <v>1</v>
      </c>
      <c r="I109" s="260">
        <v>1</v>
      </c>
      <c r="J109" s="260">
        <v>1</v>
      </c>
      <c r="K109" s="260">
        <v>1</v>
      </c>
      <c r="L109" s="260">
        <v>1</v>
      </c>
      <c r="M109" s="260">
        <v>1</v>
      </c>
      <c r="N109" s="260">
        <v>1</v>
      </c>
      <c r="O109" s="261">
        <v>1</v>
      </c>
    </row>
    <row r="110" spans="1:15" x14ac:dyDescent="0.25">
      <c r="A110" s="257">
        <v>6305</v>
      </c>
      <c r="B110" s="257" t="s">
        <v>180</v>
      </c>
      <c r="C110" s="260">
        <v>1</v>
      </c>
      <c r="D110" s="260">
        <v>1</v>
      </c>
      <c r="E110" s="260">
        <v>1</v>
      </c>
      <c r="F110" s="260">
        <v>1</v>
      </c>
      <c r="G110" s="260">
        <v>1</v>
      </c>
      <c r="H110" s="260">
        <v>1</v>
      </c>
      <c r="I110" s="260">
        <v>1</v>
      </c>
      <c r="J110" s="260">
        <v>1</v>
      </c>
      <c r="K110" s="260">
        <v>1</v>
      </c>
      <c r="L110" s="260">
        <v>1</v>
      </c>
      <c r="M110" s="260">
        <v>1</v>
      </c>
      <c r="N110" s="260">
        <v>1</v>
      </c>
      <c r="O110" s="261">
        <v>1</v>
      </c>
    </row>
    <row r="111" spans="1:15" x14ac:dyDescent="0.25">
      <c r="A111" s="257">
        <v>6306</v>
      </c>
      <c r="B111" s="257" t="s">
        <v>182</v>
      </c>
      <c r="C111" s="260">
        <v>1</v>
      </c>
      <c r="D111" s="260">
        <v>1</v>
      </c>
      <c r="E111" s="260">
        <v>1</v>
      </c>
      <c r="F111" s="260">
        <v>1</v>
      </c>
      <c r="G111" s="260">
        <v>1</v>
      </c>
      <c r="H111" s="260">
        <v>1</v>
      </c>
      <c r="I111" s="260">
        <v>1</v>
      </c>
      <c r="J111" s="260">
        <v>1</v>
      </c>
      <c r="K111" s="260">
        <v>1</v>
      </c>
      <c r="L111" s="260">
        <v>1</v>
      </c>
      <c r="M111" s="260">
        <v>1</v>
      </c>
      <c r="N111" s="260">
        <v>1</v>
      </c>
      <c r="O111" s="261">
        <v>1</v>
      </c>
    </row>
    <row r="112" spans="1:15" x14ac:dyDescent="0.25">
      <c r="A112" s="257">
        <v>6307</v>
      </c>
      <c r="B112" s="257" t="s">
        <v>295</v>
      </c>
      <c r="C112" s="260">
        <v>1</v>
      </c>
      <c r="D112" s="260">
        <v>1</v>
      </c>
      <c r="E112" s="260">
        <v>1</v>
      </c>
      <c r="F112" s="260">
        <v>1</v>
      </c>
      <c r="G112" s="260">
        <v>1</v>
      </c>
      <c r="H112" s="260">
        <v>1</v>
      </c>
      <c r="I112" s="260">
        <v>1</v>
      </c>
      <c r="J112" s="260">
        <v>1</v>
      </c>
      <c r="K112" s="260">
        <v>1</v>
      </c>
      <c r="L112" s="260">
        <v>1</v>
      </c>
      <c r="M112" s="260">
        <v>1</v>
      </c>
      <c r="N112" s="260">
        <v>1</v>
      </c>
      <c r="O112" s="261">
        <v>1</v>
      </c>
    </row>
    <row r="113" spans="1:15" x14ac:dyDescent="0.25">
      <c r="A113" s="257">
        <v>6308</v>
      </c>
      <c r="B113" s="257" t="s">
        <v>272</v>
      </c>
      <c r="C113" s="260">
        <v>1</v>
      </c>
      <c r="D113" s="260">
        <v>1</v>
      </c>
      <c r="E113" s="260">
        <v>1</v>
      </c>
      <c r="F113" s="260">
        <v>1</v>
      </c>
      <c r="G113" s="260">
        <v>1</v>
      </c>
      <c r="H113" s="260">
        <v>1</v>
      </c>
      <c r="I113" s="260">
        <v>1</v>
      </c>
      <c r="J113" s="260">
        <v>1</v>
      </c>
      <c r="K113" s="260">
        <v>1</v>
      </c>
      <c r="L113" s="260">
        <v>1</v>
      </c>
      <c r="M113" s="260">
        <v>1</v>
      </c>
      <c r="N113" s="260">
        <v>1</v>
      </c>
      <c r="O113" s="261">
        <v>1</v>
      </c>
    </row>
    <row r="114" spans="1:15" x14ac:dyDescent="0.25">
      <c r="A114" s="257">
        <v>6309</v>
      </c>
      <c r="B114" s="257" t="s">
        <v>265</v>
      </c>
      <c r="C114" s="260">
        <v>1</v>
      </c>
      <c r="D114" s="260">
        <v>1</v>
      </c>
      <c r="E114" s="260">
        <v>1</v>
      </c>
      <c r="F114" s="260">
        <v>1</v>
      </c>
      <c r="G114" s="260">
        <v>1</v>
      </c>
      <c r="H114" s="260">
        <v>1</v>
      </c>
      <c r="I114" s="260">
        <v>1</v>
      </c>
      <c r="J114" s="260">
        <v>1</v>
      </c>
      <c r="K114" s="260">
        <v>1</v>
      </c>
      <c r="L114" s="260">
        <v>1</v>
      </c>
      <c r="M114" s="260">
        <v>1</v>
      </c>
      <c r="N114" s="260">
        <v>1</v>
      </c>
      <c r="O114" s="261">
        <v>1</v>
      </c>
    </row>
    <row r="115" spans="1:15" x14ac:dyDescent="0.25">
      <c r="A115" s="257">
        <v>6310</v>
      </c>
      <c r="B115" s="257" t="s">
        <v>189</v>
      </c>
      <c r="C115" s="260">
        <v>1</v>
      </c>
      <c r="D115" s="260">
        <v>1</v>
      </c>
      <c r="E115" s="260">
        <v>1</v>
      </c>
      <c r="F115" s="260">
        <v>1</v>
      </c>
      <c r="G115" s="260">
        <v>1</v>
      </c>
      <c r="H115" s="260">
        <v>1</v>
      </c>
      <c r="I115" s="260">
        <v>1</v>
      </c>
      <c r="J115" s="260">
        <v>1</v>
      </c>
      <c r="K115" s="260">
        <v>1</v>
      </c>
      <c r="L115" s="260">
        <v>1</v>
      </c>
      <c r="M115" s="260">
        <v>1</v>
      </c>
      <c r="N115" s="260">
        <v>1</v>
      </c>
      <c r="O115" s="261">
        <v>1</v>
      </c>
    </row>
    <row r="116" spans="1:15" x14ac:dyDescent="0.25">
      <c r="A116" s="257">
        <v>7101</v>
      </c>
      <c r="B116" s="257" t="s">
        <v>34</v>
      </c>
      <c r="C116" s="260">
        <v>1</v>
      </c>
      <c r="D116" s="260">
        <v>1</v>
      </c>
      <c r="E116" s="260">
        <v>1</v>
      </c>
      <c r="F116" s="260">
        <v>1</v>
      </c>
      <c r="G116" s="260">
        <v>1</v>
      </c>
      <c r="H116" s="260">
        <v>1</v>
      </c>
      <c r="I116" s="260">
        <v>1</v>
      </c>
      <c r="J116" s="260">
        <v>1</v>
      </c>
      <c r="K116" s="260">
        <v>1</v>
      </c>
      <c r="L116" s="260">
        <v>1</v>
      </c>
      <c r="M116" s="260">
        <v>1</v>
      </c>
      <c r="N116" s="260">
        <v>1</v>
      </c>
      <c r="O116" s="261">
        <v>1</v>
      </c>
    </row>
    <row r="117" spans="1:15" x14ac:dyDescent="0.25">
      <c r="A117" s="257">
        <v>7102</v>
      </c>
      <c r="B117" s="257" t="s">
        <v>132</v>
      </c>
      <c r="C117" s="260">
        <v>1</v>
      </c>
      <c r="D117" s="260">
        <v>1</v>
      </c>
      <c r="E117" s="260">
        <v>1</v>
      </c>
      <c r="F117" s="260">
        <v>1</v>
      </c>
      <c r="G117" s="260">
        <v>1</v>
      </c>
      <c r="H117" s="260">
        <v>1</v>
      </c>
      <c r="I117" s="260">
        <v>1</v>
      </c>
      <c r="J117" s="260">
        <v>1</v>
      </c>
      <c r="K117" s="260">
        <v>1</v>
      </c>
      <c r="L117" s="260">
        <v>1</v>
      </c>
      <c r="M117" s="260">
        <v>1</v>
      </c>
      <c r="N117" s="260">
        <v>1</v>
      </c>
      <c r="O117" s="261">
        <v>1</v>
      </c>
    </row>
    <row r="118" spans="1:15" x14ac:dyDescent="0.25">
      <c r="A118" s="257">
        <v>7103</v>
      </c>
      <c r="B118" s="257" t="s">
        <v>343</v>
      </c>
      <c r="C118" s="260">
        <v>1</v>
      </c>
      <c r="D118" s="260">
        <v>1</v>
      </c>
      <c r="E118" s="260">
        <v>1</v>
      </c>
      <c r="F118" s="260">
        <v>1</v>
      </c>
      <c r="G118" s="260">
        <v>1</v>
      </c>
      <c r="H118" s="260">
        <v>1</v>
      </c>
      <c r="I118" s="260">
        <v>1</v>
      </c>
      <c r="J118" s="260">
        <v>1</v>
      </c>
      <c r="K118" s="260">
        <v>1</v>
      </c>
      <c r="L118" s="260">
        <v>1</v>
      </c>
      <c r="M118" s="260">
        <v>1</v>
      </c>
      <c r="N118" s="260">
        <v>1</v>
      </c>
      <c r="O118" s="261">
        <v>1</v>
      </c>
    </row>
    <row r="119" spans="1:15" x14ac:dyDescent="0.25">
      <c r="A119" s="257">
        <v>7104</v>
      </c>
      <c r="B119" s="257" t="s">
        <v>260</v>
      </c>
      <c r="C119" s="260">
        <v>1</v>
      </c>
      <c r="D119" s="260">
        <v>1</v>
      </c>
      <c r="E119" s="260">
        <v>1</v>
      </c>
      <c r="F119" s="260">
        <v>1</v>
      </c>
      <c r="G119" s="260">
        <v>1</v>
      </c>
      <c r="H119" s="260">
        <v>1</v>
      </c>
      <c r="I119" s="260">
        <v>1</v>
      </c>
      <c r="J119" s="260">
        <v>1</v>
      </c>
      <c r="K119" s="260">
        <v>1</v>
      </c>
      <c r="L119" s="260">
        <v>1</v>
      </c>
      <c r="M119" s="260">
        <v>1</v>
      </c>
      <c r="N119" s="260">
        <v>1</v>
      </c>
      <c r="O119" s="261">
        <v>1</v>
      </c>
    </row>
    <row r="120" spans="1:15" x14ac:dyDescent="0.25">
      <c r="A120" s="257">
        <v>7105</v>
      </c>
      <c r="B120" s="257" t="s">
        <v>269</v>
      </c>
      <c r="C120" s="260">
        <v>1</v>
      </c>
      <c r="D120" s="260">
        <v>1</v>
      </c>
      <c r="E120" s="260">
        <v>1</v>
      </c>
      <c r="F120" s="260">
        <v>1</v>
      </c>
      <c r="G120" s="260">
        <v>1</v>
      </c>
      <c r="H120" s="260">
        <v>1</v>
      </c>
      <c r="I120" s="260">
        <v>1</v>
      </c>
      <c r="J120" s="260">
        <v>1</v>
      </c>
      <c r="K120" s="260">
        <v>1</v>
      </c>
      <c r="L120" s="260">
        <v>1</v>
      </c>
      <c r="M120" s="260">
        <v>1</v>
      </c>
      <c r="N120" s="260">
        <v>1</v>
      </c>
      <c r="O120" s="261">
        <v>1</v>
      </c>
    </row>
    <row r="121" spans="1:15" x14ac:dyDescent="0.25">
      <c r="A121" s="257">
        <v>7106</v>
      </c>
      <c r="B121" s="257" t="s">
        <v>240</v>
      </c>
      <c r="C121" s="260">
        <v>1</v>
      </c>
      <c r="D121" s="260">
        <v>1</v>
      </c>
      <c r="E121" s="260">
        <v>1</v>
      </c>
      <c r="F121" s="260">
        <v>1</v>
      </c>
      <c r="G121" s="260">
        <v>1</v>
      </c>
      <c r="H121" s="260">
        <v>1</v>
      </c>
      <c r="I121" s="260">
        <v>1</v>
      </c>
      <c r="J121" s="260">
        <v>1</v>
      </c>
      <c r="K121" s="260">
        <v>1</v>
      </c>
      <c r="L121" s="260">
        <v>0</v>
      </c>
      <c r="M121" s="260">
        <v>0</v>
      </c>
      <c r="N121" s="260">
        <v>0</v>
      </c>
      <c r="O121" s="261">
        <v>0.75</v>
      </c>
    </row>
    <row r="122" spans="1:15" x14ac:dyDescent="0.25">
      <c r="A122" s="257">
        <v>7107</v>
      </c>
      <c r="B122" s="257" t="s">
        <v>323</v>
      </c>
      <c r="C122" s="260">
        <v>1</v>
      </c>
      <c r="D122" s="260">
        <v>1</v>
      </c>
      <c r="E122" s="260">
        <v>1</v>
      </c>
      <c r="F122" s="260">
        <v>1</v>
      </c>
      <c r="G122" s="260">
        <v>1</v>
      </c>
      <c r="H122" s="260">
        <v>1</v>
      </c>
      <c r="I122" s="260">
        <v>1</v>
      </c>
      <c r="J122" s="260">
        <v>1</v>
      </c>
      <c r="K122" s="260">
        <v>1</v>
      </c>
      <c r="L122" s="260">
        <v>1</v>
      </c>
      <c r="M122" s="260">
        <v>1</v>
      </c>
      <c r="N122" s="260">
        <v>1</v>
      </c>
      <c r="O122" s="261">
        <v>1</v>
      </c>
    </row>
    <row r="123" spans="1:15" x14ac:dyDescent="0.25">
      <c r="A123" s="257">
        <v>7108</v>
      </c>
      <c r="B123" s="257" t="s">
        <v>241</v>
      </c>
      <c r="C123" s="260">
        <v>1</v>
      </c>
      <c r="D123" s="260">
        <v>1</v>
      </c>
      <c r="E123" s="260">
        <v>1</v>
      </c>
      <c r="F123" s="260">
        <v>1</v>
      </c>
      <c r="G123" s="260">
        <v>1</v>
      </c>
      <c r="H123" s="260">
        <v>1</v>
      </c>
      <c r="I123" s="260">
        <v>1</v>
      </c>
      <c r="J123" s="260">
        <v>1</v>
      </c>
      <c r="K123" s="260">
        <v>1</v>
      </c>
      <c r="L123" s="260">
        <v>1</v>
      </c>
      <c r="M123" s="260">
        <v>1</v>
      </c>
      <c r="N123" s="260">
        <v>1</v>
      </c>
      <c r="O123" s="261">
        <v>1</v>
      </c>
    </row>
    <row r="124" spans="1:15" x14ac:dyDescent="0.25">
      <c r="A124" s="257">
        <v>7109</v>
      </c>
      <c r="B124" s="257" t="s">
        <v>245</v>
      </c>
      <c r="C124" s="260">
        <v>1</v>
      </c>
      <c r="D124" s="260">
        <v>1</v>
      </c>
      <c r="E124" s="260">
        <v>1</v>
      </c>
      <c r="F124" s="260">
        <v>1</v>
      </c>
      <c r="G124" s="260">
        <v>1</v>
      </c>
      <c r="H124" s="260">
        <v>1</v>
      </c>
      <c r="I124" s="260">
        <v>1</v>
      </c>
      <c r="J124" s="260">
        <v>1</v>
      </c>
      <c r="K124" s="260">
        <v>1</v>
      </c>
      <c r="L124" s="260">
        <v>1</v>
      </c>
      <c r="M124" s="260">
        <v>1</v>
      </c>
      <c r="N124" s="260">
        <v>1</v>
      </c>
      <c r="O124" s="261">
        <v>1</v>
      </c>
    </row>
    <row r="125" spans="1:15" x14ac:dyDescent="0.25">
      <c r="A125" s="257">
        <v>7110</v>
      </c>
      <c r="B125" s="257" t="s">
        <v>264</v>
      </c>
      <c r="C125" s="260">
        <v>1</v>
      </c>
      <c r="D125" s="260">
        <v>1</v>
      </c>
      <c r="E125" s="260">
        <v>1</v>
      </c>
      <c r="F125" s="260">
        <v>1</v>
      </c>
      <c r="G125" s="260">
        <v>1</v>
      </c>
      <c r="H125" s="260">
        <v>1</v>
      </c>
      <c r="I125" s="260">
        <v>1</v>
      </c>
      <c r="J125" s="260">
        <v>1</v>
      </c>
      <c r="K125" s="260">
        <v>1</v>
      </c>
      <c r="L125" s="260">
        <v>1</v>
      </c>
      <c r="M125" s="260">
        <v>1</v>
      </c>
      <c r="N125" s="260">
        <v>1</v>
      </c>
      <c r="O125" s="261">
        <v>1</v>
      </c>
    </row>
    <row r="126" spans="1:15" x14ac:dyDescent="0.25">
      <c r="A126" s="257">
        <v>7201</v>
      </c>
      <c r="B126" s="257" t="s">
        <v>102</v>
      </c>
      <c r="C126" s="260">
        <v>1</v>
      </c>
      <c r="D126" s="260">
        <v>1</v>
      </c>
      <c r="E126" s="260">
        <v>1</v>
      </c>
      <c r="F126" s="260">
        <v>1</v>
      </c>
      <c r="G126" s="260">
        <v>1</v>
      </c>
      <c r="H126" s="260">
        <v>1</v>
      </c>
      <c r="I126" s="260">
        <v>1</v>
      </c>
      <c r="J126" s="260">
        <v>1</v>
      </c>
      <c r="K126" s="260">
        <v>1</v>
      </c>
      <c r="L126" s="260">
        <v>1</v>
      </c>
      <c r="M126" s="260">
        <v>1</v>
      </c>
      <c r="N126" s="260">
        <v>1</v>
      </c>
      <c r="O126" s="261">
        <v>1</v>
      </c>
    </row>
    <row r="127" spans="1:15" x14ac:dyDescent="0.25">
      <c r="A127" s="257">
        <v>7202</v>
      </c>
      <c r="B127" s="257" t="s">
        <v>259</v>
      </c>
      <c r="C127" s="260">
        <v>1</v>
      </c>
      <c r="D127" s="260">
        <v>1</v>
      </c>
      <c r="E127" s="260">
        <v>1</v>
      </c>
      <c r="F127" s="260">
        <v>1</v>
      </c>
      <c r="G127" s="260">
        <v>1</v>
      </c>
      <c r="H127" s="260">
        <v>1</v>
      </c>
      <c r="I127" s="260">
        <v>1</v>
      </c>
      <c r="J127" s="260">
        <v>1</v>
      </c>
      <c r="K127" s="260">
        <v>1</v>
      </c>
      <c r="L127" s="260">
        <v>1</v>
      </c>
      <c r="M127" s="260">
        <v>1</v>
      </c>
      <c r="N127" s="260">
        <v>1</v>
      </c>
      <c r="O127" s="261">
        <v>1</v>
      </c>
    </row>
    <row r="128" spans="1:15" x14ac:dyDescent="0.25">
      <c r="A128" s="257">
        <v>7203</v>
      </c>
      <c r="B128" s="257" t="s">
        <v>247</v>
      </c>
      <c r="C128" s="260">
        <v>1</v>
      </c>
      <c r="D128" s="260">
        <v>1</v>
      </c>
      <c r="E128" s="260">
        <v>1</v>
      </c>
      <c r="F128" s="260">
        <v>1</v>
      </c>
      <c r="G128" s="260">
        <v>1</v>
      </c>
      <c r="H128" s="260">
        <v>1</v>
      </c>
      <c r="I128" s="260">
        <v>1</v>
      </c>
      <c r="J128" s="260">
        <v>1</v>
      </c>
      <c r="K128" s="260">
        <v>1</v>
      </c>
      <c r="L128" s="260">
        <v>1</v>
      </c>
      <c r="M128" s="260">
        <v>1</v>
      </c>
      <c r="N128" s="260">
        <v>1</v>
      </c>
      <c r="O128" s="261">
        <v>1</v>
      </c>
    </row>
    <row r="129" spans="1:15" x14ac:dyDescent="0.25">
      <c r="A129" s="257">
        <v>7301</v>
      </c>
      <c r="B129" s="257" t="s">
        <v>62</v>
      </c>
      <c r="C129" s="260">
        <v>1</v>
      </c>
      <c r="D129" s="260">
        <v>1</v>
      </c>
      <c r="E129" s="260">
        <v>1</v>
      </c>
      <c r="F129" s="260">
        <v>1</v>
      </c>
      <c r="G129" s="260">
        <v>1</v>
      </c>
      <c r="H129" s="260">
        <v>1</v>
      </c>
      <c r="I129" s="260">
        <v>1</v>
      </c>
      <c r="J129" s="260">
        <v>1</v>
      </c>
      <c r="K129" s="260">
        <v>1</v>
      </c>
      <c r="L129" s="260">
        <v>1</v>
      </c>
      <c r="M129" s="260">
        <v>1</v>
      </c>
      <c r="N129" s="260">
        <v>1</v>
      </c>
      <c r="O129" s="261">
        <v>1</v>
      </c>
    </row>
    <row r="130" spans="1:15" x14ac:dyDescent="0.25">
      <c r="A130" s="257">
        <v>7302</v>
      </c>
      <c r="B130" s="257" t="s">
        <v>288</v>
      </c>
      <c r="C130" s="260">
        <v>1</v>
      </c>
      <c r="D130" s="260">
        <v>1</v>
      </c>
      <c r="E130" s="260">
        <v>1</v>
      </c>
      <c r="F130" s="260">
        <v>1</v>
      </c>
      <c r="G130" s="260">
        <v>1</v>
      </c>
      <c r="H130" s="260">
        <v>1</v>
      </c>
      <c r="I130" s="260">
        <v>1</v>
      </c>
      <c r="J130" s="260">
        <v>1</v>
      </c>
      <c r="K130" s="260">
        <v>1</v>
      </c>
      <c r="L130" s="260">
        <v>1</v>
      </c>
      <c r="M130" s="260">
        <v>1</v>
      </c>
      <c r="N130" s="260">
        <v>1</v>
      </c>
      <c r="O130" s="261">
        <v>1</v>
      </c>
    </row>
    <row r="131" spans="1:15" x14ac:dyDescent="0.25">
      <c r="A131" s="257">
        <v>7303</v>
      </c>
      <c r="B131" s="257" t="s">
        <v>244</v>
      </c>
      <c r="C131" s="260">
        <v>1</v>
      </c>
      <c r="D131" s="260">
        <v>1</v>
      </c>
      <c r="E131" s="260">
        <v>1</v>
      </c>
      <c r="F131" s="260">
        <v>1</v>
      </c>
      <c r="G131" s="260">
        <v>1</v>
      </c>
      <c r="H131" s="260">
        <v>1</v>
      </c>
      <c r="I131" s="260">
        <v>1</v>
      </c>
      <c r="J131" s="260">
        <v>1</v>
      </c>
      <c r="K131" s="260">
        <v>1</v>
      </c>
      <c r="L131" s="260">
        <v>1</v>
      </c>
      <c r="M131" s="260">
        <v>1</v>
      </c>
      <c r="N131" s="260">
        <v>1</v>
      </c>
      <c r="O131" s="261">
        <v>1</v>
      </c>
    </row>
    <row r="132" spans="1:15" x14ac:dyDescent="0.25">
      <c r="A132" s="257">
        <v>7304</v>
      </c>
      <c r="B132" s="257" t="s">
        <v>97</v>
      </c>
      <c r="C132" s="260">
        <v>1</v>
      </c>
      <c r="D132" s="260">
        <v>1</v>
      </c>
      <c r="E132" s="260">
        <v>1</v>
      </c>
      <c r="F132" s="260">
        <v>1</v>
      </c>
      <c r="G132" s="260">
        <v>1</v>
      </c>
      <c r="H132" s="260">
        <v>1</v>
      </c>
      <c r="I132" s="260">
        <v>1</v>
      </c>
      <c r="J132" s="260">
        <v>1</v>
      </c>
      <c r="K132" s="260">
        <v>1</v>
      </c>
      <c r="L132" s="260">
        <v>1</v>
      </c>
      <c r="M132" s="260">
        <v>1</v>
      </c>
      <c r="N132" s="260">
        <v>1</v>
      </c>
      <c r="O132" s="261">
        <v>1</v>
      </c>
    </row>
    <row r="133" spans="1:15" x14ac:dyDescent="0.25">
      <c r="A133" s="257">
        <v>7305</v>
      </c>
      <c r="B133" s="257" t="s">
        <v>255</v>
      </c>
      <c r="C133" s="260">
        <v>1</v>
      </c>
      <c r="D133" s="260">
        <v>1</v>
      </c>
      <c r="E133" s="260">
        <v>1</v>
      </c>
      <c r="F133" s="260">
        <v>1</v>
      </c>
      <c r="G133" s="260">
        <v>1</v>
      </c>
      <c r="H133" s="260">
        <v>1</v>
      </c>
      <c r="I133" s="260">
        <v>1</v>
      </c>
      <c r="J133" s="260">
        <v>1</v>
      </c>
      <c r="K133" s="260">
        <v>1</v>
      </c>
      <c r="L133" s="260">
        <v>1</v>
      </c>
      <c r="M133" s="260">
        <v>1</v>
      </c>
      <c r="N133" s="260">
        <v>1</v>
      </c>
      <c r="O133" s="261">
        <v>1</v>
      </c>
    </row>
    <row r="134" spans="1:15" x14ac:dyDescent="0.25">
      <c r="A134" s="257">
        <v>7306</v>
      </c>
      <c r="B134" s="257" t="s">
        <v>153</v>
      </c>
      <c r="C134" s="260">
        <v>1</v>
      </c>
      <c r="D134" s="260">
        <v>1</v>
      </c>
      <c r="E134" s="260">
        <v>1</v>
      </c>
      <c r="F134" s="260">
        <v>1</v>
      </c>
      <c r="G134" s="260">
        <v>1</v>
      </c>
      <c r="H134" s="260">
        <v>1</v>
      </c>
      <c r="I134" s="260">
        <v>1</v>
      </c>
      <c r="J134" s="260">
        <v>1</v>
      </c>
      <c r="K134" s="260">
        <v>1</v>
      </c>
      <c r="L134" s="260">
        <v>1</v>
      </c>
      <c r="M134" s="260">
        <v>1</v>
      </c>
      <c r="N134" s="260">
        <v>1</v>
      </c>
      <c r="O134" s="261">
        <v>1</v>
      </c>
    </row>
    <row r="135" spans="1:15" x14ac:dyDescent="0.25">
      <c r="A135" s="257">
        <v>7307</v>
      </c>
      <c r="B135" s="257" t="s">
        <v>333</v>
      </c>
      <c r="C135" s="260">
        <v>1</v>
      </c>
      <c r="D135" s="260">
        <v>1</v>
      </c>
      <c r="E135" s="260">
        <v>1</v>
      </c>
      <c r="F135" s="260">
        <v>1</v>
      </c>
      <c r="G135" s="260">
        <v>1</v>
      </c>
      <c r="H135" s="260">
        <v>1</v>
      </c>
      <c r="I135" s="260">
        <v>1</v>
      </c>
      <c r="J135" s="260">
        <v>1</v>
      </c>
      <c r="K135" s="260">
        <v>1</v>
      </c>
      <c r="L135" s="260">
        <v>1</v>
      </c>
      <c r="M135" s="260">
        <v>1</v>
      </c>
      <c r="N135" s="260">
        <v>1</v>
      </c>
      <c r="O135" s="261">
        <v>1</v>
      </c>
    </row>
    <row r="136" spans="1:15" x14ac:dyDescent="0.25">
      <c r="A136" s="257">
        <v>7308</v>
      </c>
      <c r="B136" s="257" t="s">
        <v>144</v>
      </c>
      <c r="C136" s="260">
        <v>1</v>
      </c>
      <c r="D136" s="260">
        <v>1</v>
      </c>
      <c r="E136" s="260">
        <v>1</v>
      </c>
      <c r="F136" s="260">
        <v>1</v>
      </c>
      <c r="G136" s="260">
        <v>1</v>
      </c>
      <c r="H136" s="260">
        <v>1</v>
      </c>
      <c r="I136" s="260">
        <v>1</v>
      </c>
      <c r="J136" s="260">
        <v>1</v>
      </c>
      <c r="K136" s="260">
        <v>1</v>
      </c>
      <c r="L136" s="260">
        <v>1</v>
      </c>
      <c r="M136" s="260">
        <v>1</v>
      </c>
      <c r="N136" s="260">
        <v>1</v>
      </c>
      <c r="O136" s="261">
        <v>1</v>
      </c>
    </row>
    <row r="137" spans="1:15" x14ac:dyDescent="0.25">
      <c r="A137" s="257">
        <v>7309</v>
      </c>
      <c r="B137" s="257" t="s">
        <v>156</v>
      </c>
      <c r="C137" s="260">
        <v>1</v>
      </c>
      <c r="D137" s="260">
        <v>1</v>
      </c>
      <c r="E137" s="260">
        <v>1</v>
      </c>
      <c r="F137" s="260">
        <v>1</v>
      </c>
      <c r="G137" s="260">
        <v>1</v>
      </c>
      <c r="H137" s="260">
        <v>1</v>
      </c>
      <c r="I137" s="260">
        <v>1</v>
      </c>
      <c r="J137" s="260">
        <v>1</v>
      </c>
      <c r="K137" s="260">
        <v>1</v>
      </c>
      <c r="L137" s="260">
        <v>1</v>
      </c>
      <c r="M137" s="260">
        <v>1</v>
      </c>
      <c r="N137" s="260">
        <v>1</v>
      </c>
      <c r="O137" s="261">
        <v>1</v>
      </c>
    </row>
    <row r="138" spans="1:15" x14ac:dyDescent="0.25">
      <c r="A138" s="257">
        <v>7401</v>
      </c>
      <c r="B138" s="257" t="s">
        <v>96</v>
      </c>
      <c r="C138" s="260">
        <v>1</v>
      </c>
      <c r="D138" s="260">
        <v>1</v>
      </c>
      <c r="E138" s="260">
        <v>1</v>
      </c>
      <c r="F138" s="260">
        <v>1</v>
      </c>
      <c r="G138" s="260">
        <v>1</v>
      </c>
      <c r="H138" s="260">
        <v>1</v>
      </c>
      <c r="I138" s="260">
        <v>1</v>
      </c>
      <c r="J138" s="260">
        <v>1</v>
      </c>
      <c r="K138" s="260">
        <v>1</v>
      </c>
      <c r="L138" s="260">
        <v>1</v>
      </c>
      <c r="M138" s="260">
        <v>1</v>
      </c>
      <c r="N138" s="260">
        <v>1</v>
      </c>
      <c r="O138" s="261">
        <v>1</v>
      </c>
    </row>
    <row r="139" spans="1:15" x14ac:dyDescent="0.25">
      <c r="A139" s="257">
        <v>7402</v>
      </c>
      <c r="B139" s="257" t="s">
        <v>340</v>
      </c>
      <c r="C139" s="260">
        <v>1</v>
      </c>
      <c r="D139" s="260">
        <v>1</v>
      </c>
      <c r="E139" s="260">
        <v>1</v>
      </c>
      <c r="F139" s="260">
        <v>1</v>
      </c>
      <c r="G139" s="260">
        <v>1</v>
      </c>
      <c r="H139" s="260">
        <v>1</v>
      </c>
      <c r="I139" s="260">
        <v>1</v>
      </c>
      <c r="J139" s="260">
        <v>1</v>
      </c>
      <c r="K139" s="260">
        <v>1</v>
      </c>
      <c r="L139" s="260">
        <v>1</v>
      </c>
      <c r="M139" s="260">
        <v>1</v>
      </c>
      <c r="N139" s="260">
        <v>1</v>
      </c>
      <c r="O139" s="261">
        <v>1</v>
      </c>
    </row>
    <row r="140" spans="1:15" x14ac:dyDescent="0.25">
      <c r="A140" s="257">
        <v>7403</v>
      </c>
      <c r="B140" s="257" t="s">
        <v>296</v>
      </c>
      <c r="C140" s="260">
        <v>1</v>
      </c>
      <c r="D140" s="260">
        <v>1</v>
      </c>
      <c r="E140" s="260">
        <v>1</v>
      </c>
      <c r="F140" s="260">
        <v>1</v>
      </c>
      <c r="G140" s="260">
        <v>1</v>
      </c>
      <c r="H140" s="260">
        <v>1</v>
      </c>
      <c r="I140" s="260">
        <v>1</v>
      </c>
      <c r="J140" s="260">
        <v>1</v>
      </c>
      <c r="K140" s="260">
        <v>1</v>
      </c>
      <c r="L140" s="260">
        <v>1</v>
      </c>
      <c r="M140" s="260">
        <v>1</v>
      </c>
      <c r="N140" s="260">
        <v>1</v>
      </c>
      <c r="O140" s="261">
        <v>1</v>
      </c>
    </row>
    <row r="141" spans="1:15" x14ac:dyDescent="0.25">
      <c r="A141" s="257">
        <v>7404</v>
      </c>
      <c r="B141" s="257" t="s">
        <v>135</v>
      </c>
      <c r="C141" s="260">
        <v>1</v>
      </c>
      <c r="D141" s="260">
        <v>1</v>
      </c>
      <c r="E141" s="260">
        <v>1</v>
      </c>
      <c r="F141" s="260">
        <v>1</v>
      </c>
      <c r="G141" s="260">
        <v>1</v>
      </c>
      <c r="H141" s="260">
        <v>1</v>
      </c>
      <c r="I141" s="260">
        <v>1</v>
      </c>
      <c r="J141" s="260">
        <v>1</v>
      </c>
      <c r="K141" s="260">
        <v>1</v>
      </c>
      <c r="L141" s="260">
        <v>1</v>
      </c>
      <c r="M141" s="260">
        <v>1</v>
      </c>
      <c r="N141" s="260">
        <v>1</v>
      </c>
      <c r="O141" s="261">
        <v>1</v>
      </c>
    </row>
    <row r="142" spans="1:15" x14ac:dyDescent="0.25">
      <c r="A142" s="257">
        <v>7405</v>
      </c>
      <c r="B142" s="257" t="s">
        <v>263</v>
      </c>
      <c r="C142" s="260">
        <v>1</v>
      </c>
      <c r="D142" s="260">
        <v>1</v>
      </c>
      <c r="E142" s="260">
        <v>1</v>
      </c>
      <c r="F142" s="260">
        <v>1</v>
      </c>
      <c r="G142" s="260">
        <v>1</v>
      </c>
      <c r="H142" s="260">
        <v>1</v>
      </c>
      <c r="I142" s="260">
        <v>1</v>
      </c>
      <c r="J142" s="260">
        <v>1</v>
      </c>
      <c r="K142" s="260">
        <v>1</v>
      </c>
      <c r="L142" s="260">
        <v>1</v>
      </c>
      <c r="M142" s="260">
        <v>1</v>
      </c>
      <c r="N142" s="260">
        <v>1</v>
      </c>
      <c r="O142" s="261">
        <v>1</v>
      </c>
    </row>
    <row r="143" spans="1:15" x14ac:dyDescent="0.25">
      <c r="A143" s="257">
        <v>7406</v>
      </c>
      <c r="B143" s="257" t="s">
        <v>92</v>
      </c>
      <c r="C143" s="260">
        <v>1</v>
      </c>
      <c r="D143" s="260">
        <v>1</v>
      </c>
      <c r="E143" s="260">
        <v>1</v>
      </c>
      <c r="F143" s="260">
        <v>1</v>
      </c>
      <c r="G143" s="260">
        <v>1</v>
      </c>
      <c r="H143" s="260">
        <v>1</v>
      </c>
      <c r="I143" s="260">
        <v>1</v>
      </c>
      <c r="J143" s="260">
        <v>1</v>
      </c>
      <c r="K143" s="260">
        <v>1</v>
      </c>
      <c r="L143" s="260">
        <v>1</v>
      </c>
      <c r="M143" s="260">
        <v>1</v>
      </c>
      <c r="N143" s="260">
        <v>1</v>
      </c>
      <c r="O143" s="261">
        <v>1</v>
      </c>
    </row>
    <row r="144" spans="1:15" x14ac:dyDescent="0.25">
      <c r="A144" s="257">
        <v>7407</v>
      </c>
      <c r="B144" s="257" t="s">
        <v>339</v>
      </c>
      <c r="C144" s="260">
        <v>1</v>
      </c>
      <c r="D144" s="260">
        <v>1</v>
      </c>
      <c r="E144" s="260">
        <v>1</v>
      </c>
      <c r="F144" s="260">
        <v>1</v>
      </c>
      <c r="G144" s="260">
        <v>1</v>
      </c>
      <c r="H144" s="260">
        <v>1</v>
      </c>
      <c r="I144" s="260">
        <v>1</v>
      </c>
      <c r="J144" s="260">
        <v>1</v>
      </c>
      <c r="K144" s="260">
        <v>1</v>
      </c>
      <c r="L144" s="260">
        <v>0</v>
      </c>
      <c r="M144" s="260">
        <v>0</v>
      </c>
      <c r="N144" s="260">
        <v>0</v>
      </c>
      <c r="O144" s="261">
        <v>0.75</v>
      </c>
    </row>
    <row r="145" spans="1:15" x14ac:dyDescent="0.25">
      <c r="A145" s="257">
        <v>7408</v>
      </c>
      <c r="B145" s="257" t="s">
        <v>328</v>
      </c>
      <c r="C145" s="260">
        <v>1</v>
      </c>
      <c r="D145" s="260">
        <v>1</v>
      </c>
      <c r="E145" s="260">
        <v>1</v>
      </c>
      <c r="F145" s="260">
        <v>1</v>
      </c>
      <c r="G145" s="260">
        <v>1</v>
      </c>
      <c r="H145" s="260">
        <v>1</v>
      </c>
      <c r="I145" s="260">
        <v>1</v>
      </c>
      <c r="J145" s="260">
        <v>1</v>
      </c>
      <c r="K145" s="260">
        <v>1</v>
      </c>
      <c r="L145" s="260">
        <v>1</v>
      </c>
      <c r="M145" s="260">
        <v>1</v>
      </c>
      <c r="N145" s="260">
        <v>1</v>
      </c>
      <c r="O145" s="261">
        <v>1</v>
      </c>
    </row>
    <row r="146" spans="1:15" x14ac:dyDescent="0.25">
      <c r="A146" s="257">
        <v>8101</v>
      </c>
      <c r="B146" s="257" t="s">
        <v>32</v>
      </c>
      <c r="C146" s="260">
        <v>1</v>
      </c>
      <c r="D146" s="260">
        <v>1</v>
      </c>
      <c r="E146" s="260">
        <v>1</v>
      </c>
      <c r="F146" s="260">
        <v>1</v>
      </c>
      <c r="G146" s="260">
        <v>1</v>
      </c>
      <c r="H146" s="260">
        <v>1</v>
      </c>
      <c r="I146" s="260">
        <v>1</v>
      </c>
      <c r="J146" s="260">
        <v>1</v>
      </c>
      <c r="K146" s="260">
        <v>1</v>
      </c>
      <c r="L146" s="260">
        <v>1</v>
      </c>
      <c r="M146" s="260">
        <v>1</v>
      </c>
      <c r="N146" s="260">
        <v>1</v>
      </c>
      <c r="O146" s="261">
        <v>1</v>
      </c>
    </row>
    <row r="147" spans="1:15" x14ac:dyDescent="0.25">
      <c r="A147" s="257">
        <v>8102</v>
      </c>
      <c r="B147" s="257" t="s">
        <v>75</v>
      </c>
      <c r="C147" s="260">
        <v>1</v>
      </c>
      <c r="D147" s="260">
        <v>1</v>
      </c>
      <c r="E147" s="260">
        <v>1</v>
      </c>
      <c r="F147" s="260">
        <v>1</v>
      </c>
      <c r="G147" s="260">
        <v>1</v>
      </c>
      <c r="H147" s="260">
        <v>1</v>
      </c>
      <c r="I147" s="260">
        <v>1</v>
      </c>
      <c r="J147" s="260">
        <v>1</v>
      </c>
      <c r="K147" s="260">
        <v>1</v>
      </c>
      <c r="L147" s="260">
        <v>1</v>
      </c>
      <c r="M147" s="260">
        <v>1</v>
      </c>
      <c r="N147" s="260">
        <v>1</v>
      </c>
      <c r="O147" s="261">
        <v>1</v>
      </c>
    </row>
    <row r="148" spans="1:15" x14ac:dyDescent="0.25">
      <c r="A148" s="257">
        <v>8103</v>
      </c>
      <c r="B148" s="257" t="s">
        <v>39</v>
      </c>
      <c r="C148" s="260">
        <v>1</v>
      </c>
      <c r="D148" s="260">
        <v>1</v>
      </c>
      <c r="E148" s="260">
        <v>1</v>
      </c>
      <c r="F148" s="260">
        <v>1</v>
      </c>
      <c r="G148" s="260">
        <v>1</v>
      </c>
      <c r="H148" s="260">
        <v>1</v>
      </c>
      <c r="I148" s="260">
        <v>1</v>
      </c>
      <c r="J148" s="260">
        <v>1</v>
      </c>
      <c r="K148" s="260">
        <v>1</v>
      </c>
      <c r="L148" s="260">
        <v>1</v>
      </c>
      <c r="M148" s="260">
        <v>1</v>
      </c>
      <c r="N148" s="260">
        <v>1</v>
      </c>
      <c r="O148" s="261">
        <v>1</v>
      </c>
    </row>
    <row r="149" spans="1:15" x14ac:dyDescent="0.25">
      <c r="A149" s="257">
        <v>8104</v>
      </c>
      <c r="B149" s="257" t="s">
        <v>306</v>
      </c>
      <c r="C149" s="260">
        <v>1</v>
      </c>
      <c r="D149" s="260">
        <v>1</v>
      </c>
      <c r="E149" s="260">
        <v>1</v>
      </c>
      <c r="F149" s="260">
        <v>1</v>
      </c>
      <c r="G149" s="260">
        <v>1</v>
      </c>
      <c r="H149" s="260">
        <v>1</v>
      </c>
      <c r="I149" s="260">
        <v>1</v>
      </c>
      <c r="J149" s="260">
        <v>1</v>
      </c>
      <c r="K149" s="260">
        <v>1</v>
      </c>
      <c r="L149" s="260">
        <v>1</v>
      </c>
      <c r="M149" s="260">
        <v>1</v>
      </c>
      <c r="N149" s="260">
        <v>1</v>
      </c>
      <c r="O149" s="261">
        <v>1</v>
      </c>
    </row>
    <row r="150" spans="1:15" x14ac:dyDescent="0.25">
      <c r="A150" s="257">
        <v>8105</v>
      </c>
      <c r="B150" s="257" t="s">
        <v>313</v>
      </c>
      <c r="C150" s="260">
        <v>1</v>
      </c>
      <c r="D150" s="260">
        <v>1</v>
      </c>
      <c r="E150" s="260">
        <v>1</v>
      </c>
      <c r="F150" s="260">
        <v>1</v>
      </c>
      <c r="G150" s="260">
        <v>1</v>
      </c>
      <c r="H150" s="260">
        <v>1</v>
      </c>
      <c r="I150" s="260">
        <v>1</v>
      </c>
      <c r="J150" s="260">
        <v>1</v>
      </c>
      <c r="K150" s="260">
        <v>1</v>
      </c>
      <c r="L150" s="260">
        <v>1</v>
      </c>
      <c r="M150" s="260">
        <v>1</v>
      </c>
      <c r="N150" s="260">
        <v>1</v>
      </c>
      <c r="O150" s="261">
        <v>1</v>
      </c>
    </row>
    <row r="151" spans="1:15" x14ac:dyDescent="0.25">
      <c r="A151" s="257">
        <v>8106</v>
      </c>
      <c r="B151" s="257" t="s">
        <v>85</v>
      </c>
      <c r="C151" s="260">
        <v>1</v>
      </c>
      <c r="D151" s="260">
        <v>1</v>
      </c>
      <c r="E151" s="260">
        <v>1</v>
      </c>
      <c r="F151" s="260">
        <v>1</v>
      </c>
      <c r="G151" s="260">
        <v>1</v>
      </c>
      <c r="H151" s="260">
        <v>1</v>
      </c>
      <c r="I151" s="260">
        <v>1</v>
      </c>
      <c r="J151" s="260">
        <v>1</v>
      </c>
      <c r="K151" s="260">
        <v>1</v>
      </c>
      <c r="L151" s="260">
        <v>1</v>
      </c>
      <c r="M151" s="260">
        <v>1</v>
      </c>
      <c r="N151" s="260">
        <v>1</v>
      </c>
      <c r="O151" s="261">
        <v>1</v>
      </c>
    </row>
    <row r="152" spans="1:15" x14ac:dyDescent="0.25">
      <c r="A152" s="257">
        <v>8107</v>
      </c>
      <c r="B152" s="257" t="s">
        <v>72</v>
      </c>
      <c r="C152" s="260">
        <v>1</v>
      </c>
      <c r="D152" s="260">
        <v>1</v>
      </c>
      <c r="E152" s="260">
        <v>1</v>
      </c>
      <c r="F152" s="260">
        <v>1</v>
      </c>
      <c r="G152" s="260">
        <v>1</v>
      </c>
      <c r="H152" s="260">
        <v>1</v>
      </c>
      <c r="I152" s="260">
        <v>1</v>
      </c>
      <c r="J152" s="260">
        <v>1</v>
      </c>
      <c r="K152" s="260">
        <v>1</v>
      </c>
      <c r="L152" s="260">
        <v>1</v>
      </c>
      <c r="M152" s="260">
        <v>1</v>
      </c>
      <c r="N152" s="260">
        <v>1</v>
      </c>
      <c r="O152" s="261">
        <v>1</v>
      </c>
    </row>
    <row r="153" spans="1:15" x14ac:dyDescent="0.25">
      <c r="A153" s="257">
        <v>8108</v>
      </c>
      <c r="B153" s="257" t="s">
        <v>37</v>
      </c>
      <c r="C153" s="260">
        <v>1</v>
      </c>
      <c r="D153" s="260">
        <v>1</v>
      </c>
      <c r="E153" s="260">
        <v>1</v>
      </c>
      <c r="F153" s="260">
        <v>1</v>
      </c>
      <c r="G153" s="260">
        <v>1</v>
      </c>
      <c r="H153" s="260">
        <v>1</v>
      </c>
      <c r="I153" s="260">
        <v>1</v>
      </c>
      <c r="J153" s="260">
        <v>1</v>
      </c>
      <c r="K153" s="260">
        <v>1</v>
      </c>
      <c r="L153" s="260">
        <v>1</v>
      </c>
      <c r="M153" s="260">
        <v>1</v>
      </c>
      <c r="N153" s="260">
        <v>1</v>
      </c>
      <c r="O153" s="261">
        <v>1</v>
      </c>
    </row>
    <row r="154" spans="1:15" x14ac:dyDescent="0.25">
      <c r="A154" s="257">
        <v>8109</v>
      </c>
      <c r="B154" s="257" t="s">
        <v>311</v>
      </c>
      <c r="C154" s="260">
        <v>1</v>
      </c>
      <c r="D154" s="260">
        <v>1</v>
      </c>
      <c r="E154" s="260">
        <v>1</v>
      </c>
      <c r="F154" s="260">
        <v>1</v>
      </c>
      <c r="G154" s="260">
        <v>1</v>
      </c>
      <c r="H154" s="260">
        <v>1</v>
      </c>
      <c r="I154" s="260">
        <v>1</v>
      </c>
      <c r="J154" s="260">
        <v>1</v>
      </c>
      <c r="K154" s="260">
        <v>1</v>
      </c>
      <c r="L154" s="260">
        <v>1</v>
      </c>
      <c r="M154" s="260">
        <v>1</v>
      </c>
      <c r="N154" s="260">
        <v>1</v>
      </c>
      <c r="O154" s="261">
        <v>1</v>
      </c>
    </row>
    <row r="155" spans="1:15" x14ac:dyDescent="0.25">
      <c r="A155" s="257">
        <v>8110</v>
      </c>
      <c r="B155" s="257" t="s">
        <v>19</v>
      </c>
      <c r="C155" s="260">
        <v>1</v>
      </c>
      <c r="D155" s="260">
        <v>1</v>
      </c>
      <c r="E155" s="260">
        <v>1</v>
      </c>
      <c r="F155" s="260">
        <v>1</v>
      </c>
      <c r="G155" s="260">
        <v>1</v>
      </c>
      <c r="H155" s="260">
        <v>1</v>
      </c>
      <c r="I155" s="260">
        <v>1</v>
      </c>
      <c r="J155" s="260">
        <v>1</v>
      </c>
      <c r="K155" s="260">
        <v>1</v>
      </c>
      <c r="L155" s="260">
        <v>1</v>
      </c>
      <c r="M155" s="260">
        <v>1</v>
      </c>
      <c r="N155" s="260">
        <v>1</v>
      </c>
      <c r="O155" s="261">
        <v>1</v>
      </c>
    </row>
    <row r="156" spans="1:15" x14ac:dyDescent="0.25">
      <c r="A156" s="257">
        <v>8111</v>
      </c>
      <c r="B156" s="257" t="s">
        <v>86</v>
      </c>
      <c r="C156" s="260">
        <v>1</v>
      </c>
      <c r="D156" s="260">
        <v>1</v>
      </c>
      <c r="E156" s="260">
        <v>1</v>
      </c>
      <c r="F156" s="260">
        <v>1</v>
      </c>
      <c r="G156" s="260">
        <v>1</v>
      </c>
      <c r="H156" s="260">
        <v>1</v>
      </c>
      <c r="I156" s="260">
        <v>1</v>
      </c>
      <c r="J156" s="260">
        <v>1</v>
      </c>
      <c r="K156" s="260">
        <v>1</v>
      </c>
      <c r="L156" s="260">
        <v>1</v>
      </c>
      <c r="M156" s="260">
        <v>1</v>
      </c>
      <c r="N156" s="260">
        <v>1</v>
      </c>
      <c r="O156" s="261">
        <v>1</v>
      </c>
    </row>
    <row r="157" spans="1:15" x14ac:dyDescent="0.25">
      <c r="A157" s="257">
        <v>8112</v>
      </c>
      <c r="B157" s="257" t="s">
        <v>24</v>
      </c>
      <c r="C157" s="260">
        <v>1</v>
      </c>
      <c r="D157" s="260">
        <v>1</v>
      </c>
      <c r="E157" s="260">
        <v>1</v>
      </c>
      <c r="F157" s="260">
        <v>1</v>
      </c>
      <c r="G157" s="260">
        <v>1</v>
      </c>
      <c r="H157" s="260">
        <v>1</v>
      </c>
      <c r="I157" s="260">
        <v>1</v>
      </c>
      <c r="J157" s="260">
        <v>1</v>
      </c>
      <c r="K157" s="260">
        <v>1</v>
      </c>
      <c r="L157" s="260">
        <v>1</v>
      </c>
      <c r="M157" s="260">
        <v>1</v>
      </c>
      <c r="N157" s="260">
        <v>1</v>
      </c>
      <c r="O157" s="261">
        <v>1</v>
      </c>
    </row>
    <row r="158" spans="1:15" x14ac:dyDescent="0.25">
      <c r="A158" s="257">
        <v>8201</v>
      </c>
      <c r="B158" s="257" t="s">
        <v>127</v>
      </c>
      <c r="C158" s="260">
        <v>1</v>
      </c>
      <c r="D158" s="260">
        <v>1</v>
      </c>
      <c r="E158" s="260">
        <v>1</v>
      </c>
      <c r="F158" s="260">
        <v>1</v>
      </c>
      <c r="G158" s="260">
        <v>1</v>
      </c>
      <c r="H158" s="260">
        <v>1</v>
      </c>
      <c r="I158" s="260">
        <v>1</v>
      </c>
      <c r="J158" s="260">
        <v>1</v>
      </c>
      <c r="K158" s="260">
        <v>1</v>
      </c>
      <c r="L158" s="260">
        <v>1</v>
      </c>
      <c r="M158" s="260">
        <v>1</v>
      </c>
      <c r="N158" s="260">
        <v>1</v>
      </c>
      <c r="O158" s="261">
        <v>1</v>
      </c>
    </row>
    <row r="159" spans="1:15" x14ac:dyDescent="0.25">
      <c r="A159" s="257">
        <v>8202</v>
      </c>
      <c r="B159" s="257" t="s">
        <v>197</v>
      </c>
      <c r="C159" s="260">
        <v>1</v>
      </c>
      <c r="D159" s="260">
        <v>1</v>
      </c>
      <c r="E159" s="260">
        <v>1</v>
      </c>
      <c r="F159" s="260">
        <v>1</v>
      </c>
      <c r="G159" s="260">
        <v>1</v>
      </c>
      <c r="H159" s="260">
        <v>1</v>
      </c>
      <c r="I159" s="260">
        <v>1</v>
      </c>
      <c r="J159" s="260">
        <v>1</v>
      </c>
      <c r="K159" s="260">
        <v>1</v>
      </c>
      <c r="L159" s="260">
        <v>1</v>
      </c>
      <c r="M159" s="260">
        <v>1</v>
      </c>
      <c r="N159" s="260">
        <v>1</v>
      </c>
      <c r="O159" s="261">
        <v>1</v>
      </c>
    </row>
    <row r="160" spans="1:15" x14ac:dyDescent="0.25">
      <c r="A160" s="257">
        <v>8203</v>
      </c>
      <c r="B160" s="257" t="s">
        <v>115</v>
      </c>
      <c r="C160" s="260">
        <v>1</v>
      </c>
      <c r="D160" s="260">
        <v>1</v>
      </c>
      <c r="E160" s="260">
        <v>1</v>
      </c>
      <c r="F160" s="260">
        <v>1</v>
      </c>
      <c r="G160" s="260">
        <v>1</v>
      </c>
      <c r="H160" s="260">
        <v>1</v>
      </c>
      <c r="I160" s="260">
        <v>1</v>
      </c>
      <c r="J160" s="260">
        <v>1</v>
      </c>
      <c r="K160" s="260">
        <v>1</v>
      </c>
      <c r="L160" s="260">
        <v>1</v>
      </c>
      <c r="M160" s="260">
        <v>1</v>
      </c>
      <c r="N160" s="260">
        <v>1</v>
      </c>
      <c r="O160" s="261">
        <v>1</v>
      </c>
    </row>
    <row r="161" spans="1:15" x14ac:dyDescent="0.25">
      <c r="A161" s="257">
        <v>8204</v>
      </c>
      <c r="B161" s="257" t="s">
        <v>291</v>
      </c>
      <c r="C161" s="260">
        <v>1</v>
      </c>
      <c r="D161" s="260">
        <v>1</v>
      </c>
      <c r="E161" s="260">
        <v>1</v>
      </c>
      <c r="F161" s="260">
        <v>1</v>
      </c>
      <c r="G161" s="260">
        <v>1</v>
      </c>
      <c r="H161" s="260">
        <v>1</v>
      </c>
      <c r="I161" s="260">
        <v>1</v>
      </c>
      <c r="J161" s="260">
        <v>1</v>
      </c>
      <c r="K161" s="260">
        <v>1</v>
      </c>
      <c r="L161" s="260">
        <v>1</v>
      </c>
      <c r="M161" s="260">
        <v>1</v>
      </c>
      <c r="N161" s="260">
        <v>1</v>
      </c>
      <c r="O161" s="261">
        <v>1</v>
      </c>
    </row>
    <row r="162" spans="1:15" x14ac:dyDescent="0.25">
      <c r="A162" s="257">
        <v>8205</v>
      </c>
      <c r="B162" s="257" t="s">
        <v>130</v>
      </c>
      <c r="C162" s="260">
        <v>1</v>
      </c>
      <c r="D162" s="260">
        <v>1</v>
      </c>
      <c r="E162" s="260">
        <v>1</v>
      </c>
      <c r="F162" s="260">
        <v>1</v>
      </c>
      <c r="G162" s="260">
        <v>1</v>
      </c>
      <c r="H162" s="260">
        <v>1</v>
      </c>
      <c r="I162" s="260">
        <v>1</v>
      </c>
      <c r="J162" s="260">
        <v>1</v>
      </c>
      <c r="K162" s="260">
        <v>1</v>
      </c>
      <c r="L162" s="260">
        <v>1</v>
      </c>
      <c r="M162" s="260">
        <v>1</v>
      </c>
      <c r="N162" s="260">
        <v>1</v>
      </c>
      <c r="O162" s="261">
        <v>1</v>
      </c>
    </row>
    <row r="163" spans="1:15" x14ac:dyDescent="0.25">
      <c r="A163" s="257">
        <v>8206</v>
      </c>
      <c r="B163" s="257" t="s">
        <v>131</v>
      </c>
      <c r="C163" s="260">
        <v>1</v>
      </c>
      <c r="D163" s="260">
        <v>1</v>
      </c>
      <c r="E163" s="260">
        <v>1</v>
      </c>
      <c r="F163" s="260">
        <v>1</v>
      </c>
      <c r="G163" s="260">
        <v>1</v>
      </c>
      <c r="H163" s="260">
        <v>1</v>
      </c>
      <c r="I163" s="260">
        <v>1</v>
      </c>
      <c r="J163" s="260">
        <v>1</v>
      </c>
      <c r="K163" s="260">
        <v>1</v>
      </c>
      <c r="L163" s="260">
        <v>1</v>
      </c>
      <c r="M163" s="260">
        <v>1</v>
      </c>
      <c r="N163" s="260">
        <v>1</v>
      </c>
      <c r="O163" s="261">
        <v>1</v>
      </c>
    </row>
    <row r="164" spans="1:15" x14ac:dyDescent="0.25">
      <c r="A164" s="257">
        <v>8207</v>
      </c>
      <c r="B164" s="257" t="s">
        <v>338</v>
      </c>
      <c r="C164" s="260">
        <v>1</v>
      </c>
      <c r="D164" s="260">
        <v>1</v>
      </c>
      <c r="E164" s="260">
        <v>1</v>
      </c>
      <c r="F164" s="260">
        <v>1</v>
      </c>
      <c r="G164" s="260">
        <v>1</v>
      </c>
      <c r="H164" s="260">
        <v>1</v>
      </c>
      <c r="I164" s="260">
        <v>1</v>
      </c>
      <c r="J164" s="260">
        <v>1</v>
      </c>
      <c r="K164" s="260">
        <v>1</v>
      </c>
      <c r="L164" s="260">
        <v>1</v>
      </c>
      <c r="M164" s="260">
        <v>1</v>
      </c>
      <c r="N164" s="260">
        <v>1</v>
      </c>
      <c r="O164" s="261">
        <v>1</v>
      </c>
    </row>
    <row r="165" spans="1:15" x14ac:dyDescent="0.25">
      <c r="A165" s="257">
        <v>8301</v>
      </c>
      <c r="B165" s="257" t="s">
        <v>65</v>
      </c>
      <c r="C165" s="260">
        <v>1</v>
      </c>
      <c r="D165" s="260">
        <v>1</v>
      </c>
      <c r="E165" s="260">
        <v>1</v>
      </c>
      <c r="F165" s="260">
        <v>1</v>
      </c>
      <c r="G165" s="260">
        <v>1</v>
      </c>
      <c r="H165" s="260">
        <v>1</v>
      </c>
      <c r="I165" s="260">
        <v>1</v>
      </c>
      <c r="J165" s="260">
        <v>1</v>
      </c>
      <c r="K165" s="260">
        <v>1</v>
      </c>
      <c r="L165" s="260">
        <v>1</v>
      </c>
      <c r="M165" s="260">
        <v>1</v>
      </c>
      <c r="N165" s="260">
        <v>1</v>
      </c>
      <c r="O165" s="261">
        <v>1</v>
      </c>
    </row>
    <row r="166" spans="1:15" x14ac:dyDescent="0.25">
      <c r="A166" s="257">
        <v>8302</v>
      </c>
      <c r="B166" s="257" t="s">
        <v>304</v>
      </c>
      <c r="C166" s="260">
        <v>1</v>
      </c>
      <c r="D166" s="260">
        <v>1</v>
      </c>
      <c r="E166" s="260">
        <v>1</v>
      </c>
      <c r="F166" s="260">
        <v>1</v>
      </c>
      <c r="G166" s="260">
        <v>1</v>
      </c>
      <c r="H166" s="260">
        <v>1</v>
      </c>
      <c r="I166" s="260">
        <v>1</v>
      </c>
      <c r="J166" s="260">
        <v>1</v>
      </c>
      <c r="K166" s="260">
        <v>1</v>
      </c>
      <c r="L166" s="260">
        <v>1</v>
      </c>
      <c r="M166" s="260">
        <v>1</v>
      </c>
      <c r="N166" s="260">
        <v>1</v>
      </c>
      <c r="O166" s="261">
        <v>1</v>
      </c>
    </row>
    <row r="167" spans="1:15" x14ac:dyDescent="0.25">
      <c r="A167" s="257">
        <v>8303</v>
      </c>
      <c r="B167" s="257" t="s">
        <v>111</v>
      </c>
      <c r="C167" s="260">
        <v>1</v>
      </c>
      <c r="D167" s="260">
        <v>1</v>
      </c>
      <c r="E167" s="260">
        <v>1</v>
      </c>
      <c r="F167" s="260">
        <v>1</v>
      </c>
      <c r="G167" s="260">
        <v>1</v>
      </c>
      <c r="H167" s="260">
        <v>1</v>
      </c>
      <c r="I167" s="260">
        <v>1</v>
      </c>
      <c r="J167" s="260">
        <v>1</v>
      </c>
      <c r="K167" s="260">
        <v>1</v>
      </c>
      <c r="L167" s="260">
        <v>1</v>
      </c>
      <c r="M167" s="260">
        <v>1</v>
      </c>
      <c r="N167" s="260">
        <v>1</v>
      </c>
      <c r="O167" s="261">
        <v>1</v>
      </c>
    </row>
    <row r="168" spans="1:15" x14ac:dyDescent="0.25">
      <c r="A168" s="257">
        <v>8304</v>
      </c>
      <c r="B168" s="257" t="s">
        <v>176</v>
      </c>
      <c r="C168" s="260">
        <v>1</v>
      </c>
      <c r="D168" s="260">
        <v>1</v>
      </c>
      <c r="E168" s="260">
        <v>1</v>
      </c>
      <c r="F168" s="260">
        <v>1</v>
      </c>
      <c r="G168" s="260">
        <v>1</v>
      </c>
      <c r="H168" s="260">
        <v>1</v>
      </c>
      <c r="I168" s="260">
        <v>1</v>
      </c>
      <c r="J168" s="260">
        <v>1</v>
      </c>
      <c r="K168" s="260">
        <v>1</v>
      </c>
      <c r="L168" s="260">
        <v>1</v>
      </c>
      <c r="M168" s="260">
        <v>1</v>
      </c>
      <c r="N168" s="260">
        <v>1</v>
      </c>
      <c r="O168" s="261">
        <v>1</v>
      </c>
    </row>
    <row r="169" spans="1:15" x14ac:dyDescent="0.25">
      <c r="A169" s="257">
        <v>8305</v>
      </c>
      <c r="B169" s="257" t="s">
        <v>128</v>
      </c>
      <c r="C169" s="260">
        <v>1</v>
      </c>
      <c r="D169" s="260">
        <v>1</v>
      </c>
      <c r="E169" s="260">
        <v>1</v>
      </c>
      <c r="F169" s="260">
        <v>1</v>
      </c>
      <c r="G169" s="260">
        <v>1</v>
      </c>
      <c r="H169" s="260">
        <v>1</v>
      </c>
      <c r="I169" s="260">
        <v>1</v>
      </c>
      <c r="J169" s="260">
        <v>1</v>
      </c>
      <c r="K169" s="260">
        <v>1</v>
      </c>
      <c r="L169" s="260">
        <v>1</v>
      </c>
      <c r="M169" s="260">
        <v>1</v>
      </c>
      <c r="N169" s="260">
        <v>1</v>
      </c>
      <c r="O169" s="261">
        <v>1</v>
      </c>
    </row>
    <row r="170" spans="1:15" x14ac:dyDescent="0.25">
      <c r="A170" s="257">
        <v>8306</v>
      </c>
      <c r="B170" s="257" t="s">
        <v>116</v>
      </c>
      <c r="C170" s="260">
        <v>1</v>
      </c>
      <c r="D170" s="260">
        <v>1</v>
      </c>
      <c r="E170" s="260">
        <v>1</v>
      </c>
      <c r="F170" s="260">
        <v>1</v>
      </c>
      <c r="G170" s="260">
        <v>1</v>
      </c>
      <c r="H170" s="260">
        <v>1</v>
      </c>
      <c r="I170" s="260">
        <v>1</v>
      </c>
      <c r="J170" s="260">
        <v>1</v>
      </c>
      <c r="K170" s="260">
        <v>1</v>
      </c>
      <c r="L170" s="260">
        <v>1</v>
      </c>
      <c r="M170" s="260">
        <v>1</v>
      </c>
      <c r="N170" s="260">
        <v>1</v>
      </c>
      <c r="O170" s="261">
        <v>1</v>
      </c>
    </row>
    <row r="171" spans="1:15" x14ac:dyDescent="0.25">
      <c r="A171" s="257">
        <v>8307</v>
      </c>
      <c r="B171" s="257" t="s">
        <v>292</v>
      </c>
      <c r="C171" s="260">
        <v>1</v>
      </c>
      <c r="D171" s="260">
        <v>1</v>
      </c>
      <c r="E171" s="260">
        <v>1</v>
      </c>
      <c r="F171" s="260">
        <v>1</v>
      </c>
      <c r="G171" s="260">
        <v>1</v>
      </c>
      <c r="H171" s="260">
        <v>1</v>
      </c>
      <c r="I171" s="260">
        <v>1</v>
      </c>
      <c r="J171" s="260">
        <v>1</v>
      </c>
      <c r="K171" s="260">
        <v>1</v>
      </c>
      <c r="L171" s="260">
        <v>0</v>
      </c>
      <c r="M171" s="260">
        <v>0</v>
      </c>
      <c r="N171" s="260">
        <v>0</v>
      </c>
      <c r="O171" s="261">
        <v>0.75</v>
      </c>
    </row>
    <row r="172" spans="1:15" x14ac:dyDescent="0.25">
      <c r="A172" s="257">
        <v>8308</v>
      </c>
      <c r="B172" s="257" t="s">
        <v>317</v>
      </c>
      <c r="C172" s="260">
        <v>1</v>
      </c>
      <c r="D172" s="260">
        <v>1</v>
      </c>
      <c r="E172" s="260">
        <v>1</v>
      </c>
      <c r="F172" s="260">
        <v>1</v>
      </c>
      <c r="G172" s="260">
        <v>1</v>
      </c>
      <c r="H172" s="260">
        <v>1</v>
      </c>
      <c r="I172" s="260">
        <v>1</v>
      </c>
      <c r="J172" s="260">
        <v>1</v>
      </c>
      <c r="K172" s="260">
        <v>1</v>
      </c>
      <c r="L172" s="260">
        <v>1</v>
      </c>
      <c r="M172" s="260">
        <v>1</v>
      </c>
      <c r="N172" s="260">
        <v>1</v>
      </c>
      <c r="O172" s="261">
        <v>1</v>
      </c>
    </row>
    <row r="173" spans="1:15" x14ac:dyDescent="0.25">
      <c r="A173" s="257">
        <v>8309</v>
      </c>
      <c r="B173" s="257" t="s">
        <v>254</v>
      </c>
      <c r="C173" s="260">
        <v>1</v>
      </c>
      <c r="D173" s="260">
        <v>1</v>
      </c>
      <c r="E173" s="260">
        <v>1</v>
      </c>
      <c r="F173" s="260">
        <v>1</v>
      </c>
      <c r="G173" s="260">
        <v>1</v>
      </c>
      <c r="H173" s="260">
        <v>1</v>
      </c>
      <c r="I173" s="260">
        <v>1</v>
      </c>
      <c r="J173" s="260">
        <v>1</v>
      </c>
      <c r="K173" s="260">
        <v>1</v>
      </c>
      <c r="L173" s="260">
        <v>1</v>
      </c>
      <c r="M173" s="260">
        <v>1</v>
      </c>
      <c r="N173" s="260">
        <v>1</v>
      </c>
      <c r="O173" s="261">
        <v>1</v>
      </c>
    </row>
    <row r="174" spans="1:15" x14ac:dyDescent="0.25">
      <c r="A174" s="257">
        <v>8310</v>
      </c>
      <c r="B174" s="257" t="s">
        <v>114</v>
      </c>
      <c r="C174" s="260">
        <v>1</v>
      </c>
      <c r="D174" s="260">
        <v>1</v>
      </c>
      <c r="E174" s="260">
        <v>1</v>
      </c>
      <c r="F174" s="260">
        <v>1</v>
      </c>
      <c r="G174" s="260">
        <v>1</v>
      </c>
      <c r="H174" s="260">
        <v>1</v>
      </c>
      <c r="I174" s="260">
        <v>1</v>
      </c>
      <c r="J174" s="260">
        <v>1</v>
      </c>
      <c r="K174" s="260">
        <v>1</v>
      </c>
      <c r="L174" s="260">
        <v>1</v>
      </c>
      <c r="M174" s="260">
        <v>1</v>
      </c>
      <c r="N174" s="260">
        <v>1</v>
      </c>
      <c r="O174" s="261">
        <v>1</v>
      </c>
    </row>
    <row r="175" spans="1:15" x14ac:dyDescent="0.25">
      <c r="A175" s="257">
        <v>8311</v>
      </c>
      <c r="B175" s="257" t="s">
        <v>134</v>
      </c>
      <c r="C175" s="260">
        <v>1</v>
      </c>
      <c r="D175" s="260">
        <v>1</v>
      </c>
      <c r="E175" s="260">
        <v>1</v>
      </c>
      <c r="F175" s="260">
        <v>1</v>
      </c>
      <c r="G175" s="260">
        <v>1</v>
      </c>
      <c r="H175" s="260">
        <v>1</v>
      </c>
      <c r="I175" s="260">
        <v>1</v>
      </c>
      <c r="J175" s="260">
        <v>1</v>
      </c>
      <c r="K175" s="260">
        <v>1</v>
      </c>
      <c r="L175" s="260">
        <v>1</v>
      </c>
      <c r="M175" s="260">
        <v>1</v>
      </c>
      <c r="N175" s="260">
        <v>1</v>
      </c>
      <c r="O175" s="261">
        <v>1</v>
      </c>
    </row>
    <row r="176" spans="1:15" x14ac:dyDescent="0.25">
      <c r="A176" s="257">
        <v>8312</v>
      </c>
      <c r="B176" s="257" t="s">
        <v>307</v>
      </c>
      <c r="C176" s="260">
        <v>1</v>
      </c>
      <c r="D176" s="260">
        <v>1</v>
      </c>
      <c r="E176" s="260">
        <v>1</v>
      </c>
      <c r="F176" s="260">
        <v>1</v>
      </c>
      <c r="G176" s="260">
        <v>1</v>
      </c>
      <c r="H176" s="260">
        <v>1</v>
      </c>
      <c r="I176" s="260">
        <v>1</v>
      </c>
      <c r="J176" s="260">
        <v>1</v>
      </c>
      <c r="K176" s="260">
        <v>1</v>
      </c>
      <c r="L176" s="260">
        <v>1</v>
      </c>
      <c r="M176" s="260">
        <v>1</v>
      </c>
      <c r="N176" s="260">
        <v>1</v>
      </c>
      <c r="O176" s="261">
        <v>1</v>
      </c>
    </row>
    <row r="177" spans="1:15" x14ac:dyDescent="0.25">
      <c r="A177" s="257">
        <v>8313</v>
      </c>
      <c r="B177" s="257" t="s">
        <v>277</v>
      </c>
      <c r="C177" s="260">
        <v>1</v>
      </c>
      <c r="D177" s="260">
        <v>1</v>
      </c>
      <c r="E177" s="260">
        <v>1</v>
      </c>
      <c r="F177" s="260">
        <v>1</v>
      </c>
      <c r="G177" s="260">
        <v>1</v>
      </c>
      <c r="H177" s="260">
        <v>1</v>
      </c>
      <c r="I177" s="260">
        <v>1</v>
      </c>
      <c r="J177" s="260">
        <v>1</v>
      </c>
      <c r="K177" s="260">
        <v>1</v>
      </c>
      <c r="L177" s="260">
        <v>1</v>
      </c>
      <c r="M177" s="260">
        <v>1</v>
      </c>
      <c r="N177" s="260">
        <v>1</v>
      </c>
      <c r="O177" s="261">
        <v>1</v>
      </c>
    </row>
    <row r="178" spans="1:15" x14ac:dyDescent="0.25">
      <c r="A178" s="257">
        <v>8314</v>
      </c>
      <c r="B178" s="257" t="s">
        <v>251</v>
      </c>
      <c r="C178" s="260">
        <v>1</v>
      </c>
      <c r="D178" s="260">
        <v>1</v>
      </c>
      <c r="E178" s="260">
        <v>1</v>
      </c>
      <c r="F178" s="260">
        <v>1</v>
      </c>
      <c r="G178" s="260">
        <v>1</v>
      </c>
      <c r="H178" s="260">
        <v>1</v>
      </c>
      <c r="I178" s="260">
        <v>1</v>
      </c>
      <c r="J178" s="260">
        <v>1</v>
      </c>
      <c r="K178" s="260">
        <v>1</v>
      </c>
      <c r="L178" s="260">
        <v>1</v>
      </c>
      <c r="M178" s="260">
        <v>1</v>
      </c>
      <c r="N178" s="260">
        <v>1</v>
      </c>
      <c r="O178" s="261">
        <v>1</v>
      </c>
    </row>
    <row r="179" spans="1:15" x14ac:dyDescent="0.25">
      <c r="A179" s="257">
        <v>9101</v>
      </c>
      <c r="B179" s="257" t="s">
        <v>29</v>
      </c>
      <c r="C179" s="260">
        <v>1</v>
      </c>
      <c r="D179" s="260">
        <v>1</v>
      </c>
      <c r="E179" s="260">
        <v>1</v>
      </c>
      <c r="F179" s="260">
        <v>1</v>
      </c>
      <c r="G179" s="260">
        <v>1</v>
      </c>
      <c r="H179" s="260">
        <v>1</v>
      </c>
      <c r="I179" s="260">
        <v>1</v>
      </c>
      <c r="J179" s="260">
        <v>1</v>
      </c>
      <c r="K179" s="260">
        <v>1</v>
      </c>
      <c r="L179" s="260">
        <v>1</v>
      </c>
      <c r="M179" s="260">
        <v>1</v>
      </c>
      <c r="N179" s="260">
        <v>1</v>
      </c>
      <c r="O179" s="261">
        <v>1</v>
      </c>
    </row>
    <row r="180" spans="1:15" x14ac:dyDescent="0.25">
      <c r="A180" s="257">
        <v>9102</v>
      </c>
      <c r="B180" s="257" t="s">
        <v>331</v>
      </c>
      <c r="C180" s="260">
        <v>1</v>
      </c>
      <c r="D180" s="260">
        <v>1</v>
      </c>
      <c r="E180" s="260">
        <v>1</v>
      </c>
      <c r="F180" s="260">
        <v>1</v>
      </c>
      <c r="G180" s="260">
        <v>1</v>
      </c>
      <c r="H180" s="260">
        <v>1</v>
      </c>
      <c r="I180" s="260">
        <v>1</v>
      </c>
      <c r="J180" s="260">
        <v>1</v>
      </c>
      <c r="K180" s="260">
        <v>1</v>
      </c>
      <c r="L180" s="260">
        <v>1</v>
      </c>
      <c r="M180" s="260">
        <v>1</v>
      </c>
      <c r="N180" s="260">
        <v>1</v>
      </c>
      <c r="O180" s="261">
        <v>1</v>
      </c>
    </row>
    <row r="181" spans="1:15" x14ac:dyDescent="0.25">
      <c r="A181" s="257">
        <v>9103</v>
      </c>
      <c r="B181" s="257" t="s">
        <v>188</v>
      </c>
      <c r="C181" s="260">
        <v>1</v>
      </c>
      <c r="D181" s="260">
        <v>1</v>
      </c>
      <c r="E181" s="260">
        <v>1</v>
      </c>
      <c r="F181" s="260">
        <v>1</v>
      </c>
      <c r="G181" s="260">
        <v>1</v>
      </c>
      <c r="H181" s="260">
        <v>1</v>
      </c>
      <c r="I181" s="260">
        <v>1</v>
      </c>
      <c r="J181" s="260">
        <v>1</v>
      </c>
      <c r="K181" s="260">
        <v>1</v>
      </c>
      <c r="L181" s="260">
        <v>1</v>
      </c>
      <c r="M181" s="260">
        <v>1</v>
      </c>
      <c r="N181" s="260">
        <v>1</v>
      </c>
      <c r="O181" s="261">
        <v>1</v>
      </c>
    </row>
    <row r="182" spans="1:15" x14ac:dyDescent="0.25">
      <c r="A182" s="257">
        <v>9104</v>
      </c>
      <c r="B182" s="257" t="s">
        <v>344</v>
      </c>
      <c r="C182" s="260">
        <v>1</v>
      </c>
      <c r="D182" s="260">
        <v>1</v>
      </c>
      <c r="E182" s="260">
        <v>1</v>
      </c>
      <c r="F182" s="260">
        <v>1</v>
      </c>
      <c r="G182" s="260">
        <v>1</v>
      </c>
      <c r="H182" s="260">
        <v>1</v>
      </c>
      <c r="I182" s="260">
        <v>1</v>
      </c>
      <c r="J182" s="260">
        <v>1</v>
      </c>
      <c r="K182" s="260">
        <v>1</v>
      </c>
      <c r="L182" s="260">
        <v>1</v>
      </c>
      <c r="M182" s="260">
        <v>1</v>
      </c>
      <c r="N182" s="260">
        <v>1</v>
      </c>
      <c r="O182" s="261">
        <v>1</v>
      </c>
    </row>
    <row r="183" spans="1:15" x14ac:dyDescent="0.25">
      <c r="A183" s="257">
        <v>9105</v>
      </c>
      <c r="B183" s="257" t="s">
        <v>300</v>
      </c>
      <c r="C183" s="260">
        <v>1</v>
      </c>
      <c r="D183" s="260">
        <v>1</v>
      </c>
      <c r="E183" s="260">
        <v>1</v>
      </c>
      <c r="F183" s="260">
        <v>1</v>
      </c>
      <c r="G183" s="260">
        <v>1</v>
      </c>
      <c r="H183" s="260">
        <v>1</v>
      </c>
      <c r="I183" s="260">
        <v>1</v>
      </c>
      <c r="J183" s="260">
        <v>1</v>
      </c>
      <c r="K183" s="260">
        <v>1</v>
      </c>
      <c r="L183" s="260">
        <v>1</v>
      </c>
      <c r="M183" s="260">
        <v>1</v>
      </c>
      <c r="N183" s="260">
        <v>1</v>
      </c>
      <c r="O183" s="261">
        <v>1</v>
      </c>
    </row>
    <row r="184" spans="1:15" x14ac:dyDescent="0.25">
      <c r="A184" s="257">
        <v>9106</v>
      </c>
      <c r="B184" s="257" t="s">
        <v>302</v>
      </c>
      <c r="C184" s="260">
        <v>1</v>
      </c>
      <c r="D184" s="260">
        <v>1</v>
      </c>
      <c r="E184" s="260">
        <v>1</v>
      </c>
      <c r="F184" s="260">
        <v>1</v>
      </c>
      <c r="G184" s="260">
        <v>1</v>
      </c>
      <c r="H184" s="260">
        <v>1</v>
      </c>
      <c r="I184" s="260">
        <v>1</v>
      </c>
      <c r="J184" s="260">
        <v>1</v>
      </c>
      <c r="K184" s="260">
        <v>1</v>
      </c>
      <c r="L184" s="260">
        <v>1</v>
      </c>
      <c r="M184" s="260">
        <v>1</v>
      </c>
      <c r="N184" s="260">
        <v>1</v>
      </c>
      <c r="O184" s="261">
        <v>1</v>
      </c>
    </row>
    <row r="185" spans="1:15" x14ac:dyDescent="0.25">
      <c r="A185" s="257">
        <v>9107</v>
      </c>
      <c r="B185" s="257" t="s">
        <v>126</v>
      </c>
      <c r="C185" s="260">
        <v>1</v>
      </c>
      <c r="D185" s="260">
        <v>1</v>
      </c>
      <c r="E185" s="260">
        <v>1</v>
      </c>
      <c r="F185" s="260">
        <v>1</v>
      </c>
      <c r="G185" s="260">
        <v>1</v>
      </c>
      <c r="H185" s="260">
        <v>1</v>
      </c>
      <c r="I185" s="260">
        <v>1</v>
      </c>
      <c r="J185" s="260">
        <v>1</v>
      </c>
      <c r="K185" s="260">
        <v>1</v>
      </c>
      <c r="L185" s="260">
        <v>1</v>
      </c>
      <c r="M185" s="260">
        <v>1</v>
      </c>
      <c r="N185" s="260">
        <v>1</v>
      </c>
      <c r="O185" s="261">
        <v>1</v>
      </c>
    </row>
    <row r="186" spans="1:15" x14ac:dyDescent="0.25">
      <c r="A186" s="257">
        <v>9108</v>
      </c>
      <c r="B186" s="257" t="s">
        <v>109</v>
      </c>
      <c r="C186" s="260">
        <v>1</v>
      </c>
      <c r="D186" s="260">
        <v>1</v>
      </c>
      <c r="E186" s="260">
        <v>1</v>
      </c>
      <c r="F186" s="260">
        <v>1</v>
      </c>
      <c r="G186" s="260">
        <v>1</v>
      </c>
      <c r="H186" s="260">
        <v>1</v>
      </c>
      <c r="I186" s="260">
        <v>1</v>
      </c>
      <c r="J186" s="260">
        <v>1</v>
      </c>
      <c r="K186" s="260">
        <v>1</v>
      </c>
      <c r="L186" s="260">
        <v>1</v>
      </c>
      <c r="M186" s="260">
        <v>1</v>
      </c>
      <c r="N186" s="260">
        <v>1</v>
      </c>
      <c r="O186" s="261">
        <v>1</v>
      </c>
    </row>
    <row r="187" spans="1:15" x14ac:dyDescent="0.25">
      <c r="A187" s="257">
        <v>9109</v>
      </c>
      <c r="B187" s="257" t="s">
        <v>103</v>
      </c>
      <c r="C187" s="260">
        <v>1</v>
      </c>
      <c r="D187" s="260">
        <v>1</v>
      </c>
      <c r="E187" s="260">
        <v>1</v>
      </c>
      <c r="F187" s="260">
        <v>1</v>
      </c>
      <c r="G187" s="260">
        <v>1</v>
      </c>
      <c r="H187" s="260">
        <v>1</v>
      </c>
      <c r="I187" s="260">
        <v>1</v>
      </c>
      <c r="J187" s="260">
        <v>1</v>
      </c>
      <c r="K187" s="260">
        <v>1</v>
      </c>
      <c r="L187" s="260">
        <v>1</v>
      </c>
      <c r="M187" s="260">
        <v>1</v>
      </c>
      <c r="N187" s="260">
        <v>1</v>
      </c>
      <c r="O187" s="261">
        <v>1</v>
      </c>
    </row>
    <row r="188" spans="1:15" x14ac:dyDescent="0.25">
      <c r="A188" s="257">
        <v>9110</v>
      </c>
      <c r="B188" s="257" t="s">
        <v>268</v>
      </c>
      <c r="C188" s="260">
        <v>1</v>
      </c>
      <c r="D188" s="260">
        <v>1</v>
      </c>
      <c r="E188" s="260">
        <v>1</v>
      </c>
      <c r="F188" s="260">
        <v>1</v>
      </c>
      <c r="G188" s="260">
        <v>1</v>
      </c>
      <c r="H188" s="260">
        <v>1</v>
      </c>
      <c r="I188" s="260">
        <v>1</v>
      </c>
      <c r="J188" s="260">
        <v>1</v>
      </c>
      <c r="K188" s="260">
        <v>1</v>
      </c>
      <c r="L188" s="260">
        <v>1</v>
      </c>
      <c r="M188" s="260">
        <v>1</v>
      </c>
      <c r="N188" s="260">
        <v>1</v>
      </c>
      <c r="O188" s="261">
        <v>1</v>
      </c>
    </row>
    <row r="189" spans="1:15" x14ac:dyDescent="0.25">
      <c r="A189" s="257">
        <v>9111</v>
      </c>
      <c r="B189" s="257" t="s">
        <v>309</v>
      </c>
      <c r="C189" s="260">
        <v>1</v>
      </c>
      <c r="D189" s="260">
        <v>1</v>
      </c>
      <c r="E189" s="260">
        <v>1</v>
      </c>
      <c r="F189" s="260">
        <v>1</v>
      </c>
      <c r="G189" s="260">
        <v>1</v>
      </c>
      <c r="H189" s="260">
        <v>1</v>
      </c>
      <c r="I189" s="260">
        <v>1</v>
      </c>
      <c r="J189" s="260">
        <v>1</v>
      </c>
      <c r="K189" s="260">
        <v>1</v>
      </c>
      <c r="L189" s="260">
        <v>1</v>
      </c>
      <c r="M189" s="260">
        <v>1</v>
      </c>
      <c r="N189" s="260">
        <v>1</v>
      </c>
      <c r="O189" s="261">
        <v>1</v>
      </c>
    </row>
    <row r="190" spans="1:15" x14ac:dyDescent="0.25">
      <c r="A190" s="257">
        <v>9112</v>
      </c>
      <c r="B190" s="257" t="s">
        <v>99</v>
      </c>
      <c r="C190" s="260">
        <v>1</v>
      </c>
      <c r="D190" s="260">
        <v>1</v>
      </c>
      <c r="E190" s="260">
        <v>1</v>
      </c>
      <c r="F190" s="260">
        <v>1</v>
      </c>
      <c r="G190" s="260">
        <v>1</v>
      </c>
      <c r="H190" s="260">
        <v>1</v>
      </c>
      <c r="I190" s="260">
        <v>1</v>
      </c>
      <c r="J190" s="260">
        <v>1</v>
      </c>
      <c r="K190" s="260">
        <v>1</v>
      </c>
      <c r="L190" s="260">
        <v>1</v>
      </c>
      <c r="M190" s="260">
        <v>1</v>
      </c>
      <c r="N190" s="260">
        <v>1</v>
      </c>
      <c r="O190" s="261">
        <v>1</v>
      </c>
    </row>
    <row r="191" spans="1:15" x14ac:dyDescent="0.25">
      <c r="A191" s="257">
        <v>9113</v>
      </c>
      <c r="B191" s="257" t="s">
        <v>289</v>
      </c>
      <c r="C191" s="260">
        <v>1</v>
      </c>
      <c r="D191" s="260">
        <v>1</v>
      </c>
      <c r="E191" s="260">
        <v>1</v>
      </c>
      <c r="F191" s="260">
        <v>1</v>
      </c>
      <c r="G191" s="260">
        <v>1</v>
      </c>
      <c r="H191" s="260">
        <v>1</v>
      </c>
      <c r="I191" s="260">
        <v>1</v>
      </c>
      <c r="J191" s="260">
        <v>1</v>
      </c>
      <c r="K191" s="260">
        <v>1</v>
      </c>
      <c r="L191" s="260">
        <v>1</v>
      </c>
      <c r="M191" s="260">
        <v>1</v>
      </c>
      <c r="N191" s="260">
        <v>1</v>
      </c>
      <c r="O191" s="261">
        <v>1</v>
      </c>
    </row>
    <row r="192" spans="1:15" x14ac:dyDescent="0.25">
      <c r="A192" s="257">
        <v>9114</v>
      </c>
      <c r="B192" s="257" t="s">
        <v>123</v>
      </c>
      <c r="C192" s="260">
        <v>1</v>
      </c>
      <c r="D192" s="260">
        <v>1</v>
      </c>
      <c r="E192" s="260">
        <v>1</v>
      </c>
      <c r="F192" s="260">
        <v>1</v>
      </c>
      <c r="G192" s="260">
        <v>1</v>
      </c>
      <c r="H192" s="260">
        <v>1</v>
      </c>
      <c r="I192" s="260">
        <v>1</v>
      </c>
      <c r="J192" s="260">
        <v>1</v>
      </c>
      <c r="K192" s="260">
        <v>1</v>
      </c>
      <c r="L192" s="260">
        <v>1</v>
      </c>
      <c r="M192" s="260">
        <v>1</v>
      </c>
      <c r="N192" s="260">
        <v>1</v>
      </c>
      <c r="O192" s="261">
        <v>1</v>
      </c>
    </row>
    <row r="193" spans="1:15" x14ac:dyDescent="0.25">
      <c r="A193" s="257">
        <v>9115</v>
      </c>
      <c r="B193" s="257" t="s">
        <v>169</v>
      </c>
      <c r="C193" s="260">
        <v>1</v>
      </c>
      <c r="D193" s="260">
        <v>1</v>
      </c>
      <c r="E193" s="260">
        <v>1</v>
      </c>
      <c r="F193" s="260">
        <v>1</v>
      </c>
      <c r="G193" s="260">
        <v>1</v>
      </c>
      <c r="H193" s="260">
        <v>1</v>
      </c>
      <c r="I193" s="260">
        <v>1</v>
      </c>
      <c r="J193" s="260">
        <v>1</v>
      </c>
      <c r="K193" s="260">
        <v>1</v>
      </c>
      <c r="L193" s="260">
        <v>1</v>
      </c>
      <c r="M193" s="260">
        <v>1</v>
      </c>
      <c r="N193" s="260">
        <v>1</v>
      </c>
      <c r="O193" s="261">
        <v>1</v>
      </c>
    </row>
    <row r="194" spans="1:15" x14ac:dyDescent="0.25">
      <c r="A194" s="257">
        <v>9116</v>
      </c>
      <c r="B194" s="257" t="s">
        <v>276</v>
      </c>
      <c r="C194" s="260">
        <v>1</v>
      </c>
      <c r="D194" s="260">
        <v>1</v>
      </c>
      <c r="E194" s="260">
        <v>1</v>
      </c>
      <c r="F194" s="260">
        <v>1</v>
      </c>
      <c r="G194" s="260">
        <v>1</v>
      </c>
      <c r="H194" s="260">
        <v>1</v>
      </c>
      <c r="I194" s="260">
        <v>1</v>
      </c>
      <c r="J194" s="260">
        <v>1</v>
      </c>
      <c r="K194" s="260">
        <v>1</v>
      </c>
      <c r="L194" s="260">
        <v>1</v>
      </c>
      <c r="M194" s="260">
        <v>1</v>
      </c>
      <c r="N194" s="260">
        <v>1</v>
      </c>
      <c r="O194" s="261">
        <v>1</v>
      </c>
    </row>
    <row r="195" spans="1:15" x14ac:dyDescent="0.25">
      <c r="A195" s="257">
        <v>9117</v>
      </c>
      <c r="B195" s="257" t="s">
        <v>298</v>
      </c>
      <c r="C195" s="260">
        <v>1</v>
      </c>
      <c r="D195" s="260">
        <v>1</v>
      </c>
      <c r="E195" s="260">
        <v>1</v>
      </c>
      <c r="F195" s="260">
        <v>1</v>
      </c>
      <c r="G195" s="260">
        <v>1</v>
      </c>
      <c r="H195" s="260">
        <v>1</v>
      </c>
      <c r="I195" s="260">
        <v>1</v>
      </c>
      <c r="J195" s="260">
        <v>1</v>
      </c>
      <c r="K195" s="260">
        <v>1</v>
      </c>
      <c r="L195" s="260">
        <v>1</v>
      </c>
      <c r="M195" s="260">
        <v>1</v>
      </c>
      <c r="N195" s="260">
        <v>1</v>
      </c>
      <c r="O195" s="261">
        <v>1</v>
      </c>
    </row>
    <row r="196" spans="1:15" x14ac:dyDescent="0.25">
      <c r="A196" s="257">
        <v>9118</v>
      </c>
      <c r="B196" s="257" t="s">
        <v>284</v>
      </c>
      <c r="C196" s="260">
        <v>1</v>
      </c>
      <c r="D196" s="260">
        <v>1</v>
      </c>
      <c r="E196" s="260">
        <v>1</v>
      </c>
      <c r="F196" s="260">
        <v>1</v>
      </c>
      <c r="G196" s="260">
        <v>1</v>
      </c>
      <c r="H196" s="260">
        <v>1</v>
      </c>
      <c r="I196" s="260">
        <v>1</v>
      </c>
      <c r="J196" s="260">
        <v>1</v>
      </c>
      <c r="K196" s="260">
        <v>1</v>
      </c>
      <c r="L196" s="260">
        <v>1</v>
      </c>
      <c r="M196" s="260">
        <v>1</v>
      </c>
      <c r="N196" s="260">
        <v>1</v>
      </c>
      <c r="O196" s="261">
        <v>1</v>
      </c>
    </row>
    <row r="197" spans="1:15" x14ac:dyDescent="0.25">
      <c r="A197" s="257">
        <v>9119</v>
      </c>
      <c r="B197" s="257" t="s">
        <v>204</v>
      </c>
      <c r="C197" s="260">
        <v>1</v>
      </c>
      <c r="D197" s="260">
        <v>1</v>
      </c>
      <c r="E197" s="260">
        <v>1</v>
      </c>
      <c r="F197" s="260">
        <v>1</v>
      </c>
      <c r="G197" s="260">
        <v>1</v>
      </c>
      <c r="H197" s="260">
        <v>1</v>
      </c>
      <c r="I197" s="260">
        <v>1</v>
      </c>
      <c r="J197" s="260">
        <v>1</v>
      </c>
      <c r="K197" s="260">
        <v>1</v>
      </c>
      <c r="L197" s="260">
        <v>1</v>
      </c>
      <c r="M197" s="260">
        <v>1</v>
      </c>
      <c r="N197" s="260">
        <v>1</v>
      </c>
      <c r="O197" s="261">
        <v>1</v>
      </c>
    </row>
    <row r="198" spans="1:15" x14ac:dyDescent="0.25">
      <c r="A198" s="257">
        <v>9120</v>
      </c>
      <c r="B198" s="257" t="s">
        <v>140</v>
      </c>
      <c r="C198" s="260">
        <v>1</v>
      </c>
      <c r="D198" s="260">
        <v>1</v>
      </c>
      <c r="E198" s="260">
        <v>1</v>
      </c>
      <c r="F198" s="260">
        <v>1</v>
      </c>
      <c r="G198" s="260">
        <v>1</v>
      </c>
      <c r="H198" s="260">
        <v>1</v>
      </c>
      <c r="I198" s="260">
        <v>1</v>
      </c>
      <c r="J198" s="260">
        <v>1</v>
      </c>
      <c r="K198" s="260">
        <v>1</v>
      </c>
      <c r="L198" s="260">
        <v>1</v>
      </c>
      <c r="M198" s="260">
        <v>1</v>
      </c>
      <c r="N198" s="260">
        <v>1</v>
      </c>
      <c r="O198" s="261">
        <v>1</v>
      </c>
    </row>
    <row r="199" spans="1:15" x14ac:dyDescent="0.25">
      <c r="A199" s="257">
        <v>9121</v>
      </c>
      <c r="B199" s="257" t="s">
        <v>312</v>
      </c>
      <c r="C199" s="260">
        <v>1</v>
      </c>
      <c r="D199" s="260">
        <v>1</v>
      </c>
      <c r="E199" s="260">
        <v>1</v>
      </c>
      <c r="F199" s="260">
        <v>1</v>
      </c>
      <c r="G199" s="260">
        <v>1</v>
      </c>
      <c r="H199" s="260">
        <v>1</v>
      </c>
      <c r="I199" s="260">
        <v>1</v>
      </c>
      <c r="J199" s="260">
        <v>1</v>
      </c>
      <c r="K199" s="260">
        <v>1</v>
      </c>
      <c r="L199" s="260">
        <v>1</v>
      </c>
      <c r="M199" s="260">
        <v>1</v>
      </c>
      <c r="N199" s="260">
        <v>1</v>
      </c>
      <c r="O199" s="261">
        <v>1</v>
      </c>
    </row>
    <row r="200" spans="1:15" x14ac:dyDescent="0.25">
      <c r="A200" s="257">
        <v>9201</v>
      </c>
      <c r="B200" s="257" t="s">
        <v>138</v>
      </c>
      <c r="C200" s="260">
        <v>1</v>
      </c>
      <c r="D200" s="260">
        <v>1</v>
      </c>
      <c r="E200" s="260">
        <v>1</v>
      </c>
      <c r="F200" s="260">
        <v>1</v>
      </c>
      <c r="G200" s="260">
        <v>1</v>
      </c>
      <c r="H200" s="260">
        <v>1</v>
      </c>
      <c r="I200" s="260">
        <v>1</v>
      </c>
      <c r="J200" s="260">
        <v>1</v>
      </c>
      <c r="K200" s="260">
        <v>1</v>
      </c>
      <c r="L200" s="260">
        <v>1</v>
      </c>
      <c r="M200" s="260">
        <v>1</v>
      </c>
      <c r="N200" s="260">
        <v>1</v>
      </c>
      <c r="O200" s="261">
        <v>1</v>
      </c>
    </row>
    <row r="201" spans="1:15" x14ac:dyDescent="0.25">
      <c r="A201" s="257">
        <v>9202</v>
      </c>
      <c r="B201" s="257" t="s">
        <v>88</v>
      </c>
      <c r="C201" s="260">
        <v>1</v>
      </c>
      <c r="D201" s="260">
        <v>1</v>
      </c>
      <c r="E201" s="260">
        <v>1</v>
      </c>
      <c r="F201" s="260">
        <v>1</v>
      </c>
      <c r="G201" s="260">
        <v>1</v>
      </c>
      <c r="H201" s="260">
        <v>1</v>
      </c>
      <c r="I201" s="260">
        <v>1</v>
      </c>
      <c r="J201" s="260">
        <v>1</v>
      </c>
      <c r="K201" s="260">
        <v>1</v>
      </c>
      <c r="L201" s="260">
        <v>1</v>
      </c>
      <c r="M201" s="260">
        <v>1</v>
      </c>
      <c r="N201" s="260">
        <v>1</v>
      </c>
      <c r="O201" s="261">
        <v>1</v>
      </c>
    </row>
    <row r="202" spans="1:15" x14ac:dyDescent="0.25">
      <c r="A202" s="257">
        <v>9203</v>
      </c>
      <c r="B202" s="257" t="s">
        <v>137</v>
      </c>
      <c r="C202" s="260">
        <v>1</v>
      </c>
      <c r="D202" s="260">
        <v>1</v>
      </c>
      <c r="E202" s="260">
        <v>1</v>
      </c>
      <c r="F202" s="260">
        <v>1</v>
      </c>
      <c r="G202" s="260">
        <v>1</v>
      </c>
      <c r="H202" s="260">
        <v>1</v>
      </c>
      <c r="I202" s="260">
        <v>1</v>
      </c>
      <c r="J202" s="260">
        <v>1</v>
      </c>
      <c r="K202" s="260">
        <v>1</v>
      </c>
      <c r="L202" s="260">
        <v>1</v>
      </c>
      <c r="M202" s="260">
        <v>1</v>
      </c>
      <c r="N202" s="260">
        <v>1</v>
      </c>
      <c r="O202" s="261">
        <v>1</v>
      </c>
    </row>
    <row r="203" spans="1:15" x14ac:dyDescent="0.25">
      <c r="A203" s="257">
        <v>9204</v>
      </c>
      <c r="B203" s="257" t="s">
        <v>342</v>
      </c>
      <c r="C203" s="260">
        <v>1</v>
      </c>
      <c r="D203" s="260">
        <v>1</v>
      </c>
      <c r="E203" s="260">
        <v>1</v>
      </c>
      <c r="F203" s="260">
        <v>1</v>
      </c>
      <c r="G203" s="260">
        <v>1</v>
      </c>
      <c r="H203" s="260">
        <v>1</v>
      </c>
      <c r="I203" s="260">
        <v>1</v>
      </c>
      <c r="J203" s="260">
        <v>1</v>
      </c>
      <c r="K203" s="260">
        <v>1</v>
      </c>
      <c r="L203" s="260">
        <v>1</v>
      </c>
      <c r="M203" s="260">
        <v>1</v>
      </c>
      <c r="N203" s="260">
        <v>1</v>
      </c>
      <c r="O203" s="261">
        <v>1</v>
      </c>
    </row>
    <row r="204" spans="1:15" x14ac:dyDescent="0.25">
      <c r="A204" s="257">
        <v>9205</v>
      </c>
      <c r="B204" s="257" t="s">
        <v>297</v>
      </c>
      <c r="C204" s="260">
        <v>1</v>
      </c>
      <c r="D204" s="260">
        <v>1</v>
      </c>
      <c r="E204" s="260">
        <v>1</v>
      </c>
      <c r="F204" s="260">
        <v>1</v>
      </c>
      <c r="G204" s="260">
        <v>1</v>
      </c>
      <c r="H204" s="260">
        <v>1</v>
      </c>
      <c r="I204" s="260">
        <v>1</v>
      </c>
      <c r="J204" s="260">
        <v>1</v>
      </c>
      <c r="K204" s="260">
        <v>1</v>
      </c>
      <c r="L204" s="260">
        <v>1</v>
      </c>
      <c r="M204" s="260">
        <v>1</v>
      </c>
      <c r="N204" s="260">
        <v>0</v>
      </c>
      <c r="O204" s="261">
        <v>0.91700000000000004</v>
      </c>
    </row>
    <row r="205" spans="1:15" x14ac:dyDescent="0.25">
      <c r="A205" s="257">
        <v>9206</v>
      </c>
      <c r="B205" s="257" t="s">
        <v>321</v>
      </c>
      <c r="C205" s="260">
        <v>1</v>
      </c>
      <c r="D205" s="260">
        <v>1</v>
      </c>
      <c r="E205" s="260">
        <v>1</v>
      </c>
      <c r="F205" s="260">
        <v>1</v>
      </c>
      <c r="G205" s="260">
        <v>1</v>
      </c>
      <c r="H205" s="260">
        <v>1</v>
      </c>
      <c r="I205" s="260">
        <v>1</v>
      </c>
      <c r="J205" s="260">
        <v>1</v>
      </c>
      <c r="K205" s="260">
        <v>1</v>
      </c>
      <c r="L205" s="260">
        <v>1</v>
      </c>
      <c r="M205" s="260">
        <v>1</v>
      </c>
      <c r="N205" s="260">
        <v>1</v>
      </c>
      <c r="O205" s="261">
        <v>1</v>
      </c>
    </row>
    <row r="206" spans="1:15" x14ac:dyDescent="0.25">
      <c r="A206" s="257">
        <v>9207</v>
      </c>
      <c r="B206" s="257" t="s">
        <v>347</v>
      </c>
      <c r="C206" s="260">
        <v>1</v>
      </c>
      <c r="D206" s="260">
        <v>1</v>
      </c>
      <c r="E206" s="260">
        <v>1</v>
      </c>
      <c r="F206" s="260">
        <v>1</v>
      </c>
      <c r="G206" s="260">
        <v>1</v>
      </c>
      <c r="H206" s="260">
        <v>1</v>
      </c>
      <c r="I206" s="260">
        <v>1</v>
      </c>
      <c r="J206" s="260">
        <v>1</v>
      </c>
      <c r="K206" s="260">
        <v>1</v>
      </c>
      <c r="L206" s="260">
        <v>1</v>
      </c>
      <c r="M206" s="260">
        <v>1</v>
      </c>
      <c r="N206" s="260">
        <v>1</v>
      </c>
      <c r="O206" s="261">
        <v>1</v>
      </c>
    </row>
    <row r="207" spans="1:15" x14ac:dyDescent="0.25">
      <c r="A207" s="257">
        <v>9208</v>
      </c>
      <c r="B207" s="257" t="s">
        <v>283</v>
      </c>
      <c r="C207" s="260">
        <v>1</v>
      </c>
      <c r="D207" s="260">
        <v>1</v>
      </c>
      <c r="E207" s="260">
        <v>1</v>
      </c>
      <c r="F207" s="260">
        <v>1</v>
      </c>
      <c r="G207" s="260">
        <v>1</v>
      </c>
      <c r="H207" s="260">
        <v>1</v>
      </c>
      <c r="I207" s="260">
        <v>1</v>
      </c>
      <c r="J207" s="260">
        <v>1</v>
      </c>
      <c r="K207" s="260">
        <v>1</v>
      </c>
      <c r="L207" s="260">
        <v>1</v>
      </c>
      <c r="M207" s="260">
        <v>1</v>
      </c>
      <c r="N207" s="260">
        <v>1</v>
      </c>
      <c r="O207" s="261">
        <v>1</v>
      </c>
    </row>
    <row r="208" spans="1:15" x14ac:dyDescent="0.25">
      <c r="A208" s="257">
        <v>9209</v>
      </c>
      <c r="B208" s="257" t="s">
        <v>106</v>
      </c>
      <c r="C208" s="260">
        <v>1</v>
      </c>
      <c r="D208" s="260">
        <v>1</v>
      </c>
      <c r="E208" s="260">
        <v>1</v>
      </c>
      <c r="F208" s="260">
        <v>1</v>
      </c>
      <c r="G208" s="260">
        <v>1</v>
      </c>
      <c r="H208" s="260">
        <v>1</v>
      </c>
      <c r="I208" s="260">
        <v>1</v>
      </c>
      <c r="J208" s="260">
        <v>1</v>
      </c>
      <c r="K208" s="260">
        <v>1</v>
      </c>
      <c r="L208" s="260">
        <v>1</v>
      </c>
      <c r="M208" s="260">
        <v>1</v>
      </c>
      <c r="N208" s="260">
        <v>1</v>
      </c>
      <c r="O208" s="261">
        <v>1</v>
      </c>
    </row>
    <row r="209" spans="1:15" x14ac:dyDescent="0.25">
      <c r="A209" s="257">
        <v>9210</v>
      </c>
      <c r="B209" s="257" t="s">
        <v>113</v>
      </c>
      <c r="C209" s="260">
        <v>1</v>
      </c>
      <c r="D209" s="260">
        <v>1</v>
      </c>
      <c r="E209" s="260">
        <v>1</v>
      </c>
      <c r="F209" s="260">
        <v>1</v>
      </c>
      <c r="G209" s="260">
        <v>1</v>
      </c>
      <c r="H209" s="260">
        <v>1</v>
      </c>
      <c r="I209" s="260">
        <v>1</v>
      </c>
      <c r="J209" s="260">
        <v>1</v>
      </c>
      <c r="K209" s="260">
        <v>1</v>
      </c>
      <c r="L209" s="260">
        <v>1</v>
      </c>
      <c r="M209" s="260">
        <v>1</v>
      </c>
      <c r="N209" s="260">
        <v>1</v>
      </c>
      <c r="O209" s="261">
        <v>1</v>
      </c>
    </row>
    <row r="210" spans="1:15" x14ac:dyDescent="0.25">
      <c r="A210" s="257">
        <v>9211</v>
      </c>
      <c r="B210" s="257" t="s">
        <v>108</v>
      </c>
      <c r="C210" s="260">
        <v>1</v>
      </c>
      <c r="D210" s="260">
        <v>1</v>
      </c>
      <c r="E210" s="260">
        <v>1</v>
      </c>
      <c r="F210" s="260">
        <v>1</v>
      </c>
      <c r="G210" s="260">
        <v>1</v>
      </c>
      <c r="H210" s="260">
        <v>1</v>
      </c>
      <c r="I210" s="260">
        <v>1</v>
      </c>
      <c r="J210" s="260">
        <v>1</v>
      </c>
      <c r="K210" s="260">
        <v>1</v>
      </c>
      <c r="L210" s="260">
        <v>1</v>
      </c>
      <c r="M210" s="260">
        <v>1</v>
      </c>
      <c r="N210" s="260">
        <v>1</v>
      </c>
      <c r="O210" s="261">
        <v>1</v>
      </c>
    </row>
    <row r="211" spans="1:15" x14ac:dyDescent="0.25">
      <c r="A211" s="257">
        <v>10101</v>
      </c>
      <c r="B211" s="257" t="s">
        <v>61</v>
      </c>
      <c r="C211" s="260">
        <v>1</v>
      </c>
      <c r="D211" s="260">
        <v>1</v>
      </c>
      <c r="E211" s="260">
        <v>1</v>
      </c>
      <c r="F211" s="260">
        <v>1</v>
      </c>
      <c r="G211" s="260">
        <v>1</v>
      </c>
      <c r="H211" s="260">
        <v>1</v>
      </c>
      <c r="I211" s="260">
        <v>1</v>
      </c>
      <c r="J211" s="260">
        <v>1</v>
      </c>
      <c r="K211" s="260">
        <v>1</v>
      </c>
      <c r="L211" s="260">
        <v>1</v>
      </c>
      <c r="M211" s="260">
        <v>1</v>
      </c>
      <c r="N211" s="260">
        <v>1</v>
      </c>
      <c r="O211" s="261">
        <v>1</v>
      </c>
    </row>
    <row r="212" spans="1:15" x14ac:dyDescent="0.25">
      <c r="A212" s="257">
        <v>10102</v>
      </c>
      <c r="B212" s="257" t="s">
        <v>172</v>
      </c>
      <c r="C212" s="260">
        <v>1</v>
      </c>
      <c r="D212" s="260">
        <v>1</v>
      </c>
      <c r="E212" s="260">
        <v>1</v>
      </c>
      <c r="F212" s="260">
        <v>1</v>
      </c>
      <c r="G212" s="260">
        <v>1</v>
      </c>
      <c r="H212" s="260">
        <v>1</v>
      </c>
      <c r="I212" s="260">
        <v>1</v>
      </c>
      <c r="J212" s="260">
        <v>1</v>
      </c>
      <c r="K212" s="260">
        <v>1</v>
      </c>
      <c r="L212" s="260">
        <v>1</v>
      </c>
      <c r="M212" s="260">
        <v>1</v>
      </c>
      <c r="N212" s="260">
        <v>1</v>
      </c>
      <c r="O212" s="261">
        <v>1</v>
      </c>
    </row>
    <row r="213" spans="1:15" x14ac:dyDescent="0.25">
      <c r="A213" s="257">
        <v>10103</v>
      </c>
      <c r="B213" s="257" t="s">
        <v>231</v>
      </c>
      <c r="C213" s="260">
        <v>1</v>
      </c>
      <c r="D213" s="260">
        <v>1</v>
      </c>
      <c r="E213" s="260">
        <v>1</v>
      </c>
      <c r="F213" s="260">
        <v>1</v>
      </c>
      <c r="G213" s="260">
        <v>1</v>
      </c>
      <c r="H213" s="260">
        <v>1</v>
      </c>
      <c r="I213" s="260">
        <v>1</v>
      </c>
      <c r="J213" s="260">
        <v>1</v>
      </c>
      <c r="K213" s="260">
        <v>1</v>
      </c>
      <c r="L213" s="260">
        <v>1</v>
      </c>
      <c r="M213" s="260">
        <v>1</v>
      </c>
      <c r="N213" s="260">
        <v>1</v>
      </c>
      <c r="O213" s="261">
        <v>1</v>
      </c>
    </row>
    <row r="214" spans="1:15" x14ac:dyDescent="0.25">
      <c r="A214" s="257">
        <v>10104</v>
      </c>
      <c r="B214" s="257" t="s">
        <v>187</v>
      </c>
      <c r="C214" s="260">
        <v>1</v>
      </c>
      <c r="D214" s="260">
        <v>1</v>
      </c>
      <c r="E214" s="260">
        <v>1</v>
      </c>
      <c r="F214" s="260">
        <v>1</v>
      </c>
      <c r="G214" s="260">
        <v>1</v>
      </c>
      <c r="H214" s="260">
        <v>1</v>
      </c>
      <c r="I214" s="260">
        <v>1</v>
      </c>
      <c r="J214" s="260">
        <v>1</v>
      </c>
      <c r="K214" s="260">
        <v>1</v>
      </c>
      <c r="L214" s="260">
        <v>1</v>
      </c>
      <c r="M214" s="260">
        <v>1</v>
      </c>
      <c r="N214" s="260">
        <v>1</v>
      </c>
      <c r="O214" s="261">
        <v>1</v>
      </c>
    </row>
    <row r="215" spans="1:15" x14ac:dyDescent="0.25">
      <c r="A215" s="257">
        <v>10105</v>
      </c>
      <c r="B215" s="257" t="s">
        <v>183</v>
      </c>
      <c r="C215" s="260">
        <v>1</v>
      </c>
      <c r="D215" s="260">
        <v>1</v>
      </c>
      <c r="E215" s="260">
        <v>1</v>
      </c>
      <c r="F215" s="260">
        <v>1</v>
      </c>
      <c r="G215" s="260">
        <v>1</v>
      </c>
      <c r="H215" s="260">
        <v>1</v>
      </c>
      <c r="I215" s="260">
        <v>1</v>
      </c>
      <c r="J215" s="260">
        <v>1</v>
      </c>
      <c r="K215" s="260">
        <v>1</v>
      </c>
      <c r="L215" s="260">
        <v>1</v>
      </c>
      <c r="M215" s="260">
        <v>1</v>
      </c>
      <c r="N215" s="260">
        <v>1</v>
      </c>
      <c r="O215" s="261">
        <v>1</v>
      </c>
    </row>
    <row r="216" spans="1:15" x14ac:dyDescent="0.25">
      <c r="A216" s="257">
        <v>10106</v>
      </c>
      <c r="B216" s="257" t="s">
        <v>163</v>
      </c>
      <c r="C216" s="260">
        <v>1</v>
      </c>
      <c r="D216" s="260">
        <v>1</v>
      </c>
      <c r="E216" s="260">
        <v>1</v>
      </c>
      <c r="F216" s="260">
        <v>1</v>
      </c>
      <c r="G216" s="260">
        <v>1</v>
      </c>
      <c r="H216" s="260">
        <v>1</v>
      </c>
      <c r="I216" s="260">
        <v>1</v>
      </c>
      <c r="J216" s="260">
        <v>1</v>
      </c>
      <c r="K216" s="260">
        <v>1</v>
      </c>
      <c r="L216" s="260">
        <v>1</v>
      </c>
      <c r="M216" s="260">
        <v>1</v>
      </c>
      <c r="N216" s="260">
        <v>1</v>
      </c>
      <c r="O216" s="261">
        <v>1</v>
      </c>
    </row>
    <row r="217" spans="1:15" x14ac:dyDescent="0.25">
      <c r="A217" s="257">
        <v>10107</v>
      </c>
      <c r="B217" s="257" t="s">
        <v>198</v>
      </c>
      <c r="C217" s="260">
        <v>1</v>
      </c>
      <c r="D217" s="260">
        <v>1</v>
      </c>
      <c r="E217" s="260">
        <v>1</v>
      </c>
      <c r="F217" s="260">
        <v>1</v>
      </c>
      <c r="G217" s="260">
        <v>1</v>
      </c>
      <c r="H217" s="260">
        <v>1</v>
      </c>
      <c r="I217" s="260">
        <v>1</v>
      </c>
      <c r="J217" s="260">
        <v>1</v>
      </c>
      <c r="K217" s="260">
        <v>1</v>
      </c>
      <c r="L217" s="260">
        <v>1</v>
      </c>
      <c r="M217" s="260">
        <v>1</v>
      </c>
      <c r="N217" s="260">
        <v>1</v>
      </c>
      <c r="O217" s="261">
        <v>1</v>
      </c>
    </row>
    <row r="218" spans="1:15" x14ac:dyDescent="0.25">
      <c r="A218" s="257">
        <v>10108</v>
      </c>
      <c r="B218" s="257" t="s">
        <v>212</v>
      </c>
      <c r="C218" s="260">
        <v>1</v>
      </c>
      <c r="D218" s="260">
        <v>1</v>
      </c>
      <c r="E218" s="260">
        <v>1</v>
      </c>
      <c r="F218" s="260">
        <v>1</v>
      </c>
      <c r="G218" s="260">
        <v>1</v>
      </c>
      <c r="H218" s="260">
        <v>1</v>
      </c>
      <c r="I218" s="260">
        <v>1</v>
      </c>
      <c r="J218" s="260">
        <v>1</v>
      </c>
      <c r="K218" s="260">
        <v>1</v>
      </c>
      <c r="L218" s="260">
        <v>1</v>
      </c>
      <c r="M218" s="260">
        <v>1</v>
      </c>
      <c r="N218" s="260">
        <v>1</v>
      </c>
      <c r="O218" s="261">
        <v>1</v>
      </c>
    </row>
    <row r="219" spans="1:15" x14ac:dyDescent="0.25">
      <c r="A219" s="257">
        <v>10109</v>
      </c>
      <c r="B219" s="257" t="s">
        <v>56</v>
      </c>
      <c r="C219" s="260">
        <v>1</v>
      </c>
      <c r="D219" s="260">
        <v>1</v>
      </c>
      <c r="E219" s="260">
        <v>1</v>
      </c>
      <c r="F219" s="260">
        <v>1</v>
      </c>
      <c r="G219" s="260">
        <v>1</v>
      </c>
      <c r="H219" s="260">
        <v>1</v>
      </c>
      <c r="I219" s="260">
        <v>1</v>
      </c>
      <c r="J219" s="260">
        <v>1</v>
      </c>
      <c r="K219" s="260">
        <v>1</v>
      </c>
      <c r="L219" s="260">
        <v>1</v>
      </c>
      <c r="M219" s="260">
        <v>1</v>
      </c>
      <c r="N219" s="260">
        <v>1</v>
      </c>
      <c r="O219" s="261">
        <v>1</v>
      </c>
    </row>
    <row r="220" spans="1:15" x14ac:dyDescent="0.25">
      <c r="A220" s="257">
        <v>10201</v>
      </c>
      <c r="B220" s="257" t="s">
        <v>122</v>
      </c>
      <c r="C220" s="260">
        <v>1</v>
      </c>
      <c r="D220" s="260">
        <v>1</v>
      </c>
      <c r="E220" s="260">
        <v>1</v>
      </c>
      <c r="F220" s="260">
        <v>1</v>
      </c>
      <c r="G220" s="260">
        <v>1</v>
      </c>
      <c r="H220" s="260">
        <v>1</v>
      </c>
      <c r="I220" s="260">
        <v>1</v>
      </c>
      <c r="J220" s="260">
        <v>1</v>
      </c>
      <c r="K220" s="260">
        <v>1</v>
      </c>
      <c r="L220" s="260">
        <v>1</v>
      </c>
      <c r="M220" s="260">
        <v>1</v>
      </c>
      <c r="N220" s="260">
        <v>1</v>
      </c>
      <c r="O220" s="261">
        <v>1</v>
      </c>
    </row>
    <row r="221" spans="1:15" x14ac:dyDescent="0.25">
      <c r="A221" s="257">
        <v>10202</v>
      </c>
      <c r="B221" s="257" t="s">
        <v>104</v>
      </c>
      <c r="C221" s="260">
        <v>1</v>
      </c>
      <c r="D221" s="260">
        <v>1</v>
      </c>
      <c r="E221" s="260">
        <v>1</v>
      </c>
      <c r="F221" s="260">
        <v>1</v>
      </c>
      <c r="G221" s="260">
        <v>1</v>
      </c>
      <c r="H221" s="260">
        <v>1</v>
      </c>
      <c r="I221" s="260">
        <v>1</v>
      </c>
      <c r="J221" s="260">
        <v>1</v>
      </c>
      <c r="K221" s="260">
        <v>1</v>
      </c>
      <c r="L221" s="260">
        <v>1</v>
      </c>
      <c r="M221" s="260">
        <v>1</v>
      </c>
      <c r="N221" s="260">
        <v>0</v>
      </c>
      <c r="O221" s="261">
        <v>0.91700000000000004</v>
      </c>
    </row>
    <row r="222" spans="1:15" x14ac:dyDescent="0.25">
      <c r="A222" s="257">
        <v>10203</v>
      </c>
      <c r="B222" s="257" t="s">
        <v>162</v>
      </c>
      <c r="C222" s="260">
        <v>1</v>
      </c>
      <c r="D222" s="260">
        <v>1</v>
      </c>
      <c r="E222" s="260">
        <v>1</v>
      </c>
      <c r="F222" s="260">
        <v>1</v>
      </c>
      <c r="G222" s="260">
        <v>1</v>
      </c>
      <c r="H222" s="260">
        <v>1</v>
      </c>
      <c r="I222" s="260">
        <v>1</v>
      </c>
      <c r="J222" s="260">
        <v>1</v>
      </c>
      <c r="K222" s="260">
        <v>1</v>
      </c>
      <c r="L222" s="260">
        <v>1</v>
      </c>
      <c r="M222" s="260">
        <v>1</v>
      </c>
      <c r="N222" s="260">
        <v>1</v>
      </c>
      <c r="O222" s="261">
        <v>1</v>
      </c>
    </row>
    <row r="223" spans="1:15" x14ac:dyDescent="0.25">
      <c r="A223" s="257">
        <v>10204</v>
      </c>
      <c r="B223" s="257" t="s">
        <v>279</v>
      </c>
      <c r="C223" s="260">
        <v>1</v>
      </c>
      <c r="D223" s="260">
        <v>1</v>
      </c>
      <c r="E223" s="260">
        <v>1</v>
      </c>
      <c r="F223" s="260">
        <v>1</v>
      </c>
      <c r="G223" s="260">
        <v>1</v>
      </c>
      <c r="H223" s="260">
        <v>1</v>
      </c>
      <c r="I223" s="260">
        <v>1</v>
      </c>
      <c r="J223" s="260">
        <v>1</v>
      </c>
      <c r="K223" s="260">
        <v>1</v>
      </c>
      <c r="L223" s="260">
        <v>1</v>
      </c>
      <c r="M223" s="260">
        <v>1</v>
      </c>
      <c r="N223" s="260">
        <v>1</v>
      </c>
      <c r="O223" s="261">
        <v>1</v>
      </c>
    </row>
    <row r="224" spans="1:15" x14ac:dyDescent="0.25">
      <c r="A224" s="257">
        <v>10205</v>
      </c>
      <c r="B224" s="257" t="s">
        <v>179</v>
      </c>
      <c r="C224" s="260">
        <v>1</v>
      </c>
      <c r="D224" s="260">
        <v>1</v>
      </c>
      <c r="E224" s="260">
        <v>1</v>
      </c>
      <c r="F224" s="260">
        <v>1</v>
      </c>
      <c r="G224" s="260">
        <v>1</v>
      </c>
      <c r="H224" s="260">
        <v>1</v>
      </c>
      <c r="I224" s="260">
        <v>1</v>
      </c>
      <c r="J224" s="260">
        <v>1</v>
      </c>
      <c r="K224" s="260">
        <v>1</v>
      </c>
      <c r="L224" s="260">
        <v>1</v>
      </c>
      <c r="M224" s="260">
        <v>1</v>
      </c>
      <c r="N224" s="260">
        <v>1</v>
      </c>
      <c r="O224" s="261">
        <v>1</v>
      </c>
    </row>
    <row r="225" spans="1:15" x14ac:dyDescent="0.25">
      <c r="A225" s="257">
        <v>10206</v>
      </c>
      <c r="B225" s="257" t="s">
        <v>281</v>
      </c>
      <c r="C225" s="260">
        <v>1</v>
      </c>
      <c r="D225" s="260">
        <v>1</v>
      </c>
      <c r="E225" s="260">
        <v>1</v>
      </c>
      <c r="F225" s="260">
        <v>1</v>
      </c>
      <c r="G225" s="260">
        <v>1</v>
      </c>
      <c r="H225" s="260">
        <v>1</v>
      </c>
      <c r="I225" s="260">
        <v>1</v>
      </c>
      <c r="J225" s="260">
        <v>1</v>
      </c>
      <c r="K225" s="260">
        <v>0</v>
      </c>
      <c r="L225" s="260">
        <v>0</v>
      </c>
      <c r="M225" s="260">
        <v>0</v>
      </c>
      <c r="N225" s="260">
        <v>0</v>
      </c>
      <c r="O225" s="261">
        <v>0.66700000000000004</v>
      </c>
    </row>
    <row r="226" spans="1:15" x14ac:dyDescent="0.25">
      <c r="A226" s="257">
        <v>10207</v>
      </c>
      <c r="B226" s="257" t="s">
        <v>305</v>
      </c>
      <c r="C226" s="260">
        <v>1</v>
      </c>
      <c r="D226" s="260">
        <v>1</v>
      </c>
      <c r="E226" s="260">
        <v>1</v>
      </c>
      <c r="F226" s="260">
        <v>1</v>
      </c>
      <c r="G226" s="260">
        <v>1</v>
      </c>
      <c r="H226" s="260">
        <v>1</v>
      </c>
      <c r="I226" s="260">
        <v>1</v>
      </c>
      <c r="J226" s="260">
        <v>1</v>
      </c>
      <c r="K226" s="260">
        <v>1</v>
      </c>
      <c r="L226" s="260">
        <v>0</v>
      </c>
      <c r="M226" s="260">
        <v>0</v>
      </c>
      <c r="N226" s="260">
        <v>0</v>
      </c>
      <c r="O226" s="261">
        <v>0.75</v>
      </c>
    </row>
    <row r="227" spans="1:15" x14ac:dyDescent="0.25">
      <c r="A227" s="257">
        <v>10208</v>
      </c>
      <c r="B227" s="257" t="s">
        <v>167</v>
      </c>
      <c r="C227" s="260">
        <v>1</v>
      </c>
      <c r="D227" s="260">
        <v>1</v>
      </c>
      <c r="E227" s="260">
        <v>1</v>
      </c>
      <c r="F227" s="260">
        <v>1</v>
      </c>
      <c r="G227" s="260">
        <v>1</v>
      </c>
      <c r="H227" s="260">
        <v>1</v>
      </c>
      <c r="I227" s="260">
        <v>1</v>
      </c>
      <c r="J227" s="260">
        <v>1</v>
      </c>
      <c r="K227" s="260">
        <v>1</v>
      </c>
      <c r="L227" s="260">
        <v>1</v>
      </c>
      <c r="M227" s="260">
        <v>1</v>
      </c>
      <c r="N227" s="260">
        <v>1</v>
      </c>
      <c r="O227" s="261">
        <v>1</v>
      </c>
    </row>
    <row r="228" spans="1:15" x14ac:dyDescent="0.25">
      <c r="A228" s="257">
        <v>10209</v>
      </c>
      <c r="B228" s="257" t="s">
        <v>319</v>
      </c>
      <c r="C228" s="260">
        <v>1</v>
      </c>
      <c r="D228" s="260">
        <v>1</v>
      </c>
      <c r="E228" s="260">
        <v>1</v>
      </c>
      <c r="F228" s="260">
        <v>1</v>
      </c>
      <c r="G228" s="260">
        <v>1</v>
      </c>
      <c r="H228" s="260">
        <v>1</v>
      </c>
      <c r="I228" s="260">
        <v>1</v>
      </c>
      <c r="J228" s="260">
        <v>1</v>
      </c>
      <c r="K228" s="260">
        <v>1</v>
      </c>
      <c r="L228" s="260">
        <v>1</v>
      </c>
      <c r="M228" s="260">
        <v>1</v>
      </c>
      <c r="N228" s="260">
        <v>1</v>
      </c>
      <c r="O228" s="261">
        <v>1</v>
      </c>
    </row>
    <row r="229" spans="1:15" x14ac:dyDescent="0.25">
      <c r="A229" s="257">
        <v>10210</v>
      </c>
      <c r="B229" s="257" t="s">
        <v>191</v>
      </c>
      <c r="C229" s="260">
        <v>1</v>
      </c>
      <c r="D229" s="260">
        <v>1</v>
      </c>
      <c r="E229" s="260">
        <v>1</v>
      </c>
      <c r="F229" s="260">
        <v>1</v>
      </c>
      <c r="G229" s="260">
        <v>1</v>
      </c>
      <c r="H229" s="260">
        <v>1</v>
      </c>
      <c r="I229" s="260">
        <v>1</v>
      </c>
      <c r="J229" s="260">
        <v>1</v>
      </c>
      <c r="K229" s="260">
        <v>1</v>
      </c>
      <c r="L229" s="260">
        <v>1</v>
      </c>
      <c r="M229" s="260">
        <v>1</v>
      </c>
      <c r="N229" s="260">
        <v>1</v>
      </c>
      <c r="O229" s="261">
        <v>1</v>
      </c>
    </row>
    <row r="230" spans="1:15" x14ac:dyDescent="0.25">
      <c r="A230" s="257">
        <v>10301</v>
      </c>
      <c r="B230" s="257" t="s">
        <v>68</v>
      </c>
      <c r="C230" s="260">
        <v>1</v>
      </c>
      <c r="D230" s="260">
        <v>1</v>
      </c>
      <c r="E230" s="260">
        <v>1</v>
      </c>
      <c r="F230" s="260">
        <v>1</v>
      </c>
      <c r="G230" s="260">
        <v>1</v>
      </c>
      <c r="H230" s="260">
        <v>1</v>
      </c>
      <c r="I230" s="260">
        <v>1</v>
      </c>
      <c r="J230" s="260">
        <v>1</v>
      </c>
      <c r="K230" s="260">
        <v>1</v>
      </c>
      <c r="L230" s="260">
        <v>1</v>
      </c>
      <c r="M230" s="260">
        <v>1</v>
      </c>
      <c r="N230" s="260">
        <v>1</v>
      </c>
      <c r="O230" s="261">
        <v>1</v>
      </c>
    </row>
    <row r="231" spans="1:15" x14ac:dyDescent="0.25">
      <c r="A231" s="257">
        <v>10302</v>
      </c>
      <c r="B231" s="257" t="s">
        <v>190</v>
      </c>
      <c r="C231" s="260">
        <v>1</v>
      </c>
      <c r="D231" s="260">
        <v>1</v>
      </c>
      <c r="E231" s="260">
        <v>1</v>
      </c>
      <c r="F231" s="260">
        <v>1</v>
      </c>
      <c r="G231" s="260">
        <v>1</v>
      </c>
      <c r="H231" s="260">
        <v>1</v>
      </c>
      <c r="I231" s="260">
        <v>1</v>
      </c>
      <c r="J231" s="260">
        <v>1</v>
      </c>
      <c r="K231" s="260">
        <v>1</v>
      </c>
      <c r="L231" s="260">
        <v>1</v>
      </c>
      <c r="M231" s="260">
        <v>1</v>
      </c>
      <c r="N231" s="260">
        <v>1</v>
      </c>
      <c r="O231" s="261">
        <v>1</v>
      </c>
    </row>
    <row r="232" spans="1:15" x14ac:dyDescent="0.25">
      <c r="A232" s="257">
        <v>10303</v>
      </c>
      <c r="B232" s="257" t="s">
        <v>175</v>
      </c>
      <c r="C232" s="260">
        <v>1</v>
      </c>
      <c r="D232" s="260">
        <v>1</v>
      </c>
      <c r="E232" s="260">
        <v>1</v>
      </c>
      <c r="F232" s="260">
        <v>1</v>
      </c>
      <c r="G232" s="260">
        <v>1</v>
      </c>
      <c r="H232" s="260">
        <v>1</v>
      </c>
      <c r="I232" s="260">
        <v>1</v>
      </c>
      <c r="J232" s="260">
        <v>1</v>
      </c>
      <c r="K232" s="260">
        <v>1</v>
      </c>
      <c r="L232" s="260">
        <v>1</v>
      </c>
      <c r="M232" s="260">
        <v>1</v>
      </c>
      <c r="N232" s="260">
        <v>1</v>
      </c>
      <c r="O232" s="261">
        <v>1</v>
      </c>
    </row>
    <row r="233" spans="1:15" x14ac:dyDescent="0.25">
      <c r="A233" s="257">
        <v>10304</v>
      </c>
      <c r="B233" s="257" t="s">
        <v>207</v>
      </c>
      <c r="C233" s="260">
        <v>1</v>
      </c>
      <c r="D233" s="260">
        <v>1</v>
      </c>
      <c r="E233" s="260">
        <v>1</v>
      </c>
      <c r="F233" s="260">
        <v>1</v>
      </c>
      <c r="G233" s="260">
        <v>1</v>
      </c>
      <c r="H233" s="260">
        <v>1</v>
      </c>
      <c r="I233" s="260">
        <v>1</v>
      </c>
      <c r="J233" s="260">
        <v>1</v>
      </c>
      <c r="K233" s="260">
        <v>1</v>
      </c>
      <c r="L233" s="260">
        <v>1</v>
      </c>
      <c r="M233" s="260">
        <v>1</v>
      </c>
      <c r="N233" s="260">
        <v>1</v>
      </c>
      <c r="O233" s="261">
        <v>1</v>
      </c>
    </row>
    <row r="234" spans="1:15" x14ac:dyDescent="0.25">
      <c r="A234" s="257">
        <v>10305</v>
      </c>
      <c r="B234" s="257" t="s">
        <v>203</v>
      </c>
      <c r="C234" s="260">
        <v>1</v>
      </c>
      <c r="D234" s="260">
        <v>1</v>
      </c>
      <c r="E234" s="260">
        <v>1</v>
      </c>
      <c r="F234" s="260">
        <v>1</v>
      </c>
      <c r="G234" s="260">
        <v>1</v>
      </c>
      <c r="H234" s="260">
        <v>1</v>
      </c>
      <c r="I234" s="260">
        <v>1</v>
      </c>
      <c r="J234" s="260">
        <v>1</v>
      </c>
      <c r="K234" s="260">
        <v>1</v>
      </c>
      <c r="L234" s="260">
        <v>1</v>
      </c>
      <c r="M234" s="260">
        <v>1</v>
      </c>
      <c r="N234" s="260">
        <v>1</v>
      </c>
      <c r="O234" s="261">
        <v>1</v>
      </c>
    </row>
    <row r="235" spans="1:15" x14ac:dyDescent="0.25">
      <c r="A235" s="257">
        <v>10306</v>
      </c>
      <c r="B235" s="257" t="s">
        <v>336</v>
      </c>
      <c r="C235" s="260">
        <v>1</v>
      </c>
      <c r="D235" s="260">
        <v>1</v>
      </c>
      <c r="E235" s="260">
        <v>1</v>
      </c>
      <c r="F235" s="260">
        <v>1</v>
      </c>
      <c r="G235" s="260">
        <v>1</v>
      </c>
      <c r="H235" s="260">
        <v>1</v>
      </c>
      <c r="I235" s="260">
        <v>1</v>
      </c>
      <c r="J235" s="260">
        <v>1</v>
      </c>
      <c r="K235" s="260">
        <v>1</v>
      </c>
      <c r="L235" s="260">
        <v>1</v>
      </c>
      <c r="M235" s="260">
        <v>1</v>
      </c>
      <c r="N235" s="260">
        <v>1</v>
      </c>
      <c r="O235" s="261">
        <v>1</v>
      </c>
    </row>
    <row r="236" spans="1:15" x14ac:dyDescent="0.25">
      <c r="A236" s="257">
        <v>10307</v>
      </c>
      <c r="B236" s="257" t="s">
        <v>229</v>
      </c>
      <c r="C236" s="260">
        <v>1</v>
      </c>
      <c r="D236" s="260">
        <v>1</v>
      </c>
      <c r="E236" s="260">
        <v>1</v>
      </c>
      <c r="F236" s="260">
        <v>1</v>
      </c>
      <c r="G236" s="260">
        <v>1</v>
      </c>
      <c r="H236" s="260">
        <v>1</v>
      </c>
      <c r="I236" s="260">
        <v>1</v>
      </c>
      <c r="J236" s="260">
        <v>1</v>
      </c>
      <c r="K236" s="260">
        <v>1</v>
      </c>
      <c r="L236" s="260">
        <v>1</v>
      </c>
      <c r="M236" s="260">
        <v>1</v>
      </c>
      <c r="N236" s="260">
        <v>1</v>
      </c>
      <c r="O236" s="261">
        <v>1</v>
      </c>
    </row>
    <row r="237" spans="1:15" x14ac:dyDescent="0.25">
      <c r="A237" s="257">
        <v>10401</v>
      </c>
      <c r="B237" s="257" t="s">
        <v>210</v>
      </c>
      <c r="C237" s="260">
        <v>1</v>
      </c>
      <c r="D237" s="260">
        <v>1</v>
      </c>
      <c r="E237" s="260">
        <v>1</v>
      </c>
      <c r="F237" s="260">
        <v>1</v>
      </c>
      <c r="G237" s="260">
        <v>1</v>
      </c>
      <c r="H237" s="260">
        <v>1</v>
      </c>
      <c r="I237" s="260">
        <v>1</v>
      </c>
      <c r="J237" s="260">
        <v>1</v>
      </c>
      <c r="K237" s="260">
        <v>1</v>
      </c>
      <c r="L237" s="260">
        <v>1</v>
      </c>
      <c r="M237" s="260">
        <v>1</v>
      </c>
      <c r="N237" s="260">
        <v>1</v>
      </c>
      <c r="O237" s="261">
        <v>1</v>
      </c>
    </row>
    <row r="238" spans="1:15" x14ac:dyDescent="0.25">
      <c r="A238" s="257">
        <v>10402</v>
      </c>
      <c r="B238" s="257" t="s">
        <v>200</v>
      </c>
      <c r="C238" s="260">
        <v>1</v>
      </c>
      <c r="D238" s="260">
        <v>1</v>
      </c>
      <c r="E238" s="260">
        <v>1</v>
      </c>
      <c r="F238" s="260">
        <v>1</v>
      </c>
      <c r="G238" s="260">
        <v>1</v>
      </c>
      <c r="H238" s="260">
        <v>1</v>
      </c>
      <c r="I238" s="260">
        <v>1</v>
      </c>
      <c r="J238" s="260">
        <v>1</v>
      </c>
      <c r="K238" s="260">
        <v>1</v>
      </c>
      <c r="L238" s="260">
        <v>1</v>
      </c>
      <c r="M238" s="260">
        <v>1</v>
      </c>
      <c r="N238" s="260">
        <v>1</v>
      </c>
      <c r="O238" s="261">
        <v>1</v>
      </c>
    </row>
    <row r="239" spans="1:15" x14ac:dyDescent="0.25">
      <c r="A239" s="257">
        <v>10403</v>
      </c>
      <c r="B239" s="257" t="s">
        <v>195</v>
      </c>
      <c r="C239" s="260">
        <v>1</v>
      </c>
      <c r="D239" s="260">
        <v>1</v>
      </c>
      <c r="E239" s="260">
        <v>1</v>
      </c>
      <c r="F239" s="260">
        <v>1</v>
      </c>
      <c r="G239" s="260">
        <v>1</v>
      </c>
      <c r="H239" s="260">
        <v>1</v>
      </c>
      <c r="I239" s="260">
        <v>1</v>
      </c>
      <c r="J239" s="260">
        <v>1</v>
      </c>
      <c r="K239" s="260">
        <v>1</v>
      </c>
      <c r="L239" s="260">
        <v>1</v>
      </c>
      <c r="M239" s="260">
        <v>1</v>
      </c>
      <c r="N239" s="260">
        <v>1</v>
      </c>
      <c r="O239" s="261">
        <v>1</v>
      </c>
    </row>
    <row r="240" spans="1:15" x14ac:dyDescent="0.25">
      <c r="A240" s="257">
        <v>10404</v>
      </c>
      <c r="B240" s="257" t="s">
        <v>205</v>
      </c>
      <c r="C240" s="260">
        <v>1</v>
      </c>
      <c r="D240" s="260">
        <v>1</v>
      </c>
      <c r="E240" s="260">
        <v>1</v>
      </c>
      <c r="F240" s="260">
        <v>1</v>
      </c>
      <c r="G240" s="260">
        <v>1</v>
      </c>
      <c r="H240" s="260">
        <v>1</v>
      </c>
      <c r="I240" s="260">
        <v>1</v>
      </c>
      <c r="J240" s="260">
        <v>1</v>
      </c>
      <c r="K240" s="260">
        <v>1</v>
      </c>
      <c r="L240" s="260">
        <v>1</v>
      </c>
      <c r="M240" s="260">
        <v>1</v>
      </c>
      <c r="N240" s="260">
        <v>1</v>
      </c>
      <c r="O240" s="261">
        <v>1</v>
      </c>
    </row>
    <row r="241" spans="1:15" x14ac:dyDescent="0.25">
      <c r="A241" s="257">
        <v>11101</v>
      </c>
      <c r="B241" s="257" t="s">
        <v>350</v>
      </c>
      <c r="C241" s="260">
        <v>1</v>
      </c>
      <c r="D241" s="260">
        <v>1</v>
      </c>
      <c r="E241" s="260">
        <v>1</v>
      </c>
      <c r="F241" s="260">
        <v>1</v>
      </c>
      <c r="G241" s="260">
        <v>1</v>
      </c>
      <c r="H241" s="260">
        <v>1</v>
      </c>
      <c r="I241" s="260">
        <v>1</v>
      </c>
      <c r="J241" s="260">
        <v>1</v>
      </c>
      <c r="K241" s="260">
        <v>1</v>
      </c>
      <c r="L241" s="260">
        <v>1</v>
      </c>
      <c r="M241" s="260">
        <v>1</v>
      </c>
      <c r="N241" s="260">
        <v>1</v>
      </c>
      <c r="O241" s="261">
        <v>1</v>
      </c>
    </row>
    <row r="242" spans="1:15" x14ac:dyDescent="0.25">
      <c r="A242" s="257">
        <v>11102</v>
      </c>
      <c r="B242" s="257" t="s">
        <v>330</v>
      </c>
      <c r="C242" s="260">
        <v>1</v>
      </c>
      <c r="D242" s="260">
        <v>1</v>
      </c>
      <c r="E242" s="260">
        <v>1</v>
      </c>
      <c r="F242" s="260">
        <v>1</v>
      </c>
      <c r="G242" s="260">
        <v>1</v>
      </c>
      <c r="H242" s="260">
        <v>1</v>
      </c>
      <c r="I242" s="260">
        <v>1</v>
      </c>
      <c r="J242" s="260">
        <v>1</v>
      </c>
      <c r="K242" s="260">
        <v>1</v>
      </c>
      <c r="L242" s="260">
        <v>0</v>
      </c>
      <c r="M242" s="260">
        <v>0</v>
      </c>
      <c r="N242" s="260">
        <v>0</v>
      </c>
      <c r="O242" s="261">
        <v>0.75</v>
      </c>
    </row>
    <row r="243" spans="1:15" x14ac:dyDescent="0.25">
      <c r="A243" s="257">
        <v>11201</v>
      </c>
      <c r="B243" s="257" t="s">
        <v>447</v>
      </c>
      <c r="C243" s="260">
        <v>1</v>
      </c>
      <c r="D243" s="260">
        <v>1</v>
      </c>
      <c r="E243" s="260">
        <v>1</v>
      </c>
      <c r="F243" s="260">
        <v>1</v>
      </c>
      <c r="G243" s="260">
        <v>1</v>
      </c>
      <c r="H243" s="260">
        <v>1</v>
      </c>
      <c r="I243" s="260">
        <v>1</v>
      </c>
      <c r="J243" s="260">
        <v>1</v>
      </c>
      <c r="K243" s="260">
        <v>1</v>
      </c>
      <c r="L243" s="260">
        <v>1</v>
      </c>
      <c r="M243" s="260">
        <v>1</v>
      </c>
      <c r="N243" s="260">
        <v>1</v>
      </c>
      <c r="O243" s="261">
        <v>1</v>
      </c>
    </row>
    <row r="244" spans="1:15" x14ac:dyDescent="0.25">
      <c r="A244" s="257">
        <v>11202</v>
      </c>
      <c r="B244" s="257" t="s">
        <v>211</v>
      </c>
      <c r="C244" s="260">
        <v>1</v>
      </c>
      <c r="D244" s="260">
        <v>1</v>
      </c>
      <c r="E244" s="260">
        <v>1</v>
      </c>
      <c r="F244" s="260">
        <v>1</v>
      </c>
      <c r="G244" s="260">
        <v>1</v>
      </c>
      <c r="H244" s="260">
        <v>1</v>
      </c>
      <c r="I244" s="260">
        <v>1</v>
      </c>
      <c r="J244" s="260">
        <v>1</v>
      </c>
      <c r="K244" s="260">
        <v>1</v>
      </c>
      <c r="L244" s="260">
        <v>1</v>
      </c>
      <c r="M244" s="260">
        <v>1</v>
      </c>
      <c r="N244" s="260">
        <v>1</v>
      </c>
      <c r="O244" s="261">
        <v>1</v>
      </c>
    </row>
    <row r="245" spans="1:15" x14ac:dyDescent="0.25">
      <c r="A245" s="257">
        <v>11203</v>
      </c>
      <c r="B245" s="257" t="s">
        <v>280</v>
      </c>
      <c r="C245" s="260">
        <v>1</v>
      </c>
      <c r="D245" s="260">
        <v>1</v>
      </c>
      <c r="E245" s="260">
        <v>1</v>
      </c>
      <c r="F245" s="260">
        <v>1</v>
      </c>
      <c r="G245" s="260">
        <v>1</v>
      </c>
      <c r="H245" s="260">
        <v>1</v>
      </c>
      <c r="I245" s="260">
        <v>1</v>
      </c>
      <c r="J245" s="260">
        <v>1</v>
      </c>
      <c r="K245" s="260">
        <v>1</v>
      </c>
      <c r="L245" s="260">
        <v>1</v>
      </c>
      <c r="M245" s="260">
        <v>1</v>
      </c>
      <c r="N245" s="260">
        <v>1</v>
      </c>
      <c r="O245" s="261">
        <v>1</v>
      </c>
    </row>
    <row r="246" spans="1:15" x14ac:dyDescent="0.25">
      <c r="A246" s="257">
        <v>11301</v>
      </c>
      <c r="B246" s="257" t="s">
        <v>222</v>
      </c>
      <c r="C246" s="260">
        <v>1</v>
      </c>
      <c r="D246" s="260">
        <v>1</v>
      </c>
      <c r="E246" s="260">
        <v>1</v>
      </c>
      <c r="F246" s="260">
        <v>1</v>
      </c>
      <c r="G246" s="260">
        <v>1</v>
      </c>
      <c r="H246" s="260">
        <v>1</v>
      </c>
      <c r="I246" s="260">
        <v>1</v>
      </c>
      <c r="J246" s="260">
        <v>1</v>
      </c>
      <c r="K246" s="260">
        <v>1</v>
      </c>
      <c r="L246" s="260">
        <v>1</v>
      </c>
      <c r="M246" s="260">
        <v>1</v>
      </c>
      <c r="N246" s="260">
        <v>1</v>
      </c>
      <c r="O246" s="261">
        <v>1</v>
      </c>
    </row>
    <row r="247" spans="1:15" x14ac:dyDescent="0.25">
      <c r="A247" s="257">
        <v>11302</v>
      </c>
      <c r="B247" s="257" t="s">
        <v>335</v>
      </c>
      <c r="C247" s="260">
        <v>1</v>
      </c>
      <c r="D247" s="260">
        <v>1</v>
      </c>
      <c r="E247" s="260">
        <v>1</v>
      </c>
      <c r="F247" s="260">
        <v>1</v>
      </c>
      <c r="G247" s="260">
        <v>1</v>
      </c>
      <c r="H247" s="260">
        <v>1</v>
      </c>
      <c r="I247" s="260">
        <v>1</v>
      </c>
      <c r="J247" s="260">
        <v>1</v>
      </c>
      <c r="K247" s="260">
        <v>1</v>
      </c>
      <c r="L247" s="260">
        <v>1</v>
      </c>
      <c r="M247" s="260">
        <v>1</v>
      </c>
      <c r="N247" s="260">
        <v>1</v>
      </c>
      <c r="O247" s="261">
        <v>1</v>
      </c>
    </row>
    <row r="248" spans="1:15" x14ac:dyDescent="0.25">
      <c r="A248" s="257">
        <v>11303</v>
      </c>
      <c r="B248" s="257" t="s">
        <v>243</v>
      </c>
      <c r="C248" s="260">
        <v>1</v>
      </c>
      <c r="D248" s="260">
        <v>1</v>
      </c>
      <c r="E248" s="260">
        <v>1</v>
      </c>
      <c r="F248" s="260">
        <v>1</v>
      </c>
      <c r="G248" s="260">
        <v>1</v>
      </c>
      <c r="H248" s="260">
        <v>1</v>
      </c>
      <c r="I248" s="260">
        <v>1</v>
      </c>
      <c r="J248" s="260">
        <v>1</v>
      </c>
      <c r="K248" s="260">
        <v>1</v>
      </c>
      <c r="L248" s="260">
        <v>1</v>
      </c>
      <c r="M248" s="260">
        <v>1</v>
      </c>
      <c r="N248" s="260">
        <v>1</v>
      </c>
      <c r="O248" s="261">
        <v>1</v>
      </c>
    </row>
    <row r="249" spans="1:15" x14ac:dyDescent="0.25">
      <c r="A249" s="257">
        <v>11401</v>
      </c>
      <c r="B249" s="257" t="s">
        <v>161</v>
      </c>
      <c r="C249" s="260">
        <v>1</v>
      </c>
      <c r="D249" s="260">
        <v>1</v>
      </c>
      <c r="E249" s="260">
        <v>1</v>
      </c>
      <c r="F249" s="260">
        <v>1</v>
      </c>
      <c r="G249" s="260">
        <v>1</v>
      </c>
      <c r="H249" s="260">
        <v>1</v>
      </c>
      <c r="I249" s="260">
        <v>1</v>
      </c>
      <c r="J249" s="260">
        <v>1</v>
      </c>
      <c r="K249" s="260">
        <v>1</v>
      </c>
      <c r="L249" s="260">
        <v>1</v>
      </c>
      <c r="M249" s="260">
        <v>1</v>
      </c>
      <c r="N249" s="260">
        <v>1</v>
      </c>
      <c r="O249" s="261">
        <v>1</v>
      </c>
    </row>
    <row r="250" spans="1:15" x14ac:dyDescent="0.25">
      <c r="A250" s="257">
        <v>11402</v>
      </c>
      <c r="B250" s="257" t="s">
        <v>173</v>
      </c>
      <c r="C250" s="260">
        <v>1</v>
      </c>
      <c r="D250" s="260">
        <v>1</v>
      </c>
      <c r="E250" s="260">
        <v>1</v>
      </c>
      <c r="F250" s="260">
        <v>1</v>
      </c>
      <c r="G250" s="260">
        <v>1</v>
      </c>
      <c r="H250" s="260">
        <v>1</v>
      </c>
      <c r="I250" s="260">
        <v>1</v>
      </c>
      <c r="J250" s="260">
        <v>1</v>
      </c>
      <c r="K250" s="260">
        <v>1</v>
      </c>
      <c r="L250" s="260">
        <v>1</v>
      </c>
      <c r="M250" s="260">
        <v>0</v>
      </c>
      <c r="N250" s="260">
        <v>0</v>
      </c>
      <c r="O250" s="261">
        <v>0.83299999999999996</v>
      </c>
    </row>
    <row r="251" spans="1:15" x14ac:dyDescent="0.25">
      <c r="A251" s="257">
        <v>12101</v>
      </c>
      <c r="B251" s="257" t="s">
        <v>51</v>
      </c>
      <c r="C251" s="260">
        <v>1</v>
      </c>
      <c r="D251" s="260">
        <v>1</v>
      </c>
      <c r="E251" s="260">
        <v>1</v>
      </c>
      <c r="F251" s="260">
        <v>1</v>
      </c>
      <c r="G251" s="260">
        <v>1</v>
      </c>
      <c r="H251" s="260">
        <v>1</v>
      </c>
      <c r="I251" s="260">
        <v>1</v>
      </c>
      <c r="J251" s="260">
        <v>1</v>
      </c>
      <c r="K251" s="260">
        <v>1</v>
      </c>
      <c r="L251" s="260">
        <v>1</v>
      </c>
      <c r="M251" s="260">
        <v>1</v>
      </c>
      <c r="N251" s="260">
        <v>1</v>
      </c>
      <c r="O251" s="261">
        <v>1</v>
      </c>
    </row>
    <row r="252" spans="1:15" x14ac:dyDescent="0.25">
      <c r="A252" s="257">
        <v>12102</v>
      </c>
      <c r="B252" s="257" t="s">
        <v>250</v>
      </c>
      <c r="C252" s="260">
        <v>1</v>
      </c>
      <c r="D252" s="260">
        <v>1</v>
      </c>
      <c r="E252" s="260">
        <v>1</v>
      </c>
      <c r="F252" s="260">
        <v>1</v>
      </c>
      <c r="G252" s="260">
        <v>1</v>
      </c>
      <c r="H252" s="260">
        <v>1</v>
      </c>
      <c r="I252" s="260">
        <v>1</v>
      </c>
      <c r="J252" s="260">
        <v>1</v>
      </c>
      <c r="K252" s="260">
        <v>1</v>
      </c>
      <c r="L252" s="260">
        <v>1</v>
      </c>
      <c r="M252" s="260">
        <v>1</v>
      </c>
      <c r="N252" s="260">
        <v>1</v>
      </c>
      <c r="O252" s="261">
        <v>1</v>
      </c>
    </row>
    <row r="253" spans="1:15" x14ac:dyDescent="0.25">
      <c r="A253" s="257">
        <v>12103</v>
      </c>
      <c r="B253" s="257" t="s">
        <v>246</v>
      </c>
      <c r="C253" s="260">
        <v>1</v>
      </c>
      <c r="D253" s="260">
        <v>1</v>
      </c>
      <c r="E253" s="260">
        <v>1</v>
      </c>
      <c r="F253" s="260">
        <v>1</v>
      </c>
      <c r="G253" s="260">
        <v>1</v>
      </c>
      <c r="H253" s="260">
        <v>1</v>
      </c>
      <c r="I253" s="260">
        <v>1</v>
      </c>
      <c r="J253" s="260">
        <v>1</v>
      </c>
      <c r="K253" s="260">
        <v>1</v>
      </c>
      <c r="L253" s="260">
        <v>1</v>
      </c>
      <c r="M253" s="260">
        <v>1</v>
      </c>
      <c r="N253" s="260">
        <v>1</v>
      </c>
      <c r="O253" s="261">
        <v>1</v>
      </c>
    </row>
    <row r="254" spans="1:15" x14ac:dyDescent="0.25">
      <c r="A254" s="257">
        <v>12104</v>
      </c>
      <c r="B254" s="257" t="s">
        <v>151</v>
      </c>
      <c r="C254" s="260">
        <v>1</v>
      </c>
      <c r="D254" s="260">
        <v>1</v>
      </c>
      <c r="E254" s="260">
        <v>1</v>
      </c>
      <c r="F254" s="260">
        <v>1</v>
      </c>
      <c r="G254" s="260">
        <v>1</v>
      </c>
      <c r="H254" s="260">
        <v>1</v>
      </c>
      <c r="I254" s="260">
        <v>1</v>
      </c>
      <c r="J254" s="260">
        <v>1</v>
      </c>
      <c r="K254" s="260">
        <v>1</v>
      </c>
      <c r="L254" s="260">
        <v>1</v>
      </c>
      <c r="M254" s="260">
        <v>1</v>
      </c>
      <c r="N254" s="260">
        <v>1</v>
      </c>
      <c r="O254" s="261">
        <v>1</v>
      </c>
    </row>
    <row r="255" spans="1:15" x14ac:dyDescent="0.25">
      <c r="A255" s="257">
        <v>12201</v>
      </c>
      <c r="B255" s="257" t="s">
        <v>223</v>
      </c>
      <c r="C255" s="260">
        <v>1</v>
      </c>
      <c r="D255" s="260">
        <v>1</v>
      </c>
      <c r="E255" s="260">
        <v>1</v>
      </c>
      <c r="F255" s="260">
        <v>1</v>
      </c>
      <c r="G255" s="260">
        <v>1</v>
      </c>
      <c r="H255" s="260">
        <v>1</v>
      </c>
      <c r="I255" s="260">
        <v>1</v>
      </c>
      <c r="J255" s="260">
        <v>1</v>
      </c>
      <c r="K255" s="260">
        <v>1</v>
      </c>
      <c r="L255" s="260">
        <v>1</v>
      </c>
      <c r="M255" s="260">
        <v>1</v>
      </c>
      <c r="N255" s="260">
        <v>1</v>
      </c>
      <c r="O255" s="261">
        <v>1</v>
      </c>
    </row>
    <row r="256" spans="1:15" x14ac:dyDescent="0.25">
      <c r="A256" s="257">
        <v>12301</v>
      </c>
      <c r="B256" s="257" t="s">
        <v>185</v>
      </c>
      <c r="C256" s="260">
        <v>1</v>
      </c>
      <c r="D256" s="260">
        <v>1</v>
      </c>
      <c r="E256" s="260">
        <v>1</v>
      </c>
      <c r="F256" s="260">
        <v>1</v>
      </c>
      <c r="G256" s="260">
        <v>1</v>
      </c>
      <c r="H256" s="260">
        <v>1</v>
      </c>
      <c r="I256" s="260">
        <v>1</v>
      </c>
      <c r="J256" s="260">
        <v>1</v>
      </c>
      <c r="K256" s="260">
        <v>1</v>
      </c>
      <c r="L256" s="260">
        <v>1</v>
      </c>
      <c r="M256" s="260">
        <v>1</v>
      </c>
      <c r="N256" s="260">
        <v>1</v>
      </c>
      <c r="O256" s="261">
        <v>1</v>
      </c>
    </row>
    <row r="257" spans="1:15" x14ac:dyDescent="0.25">
      <c r="A257" s="257">
        <v>12302</v>
      </c>
      <c r="B257" s="257" t="s">
        <v>154</v>
      </c>
      <c r="C257" s="260">
        <v>1</v>
      </c>
      <c r="D257" s="260">
        <v>1</v>
      </c>
      <c r="E257" s="260">
        <v>1</v>
      </c>
      <c r="F257" s="260">
        <v>1</v>
      </c>
      <c r="G257" s="260">
        <v>1</v>
      </c>
      <c r="H257" s="260">
        <v>1</v>
      </c>
      <c r="I257" s="260">
        <v>1</v>
      </c>
      <c r="J257" s="260">
        <v>1</v>
      </c>
      <c r="K257" s="260">
        <v>1</v>
      </c>
      <c r="L257" s="260">
        <v>1</v>
      </c>
      <c r="M257" s="260">
        <v>1</v>
      </c>
      <c r="N257" s="260">
        <v>1</v>
      </c>
      <c r="O257" s="261">
        <v>1</v>
      </c>
    </row>
    <row r="258" spans="1:15" x14ac:dyDescent="0.25">
      <c r="A258" s="257">
        <v>12303</v>
      </c>
      <c r="B258" s="257" t="s">
        <v>256</v>
      </c>
      <c r="C258" s="260">
        <v>1</v>
      </c>
      <c r="D258" s="260">
        <v>1</v>
      </c>
      <c r="E258" s="260">
        <v>1</v>
      </c>
      <c r="F258" s="260">
        <v>1</v>
      </c>
      <c r="G258" s="260">
        <v>1</v>
      </c>
      <c r="H258" s="260">
        <v>1</v>
      </c>
      <c r="I258" s="260">
        <v>1</v>
      </c>
      <c r="J258" s="260">
        <v>1</v>
      </c>
      <c r="K258" s="260">
        <v>1</v>
      </c>
      <c r="L258" s="260">
        <v>1</v>
      </c>
      <c r="M258" s="260">
        <v>1</v>
      </c>
      <c r="N258" s="260">
        <v>1</v>
      </c>
      <c r="O258" s="261">
        <v>1</v>
      </c>
    </row>
    <row r="259" spans="1:15" x14ac:dyDescent="0.25">
      <c r="A259" s="257">
        <v>12401</v>
      </c>
      <c r="B259" s="257" t="s">
        <v>91</v>
      </c>
      <c r="C259" s="260">
        <v>1</v>
      </c>
      <c r="D259" s="260">
        <v>1</v>
      </c>
      <c r="E259" s="260">
        <v>1</v>
      </c>
      <c r="F259" s="260">
        <v>1</v>
      </c>
      <c r="G259" s="260">
        <v>1</v>
      </c>
      <c r="H259" s="260">
        <v>1</v>
      </c>
      <c r="I259" s="260">
        <v>1</v>
      </c>
      <c r="J259" s="260">
        <v>1</v>
      </c>
      <c r="K259" s="260">
        <v>1</v>
      </c>
      <c r="L259" s="260">
        <v>1</v>
      </c>
      <c r="M259" s="260">
        <v>1</v>
      </c>
      <c r="N259" s="260">
        <v>1</v>
      </c>
      <c r="O259" s="261">
        <v>1</v>
      </c>
    </row>
    <row r="260" spans="1:15" x14ac:dyDescent="0.25">
      <c r="A260" s="257">
        <v>12402</v>
      </c>
      <c r="B260" s="257" t="s">
        <v>258</v>
      </c>
      <c r="C260" s="260">
        <v>1</v>
      </c>
      <c r="D260" s="260">
        <v>1</v>
      </c>
      <c r="E260" s="260">
        <v>1</v>
      </c>
      <c r="F260" s="260">
        <v>1</v>
      </c>
      <c r="G260" s="260">
        <v>1</v>
      </c>
      <c r="H260" s="260">
        <v>1</v>
      </c>
      <c r="I260" s="260">
        <v>1</v>
      </c>
      <c r="J260" s="260">
        <v>1</v>
      </c>
      <c r="K260" s="260">
        <v>1</v>
      </c>
      <c r="L260" s="260">
        <v>1</v>
      </c>
      <c r="M260" s="260">
        <v>1</v>
      </c>
      <c r="N260" s="260">
        <v>1</v>
      </c>
      <c r="O260" s="261">
        <v>1</v>
      </c>
    </row>
    <row r="261" spans="1:15" x14ac:dyDescent="0.25">
      <c r="A261" s="257">
        <v>13101</v>
      </c>
      <c r="B261" s="257" t="s">
        <v>7</v>
      </c>
      <c r="C261" s="260">
        <v>1</v>
      </c>
      <c r="D261" s="260">
        <v>1</v>
      </c>
      <c r="E261" s="260">
        <v>1</v>
      </c>
      <c r="F261" s="260">
        <v>1</v>
      </c>
      <c r="G261" s="260">
        <v>1</v>
      </c>
      <c r="H261" s="260">
        <v>1</v>
      </c>
      <c r="I261" s="260">
        <v>1</v>
      </c>
      <c r="J261" s="260">
        <v>1</v>
      </c>
      <c r="K261" s="260">
        <v>1</v>
      </c>
      <c r="L261" s="260">
        <v>1</v>
      </c>
      <c r="M261" s="260">
        <v>1</v>
      </c>
      <c r="N261" s="260">
        <v>1</v>
      </c>
      <c r="O261" s="261">
        <v>1</v>
      </c>
    </row>
    <row r="262" spans="1:15" x14ac:dyDescent="0.25">
      <c r="A262" s="257">
        <v>13102</v>
      </c>
      <c r="B262" s="257" t="s">
        <v>21</v>
      </c>
      <c r="C262" s="260">
        <v>1</v>
      </c>
      <c r="D262" s="260">
        <v>1</v>
      </c>
      <c r="E262" s="260">
        <v>1</v>
      </c>
      <c r="F262" s="260">
        <v>1</v>
      </c>
      <c r="G262" s="260">
        <v>1</v>
      </c>
      <c r="H262" s="260">
        <v>1</v>
      </c>
      <c r="I262" s="260">
        <v>1</v>
      </c>
      <c r="J262" s="260">
        <v>1</v>
      </c>
      <c r="K262" s="260">
        <v>1</v>
      </c>
      <c r="L262" s="260">
        <v>1</v>
      </c>
      <c r="M262" s="260">
        <v>1</v>
      </c>
      <c r="N262" s="260">
        <v>1</v>
      </c>
      <c r="O262" s="261">
        <v>1</v>
      </c>
    </row>
    <row r="263" spans="1:15" x14ac:dyDescent="0.25">
      <c r="A263" s="257">
        <v>13103</v>
      </c>
      <c r="B263" s="257" t="s">
        <v>46</v>
      </c>
      <c r="C263" s="260">
        <v>1</v>
      </c>
      <c r="D263" s="260">
        <v>1</v>
      </c>
      <c r="E263" s="260">
        <v>1</v>
      </c>
      <c r="F263" s="260">
        <v>1</v>
      </c>
      <c r="G263" s="260">
        <v>1</v>
      </c>
      <c r="H263" s="260">
        <v>1</v>
      </c>
      <c r="I263" s="260">
        <v>1</v>
      </c>
      <c r="J263" s="260">
        <v>1</v>
      </c>
      <c r="K263" s="260">
        <v>1</v>
      </c>
      <c r="L263" s="260">
        <v>1</v>
      </c>
      <c r="M263" s="260">
        <v>1</v>
      </c>
      <c r="N263" s="260">
        <v>1</v>
      </c>
      <c r="O263" s="261">
        <v>1</v>
      </c>
    </row>
    <row r="264" spans="1:15" x14ac:dyDescent="0.25">
      <c r="A264" s="257">
        <v>13104</v>
      </c>
      <c r="B264" s="257" t="s">
        <v>43</v>
      </c>
      <c r="C264" s="260">
        <v>1</v>
      </c>
      <c r="D264" s="260">
        <v>1</v>
      </c>
      <c r="E264" s="260">
        <v>1</v>
      </c>
      <c r="F264" s="260">
        <v>1</v>
      </c>
      <c r="G264" s="260">
        <v>1</v>
      </c>
      <c r="H264" s="260">
        <v>1</v>
      </c>
      <c r="I264" s="260">
        <v>1</v>
      </c>
      <c r="J264" s="260">
        <v>1</v>
      </c>
      <c r="K264" s="260">
        <v>1</v>
      </c>
      <c r="L264" s="260">
        <v>1</v>
      </c>
      <c r="M264" s="260">
        <v>1</v>
      </c>
      <c r="N264" s="260">
        <v>1</v>
      </c>
      <c r="O264" s="261">
        <v>1</v>
      </c>
    </row>
    <row r="265" spans="1:15" x14ac:dyDescent="0.25">
      <c r="A265" s="257">
        <v>13105</v>
      </c>
      <c r="B265" s="257" t="s">
        <v>49</v>
      </c>
      <c r="C265" s="260">
        <v>1</v>
      </c>
      <c r="D265" s="260">
        <v>1</v>
      </c>
      <c r="E265" s="260">
        <v>1</v>
      </c>
      <c r="F265" s="260">
        <v>1</v>
      </c>
      <c r="G265" s="260">
        <v>1</v>
      </c>
      <c r="H265" s="260">
        <v>1</v>
      </c>
      <c r="I265" s="260">
        <v>1</v>
      </c>
      <c r="J265" s="260">
        <v>1</v>
      </c>
      <c r="K265" s="260">
        <v>1</v>
      </c>
      <c r="L265" s="260">
        <v>1</v>
      </c>
      <c r="M265" s="260">
        <v>1</v>
      </c>
      <c r="N265" s="260">
        <v>1</v>
      </c>
      <c r="O265" s="261">
        <v>1</v>
      </c>
    </row>
    <row r="266" spans="1:15" x14ac:dyDescent="0.25">
      <c r="A266" s="257">
        <v>13106</v>
      </c>
      <c r="B266" s="257" t="s">
        <v>23</v>
      </c>
      <c r="C266" s="260">
        <v>1</v>
      </c>
      <c r="D266" s="260">
        <v>1</v>
      </c>
      <c r="E266" s="260">
        <v>1</v>
      </c>
      <c r="F266" s="260">
        <v>1</v>
      </c>
      <c r="G266" s="260">
        <v>1</v>
      </c>
      <c r="H266" s="260">
        <v>1</v>
      </c>
      <c r="I266" s="260">
        <v>1</v>
      </c>
      <c r="J266" s="260">
        <v>1</v>
      </c>
      <c r="K266" s="260">
        <v>1</v>
      </c>
      <c r="L266" s="260">
        <v>1</v>
      </c>
      <c r="M266" s="260">
        <v>1</v>
      </c>
      <c r="N266" s="260">
        <v>1</v>
      </c>
      <c r="O266" s="261">
        <v>1</v>
      </c>
    </row>
    <row r="267" spans="1:15" x14ac:dyDescent="0.25">
      <c r="A267" s="257">
        <v>13107</v>
      </c>
      <c r="B267" s="257" t="s">
        <v>11</v>
      </c>
      <c r="C267" s="260">
        <v>1</v>
      </c>
      <c r="D267" s="260">
        <v>1</v>
      </c>
      <c r="E267" s="260">
        <v>1</v>
      </c>
      <c r="F267" s="260">
        <v>1</v>
      </c>
      <c r="G267" s="260">
        <v>1</v>
      </c>
      <c r="H267" s="260">
        <v>1</v>
      </c>
      <c r="I267" s="260">
        <v>1</v>
      </c>
      <c r="J267" s="260">
        <v>1</v>
      </c>
      <c r="K267" s="260">
        <v>1</v>
      </c>
      <c r="L267" s="260">
        <v>1</v>
      </c>
      <c r="M267" s="260">
        <v>1</v>
      </c>
      <c r="N267" s="260">
        <v>1</v>
      </c>
      <c r="O267" s="261">
        <v>1</v>
      </c>
    </row>
    <row r="268" spans="1:15" x14ac:dyDescent="0.25">
      <c r="A268" s="257">
        <v>13108</v>
      </c>
      <c r="B268" s="257" t="s">
        <v>26</v>
      </c>
      <c r="C268" s="260">
        <v>1</v>
      </c>
      <c r="D268" s="260">
        <v>1</v>
      </c>
      <c r="E268" s="260">
        <v>1</v>
      </c>
      <c r="F268" s="260">
        <v>1</v>
      </c>
      <c r="G268" s="260">
        <v>1</v>
      </c>
      <c r="H268" s="260">
        <v>1</v>
      </c>
      <c r="I268" s="260">
        <v>1</v>
      </c>
      <c r="J268" s="260">
        <v>1</v>
      </c>
      <c r="K268" s="260">
        <v>1</v>
      </c>
      <c r="L268" s="260">
        <v>1</v>
      </c>
      <c r="M268" s="260">
        <v>1</v>
      </c>
      <c r="N268" s="260">
        <v>1</v>
      </c>
      <c r="O268" s="261">
        <v>1</v>
      </c>
    </row>
    <row r="269" spans="1:15" x14ac:dyDescent="0.25">
      <c r="A269" s="257">
        <v>13109</v>
      </c>
      <c r="B269" s="257" t="s">
        <v>20</v>
      </c>
      <c r="C269" s="260">
        <v>1</v>
      </c>
      <c r="D269" s="260">
        <v>1</v>
      </c>
      <c r="E269" s="260">
        <v>1</v>
      </c>
      <c r="F269" s="260">
        <v>1</v>
      </c>
      <c r="G269" s="260">
        <v>1</v>
      </c>
      <c r="H269" s="260">
        <v>1</v>
      </c>
      <c r="I269" s="260">
        <v>1</v>
      </c>
      <c r="J269" s="260">
        <v>1</v>
      </c>
      <c r="K269" s="260">
        <v>1</v>
      </c>
      <c r="L269" s="260">
        <v>1</v>
      </c>
      <c r="M269" s="260">
        <v>1</v>
      </c>
      <c r="N269" s="260">
        <v>1</v>
      </c>
      <c r="O269" s="261">
        <v>1</v>
      </c>
    </row>
    <row r="270" spans="1:15" x14ac:dyDescent="0.25">
      <c r="A270" s="257">
        <v>13110</v>
      </c>
      <c r="B270" s="257" t="s">
        <v>35</v>
      </c>
      <c r="C270" s="260">
        <v>1</v>
      </c>
      <c r="D270" s="260">
        <v>1</v>
      </c>
      <c r="E270" s="260">
        <v>1</v>
      </c>
      <c r="F270" s="260">
        <v>1</v>
      </c>
      <c r="G270" s="260">
        <v>1</v>
      </c>
      <c r="H270" s="260">
        <v>1</v>
      </c>
      <c r="I270" s="260">
        <v>1</v>
      </c>
      <c r="J270" s="260">
        <v>1</v>
      </c>
      <c r="K270" s="260">
        <v>1</v>
      </c>
      <c r="L270" s="260">
        <v>1</v>
      </c>
      <c r="M270" s="260">
        <v>1</v>
      </c>
      <c r="N270" s="260">
        <v>1</v>
      </c>
      <c r="O270" s="261">
        <v>1</v>
      </c>
    </row>
    <row r="271" spans="1:15" x14ac:dyDescent="0.25">
      <c r="A271" s="257">
        <v>13111</v>
      </c>
      <c r="B271" s="257" t="s">
        <v>36</v>
      </c>
      <c r="C271" s="260">
        <v>1</v>
      </c>
      <c r="D271" s="260">
        <v>1</v>
      </c>
      <c r="E271" s="260">
        <v>1</v>
      </c>
      <c r="F271" s="260">
        <v>1</v>
      </c>
      <c r="G271" s="260">
        <v>1</v>
      </c>
      <c r="H271" s="260">
        <v>1</v>
      </c>
      <c r="I271" s="260">
        <v>1</v>
      </c>
      <c r="J271" s="260">
        <v>1</v>
      </c>
      <c r="K271" s="260">
        <v>1</v>
      </c>
      <c r="L271" s="260">
        <v>1</v>
      </c>
      <c r="M271" s="260">
        <v>1</v>
      </c>
      <c r="N271" s="260">
        <v>1</v>
      </c>
      <c r="O271" s="261">
        <v>1</v>
      </c>
    </row>
    <row r="272" spans="1:15" x14ac:dyDescent="0.25">
      <c r="A272" s="257">
        <v>13112</v>
      </c>
      <c r="B272" s="257" t="s">
        <v>27</v>
      </c>
      <c r="C272" s="260">
        <v>1</v>
      </c>
      <c r="D272" s="260">
        <v>1</v>
      </c>
      <c r="E272" s="260">
        <v>1</v>
      </c>
      <c r="F272" s="260">
        <v>1</v>
      </c>
      <c r="G272" s="260">
        <v>1</v>
      </c>
      <c r="H272" s="260">
        <v>1</v>
      </c>
      <c r="I272" s="260">
        <v>1</v>
      </c>
      <c r="J272" s="260">
        <v>1</v>
      </c>
      <c r="K272" s="260">
        <v>1</v>
      </c>
      <c r="L272" s="260">
        <v>1</v>
      </c>
      <c r="M272" s="260">
        <v>1</v>
      </c>
      <c r="N272" s="260">
        <v>1</v>
      </c>
      <c r="O272" s="261">
        <v>1</v>
      </c>
    </row>
    <row r="273" spans="1:15" x14ac:dyDescent="0.25">
      <c r="A273" s="257">
        <v>13113</v>
      </c>
      <c r="B273" s="257" t="s">
        <v>18</v>
      </c>
      <c r="C273" s="260">
        <v>1</v>
      </c>
      <c r="D273" s="260">
        <v>1</v>
      </c>
      <c r="E273" s="260">
        <v>1</v>
      </c>
      <c r="F273" s="260">
        <v>1</v>
      </c>
      <c r="G273" s="260">
        <v>1</v>
      </c>
      <c r="H273" s="260">
        <v>1</v>
      </c>
      <c r="I273" s="260">
        <v>1</v>
      </c>
      <c r="J273" s="260">
        <v>1</v>
      </c>
      <c r="K273" s="260">
        <v>1</v>
      </c>
      <c r="L273" s="260">
        <v>1</v>
      </c>
      <c r="M273" s="260">
        <v>1</v>
      </c>
      <c r="N273" s="260">
        <v>1</v>
      </c>
      <c r="O273" s="261">
        <v>1</v>
      </c>
    </row>
    <row r="274" spans="1:15" x14ac:dyDescent="0.25">
      <c r="A274" s="257">
        <v>13114</v>
      </c>
      <c r="B274" s="257" t="s">
        <v>3</v>
      </c>
      <c r="C274" s="260">
        <v>1</v>
      </c>
      <c r="D274" s="260">
        <v>1</v>
      </c>
      <c r="E274" s="260">
        <v>1</v>
      </c>
      <c r="F274" s="260">
        <v>1</v>
      </c>
      <c r="G274" s="260">
        <v>1</v>
      </c>
      <c r="H274" s="260">
        <v>1</v>
      </c>
      <c r="I274" s="260">
        <v>1</v>
      </c>
      <c r="J274" s="260">
        <v>1</v>
      </c>
      <c r="K274" s="260">
        <v>1</v>
      </c>
      <c r="L274" s="260">
        <v>1</v>
      </c>
      <c r="M274" s="260">
        <v>1</v>
      </c>
      <c r="N274" s="260">
        <v>1</v>
      </c>
      <c r="O274" s="261">
        <v>1</v>
      </c>
    </row>
    <row r="275" spans="1:15" x14ac:dyDescent="0.25">
      <c r="A275" s="257">
        <v>13115</v>
      </c>
      <c r="B275" s="257" t="s">
        <v>9</v>
      </c>
      <c r="C275" s="260">
        <v>1</v>
      </c>
      <c r="D275" s="260">
        <v>1</v>
      </c>
      <c r="E275" s="260">
        <v>1</v>
      </c>
      <c r="F275" s="260">
        <v>1</v>
      </c>
      <c r="G275" s="260">
        <v>1</v>
      </c>
      <c r="H275" s="260">
        <v>1</v>
      </c>
      <c r="I275" s="260">
        <v>1</v>
      </c>
      <c r="J275" s="260">
        <v>1</v>
      </c>
      <c r="K275" s="260">
        <v>1</v>
      </c>
      <c r="L275" s="260">
        <v>1</v>
      </c>
      <c r="M275" s="260">
        <v>1</v>
      </c>
      <c r="N275" s="260">
        <v>1</v>
      </c>
      <c r="O275" s="261">
        <v>1</v>
      </c>
    </row>
    <row r="276" spans="1:15" x14ac:dyDescent="0.25">
      <c r="A276" s="257">
        <v>13116</v>
      </c>
      <c r="B276" s="257" t="s">
        <v>33</v>
      </c>
      <c r="C276" s="260">
        <v>1</v>
      </c>
      <c r="D276" s="260">
        <v>1</v>
      </c>
      <c r="E276" s="260">
        <v>1</v>
      </c>
      <c r="F276" s="260">
        <v>1</v>
      </c>
      <c r="G276" s="260">
        <v>1</v>
      </c>
      <c r="H276" s="260">
        <v>1</v>
      </c>
      <c r="I276" s="260">
        <v>1</v>
      </c>
      <c r="J276" s="260">
        <v>1</v>
      </c>
      <c r="K276" s="260">
        <v>1</v>
      </c>
      <c r="L276" s="260">
        <v>1</v>
      </c>
      <c r="M276" s="260">
        <v>1</v>
      </c>
      <c r="N276" s="260">
        <v>1</v>
      </c>
      <c r="O276" s="261">
        <v>1</v>
      </c>
    </row>
    <row r="277" spans="1:15" x14ac:dyDescent="0.25">
      <c r="A277" s="257">
        <v>13117</v>
      </c>
      <c r="B277" s="257" t="s">
        <v>44</v>
      </c>
      <c r="C277" s="260">
        <v>1</v>
      </c>
      <c r="D277" s="260">
        <v>1</v>
      </c>
      <c r="E277" s="260">
        <v>1</v>
      </c>
      <c r="F277" s="260">
        <v>1</v>
      </c>
      <c r="G277" s="260">
        <v>1</v>
      </c>
      <c r="H277" s="260">
        <v>1</v>
      </c>
      <c r="I277" s="260">
        <v>1</v>
      </c>
      <c r="J277" s="260">
        <v>1</v>
      </c>
      <c r="K277" s="260">
        <v>1</v>
      </c>
      <c r="L277" s="260">
        <v>1</v>
      </c>
      <c r="M277" s="260">
        <v>1</v>
      </c>
      <c r="N277" s="260">
        <v>1</v>
      </c>
      <c r="O277" s="261">
        <v>1</v>
      </c>
    </row>
    <row r="278" spans="1:15" x14ac:dyDescent="0.25">
      <c r="A278" s="257">
        <v>13118</v>
      </c>
      <c r="B278" s="257" t="s">
        <v>16</v>
      </c>
      <c r="C278" s="260">
        <v>1</v>
      </c>
      <c r="D278" s="260">
        <v>1</v>
      </c>
      <c r="E278" s="260">
        <v>1</v>
      </c>
      <c r="F278" s="260">
        <v>1</v>
      </c>
      <c r="G278" s="260">
        <v>1</v>
      </c>
      <c r="H278" s="260">
        <v>1</v>
      </c>
      <c r="I278" s="260">
        <v>1</v>
      </c>
      <c r="J278" s="260">
        <v>1</v>
      </c>
      <c r="K278" s="260">
        <v>1</v>
      </c>
      <c r="L278" s="260">
        <v>1</v>
      </c>
      <c r="M278" s="260">
        <v>1</v>
      </c>
      <c r="N278" s="260">
        <v>1</v>
      </c>
      <c r="O278" s="261">
        <v>1</v>
      </c>
    </row>
    <row r="279" spans="1:15" x14ac:dyDescent="0.25">
      <c r="A279" s="257">
        <v>13119</v>
      </c>
      <c r="B279" s="257" t="s">
        <v>8</v>
      </c>
      <c r="C279" s="260">
        <v>1</v>
      </c>
      <c r="D279" s="260">
        <v>1</v>
      </c>
      <c r="E279" s="260">
        <v>1</v>
      </c>
      <c r="F279" s="260">
        <v>1</v>
      </c>
      <c r="G279" s="260">
        <v>1</v>
      </c>
      <c r="H279" s="260">
        <v>1</v>
      </c>
      <c r="I279" s="260">
        <v>1</v>
      </c>
      <c r="J279" s="260">
        <v>1</v>
      </c>
      <c r="K279" s="260">
        <v>1</v>
      </c>
      <c r="L279" s="260">
        <v>1</v>
      </c>
      <c r="M279" s="260">
        <v>1</v>
      </c>
      <c r="N279" s="260">
        <v>1</v>
      </c>
      <c r="O279" s="261">
        <v>1</v>
      </c>
    </row>
    <row r="280" spans="1:15" x14ac:dyDescent="0.25">
      <c r="A280" s="257">
        <v>13120</v>
      </c>
      <c r="B280" s="257" t="s">
        <v>31</v>
      </c>
      <c r="C280" s="260">
        <v>1</v>
      </c>
      <c r="D280" s="260">
        <v>1</v>
      </c>
      <c r="E280" s="260">
        <v>1</v>
      </c>
      <c r="F280" s="260">
        <v>1</v>
      </c>
      <c r="G280" s="260">
        <v>1</v>
      </c>
      <c r="H280" s="260">
        <v>1</v>
      </c>
      <c r="I280" s="260">
        <v>1</v>
      </c>
      <c r="J280" s="260">
        <v>1</v>
      </c>
      <c r="K280" s="260">
        <v>1</v>
      </c>
      <c r="L280" s="260">
        <v>1</v>
      </c>
      <c r="M280" s="260">
        <v>1</v>
      </c>
      <c r="N280" s="260">
        <v>1</v>
      </c>
      <c r="O280" s="261">
        <v>1</v>
      </c>
    </row>
    <row r="281" spans="1:15" x14ac:dyDescent="0.25">
      <c r="A281" s="257">
        <v>13121</v>
      </c>
      <c r="B281" s="257" t="s">
        <v>45</v>
      </c>
      <c r="C281" s="260">
        <v>1</v>
      </c>
      <c r="D281" s="260">
        <v>1</v>
      </c>
      <c r="E281" s="260">
        <v>1</v>
      </c>
      <c r="F281" s="260">
        <v>1</v>
      </c>
      <c r="G281" s="260">
        <v>1</v>
      </c>
      <c r="H281" s="260">
        <v>1</v>
      </c>
      <c r="I281" s="260">
        <v>1</v>
      </c>
      <c r="J281" s="260">
        <v>1</v>
      </c>
      <c r="K281" s="260">
        <v>1</v>
      </c>
      <c r="L281" s="260">
        <v>1</v>
      </c>
      <c r="M281" s="260">
        <v>1</v>
      </c>
      <c r="N281" s="260">
        <v>1</v>
      </c>
      <c r="O281" s="261">
        <v>1</v>
      </c>
    </row>
    <row r="282" spans="1:15" x14ac:dyDescent="0.25">
      <c r="A282" s="257">
        <v>13122</v>
      </c>
      <c r="B282" s="257" t="s">
        <v>14</v>
      </c>
      <c r="C282" s="260">
        <v>1</v>
      </c>
      <c r="D282" s="260">
        <v>1</v>
      </c>
      <c r="E282" s="260">
        <v>1</v>
      </c>
      <c r="F282" s="260">
        <v>1</v>
      </c>
      <c r="G282" s="260">
        <v>1</v>
      </c>
      <c r="H282" s="260">
        <v>1</v>
      </c>
      <c r="I282" s="260">
        <v>1</v>
      </c>
      <c r="J282" s="260">
        <v>1</v>
      </c>
      <c r="K282" s="260">
        <v>1</v>
      </c>
      <c r="L282" s="260">
        <v>1</v>
      </c>
      <c r="M282" s="260">
        <v>1</v>
      </c>
      <c r="N282" s="260">
        <v>1</v>
      </c>
      <c r="O282" s="261">
        <v>1</v>
      </c>
    </row>
    <row r="283" spans="1:15" x14ac:dyDescent="0.25">
      <c r="A283" s="257">
        <v>13123</v>
      </c>
      <c r="B283" s="257" t="s">
        <v>4</v>
      </c>
      <c r="C283" s="260">
        <v>1</v>
      </c>
      <c r="D283" s="260">
        <v>1</v>
      </c>
      <c r="E283" s="260">
        <v>1</v>
      </c>
      <c r="F283" s="260">
        <v>1</v>
      </c>
      <c r="G283" s="260">
        <v>1</v>
      </c>
      <c r="H283" s="260">
        <v>1</v>
      </c>
      <c r="I283" s="260">
        <v>1</v>
      </c>
      <c r="J283" s="260">
        <v>1</v>
      </c>
      <c r="K283" s="260">
        <v>1</v>
      </c>
      <c r="L283" s="260">
        <v>1</v>
      </c>
      <c r="M283" s="260">
        <v>1</v>
      </c>
      <c r="N283" s="260">
        <v>1</v>
      </c>
      <c r="O283" s="261">
        <v>1</v>
      </c>
    </row>
    <row r="284" spans="1:15" x14ac:dyDescent="0.25">
      <c r="A284" s="257">
        <v>13124</v>
      </c>
      <c r="B284" s="257" t="s">
        <v>15</v>
      </c>
      <c r="C284" s="260">
        <v>1</v>
      </c>
      <c r="D284" s="260">
        <v>1</v>
      </c>
      <c r="E284" s="260">
        <v>1</v>
      </c>
      <c r="F284" s="260">
        <v>1</v>
      </c>
      <c r="G284" s="260">
        <v>1</v>
      </c>
      <c r="H284" s="260">
        <v>1</v>
      </c>
      <c r="I284" s="260">
        <v>1</v>
      </c>
      <c r="J284" s="260">
        <v>1</v>
      </c>
      <c r="K284" s="260">
        <v>1</v>
      </c>
      <c r="L284" s="260">
        <v>1</v>
      </c>
      <c r="M284" s="260">
        <v>1</v>
      </c>
      <c r="N284" s="260">
        <v>1</v>
      </c>
      <c r="O284" s="261">
        <v>1</v>
      </c>
    </row>
    <row r="285" spans="1:15" x14ac:dyDescent="0.25">
      <c r="A285" s="257">
        <v>13125</v>
      </c>
      <c r="B285" s="257" t="s">
        <v>12</v>
      </c>
      <c r="C285" s="260">
        <v>1</v>
      </c>
      <c r="D285" s="260">
        <v>1</v>
      </c>
      <c r="E285" s="260">
        <v>1</v>
      </c>
      <c r="F285" s="260">
        <v>1</v>
      </c>
      <c r="G285" s="260">
        <v>1</v>
      </c>
      <c r="H285" s="260">
        <v>1</v>
      </c>
      <c r="I285" s="260">
        <v>1</v>
      </c>
      <c r="J285" s="260">
        <v>1</v>
      </c>
      <c r="K285" s="260">
        <v>1</v>
      </c>
      <c r="L285" s="260">
        <v>1</v>
      </c>
      <c r="M285" s="260">
        <v>1</v>
      </c>
      <c r="N285" s="260">
        <v>1</v>
      </c>
      <c r="O285" s="261">
        <v>1</v>
      </c>
    </row>
    <row r="286" spans="1:15" x14ac:dyDescent="0.25">
      <c r="A286" s="257">
        <v>13126</v>
      </c>
      <c r="B286" s="257" t="s">
        <v>40</v>
      </c>
      <c r="C286" s="260">
        <v>1</v>
      </c>
      <c r="D286" s="260">
        <v>1</v>
      </c>
      <c r="E286" s="260">
        <v>1</v>
      </c>
      <c r="F286" s="260">
        <v>1</v>
      </c>
      <c r="G286" s="260">
        <v>1</v>
      </c>
      <c r="H286" s="260">
        <v>1</v>
      </c>
      <c r="I286" s="260">
        <v>1</v>
      </c>
      <c r="J286" s="260">
        <v>1</v>
      </c>
      <c r="K286" s="260">
        <v>1</v>
      </c>
      <c r="L286" s="260">
        <v>1</v>
      </c>
      <c r="M286" s="260">
        <v>1</v>
      </c>
      <c r="N286" s="260">
        <v>1</v>
      </c>
      <c r="O286" s="261">
        <v>1</v>
      </c>
    </row>
    <row r="287" spans="1:15" x14ac:dyDescent="0.25">
      <c r="A287" s="257">
        <v>13127</v>
      </c>
      <c r="B287" s="257" t="s">
        <v>6</v>
      </c>
      <c r="C287" s="260">
        <v>1</v>
      </c>
      <c r="D287" s="260">
        <v>1</v>
      </c>
      <c r="E287" s="260">
        <v>1</v>
      </c>
      <c r="F287" s="260">
        <v>1</v>
      </c>
      <c r="G287" s="260">
        <v>1</v>
      </c>
      <c r="H287" s="260">
        <v>1</v>
      </c>
      <c r="I287" s="260">
        <v>1</v>
      </c>
      <c r="J287" s="260">
        <v>1</v>
      </c>
      <c r="K287" s="260">
        <v>1</v>
      </c>
      <c r="L287" s="260">
        <v>1</v>
      </c>
      <c r="M287" s="260">
        <v>1</v>
      </c>
      <c r="N287" s="260">
        <v>1</v>
      </c>
      <c r="O287" s="261">
        <v>1</v>
      </c>
    </row>
    <row r="288" spans="1:15" x14ac:dyDescent="0.25">
      <c r="A288" s="257">
        <v>13128</v>
      </c>
      <c r="B288" s="257" t="s">
        <v>10</v>
      </c>
      <c r="C288" s="260">
        <v>1</v>
      </c>
      <c r="D288" s="260">
        <v>1</v>
      </c>
      <c r="E288" s="260">
        <v>1</v>
      </c>
      <c r="F288" s="260">
        <v>1</v>
      </c>
      <c r="G288" s="260">
        <v>1</v>
      </c>
      <c r="H288" s="260">
        <v>1</v>
      </c>
      <c r="I288" s="260">
        <v>1</v>
      </c>
      <c r="J288" s="260">
        <v>1</v>
      </c>
      <c r="K288" s="260">
        <v>1</v>
      </c>
      <c r="L288" s="260">
        <v>1</v>
      </c>
      <c r="M288" s="260">
        <v>1</v>
      </c>
      <c r="N288" s="260">
        <v>1</v>
      </c>
      <c r="O288" s="261">
        <v>1</v>
      </c>
    </row>
    <row r="289" spans="1:15" x14ac:dyDescent="0.25">
      <c r="A289" s="257">
        <v>13129</v>
      </c>
      <c r="B289" s="257" t="s">
        <v>22</v>
      </c>
      <c r="C289" s="260">
        <v>1</v>
      </c>
      <c r="D289" s="260">
        <v>1</v>
      </c>
      <c r="E289" s="260">
        <v>1</v>
      </c>
      <c r="F289" s="260">
        <v>1</v>
      </c>
      <c r="G289" s="260">
        <v>1</v>
      </c>
      <c r="H289" s="260">
        <v>1</v>
      </c>
      <c r="I289" s="260">
        <v>1</v>
      </c>
      <c r="J289" s="260">
        <v>1</v>
      </c>
      <c r="K289" s="260">
        <v>1</v>
      </c>
      <c r="L289" s="260">
        <v>1</v>
      </c>
      <c r="M289" s="260">
        <v>1</v>
      </c>
      <c r="N289" s="260">
        <v>1</v>
      </c>
      <c r="O289" s="261">
        <v>1</v>
      </c>
    </row>
    <row r="290" spans="1:15" x14ac:dyDescent="0.25">
      <c r="A290" s="257">
        <v>13130</v>
      </c>
      <c r="B290" s="257" t="s">
        <v>41</v>
      </c>
      <c r="C290" s="260">
        <v>1</v>
      </c>
      <c r="D290" s="260">
        <v>1</v>
      </c>
      <c r="E290" s="260">
        <v>1</v>
      </c>
      <c r="F290" s="260">
        <v>1</v>
      </c>
      <c r="G290" s="260">
        <v>1</v>
      </c>
      <c r="H290" s="260">
        <v>1</v>
      </c>
      <c r="I290" s="260">
        <v>1</v>
      </c>
      <c r="J290" s="260">
        <v>1</v>
      </c>
      <c r="K290" s="260">
        <v>1</v>
      </c>
      <c r="L290" s="260">
        <v>1</v>
      </c>
      <c r="M290" s="260">
        <v>1</v>
      </c>
      <c r="N290" s="260">
        <v>1</v>
      </c>
      <c r="O290" s="261">
        <v>1</v>
      </c>
    </row>
    <row r="291" spans="1:15" x14ac:dyDescent="0.25">
      <c r="A291" s="257">
        <v>13131</v>
      </c>
      <c r="B291" s="257" t="s">
        <v>38</v>
      </c>
      <c r="C291" s="260">
        <v>1</v>
      </c>
      <c r="D291" s="260">
        <v>1</v>
      </c>
      <c r="E291" s="260">
        <v>1</v>
      </c>
      <c r="F291" s="260">
        <v>1</v>
      </c>
      <c r="G291" s="260">
        <v>1</v>
      </c>
      <c r="H291" s="260">
        <v>1</v>
      </c>
      <c r="I291" s="260">
        <v>1</v>
      </c>
      <c r="J291" s="260">
        <v>1</v>
      </c>
      <c r="K291" s="260">
        <v>1</v>
      </c>
      <c r="L291" s="260">
        <v>1</v>
      </c>
      <c r="M291" s="260">
        <v>1</v>
      </c>
      <c r="N291" s="260">
        <v>0</v>
      </c>
      <c r="O291" s="261">
        <v>0.91700000000000004</v>
      </c>
    </row>
    <row r="292" spans="1:15" x14ac:dyDescent="0.25">
      <c r="A292" s="257">
        <v>13132</v>
      </c>
      <c r="B292" s="257" t="s">
        <v>5</v>
      </c>
      <c r="C292" s="260">
        <v>1</v>
      </c>
      <c r="D292" s="260">
        <v>1</v>
      </c>
      <c r="E292" s="260">
        <v>1</v>
      </c>
      <c r="F292" s="260">
        <v>1</v>
      </c>
      <c r="G292" s="260">
        <v>1</v>
      </c>
      <c r="H292" s="260">
        <v>1</v>
      </c>
      <c r="I292" s="260">
        <v>1</v>
      </c>
      <c r="J292" s="260">
        <v>1</v>
      </c>
      <c r="K292" s="260">
        <v>1</v>
      </c>
      <c r="L292" s="260">
        <v>1</v>
      </c>
      <c r="M292" s="260">
        <v>1</v>
      </c>
      <c r="N292" s="260">
        <v>1</v>
      </c>
      <c r="O292" s="261">
        <v>1</v>
      </c>
    </row>
    <row r="293" spans="1:15" x14ac:dyDescent="0.25">
      <c r="A293" s="257">
        <v>13201</v>
      </c>
      <c r="B293" s="257" t="s">
        <v>13</v>
      </c>
      <c r="C293" s="260">
        <v>1</v>
      </c>
      <c r="D293" s="260">
        <v>1</v>
      </c>
      <c r="E293" s="260">
        <v>1</v>
      </c>
      <c r="F293" s="260">
        <v>1</v>
      </c>
      <c r="G293" s="260">
        <v>1</v>
      </c>
      <c r="H293" s="260">
        <v>1</v>
      </c>
      <c r="I293" s="260">
        <v>1</v>
      </c>
      <c r="J293" s="260">
        <v>1</v>
      </c>
      <c r="K293" s="260">
        <v>1</v>
      </c>
      <c r="L293" s="260">
        <v>1</v>
      </c>
      <c r="M293" s="260">
        <v>1</v>
      </c>
      <c r="N293" s="260">
        <v>1</v>
      </c>
      <c r="O293" s="261">
        <v>1</v>
      </c>
    </row>
    <row r="294" spans="1:15" x14ac:dyDescent="0.25">
      <c r="A294" s="257">
        <v>13202</v>
      </c>
      <c r="B294" s="257" t="s">
        <v>78</v>
      </c>
      <c r="C294" s="260">
        <v>1</v>
      </c>
      <c r="D294" s="260">
        <v>1</v>
      </c>
      <c r="E294" s="260">
        <v>1</v>
      </c>
      <c r="F294" s="260">
        <v>1</v>
      </c>
      <c r="G294" s="260">
        <v>1</v>
      </c>
      <c r="H294" s="260">
        <v>1</v>
      </c>
      <c r="I294" s="260">
        <v>1</v>
      </c>
      <c r="J294" s="260">
        <v>1</v>
      </c>
      <c r="K294" s="260">
        <v>1</v>
      </c>
      <c r="L294" s="260">
        <v>1</v>
      </c>
      <c r="M294" s="260">
        <v>1</v>
      </c>
      <c r="N294" s="260">
        <v>1</v>
      </c>
      <c r="O294" s="261">
        <v>1</v>
      </c>
    </row>
    <row r="295" spans="1:15" x14ac:dyDescent="0.25">
      <c r="A295" s="257">
        <v>13203</v>
      </c>
      <c r="B295" s="257" t="s">
        <v>228</v>
      </c>
      <c r="C295" s="260">
        <v>1</v>
      </c>
      <c r="D295" s="260">
        <v>1</v>
      </c>
      <c r="E295" s="260">
        <v>1</v>
      </c>
      <c r="F295" s="260">
        <v>1</v>
      </c>
      <c r="G295" s="260">
        <v>1</v>
      </c>
      <c r="H295" s="260">
        <v>1</v>
      </c>
      <c r="I295" s="260">
        <v>1</v>
      </c>
      <c r="J295" s="260">
        <v>1</v>
      </c>
      <c r="K295" s="260">
        <v>1</v>
      </c>
      <c r="L295" s="260">
        <v>1</v>
      </c>
      <c r="M295" s="260">
        <v>1</v>
      </c>
      <c r="N295" s="260">
        <v>1</v>
      </c>
      <c r="O295" s="261">
        <v>1</v>
      </c>
    </row>
    <row r="296" spans="1:15" x14ac:dyDescent="0.25">
      <c r="A296" s="257">
        <v>13301</v>
      </c>
      <c r="B296" s="257" t="s">
        <v>57</v>
      </c>
      <c r="C296" s="260">
        <v>1</v>
      </c>
      <c r="D296" s="260">
        <v>1</v>
      </c>
      <c r="E296" s="260">
        <v>1</v>
      </c>
      <c r="F296" s="260">
        <v>0</v>
      </c>
      <c r="G296" s="260">
        <v>0</v>
      </c>
      <c r="H296" s="260">
        <v>0</v>
      </c>
      <c r="I296" s="260">
        <v>0</v>
      </c>
      <c r="J296" s="260">
        <v>0</v>
      </c>
      <c r="K296" s="260">
        <v>0</v>
      </c>
      <c r="L296" s="260">
        <v>0</v>
      </c>
      <c r="M296" s="260">
        <v>0</v>
      </c>
      <c r="N296" s="260">
        <v>0</v>
      </c>
      <c r="O296" s="261">
        <v>0.25</v>
      </c>
    </row>
    <row r="297" spans="1:15" x14ac:dyDescent="0.25">
      <c r="A297" s="257">
        <v>13302</v>
      </c>
      <c r="B297" s="257" t="s">
        <v>79</v>
      </c>
      <c r="C297" s="260">
        <v>1</v>
      </c>
      <c r="D297" s="260">
        <v>1</v>
      </c>
      <c r="E297" s="260">
        <v>1</v>
      </c>
      <c r="F297" s="260">
        <v>1</v>
      </c>
      <c r="G297" s="260">
        <v>1</v>
      </c>
      <c r="H297" s="260">
        <v>1</v>
      </c>
      <c r="I297" s="260">
        <v>1</v>
      </c>
      <c r="J297" s="260">
        <v>1</v>
      </c>
      <c r="K297" s="260">
        <v>1</v>
      </c>
      <c r="L297" s="260">
        <v>1</v>
      </c>
      <c r="M297" s="260">
        <v>1</v>
      </c>
      <c r="N297" s="260">
        <v>1</v>
      </c>
      <c r="O297" s="261">
        <v>1</v>
      </c>
    </row>
    <row r="298" spans="1:15" x14ac:dyDescent="0.25">
      <c r="A298" s="257">
        <v>13303</v>
      </c>
      <c r="B298" s="257" t="s">
        <v>219</v>
      </c>
      <c r="C298" s="260">
        <v>1</v>
      </c>
      <c r="D298" s="260">
        <v>1</v>
      </c>
      <c r="E298" s="260">
        <v>1</v>
      </c>
      <c r="F298" s="260">
        <v>1</v>
      </c>
      <c r="G298" s="260">
        <v>1</v>
      </c>
      <c r="H298" s="260">
        <v>1</v>
      </c>
      <c r="I298" s="260">
        <v>1</v>
      </c>
      <c r="J298" s="260">
        <v>1</v>
      </c>
      <c r="K298" s="260">
        <v>1</v>
      </c>
      <c r="L298" s="260">
        <v>1</v>
      </c>
      <c r="M298" s="260">
        <v>1</v>
      </c>
      <c r="N298" s="260">
        <v>1</v>
      </c>
      <c r="O298" s="261">
        <v>1</v>
      </c>
    </row>
    <row r="299" spans="1:15" x14ac:dyDescent="0.25">
      <c r="A299" s="257">
        <v>13401</v>
      </c>
      <c r="B299" s="257" t="s">
        <v>42</v>
      </c>
      <c r="C299" s="260">
        <v>1</v>
      </c>
      <c r="D299" s="260">
        <v>1</v>
      </c>
      <c r="E299" s="260">
        <v>1</v>
      </c>
      <c r="F299" s="260">
        <v>1</v>
      </c>
      <c r="G299" s="260">
        <v>1</v>
      </c>
      <c r="H299" s="260">
        <v>1</v>
      </c>
      <c r="I299" s="260">
        <v>1</v>
      </c>
      <c r="J299" s="260">
        <v>1</v>
      </c>
      <c r="K299" s="260">
        <v>1</v>
      </c>
      <c r="L299" s="260">
        <v>1</v>
      </c>
      <c r="M299" s="260">
        <v>1</v>
      </c>
      <c r="N299" s="260">
        <v>1</v>
      </c>
      <c r="O299" s="261">
        <v>1</v>
      </c>
    </row>
    <row r="300" spans="1:15" x14ac:dyDescent="0.25">
      <c r="A300" s="257">
        <v>13402</v>
      </c>
      <c r="B300" s="257" t="s">
        <v>81</v>
      </c>
      <c r="C300" s="260">
        <v>1</v>
      </c>
      <c r="D300" s="260">
        <v>1</v>
      </c>
      <c r="E300" s="260">
        <v>1</v>
      </c>
      <c r="F300" s="260">
        <v>1</v>
      </c>
      <c r="G300" s="260">
        <v>1</v>
      </c>
      <c r="H300" s="260">
        <v>1</v>
      </c>
      <c r="I300" s="260">
        <v>1</v>
      </c>
      <c r="J300" s="260">
        <v>1</v>
      </c>
      <c r="K300" s="260">
        <v>1</v>
      </c>
      <c r="L300" s="260">
        <v>1</v>
      </c>
      <c r="M300" s="260">
        <v>1</v>
      </c>
      <c r="N300" s="260">
        <v>0</v>
      </c>
      <c r="O300" s="261">
        <v>0.91700000000000004</v>
      </c>
    </row>
    <row r="301" spans="1:15" x14ac:dyDescent="0.25">
      <c r="A301" s="257">
        <v>13403</v>
      </c>
      <c r="B301" s="257" t="s">
        <v>232</v>
      </c>
      <c r="C301" s="260">
        <v>1</v>
      </c>
      <c r="D301" s="260">
        <v>1</v>
      </c>
      <c r="E301" s="260">
        <v>1</v>
      </c>
      <c r="F301" s="260">
        <v>1</v>
      </c>
      <c r="G301" s="260">
        <v>1</v>
      </c>
      <c r="H301" s="260">
        <v>1</v>
      </c>
      <c r="I301" s="260">
        <v>1</v>
      </c>
      <c r="J301" s="260">
        <v>1</v>
      </c>
      <c r="K301" s="260">
        <v>1</v>
      </c>
      <c r="L301" s="260">
        <v>1</v>
      </c>
      <c r="M301" s="260">
        <v>1</v>
      </c>
      <c r="N301" s="260">
        <v>1</v>
      </c>
      <c r="O301" s="261">
        <v>1</v>
      </c>
    </row>
    <row r="302" spans="1:15" x14ac:dyDescent="0.25">
      <c r="A302" s="257">
        <v>13404</v>
      </c>
      <c r="B302" s="257" t="s">
        <v>146</v>
      </c>
      <c r="C302" s="260">
        <v>1</v>
      </c>
      <c r="D302" s="260">
        <v>1</v>
      </c>
      <c r="E302" s="260">
        <v>1</v>
      </c>
      <c r="F302" s="260">
        <v>1</v>
      </c>
      <c r="G302" s="260">
        <v>1</v>
      </c>
      <c r="H302" s="260">
        <v>1</v>
      </c>
      <c r="I302" s="260">
        <v>1</v>
      </c>
      <c r="J302" s="260">
        <v>1</v>
      </c>
      <c r="K302" s="260">
        <v>1</v>
      </c>
      <c r="L302" s="260">
        <v>1</v>
      </c>
      <c r="M302" s="260">
        <v>1</v>
      </c>
      <c r="N302" s="260">
        <v>1</v>
      </c>
      <c r="O302" s="261">
        <v>1</v>
      </c>
    </row>
    <row r="303" spans="1:15" x14ac:dyDescent="0.25">
      <c r="A303" s="257">
        <v>13501</v>
      </c>
      <c r="B303" s="257" t="s">
        <v>149</v>
      </c>
      <c r="C303" s="260">
        <v>1</v>
      </c>
      <c r="D303" s="260">
        <v>1</v>
      </c>
      <c r="E303" s="260">
        <v>1</v>
      </c>
      <c r="F303" s="260">
        <v>1</v>
      </c>
      <c r="G303" s="260">
        <v>1</v>
      </c>
      <c r="H303" s="260">
        <v>1</v>
      </c>
      <c r="I303" s="260">
        <v>1</v>
      </c>
      <c r="J303" s="260">
        <v>1</v>
      </c>
      <c r="K303" s="260">
        <v>1</v>
      </c>
      <c r="L303" s="260">
        <v>1</v>
      </c>
      <c r="M303" s="260">
        <v>1</v>
      </c>
      <c r="N303" s="260">
        <v>1</v>
      </c>
      <c r="O303" s="261">
        <v>1</v>
      </c>
    </row>
    <row r="304" spans="1:15" x14ac:dyDescent="0.25">
      <c r="A304" s="257">
        <v>13502</v>
      </c>
      <c r="B304" s="257" t="s">
        <v>218</v>
      </c>
      <c r="C304" s="260">
        <v>1</v>
      </c>
      <c r="D304" s="260">
        <v>1</v>
      </c>
      <c r="E304" s="260">
        <v>1</v>
      </c>
      <c r="F304" s="260">
        <v>1</v>
      </c>
      <c r="G304" s="260">
        <v>0</v>
      </c>
      <c r="H304" s="260">
        <v>0</v>
      </c>
      <c r="I304" s="260">
        <v>0</v>
      </c>
      <c r="J304" s="260">
        <v>0</v>
      </c>
      <c r="K304" s="260">
        <v>0</v>
      </c>
      <c r="L304" s="260">
        <v>0</v>
      </c>
      <c r="M304" s="260">
        <v>0</v>
      </c>
      <c r="N304" s="260">
        <v>0</v>
      </c>
      <c r="O304" s="261">
        <v>0.33300000000000002</v>
      </c>
    </row>
    <row r="305" spans="1:15" x14ac:dyDescent="0.25">
      <c r="A305" s="257">
        <v>13503</v>
      </c>
      <c r="B305" s="257" t="s">
        <v>158</v>
      </c>
      <c r="C305" s="260">
        <v>1</v>
      </c>
      <c r="D305" s="260">
        <v>1</v>
      </c>
      <c r="E305" s="260">
        <v>1</v>
      </c>
      <c r="F305" s="260">
        <v>1</v>
      </c>
      <c r="G305" s="260">
        <v>1</v>
      </c>
      <c r="H305" s="260">
        <v>1</v>
      </c>
      <c r="I305" s="260">
        <v>1</v>
      </c>
      <c r="J305" s="260">
        <v>1</v>
      </c>
      <c r="K305" s="260">
        <v>1</v>
      </c>
      <c r="L305" s="260">
        <v>1</v>
      </c>
      <c r="M305" s="260">
        <v>1</v>
      </c>
      <c r="N305" s="260">
        <v>0</v>
      </c>
      <c r="O305" s="261">
        <v>0.91700000000000004</v>
      </c>
    </row>
    <row r="306" spans="1:15" x14ac:dyDescent="0.25">
      <c r="A306" s="257">
        <v>13504</v>
      </c>
      <c r="B306" s="257" t="s">
        <v>242</v>
      </c>
      <c r="C306" s="260">
        <v>1</v>
      </c>
      <c r="D306" s="260">
        <v>1</v>
      </c>
      <c r="E306" s="260">
        <v>1</v>
      </c>
      <c r="F306" s="260">
        <v>1</v>
      </c>
      <c r="G306" s="260">
        <v>1</v>
      </c>
      <c r="H306" s="260">
        <v>1</v>
      </c>
      <c r="I306" s="260">
        <v>1</v>
      </c>
      <c r="J306" s="260">
        <v>1</v>
      </c>
      <c r="K306" s="260">
        <v>1</v>
      </c>
      <c r="L306" s="260">
        <v>1</v>
      </c>
      <c r="M306" s="260">
        <v>1</v>
      </c>
      <c r="N306" s="260">
        <v>1</v>
      </c>
      <c r="O306" s="261">
        <v>1</v>
      </c>
    </row>
    <row r="307" spans="1:15" x14ac:dyDescent="0.25">
      <c r="A307" s="257">
        <v>13505</v>
      </c>
      <c r="B307" s="257" t="s">
        <v>252</v>
      </c>
      <c r="C307" s="260">
        <v>1</v>
      </c>
      <c r="D307" s="260">
        <v>1</v>
      </c>
      <c r="E307" s="260">
        <v>1</v>
      </c>
      <c r="F307" s="260">
        <v>1</v>
      </c>
      <c r="G307" s="260">
        <v>1</v>
      </c>
      <c r="H307" s="260">
        <v>1</v>
      </c>
      <c r="I307" s="260">
        <v>1</v>
      </c>
      <c r="J307" s="260">
        <v>1</v>
      </c>
      <c r="K307" s="260">
        <v>1</v>
      </c>
      <c r="L307" s="260">
        <v>1</v>
      </c>
      <c r="M307" s="260">
        <v>1</v>
      </c>
      <c r="N307" s="260">
        <v>1</v>
      </c>
      <c r="O307" s="261">
        <v>1</v>
      </c>
    </row>
    <row r="308" spans="1:15" x14ac:dyDescent="0.25">
      <c r="A308" s="257">
        <v>13601</v>
      </c>
      <c r="B308" s="257" t="s">
        <v>64</v>
      </c>
      <c r="C308" s="260">
        <v>1</v>
      </c>
      <c r="D308" s="260">
        <v>1</v>
      </c>
      <c r="E308" s="260">
        <v>1</v>
      </c>
      <c r="F308" s="260">
        <v>1</v>
      </c>
      <c r="G308" s="260">
        <v>1</v>
      </c>
      <c r="H308" s="260">
        <v>1</v>
      </c>
      <c r="I308" s="260">
        <v>1</v>
      </c>
      <c r="J308" s="260">
        <v>1</v>
      </c>
      <c r="K308" s="260">
        <v>1</v>
      </c>
      <c r="L308" s="260">
        <v>1</v>
      </c>
      <c r="M308" s="260">
        <v>1</v>
      </c>
      <c r="N308" s="260">
        <v>1</v>
      </c>
      <c r="O308" s="261">
        <v>1</v>
      </c>
    </row>
    <row r="309" spans="1:15" x14ac:dyDescent="0.25">
      <c r="A309" s="257">
        <v>13602</v>
      </c>
      <c r="B309" s="257" t="s">
        <v>136</v>
      </c>
      <c r="C309" s="260">
        <v>1</v>
      </c>
      <c r="D309" s="260">
        <v>1</v>
      </c>
      <c r="E309" s="260">
        <v>1</v>
      </c>
      <c r="F309" s="260">
        <v>1</v>
      </c>
      <c r="G309" s="260">
        <v>1</v>
      </c>
      <c r="H309" s="260">
        <v>1</v>
      </c>
      <c r="I309" s="260">
        <v>1</v>
      </c>
      <c r="J309" s="260">
        <v>1</v>
      </c>
      <c r="K309" s="260">
        <v>1</v>
      </c>
      <c r="L309" s="260">
        <v>1</v>
      </c>
      <c r="M309" s="260">
        <v>1</v>
      </c>
      <c r="N309" s="260">
        <v>1</v>
      </c>
      <c r="O309" s="261">
        <v>1</v>
      </c>
    </row>
    <row r="310" spans="1:15" x14ac:dyDescent="0.25">
      <c r="A310" s="257">
        <v>13603</v>
      </c>
      <c r="B310" s="257" t="s">
        <v>226</v>
      </c>
      <c r="C310" s="260">
        <v>1</v>
      </c>
      <c r="D310" s="260">
        <v>1</v>
      </c>
      <c r="E310" s="260">
        <v>1</v>
      </c>
      <c r="F310" s="260">
        <v>1</v>
      </c>
      <c r="G310" s="260">
        <v>1</v>
      </c>
      <c r="H310" s="260">
        <v>1</v>
      </c>
      <c r="I310" s="260">
        <v>1</v>
      </c>
      <c r="J310" s="260">
        <v>1</v>
      </c>
      <c r="K310" s="260">
        <v>1</v>
      </c>
      <c r="L310" s="260">
        <v>1</v>
      </c>
      <c r="M310" s="260">
        <v>1</v>
      </c>
      <c r="N310" s="260">
        <v>1</v>
      </c>
      <c r="O310" s="261">
        <v>1</v>
      </c>
    </row>
    <row r="311" spans="1:15" x14ac:dyDescent="0.25">
      <c r="A311" s="257">
        <v>13604</v>
      </c>
      <c r="B311" s="257" t="s">
        <v>55</v>
      </c>
      <c r="C311" s="260">
        <v>1</v>
      </c>
      <c r="D311" s="260">
        <v>1</v>
      </c>
      <c r="E311" s="260">
        <v>1</v>
      </c>
      <c r="F311" s="260">
        <v>1</v>
      </c>
      <c r="G311" s="260">
        <v>1</v>
      </c>
      <c r="H311" s="260">
        <v>1</v>
      </c>
      <c r="I311" s="260">
        <v>1</v>
      </c>
      <c r="J311" s="260">
        <v>1</v>
      </c>
      <c r="K311" s="260">
        <v>1</v>
      </c>
      <c r="L311" s="260">
        <v>1</v>
      </c>
      <c r="M311" s="260">
        <v>1</v>
      </c>
      <c r="N311" s="260">
        <v>1</v>
      </c>
      <c r="O311" s="261">
        <v>1</v>
      </c>
    </row>
    <row r="312" spans="1:15" x14ac:dyDescent="0.25">
      <c r="A312" s="257">
        <v>13605</v>
      </c>
      <c r="B312" s="257" t="s">
        <v>80</v>
      </c>
      <c r="C312" s="260">
        <v>1</v>
      </c>
      <c r="D312" s="260">
        <v>1</v>
      </c>
      <c r="E312" s="260">
        <v>1</v>
      </c>
      <c r="F312" s="260">
        <v>1</v>
      </c>
      <c r="G312" s="260">
        <v>1</v>
      </c>
      <c r="H312" s="260">
        <v>1</v>
      </c>
      <c r="I312" s="260">
        <v>1</v>
      </c>
      <c r="J312" s="260">
        <v>1</v>
      </c>
      <c r="K312" s="260">
        <v>1</v>
      </c>
      <c r="L312" s="260">
        <v>1</v>
      </c>
      <c r="M312" s="260">
        <v>1</v>
      </c>
      <c r="N312" s="260">
        <v>1</v>
      </c>
      <c r="O312" s="261">
        <v>1</v>
      </c>
    </row>
    <row r="313" spans="1:15" x14ac:dyDescent="0.25">
      <c r="A313" s="257">
        <v>14101</v>
      </c>
      <c r="B313" s="257" t="s">
        <v>63</v>
      </c>
      <c r="C313" s="260">
        <v>1</v>
      </c>
      <c r="D313" s="260">
        <v>1</v>
      </c>
      <c r="E313" s="260">
        <v>1</v>
      </c>
      <c r="F313" s="260">
        <v>1</v>
      </c>
      <c r="G313" s="260">
        <v>1</v>
      </c>
      <c r="H313" s="260">
        <v>1</v>
      </c>
      <c r="I313" s="260">
        <v>1</v>
      </c>
      <c r="J313" s="260">
        <v>1</v>
      </c>
      <c r="K313" s="260">
        <v>1</v>
      </c>
      <c r="L313" s="260">
        <v>1</v>
      </c>
      <c r="M313" s="260">
        <v>1</v>
      </c>
      <c r="N313" s="260">
        <v>1</v>
      </c>
      <c r="O313" s="261">
        <v>1</v>
      </c>
    </row>
    <row r="314" spans="1:15" x14ac:dyDescent="0.25">
      <c r="A314" s="257">
        <v>14102</v>
      </c>
      <c r="B314" s="257" t="s">
        <v>270</v>
      </c>
      <c r="C314" s="260">
        <v>1</v>
      </c>
      <c r="D314" s="260">
        <v>1</v>
      </c>
      <c r="E314" s="260">
        <v>1</v>
      </c>
      <c r="F314" s="260">
        <v>1</v>
      </c>
      <c r="G314" s="260">
        <v>1</v>
      </c>
      <c r="H314" s="260">
        <v>1</v>
      </c>
      <c r="I314" s="260">
        <v>1</v>
      </c>
      <c r="J314" s="260">
        <v>1</v>
      </c>
      <c r="K314" s="260">
        <v>1</v>
      </c>
      <c r="L314" s="260">
        <v>1</v>
      </c>
      <c r="M314" s="260">
        <v>1</v>
      </c>
      <c r="N314" s="260">
        <v>1</v>
      </c>
      <c r="O314" s="261">
        <v>1</v>
      </c>
    </row>
    <row r="315" spans="1:15" x14ac:dyDescent="0.25">
      <c r="A315" s="257">
        <v>14103</v>
      </c>
      <c r="B315" s="257" t="s">
        <v>110</v>
      </c>
      <c r="C315" s="260">
        <v>1</v>
      </c>
      <c r="D315" s="260">
        <v>1</v>
      </c>
      <c r="E315" s="260">
        <v>1</v>
      </c>
      <c r="F315" s="260">
        <v>1</v>
      </c>
      <c r="G315" s="260">
        <v>1</v>
      </c>
      <c r="H315" s="260">
        <v>1</v>
      </c>
      <c r="I315" s="260">
        <v>1</v>
      </c>
      <c r="J315" s="260">
        <v>1</v>
      </c>
      <c r="K315" s="260">
        <v>1</v>
      </c>
      <c r="L315" s="260">
        <v>1</v>
      </c>
      <c r="M315" s="260">
        <v>0</v>
      </c>
      <c r="N315" s="260">
        <v>0</v>
      </c>
      <c r="O315" s="261">
        <v>0.83299999999999996</v>
      </c>
    </row>
    <row r="316" spans="1:15" x14ac:dyDescent="0.25">
      <c r="A316" s="257">
        <v>14104</v>
      </c>
      <c r="B316" s="257" t="s">
        <v>186</v>
      </c>
      <c r="C316" s="260">
        <v>1</v>
      </c>
      <c r="D316" s="260">
        <v>1</v>
      </c>
      <c r="E316" s="260">
        <v>1</v>
      </c>
      <c r="F316" s="260">
        <v>1</v>
      </c>
      <c r="G316" s="260">
        <v>1</v>
      </c>
      <c r="H316" s="260">
        <v>1</v>
      </c>
      <c r="I316" s="260">
        <v>1</v>
      </c>
      <c r="J316" s="260">
        <v>1</v>
      </c>
      <c r="K316" s="260">
        <v>1</v>
      </c>
      <c r="L316" s="260">
        <v>1</v>
      </c>
      <c r="M316" s="260">
        <v>0</v>
      </c>
      <c r="N316" s="260">
        <v>1</v>
      </c>
      <c r="O316" s="261">
        <v>0.91700000000000004</v>
      </c>
    </row>
    <row r="317" spans="1:15" x14ac:dyDescent="0.25">
      <c r="A317" s="257">
        <v>14105</v>
      </c>
      <c r="B317" s="257" t="s">
        <v>236</v>
      </c>
      <c r="C317" s="260">
        <v>1</v>
      </c>
      <c r="D317" s="260">
        <v>1</v>
      </c>
      <c r="E317" s="260">
        <v>1</v>
      </c>
      <c r="F317" s="260">
        <v>1</v>
      </c>
      <c r="G317" s="260">
        <v>1</v>
      </c>
      <c r="H317" s="260">
        <v>1</v>
      </c>
      <c r="I317" s="260">
        <v>1</v>
      </c>
      <c r="J317" s="260">
        <v>1</v>
      </c>
      <c r="K317" s="260">
        <v>1</v>
      </c>
      <c r="L317" s="260">
        <v>1</v>
      </c>
      <c r="M317" s="260">
        <v>1</v>
      </c>
      <c r="N317" s="260">
        <v>1</v>
      </c>
      <c r="O317" s="261">
        <v>1</v>
      </c>
    </row>
    <row r="318" spans="1:15" x14ac:dyDescent="0.25">
      <c r="A318" s="257">
        <v>14106</v>
      </c>
      <c r="B318" s="257" t="s">
        <v>235</v>
      </c>
      <c r="C318" s="260">
        <v>1</v>
      </c>
      <c r="D318" s="260">
        <v>1</v>
      </c>
      <c r="E318" s="260">
        <v>1</v>
      </c>
      <c r="F318" s="260">
        <v>1</v>
      </c>
      <c r="G318" s="260">
        <v>1</v>
      </c>
      <c r="H318" s="260">
        <v>1</v>
      </c>
      <c r="I318" s="260">
        <v>1</v>
      </c>
      <c r="J318" s="260">
        <v>1</v>
      </c>
      <c r="K318" s="260">
        <v>1</v>
      </c>
      <c r="L318" s="260">
        <v>1</v>
      </c>
      <c r="M318" s="260">
        <v>1</v>
      </c>
      <c r="N318" s="260">
        <v>0</v>
      </c>
      <c r="O318" s="261">
        <v>0.91700000000000004</v>
      </c>
    </row>
    <row r="319" spans="1:15" x14ac:dyDescent="0.25">
      <c r="A319" s="257">
        <v>14107</v>
      </c>
      <c r="B319" s="257" t="s">
        <v>201</v>
      </c>
      <c r="C319" s="260">
        <v>1</v>
      </c>
      <c r="D319" s="260">
        <v>1</v>
      </c>
      <c r="E319" s="260">
        <v>1</v>
      </c>
      <c r="F319" s="260">
        <v>1</v>
      </c>
      <c r="G319" s="260">
        <v>1</v>
      </c>
      <c r="H319" s="260">
        <v>1</v>
      </c>
      <c r="I319" s="260">
        <v>1</v>
      </c>
      <c r="J319" s="260">
        <v>1</v>
      </c>
      <c r="K319" s="260">
        <v>1</v>
      </c>
      <c r="L319" s="260">
        <v>1</v>
      </c>
      <c r="M319" s="260">
        <v>1</v>
      </c>
      <c r="N319" s="260">
        <v>1</v>
      </c>
      <c r="O319" s="261">
        <v>1</v>
      </c>
    </row>
    <row r="320" spans="1:15" x14ac:dyDescent="0.25">
      <c r="A320" s="257">
        <v>14108</v>
      </c>
      <c r="B320" s="257" t="s">
        <v>286</v>
      </c>
      <c r="C320" s="260">
        <v>1</v>
      </c>
      <c r="D320" s="260">
        <v>1</v>
      </c>
      <c r="E320" s="260">
        <v>1</v>
      </c>
      <c r="F320" s="260">
        <v>1</v>
      </c>
      <c r="G320" s="260">
        <v>1</v>
      </c>
      <c r="H320" s="260">
        <v>1</v>
      </c>
      <c r="I320" s="260">
        <v>1</v>
      </c>
      <c r="J320" s="260">
        <v>1</v>
      </c>
      <c r="K320" s="260">
        <v>1</v>
      </c>
      <c r="L320" s="260">
        <v>1</v>
      </c>
      <c r="M320" s="260">
        <v>1</v>
      </c>
      <c r="N320" s="260">
        <v>1</v>
      </c>
      <c r="O320" s="261">
        <v>1</v>
      </c>
    </row>
    <row r="321" spans="1:15" x14ac:dyDescent="0.25">
      <c r="A321" s="257">
        <v>14201</v>
      </c>
      <c r="B321" s="257" t="s">
        <v>166</v>
      </c>
      <c r="C321" s="260">
        <v>1</v>
      </c>
      <c r="D321" s="260">
        <v>1</v>
      </c>
      <c r="E321" s="260">
        <v>1</v>
      </c>
      <c r="F321" s="260">
        <v>1</v>
      </c>
      <c r="G321" s="260">
        <v>1</v>
      </c>
      <c r="H321" s="260">
        <v>1</v>
      </c>
      <c r="I321" s="260">
        <v>1</v>
      </c>
      <c r="J321" s="260">
        <v>1</v>
      </c>
      <c r="K321" s="260">
        <v>1</v>
      </c>
      <c r="L321" s="260">
        <v>1</v>
      </c>
      <c r="M321" s="260">
        <v>1</v>
      </c>
      <c r="N321" s="260">
        <v>0</v>
      </c>
      <c r="O321" s="261">
        <v>0.91700000000000004</v>
      </c>
    </row>
    <row r="322" spans="1:15" x14ac:dyDescent="0.25">
      <c r="A322" s="257">
        <v>14202</v>
      </c>
      <c r="B322" s="257" t="s">
        <v>178</v>
      </c>
      <c r="C322" s="260">
        <v>1</v>
      </c>
      <c r="D322" s="260">
        <v>1</v>
      </c>
      <c r="E322" s="260">
        <v>1</v>
      </c>
      <c r="F322" s="260">
        <v>1</v>
      </c>
      <c r="G322" s="260">
        <v>1</v>
      </c>
      <c r="H322" s="260">
        <v>1</v>
      </c>
      <c r="I322" s="260">
        <v>1</v>
      </c>
      <c r="J322" s="260">
        <v>1</v>
      </c>
      <c r="K322" s="260">
        <v>1</v>
      </c>
      <c r="L322" s="260">
        <v>1</v>
      </c>
      <c r="M322" s="260">
        <v>1</v>
      </c>
      <c r="N322" s="260">
        <v>1</v>
      </c>
      <c r="O322" s="261">
        <v>1</v>
      </c>
    </row>
    <row r="323" spans="1:15" x14ac:dyDescent="0.25">
      <c r="A323" s="257">
        <v>14203</v>
      </c>
      <c r="B323" s="257" t="s">
        <v>267</v>
      </c>
      <c r="C323" s="260">
        <v>1</v>
      </c>
      <c r="D323" s="260">
        <v>1</v>
      </c>
      <c r="E323" s="260">
        <v>1</v>
      </c>
      <c r="F323" s="260">
        <v>1</v>
      </c>
      <c r="G323" s="260">
        <v>1</v>
      </c>
      <c r="H323" s="260">
        <v>1</v>
      </c>
      <c r="I323" s="260">
        <v>1</v>
      </c>
      <c r="J323" s="260">
        <v>1</v>
      </c>
      <c r="K323" s="260">
        <v>1</v>
      </c>
      <c r="L323" s="260">
        <v>1</v>
      </c>
      <c r="M323" s="260">
        <v>1</v>
      </c>
      <c r="N323" s="260">
        <v>1</v>
      </c>
      <c r="O323" s="261">
        <v>1</v>
      </c>
    </row>
    <row r="324" spans="1:15" x14ac:dyDescent="0.25">
      <c r="A324" s="257">
        <v>14204</v>
      </c>
      <c r="B324" s="257" t="s">
        <v>101</v>
      </c>
      <c r="C324" s="260">
        <v>1</v>
      </c>
      <c r="D324" s="260">
        <v>1</v>
      </c>
      <c r="E324" s="260">
        <v>1</v>
      </c>
      <c r="F324" s="260">
        <v>1</v>
      </c>
      <c r="G324" s="260">
        <v>1</v>
      </c>
      <c r="H324" s="260">
        <v>1</v>
      </c>
      <c r="I324" s="260">
        <v>1</v>
      </c>
      <c r="J324" s="260">
        <v>1</v>
      </c>
      <c r="K324" s="260">
        <v>1</v>
      </c>
      <c r="L324" s="260">
        <v>0</v>
      </c>
      <c r="M324" s="260">
        <v>0</v>
      </c>
      <c r="N324" s="260">
        <v>0</v>
      </c>
      <c r="O324" s="261">
        <v>0.75</v>
      </c>
    </row>
    <row r="325" spans="1:15" x14ac:dyDescent="0.25">
      <c r="A325" s="257">
        <v>15101</v>
      </c>
      <c r="B325" s="257" t="s">
        <v>59</v>
      </c>
      <c r="C325" s="260">
        <v>1</v>
      </c>
      <c r="D325" s="260">
        <v>1</v>
      </c>
      <c r="E325" s="260">
        <v>1</v>
      </c>
      <c r="F325" s="260">
        <v>1</v>
      </c>
      <c r="G325" s="260">
        <v>1</v>
      </c>
      <c r="H325" s="260">
        <v>1</v>
      </c>
      <c r="I325" s="260">
        <v>1</v>
      </c>
      <c r="J325" s="260">
        <v>1</v>
      </c>
      <c r="K325" s="260">
        <v>1</v>
      </c>
      <c r="L325" s="260">
        <v>1</v>
      </c>
      <c r="M325" s="260">
        <v>1</v>
      </c>
      <c r="N325" s="260">
        <v>1</v>
      </c>
      <c r="O325" s="261">
        <v>1</v>
      </c>
    </row>
    <row r="326" spans="1:15" x14ac:dyDescent="0.25">
      <c r="A326" s="257">
        <v>15102</v>
      </c>
      <c r="B326" s="257" t="s">
        <v>310</v>
      </c>
      <c r="C326" s="260">
        <v>1</v>
      </c>
      <c r="D326" s="260">
        <v>1</v>
      </c>
      <c r="E326" s="260">
        <v>1</v>
      </c>
      <c r="F326" s="260">
        <v>1</v>
      </c>
      <c r="G326" s="260">
        <v>1</v>
      </c>
      <c r="H326" s="260">
        <v>1</v>
      </c>
      <c r="I326" s="260">
        <v>1</v>
      </c>
      <c r="J326" s="260">
        <v>1</v>
      </c>
      <c r="K326" s="260">
        <v>1</v>
      </c>
      <c r="L326" s="260">
        <v>0</v>
      </c>
      <c r="M326" s="260">
        <v>0</v>
      </c>
      <c r="N326" s="260">
        <v>0</v>
      </c>
      <c r="O326" s="261">
        <v>0.75</v>
      </c>
    </row>
    <row r="327" spans="1:15" x14ac:dyDescent="0.25">
      <c r="A327" s="257">
        <v>15201</v>
      </c>
      <c r="B327" s="257" t="s">
        <v>294</v>
      </c>
      <c r="C327" s="260">
        <v>1</v>
      </c>
      <c r="D327" s="260">
        <v>1</v>
      </c>
      <c r="E327" s="260">
        <v>1</v>
      </c>
      <c r="F327" s="260">
        <v>1</v>
      </c>
      <c r="G327" s="260">
        <v>1</v>
      </c>
      <c r="H327" s="260">
        <v>1</v>
      </c>
      <c r="I327" s="260">
        <v>1</v>
      </c>
      <c r="J327" s="260">
        <v>1</v>
      </c>
      <c r="K327" s="260">
        <v>1</v>
      </c>
      <c r="L327" s="260">
        <v>1</v>
      </c>
      <c r="M327" s="260">
        <v>1</v>
      </c>
      <c r="N327" s="260">
        <v>1</v>
      </c>
      <c r="O327" s="261">
        <v>1</v>
      </c>
    </row>
    <row r="328" spans="1:15" x14ac:dyDescent="0.25">
      <c r="A328" s="257">
        <v>15202</v>
      </c>
      <c r="B328" s="257" t="s">
        <v>322</v>
      </c>
      <c r="C328" s="260">
        <v>1</v>
      </c>
      <c r="D328" s="260">
        <v>1</v>
      </c>
      <c r="E328" s="260">
        <v>1</v>
      </c>
      <c r="F328" s="260">
        <v>1</v>
      </c>
      <c r="G328" s="260">
        <v>1</v>
      </c>
      <c r="H328" s="260">
        <v>1</v>
      </c>
      <c r="I328" s="260">
        <v>1</v>
      </c>
      <c r="J328" s="260">
        <v>1</v>
      </c>
      <c r="K328" s="260">
        <v>1</v>
      </c>
      <c r="L328" s="260">
        <v>1</v>
      </c>
      <c r="M328" s="260">
        <v>1</v>
      </c>
      <c r="N328" s="260">
        <v>1</v>
      </c>
      <c r="O328" s="261">
        <v>1</v>
      </c>
    </row>
    <row r="329" spans="1:15" x14ac:dyDescent="0.25">
      <c r="A329" s="257">
        <v>16101</v>
      </c>
      <c r="B329" s="257" t="s">
        <v>71</v>
      </c>
      <c r="C329" s="260">
        <v>1</v>
      </c>
      <c r="D329" s="260">
        <v>1</v>
      </c>
      <c r="E329" s="260">
        <v>1</v>
      </c>
      <c r="F329" s="260">
        <v>1</v>
      </c>
      <c r="G329" s="260">
        <v>1</v>
      </c>
      <c r="H329" s="260">
        <v>1</v>
      </c>
      <c r="I329" s="260">
        <v>1</v>
      </c>
      <c r="J329" s="260">
        <v>1</v>
      </c>
      <c r="K329" s="260">
        <v>1</v>
      </c>
      <c r="L329" s="260">
        <v>1</v>
      </c>
      <c r="M329" s="260">
        <v>1</v>
      </c>
      <c r="N329" s="260">
        <v>1</v>
      </c>
      <c r="O329" s="261">
        <v>1</v>
      </c>
    </row>
    <row r="330" spans="1:15" x14ac:dyDescent="0.25">
      <c r="A330" s="257">
        <v>16102</v>
      </c>
      <c r="B330" s="257" t="s">
        <v>221</v>
      </c>
      <c r="C330" s="260">
        <v>1</v>
      </c>
      <c r="D330" s="260">
        <v>1</v>
      </c>
      <c r="E330" s="260">
        <v>1</v>
      </c>
      <c r="F330" s="260">
        <v>1</v>
      </c>
      <c r="G330" s="260">
        <v>1</v>
      </c>
      <c r="H330" s="260">
        <v>1</v>
      </c>
      <c r="I330" s="260">
        <v>1</v>
      </c>
      <c r="J330" s="260">
        <v>1</v>
      </c>
      <c r="K330" s="260">
        <v>1</v>
      </c>
      <c r="L330" s="260">
        <v>1</v>
      </c>
      <c r="M330" s="260">
        <v>1</v>
      </c>
      <c r="N330" s="260">
        <v>1</v>
      </c>
      <c r="O330" s="261">
        <v>1</v>
      </c>
    </row>
    <row r="331" spans="1:15" x14ac:dyDescent="0.25">
      <c r="A331" s="257">
        <v>16103</v>
      </c>
      <c r="B331" s="257" t="s">
        <v>73</v>
      </c>
      <c r="C331" s="260">
        <v>1</v>
      </c>
      <c r="D331" s="260">
        <v>1</v>
      </c>
      <c r="E331" s="260">
        <v>1</v>
      </c>
      <c r="F331" s="260">
        <v>1</v>
      </c>
      <c r="G331" s="260">
        <v>1</v>
      </c>
      <c r="H331" s="260">
        <v>1</v>
      </c>
      <c r="I331" s="260">
        <v>1</v>
      </c>
      <c r="J331" s="260">
        <v>1</v>
      </c>
      <c r="K331" s="260">
        <v>1</v>
      </c>
      <c r="L331" s="260">
        <v>1</v>
      </c>
      <c r="M331" s="260">
        <v>1</v>
      </c>
      <c r="N331" s="260">
        <v>1</v>
      </c>
      <c r="O331" s="261">
        <v>1</v>
      </c>
    </row>
    <row r="332" spans="1:15" x14ac:dyDescent="0.25">
      <c r="A332" s="257">
        <v>16104</v>
      </c>
      <c r="B332" s="257" t="s">
        <v>303</v>
      </c>
      <c r="C332" s="260">
        <v>1</v>
      </c>
      <c r="D332" s="260">
        <v>1</v>
      </c>
      <c r="E332" s="260">
        <v>1</v>
      </c>
      <c r="F332" s="260">
        <v>1</v>
      </c>
      <c r="G332" s="260">
        <v>1</v>
      </c>
      <c r="H332" s="260">
        <v>1</v>
      </c>
      <c r="I332" s="260">
        <v>1</v>
      </c>
      <c r="J332" s="260">
        <v>1</v>
      </c>
      <c r="K332" s="260">
        <v>1</v>
      </c>
      <c r="L332" s="260">
        <v>1</v>
      </c>
      <c r="M332" s="260">
        <v>1</v>
      </c>
      <c r="N332" s="260">
        <v>1</v>
      </c>
      <c r="O332" s="261">
        <v>1</v>
      </c>
    </row>
    <row r="333" spans="1:15" x14ac:dyDescent="0.25">
      <c r="A333" s="257">
        <v>16105</v>
      </c>
      <c r="B333" s="257" t="s">
        <v>249</v>
      </c>
      <c r="C333" s="260">
        <v>1</v>
      </c>
      <c r="D333" s="260">
        <v>1</v>
      </c>
      <c r="E333" s="260">
        <v>1</v>
      </c>
      <c r="F333" s="260">
        <v>1</v>
      </c>
      <c r="G333" s="260">
        <v>1</v>
      </c>
      <c r="H333" s="260">
        <v>1</v>
      </c>
      <c r="I333" s="260">
        <v>1</v>
      </c>
      <c r="J333" s="260">
        <v>1</v>
      </c>
      <c r="K333" s="260">
        <v>1</v>
      </c>
      <c r="L333" s="260">
        <v>1</v>
      </c>
      <c r="M333" s="260">
        <v>1</v>
      </c>
      <c r="N333" s="260">
        <v>1</v>
      </c>
      <c r="O333" s="261">
        <v>1</v>
      </c>
    </row>
    <row r="334" spans="1:15" x14ac:dyDescent="0.25">
      <c r="A334" s="257">
        <v>16106</v>
      </c>
      <c r="B334" s="257" t="s">
        <v>275</v>
      </c>
      <c r="C334" s="260">
        <v>1</v>
      </c>
      <c r="D334" s="260">
        <v>1</v>
      </c>
      <c r="E334" s="260">
        <v>1</v>
      </c>
      <c r="F334" s="260">
        <v>1</v>
      </c>
      <c r="G334" s="260">
        <v>1</v>
      </c>
      <c r="H334" s="260">
        <v>1</v>
      </c>
      <c r="I334" s="260">
        <v>1</v>
      </c>
      <c r="J334" s="260">
        <v>1</v>
      </c>
      <c r="K334" s="260">
        <v>1</v>
      </c>
      <c r="L334" s="260">
        <v>1</v>
      </c>
      <c r="M334" s="260">
        <v>1</v>
      </c>
      <c r="N334" s="260">
        <v>1</v>
      </c>
      <c r="O334" s="261">
        <v>1</v>
      </c>
    </row>
    <row r="335" spans="1:15" x14ac:dyDescent="0.25">
      <c r="A335" s="257">
        <v>16107</v>
      </c>
      <c r="B335" s="257" t="s">
        <v>341</v>
      </c>
      <c r="C335" s="260">
        <v>1</v>
      </c>
      <c r="D335" s="260">
        <v>1</v>
      </c>
      <c r="E335" s="260">
        <v>1</v>
      </c>
      <c r="F335" s="260">
        <v>1</v>
      </c>
      <c r="G335" s="260">
        <v>1</v>
      </c>
      <c r="H335" s="260">
        <v>1</v>
      </c>
      <c r="I335" s="260">
        <v>1</v>
      </c>
      <c r="J335" s="260">
        <v>1</v>
      </c>
      <c r="K335" s="260">
        <v>1</v>
      </c>
      <c r="L335" s="260">
        <v>1</v>
      </c>
      <c r="M335" s="260">
        <v>1</v>
      </c>
      <c r="N335" s="260">
        <v>0</v>
      </c>
      <c r="O335" s="261">
        <v>0.91700000000000004</v>
      </c>
    </row>
    <row r="336" spans="1:15" x14ac:dyDescent="0.25">
      <c r="A336" s="257">
        <v>16108</v>
      </c>
      <c r="B336" s="257" t="s">
        <v>337</v>
      </c>
      <c r="C336" s="260">
        <v>1</v>
      </c>
      <c r="D336" s="260">
        <v>1</v>
      </c>
      <c r="E336" s="260">
        <v>1</v>
      </c>
      <c r="F336" s="260">
        <v>1</v>
      </c>
      <c r="G336" s="260">
        <v>1</v>
      </c>
      <c r="H336" s="260">
        <v>1</v>
      </c>
      <c r="I336" s="260">
        <v>1</v>
      </c>
      <c r="J336" s="260">
        <v>1</v>
      </c>
      <c r="K336" s="260">
        <v>1</v>
      </c>
      <c r="L336" s="260">
        <v>1</v>
      </c>
      <c r="M336" s="260">
        <v>1</v>
      </c>
      <c r="N336" s="260">
        <v>1</v>
      </c>
      <c r="O336" s="261">
        <v>1</v>
      </c>
    </row>
    <row r="337" spans="1:15" x14ac:dyDescent="0.25">
      <c r="A337" s="257">
        <v>16109</v>
      </c>
      <c r="B337" s="257" t="s">
        <v>117</v>
      </c>
      <c r="C337" s="260">
        <v>1</v>
      </c>
      <c r="D337" s="260">
        <v>1</v>
      </c>
      <c r="E337" s="260">
        <v>1</v>
      </c>
      <c r="F337" s="260">
        <v>1</v>
      </c>
      <c r="G337" s="260">
        <v>1</v>
      </c>
      <c r="H337" s="260">
        <v>1</v>
      </c>
      <c r="I337" s="260">
        <v>1</v>
      </c>
      <c r="J337" s="260">
        <v>1</v>
      </c>
      <c r="K337" s="260">
        <v>1</v>
      </c>
      <c r="L337" s="260">
        <v>1</v>
      </c>
      <c r="M337" s="260">
        <v>1</v>
      </c>
      <c r="N337" s="260">
        <v>1</v>
      </c>
      <c r="O337" s="261">
        <v>1</v>
      </c>
    </row>
    <row r="338" spans="1:15" x14ac:dyDescent="0.25">
      <c r="A338" s="257">
        <v>16201</v>
      </c>
      <c r="B338" s="257" t="s">
        <v>141</v>
      </c>
      <c r="C338" s="260">
        <v>1</v>
      </c>
      <c r="D338" s="260">
        <v>1</v>
      </c>
      <c r="E338" s="260">
        <v>1</v>
      </c>
      <c r="F338" s="260">
        <v>1</v>
      </c>
      <c r="G338" s="260">
        <v>1</v>
      </c>
      <c r="H338" s="260">
        <v>1</v>
      </c>
      <c r="I338" s="260">
        <v>1</v>
      </c>
      <c r="J338" s="260">
        <v>1</v>
      </c>
      <c r="K338" s="260">
        <v>1</v>
      </c>
      <c r="L338" s="260">
        <v>1</v>
      </c>
      <c r="M338" s="260">
        <v>1</v>
      </c>
      <c r="N338" s="260">
        <v>1</v>
      </c>
      <c r="O338" s="261">
        <v>1</v>
      </c>
    </row>
    <row r="339" spans="1:15" x14ac:dyDescent="0.25">
      <c r="A339" s="257">
        <v>16202</v>
      </c>
      <c r="B339" s="257" t="s">
        <v>346</v>
      </c>
      <c r="C339" s="260">
        <v>1</v>
      </c>
      <c r="D339" s="260">
        <v>1</v>
      </c>
      <c r="E339" s="260">
        <v>1</v>
      </c>
      <c r="F339" s="260">
        <v>1</v>
      </c>
      <c r="G339" s="260">
        <v>1</v>
      </c>
      <c r="H339" s="260">
        <v>1</v>
      </c>
      <c r="I339" s="260">
        <v>1</v>
      </c>
      <c r="J339" s="260">
        <v>0</v>
      </c>
      <c r="K339" s="260">
        <v>0</v>
      </c>
      <c r="L339" s="260">
        <v>0</v>
      </c>
      <c r="M339" s="260">
        <v>0</v>
      </c>
      <c r="N339" s="260">
        <v>0</v>
      </c>
      <c r="O339" s="261">
        <v>0.58299999999999996</v>
      </c>
    </row>
    <row r="340" spans="1:15" x14ac:dyDescent="0.25">
      <c r="A340" s="257">
        <v>16203</v>
      </c>
      <c r="B340" s="257" t="s">
        <v>345</v>
      </c>
      <c r="C340" s="260">
        <v>1</v>
      </c>
      <c r="D340" s="260">
        <v>1</v>
      </c>
      <c r="E340" s="260">
        <v>1</v>
      </c>
      <c r="F340" s="260">
        <v>1</v>
      </c>
      <c r="G340" s="260">
        <v>1</v>
      </c>
      <c r="H340" s="260">
        <v>1</v>
      </c>
      <c r="I340" s="260">
        <v>1</v>
      </c>
      <c r="J340" s="260">
        <v>1</v>
      </c>
      <c r="K340" s="260">
        <v>1</v>
      </c>
      <c r="L340" s="260">
        <v>1</v>
      </c>
      <c r="M340" s="260">
        <v>1</v>
      </c>
      <c r="N340" s="260">
        <v>1</v>
      </c>
      <c r="O340" s="261">
        <v>1</v>
      </c>
    </row>
    <row r="341" spans="1:15" x14ac:dyDescent="0.25">
      <c r="A341" s="257">
        <v>16204</v>
      </c>
      <c r="B341" s="257" t="s">
        <v>332</v>
      </c>
      <c r="C341" s="260">
        <v>1</v>
      </c>
      <c r="D341" s="260">
        <v>1</v>
      </c>
      <c r="E341" s="260">
        <v>1</v>
      </c>
      <c r="F341" s="260">
        <v>1</v>
      </c>
      <c r="G341" s="260">
        <v>1</v>
      </c>
      <c r="H341" s="260">
        <v>1</v>
      </c>
      <c r="I341" s="260">
        <v>1</v>
      </c>
      <c r="J341" s="260">
        <v>1</v>
      </c>
      <c r="K341" s="260">
        <v>1</v>
      </c>
      <c r="L341" s="260">
        <v>1</v>
      </c>
      <c r="M341" s="260">
        <v>1</v>
      </c>
      <c r="N341" s="260">
        <v>1</v>
      </c>
      <c r="O341" s="261">
        <v>1</v>
      </c>
    </row>
    <row r="342" spans="1:15" x14ac:dyDescent="0.25">
      <c r="A342" s="257">
        <v>16205</v>
      </c>
      <c r="B342" s="257" t="s">
        <v>266</v>
      </c>
      <c r="C342" s="260">
        <v>1</v>
      </c>
      <c r="D342" s="260">
        <v>1</v>
      </c>
      <c r="E342" s="260">
        <v>1</v>
      </c>
      <c r="F342" s="260">
        <v>1</v>
      </c>
      <c r="G342" s="260">
        <v>1</v>
      </c>
      <c r="H342" s="260">
        <v>1</v>
      </c>
      <c r="I342" s="260">
        <v>1</v>
      </c>
      <c r="J342" s="260">
        <v>1</v>
      </c>
      <c r="K342" s="260">
        <v>1</v>
      </c>
      <c r="L342" s="260">
        <v>1</v>
      </c>
      <c r="M342" s="260">
        <v>1</v>
      </c>
      <c r="N342" s="260">
        <v>1</v>
      </c>
      <c r="O342" s="261">
        <v>1</v>
      </c>
    </row>
    <row r="343" spans="1:15" x14ac:dyDescent="0.25">
      <c r="A343" s="257">
        <v>16206</v>
      </c>
      <c r="B343" s="257" t="s">
        <v>193</v>
      </c>
      <c r="C343" s="260">
        <v>1</v>
      </c>
      <c r="D343" s="260">
        <v>1</v>
      </c>
      <c r="E343" s="260">
        <v>1</v>
      </c>
      <c r="F343" s="260">
        <v>1</v>
      </c>
      <c r="G343" s="260">
        <v>1</v>
      </c>
      <c r="H343" s="260">
        <v>1</v>
      </c>
      <c r="I343" s="260">
        <v>1</v>
      </c>
      <c r="J343" s="260">
        <v>1</v>
      </c>
      <c r="K343" s="260">
        <v>1</v>
      </c>
      <c r="L343" s="260">
        <v>1</v>
      </c>
      <c r="M343" s="260">
        <v>1</v>
      </c>
      <c r="N343" s="260">
        <v>1</v>
      </c>
      <c r="O343" s="261">
        <v>1</v>
      </c>
    </row>
    <row r="344" spans="1:15" x14ac:dyDescent="0.25">
      <c r="A344" s="257">
        <v>16207</v>
      </c>
      <c r="B344" s="257" t="s">
        <v>349</v>
      </c>
      <c r="C344" s="260">
        <v>1</v>
      </c>
      <c r="D344" s="260">
        <v>1</v>
      </c>
      <c r="E344" s="260">
        <v>1</v>
      </c>
      <c r="F344" s="260">
        <v>1</v>
      </c>
      <c r="G344" s="260">
        <v>1</v>
      </c>
      <c r="H344" s="260">
        <v>1</v>
      </c>
      <c r="I344" s="260">
        <v>1</v>
      </c>
      <c r="J344" s="260">
        <v>1</v>
      </c>
      <c r="K344" s="260">
        <v>1</v>
      </c>
      <c r="L344" s="260">
        <v>1</v>
      </c>
      <c r="M344" s="260">
        <v>1</v>
      </c>
      <c r="N344" s="260">
        <v>1</v>
      </c>
      <c r="O344" s="261">
        <v>1</v>
      </c>
    </row>
    <row r="345" spans="1:15" x14ac:dyDescent="0.25">
      <c r="A345" s="257">
        <v>16301</v>
      </c>
      <c r="B345" s="257" t="s">
        <v>93</v>
      </c>
      <c r="C345" s="260">
        <v>1</v>
      </c>
      <c r="D345" s="260">
        <v>1</v>
      </c>
      <c r="E345" s="260">
        <v>1</v>
      </c>
      <c r="F345" s="260">
        <v>1</v>
      </c>
      <c r="G345" s="260">
        <v>1</v>
      </c>
      <c r="H345" s="260">
        <v>1</v>
      </c>
      <c r="I345" s="260">
        <v>1</v>
      </c>
      <c r="J345" s="260">
        <v>1</v>
      </c>
      <c r="K345" s="260">
        <v>1</v>
      </c>
      <c r="L345" s="260">
        <v>1</v>
      </c>
      <c r="M345" s="260">
        <v>1</v>
      </c>
      <c r="N345" s="260">
        <v>1</v>
      </c>
      <c r="O345" s="261">
        <v>1</v>
      </c>
    </row>
    <row r="346" spans="1:15" x14ac:dyDescent="0.25">
      <c r="A346" s="257">
        <v>16302</v>
      </c>
      <c r="B346" s="257" t="s">
        <v>293</v>
      </c>
      <c r="C346" s="260">
        <v>1</v>
      </c>
      <c r="D346" s="260">
        <v>1</v>
      </c>
      <c r="E346" s="260">
        <v>1</v>
      </c>
      <c r="F346" s="260">
        <v>1</v>
      </c>
      <c r="G346" s="260">
        <v>1</v>
      </c>
      <c r="H346" s="260">
        <v>1</v>
      </c>
      <c r="I346" s="260">
        <v>1</v>
      </c>
      <c r="J346" s="260">
        <v>1</v>
      </c>
      <c r="K346" s="260">
        <v>1</v>
      </c>
      <c r="L346" s="260">
        <v>1</v>
      </c>
      <c r="M346" s="260">
        <v>1</v>
      </c>
      <c r="N346" s="260">
        <v>1</v>
      </c>
      <c r="O346" s="261">
        <v>1</v>
      </c>
    </row>
    <row r="347" spans="1:15" x14ac:dyDescent="0.25">
      <c r="A347" s="257">
        <v>16303</v>
      </c>
      <c r="B347" s="257" t="s">
        <v>318</v>
      </c>
      <c r="C347" s="260">
        <v>1</v>
      </c>
      <c r="D347" s="260">
        <v>1</v>
      </c>
      <c r="E347" s="260">
        <v>1</v>
      </c>
      <c r="F347" s="260">
        <v>1</v>
      </c>
      <c r="G347" s="260">
        <v>1</v>
      </c>
      <c r="H347" s="260">
        <v>1</v>
      </c>
      <c r="I347" s="260">
        <v>1</v>
      </c>
      <c r="J347" s="260">
        <v>1</v>
      </c>
      <c r="K347" s="260">
        <v>1</v>
      </c>
      <c r="L347" s="260">
        <v>1</v>
      </c>
      <c r="M347" s="260">
        <v>1</v>
      </c>
      <c r="N347" s="260">
        <v>1</v>
      </c>
      <c r="O347" s="261">
        <v>1</v>
      </c>
    </row>
    <row r="348" spans="1:15" x14ac:dyDescent="0.25">
      <c r="A348" s="257">
        <v>16304</v>
      </c>
      <c r="B348" s="257" t="s">
        <v>290</v>
      </c>
      <c r="C348" s="260">
        <v>1</v>
      </c>
      <c r="D348" s="260">
        <v>1</v>
      </c>
      <c r="E348" s="260">
        <v>1</v>
      </c>
      <c r="F348" s="260">
        <v>1</v>
      </c>
      <c r="G348" s="260">
        <v>1</v>
      </c>
      <c r="H348" s="260">
        <v>1</v>
      </c>
      <c r="I348" s="260">
        <v>1</v>
      </c>
      <c r="J348" s="260">
        <v>1</v>
      </c>
      <c r="K348" s="260">
        <v>1</v>
      </c>
      <c r="L348" s="260">
        <v>1</v>
      </c>
      <c r="M348" s="260">
        <v>1</v>
      </c>
      <c r="N348" s="260">
        <v>1</v>
      </c>
      <c r="O348" s="261">
        <v>1</v>
      </c>
    </row>
    <row r="349" spans="1:15" x14ac:dyDescent="0.25">
      <c r="A349" s="257">
        <v>16305</v>
      </c>
      <c r="B349" s="257" t="s">
        <v>271</v>
      </c>
      <c r="C349" s="260">
        <v>1</v>
      </c>
      <c r="D349" s="260">
        <v>1</v>
      </c>
      <c r="E349" s="260">
        <v>1</v>
      </c>
      <c r="F349" s="260">
        <v>1</v>
      </c>
      <c r="G349" s="260">
        <v>1</v>
      </c>
      <c r="H349" s="260">
        <v>1</v>
      </c>
      <c r="I349" s="260">
        <v>1</v>
      </c>
      <c r="J349" s="260">
        <v>1</v>
      </c>
      <c r="K349" s="260">
        <v>1</v>
      </c>
      <c r="L349" s="260">
        <v>1</v>
      </c>
      <c r="M349" s="260">
        <v>1</v>
      </c>
      <c r="N349" s="260">
        <v>1</v>
      </c>
      <c r="O349" s="261">
        <v>1</v>
      </c>
    </row>
  </sheetData>
  <sheetProtection algorithmName="SHA-512" hashValue="3c5WvczAd2UsfMFMHWbhMTdhUkX7cQCIw6yctJQFG/FR//CoNHBoAJSrHlqejeYRa1pDzJkIJYvNKGaRhALVsw==" saltValue="J40Z+PiLGkoKuN6bd9+sm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G348"/>
  <sheetViews>
    <sheetView workbookViewId="0">
      <selection activeCell="C19" sqref="C19"/>
    </sheetView>
  </sheetViews>
  <sheetFormatPr baseColWidth="10" defaultColWidth="11.5703125" defaultRowHeight="15" x14ac:dyDescent="0.25"/>
  <cols>
    <col min="1" max="1" width="7" style="21" customWidth="1"/>
    <col min="2" max="2" width="18.7109375" style="177" customWidth="1"/>
    <col min="3" max="3" width="15.42578125" style="177" bestFit="1" customWidth="1"/>
    <col min="4" max="4" width="20.140625" style="177" bestFit="1" customWidth="1"/>
    <col min="5" max="5" width="15" style="177" customWidth="1"/>
    <col min="6" max="6" width="13.85546875" style="44" customWidth="1"/>
    <col min="7" max="7" width="16.5703125" style="99" bestFit="1" customWidth="1"/>
    <col min="8" max="16384" width="11.5703125" style="99"/>
  </cols>
  <sheetData>
    <row r="1" spans="1:7" x14ac:dyDescent="0.25">
      <c r="A1" s="179" t="s">
        <v>1204</v>
      </c>
      <c r="B1" s="38"/>
      <c r="C1" s="38"/>
      <c r="D1" s="38"/>
      <c r="E1" s="38"/>
    </row>
    <row r="2" spans="1:7" x14ac:dyDescent="0.25">
      <c r="A2" s="38">
        <v>1</v>
      </c>
      <c r="B2" s="38">
        <f>A2+1</f>
        <v>2</v>
      </c>
      <c r="C2" s="38">
        <v>3</v>
      </c>
      <c r="D2" s="38">
        <v>4</v>
      </c>
      <c r="E2" s="38">
        <f t="shared" ref="E2:G2" si="0">D2+1</f>
        <v>5</v>
      </c>
      <c r="F2" s="38">
        <f t="shared" si="0"/>
        <v>6</v>
      </c>
      <c r="G2" s="38">
        <f t="shared" si="0"/>
        <v>7</v>
      </c>
    </row>
    <row r="3" spans="1:7" ht="45" x14ac:dyDescent="0.25">
      <c r="A3" s="161" t="s">
        <v>401</v>
      </c>
      <c r="B3" s="161" t="s">
        <v>352</v>
      </c>
      <c r="C3" s="229" t="s">
        <v>403</v>
      </c>
      <c r="D3" s="229" t="s">
        <v>402</v>
      </c>
      <c r="E3" s="161" t="s">
        <v>404</v>
      </c>
      <c r="F3" s="161" t="s">
        <v>370</v>
      </c>
      <c r="G3" s="169" t="s">
        <v>381</v>
      </c>
    </row>
    <row r="4" spans="1:7" x14ac:dyDescent="0.25">
      <c r="A4" s="117">
        <v>1101</v>
      </c>
      <c r="B4" s="117" t="s">
        <v>60</v>
      </c>
      <c r="C4" s="137">
        <v>0</v>
      </c>
      <c r="D4" s="137">
        <v>0</v>
      </c>
      <c r="E4" s="137">
        <f t="shared" ref="E4:E67" si="1">SUM(C4:D4)</f>
        <v>0</v>
      </c>
      <c r="F4" s="136" t="str">
        <f>IF(E4&gt;0,"SI","NO")</f>
        <v>NO</v>
      </c>
      <c r="G4" s="136">
        <f t="shared" ref="G4:G67" si="2">IF(F4="NO",1,0)</f>
        <v>1</v>
      </c>
    </row>
    <row r="5" spans="1:7" x14ac:dyDescent="0.25">
      <c r="A5" s="117">
        <v>1107</v>
      </c>
      <c r="B5" s="117" t="s">
        <v>70</v>
      </c>
      <c r="C5" s="137">
        <v>0</v>
      </c>
      <c r="D5" s="137">
        <v>0</v>
      </c>
      <c r="E5" s="137">
        <f t="shared" si="1"/>
        <v>0</v>
      </c>
      <c r="F5" s="136" t="str">
        <f t="shared" ref="F5:F68" si="3">IF(E5&gt;0,"SI","NO")</f>
        <v>NO</v>
      </c>
      <c r="G5" s="136">
        <f t="shared" si="2"/>
        <v>1</v>
      </c>
    </row>
    <row r="6" spans="1:7" x14ac:dyDescent="0.25">
      <c r="A6" s="117">
        <v>1401</v>
      </c>
      <c r="B6" s="117" t="s">
        <v>220</v>
      </c>
      <c r="C6" s="137">
        <v>0</v>
      </c>
      <c r="D6" s="137">
        <v>384852</v>
      </c>
      <c r="E6" s="137">
        <f t="shared" si="1"/>
        <v>384852</v>
      </c>
      <c r="F6" s="136" t="str">
        <f t="shared" si="3"/>
        <v>SI</v>
      </c>
      <c r="G6" s="136">
        <f t="shared" si="2"/>
        <v>0</v>
      </c>
    </row>
    <row r="7" spans="1:7" x14ac:dyDescent="0.25">
      <c r="A7" s="117">
        <v>1402</v>
      </c>
      <c r="B7" s="117" t="s">
        <v>261</v>
      </c>
      <c r="C7" s="137">
        <v>0</v>
      </c>
      <c r="D7" s="137">
        <v>0</v>
      </c>
      <c r="E7" s="137">
        <f t="shared" si="1"/>
        <v>0</v>
      </c>
      <c r="F7" s="136" t="str">
        <f t="shared" si="3"/>
        <v>NO</v>
      </c>
      <c r="G7" s="136">
        <f t="shared" si="2"/>
        <v>1</v>
      </c>
    </row>
    <row r="8" spans="1:7" x14ac:dyDescent="0.25">
      <c r="A8" s="117">
        <v>1403</v>
      </c>
      <c r="B8" s="117" t="s">
        <v>334</v>
      </c>
      <c r="C8" s="137">
        <v>0</v>
      </c>
      <c r="D8" s="137">
        <v>0</v>
      </c>
      <c r="E8" s="137">
        <f t="shared" si="1"/>
        <v>0</v>
      </c>
      <c r="F8" s="136" t="str">
        <f t="shared" si="3"/>
        <v>NO</v>
      </c>
      <c r="G8" s="136">
        <f t="shared" si="2"/>
        <v>1</v>
      </c>
    </row>
    <row r="9" spans="1:7" x14ac:dyDescent="0.25">
      <c r="A9" s="117">
        <v>1404</v>
      </c>
      <c r="B9" s="117" t="s">
        <v>262</v>
      </c>
      <c r="C9" s="137">
        <v>0</v>
      </c>
      <c r="D9" s="137">
        <v>0</v>
      </c>
      <c r="E9" s="137">
        <f t="shared" si="1"/>
        <v>0</v>
      </c>
      <c r="F9" s="136" t="str">
        <f t="shared" si="3"/>
        <v>NO</v>
      </c>
      <c r="G9" s="136">
        <f t="shared" si="2"/>
        <v>1</v>
      </c>
    </row>
    <row r="10" spans="1:7" x14ac:dyDescent="0.25">
      <c r="A10" s="117">
        <v>1405</v>
      </c>
      <c r="B10" s="117" t="s">
        <v>209</v>
      </c>
      <c r="C10" s="137">
        <v>0</v>
      </c>
      <c r="D10" s="137">
        <v>0</v>
      </c>
      <c r="E10" s="137">
        <f t="shared" si="1"/>
        <v>0</v>
      </c>
      <c r="F10" s="136" t="str">
        <f t="shared" si="3"/>
        <v>NO</v>
      </c>
      <c r="G10" s="136">
        <f t="shared" si="2"/>
        <v>1</v>
      </c>
    </row>
    <row r="11" spans="1:7" x14ac:dyDescent="0.25">
      <c r="A11" s="117">
        <v>2101</v>
      </c>
      <c r="B11" s="117" t="s">
        <v>28</v>
      </c>
      <c r="C11" s="137">
        <v>0</v>
      </c>
      <c r="D11" s="137">
        <v>0</v>
      </c>
      <c r="E11" s="137">
        <f t="shared" si="1"/>
        <v>0</v>
      </c>
      <c r="F11" s="136" t="str">
        <f t="shared" si="3"/>
        <v>NO</v>
      </c>
      <c r="G11" s="136">
        <f t="shared" si="2"/>
        <v>1</v>
      </c>
    </row>
    <row r="12" spans="1:7" x14ac:dyDescent="0.25">
      <c r="A12" s="117">
        <v>2102</v>
      </c>
      <c r="B12" s="117" t="s">
        <v>143</v>
      </c>
      <c r="C12" s="137">
        <v>0</v>
      </c>
      <c r="D12" s="137">
        <v>0</v>
      </c>
      <c r="E12" s="137">
        <f t="shared" si="1"/>
        <v>0</v>
      </c>
      <c r="F12" s="136" t="str">
        <f t="shared" si="3"/>
        <v>NO</v>
      </c>
      <c r="G12" s="136">
        <f t="shared" si="2"/>
        <v>1</v>
      </c>
    </row>
    <row r="13" spans="1:7" x14ac:dyDescent="0.25">
      <c r="A13" s="117">
        <v>2103</v>
      </c>
      <c r="B13" s="117" t="s">
        <v>206</v>
      </c>
      <c r="C13" s="137">
        <v>0</v>
      </c>
      <c r="D13" s="137">
        <v>1398588</v>
      </c>
      <c r="E13" s="137">
        <f t="shared" si="1"/>
        <v>1398588</v>
      </c>
      <c r="F13" s="136" t="str">
        <f t="shared" si="3"/>
        <v>SI</v>
      </c>
      <c r="G13" s="136">
        <f t="shared" si="2"/>
        <v>0</v>
      </c>
    </row>
    <row r="14" spans="1:7" x14ac:dyDescent="0.25">
      <c r="A14" s="117">
        <v>2104</v>
      </c>
      <c r="B14" s="117" t="s">
        <v>129</v>
      </c>
      <c r="C14" s="137">
        <v>0</v>
      </c>
      <c r="D14" s="137">
        <v>0</v>
      </c>
      <c r="E14" s="137">
        <f t="shared" si="1"/>
        <v>0</v>
      </c>
      <c r="F14" s="136" t="str">
        <f t="shared" si="3"/>
        <v>NO</v>
      </c>
      <c r="G14" s="136">
        <f t="shared" si="2"/>
        <v>1</v>
      </c>
    </row>
    <row r="15" spans="1:7" x14ac:dyDescent="0.25">
      <c r="A15" s="117">
        <v>2201</v>
      </c>
      <c r="B15" s="117" t="s">
        <v>74</v>
      </c>
      <c r="C15" s="137">
        <v>0</v>
      </c>
      <c r="D15" s="137">
        <v>0</v>
      </c>
      <c r="E15" s="137">
        <f t="shared" si="1"/>
        <v>0</v>
      </c>
      <c r="F15" s="136" t="str">
        <f t="shared" si="3"/>
        <v>NO</v>
      </c>
      <c r="G15" s="136">
        <f t="shared" si="2"/>
        <v>1</v>
      </c>
    </row>
    <row r="16" spans="1:7" x14ac:dyDescent="0.25">
      <c r="A16" s="117">
        <v>2202</v>
      </c>
      <c r="B16" s="117" t="s">
        <v>326</v>
      </c>
      <c r="C16" s="137">
        <v>0</v>
      </c>
      <c r="D16" s="137">
        <v>0</v>
      </c>
      <c r="E16" s="137">
        <f t="shared" si="1"/>
        <v>0</v>
      </c>
      <c r="F16" s="136" t="str">
        <f t="shared" si="3"/>
        <v>NO</v>
      </c>
      <c r="G16" s="136">
        <f t="shared" si="2"/>
        <v>1</v>
      </c>
    </row>
    <row r="17" spans="1:7" x14ac:dyDescent="0.25">
      <c r="A17" s="117">
        <v>2203</v>
      </c>
      <c r="B17" s="117" t="s">
        <v>202</v>
      </c>
      <c r="C17" s="137">
        <v>0</v>
      </c>
      <c r="D17" s="137">
        <v>0</v>
      </c>
      <c r="E17" s="137">
        <f t="shared" si="1"/>
        <v>0</v>
      </c>
      <c r="F17" s="136" t="str">
        <f t="shared" si="3"/>
        <v>NO</v>
      </c>
      <c r="G17" s="136">
        <f t="shared" si="2"/>
        <v>1</v>
      </c>
    </row>
    <row r="18" spans="1:7" x14ac:dyDescent="0.25">
      <c r="A18" s="117">
        <v>2301</v>
      </c>
      <c r="B18" s="117" t="s">
        <v>125</v>
      </c>
      <c r="C18" s="137">
        <v>0</v>
      </c>
      <c r="D18" s="137">
        <v>0</v>
      </c>
      <c r="E18" s="137">
        <f t="shared" si="1"/>
        <v>0</v>
      </c>
      <c r="F18" s="136" t="str">
        <f t="shared" si="3"/>
        <v>NO</v>
      </c>
      <c r="G18" s="136">
        <f t="shared" si="2"/>
        <v>1</v>
      </c>
    </row>
    <row r="19" spans="1:7" x14ac:dyDescent="0.25">
      <c r="A19" s="117">
        <v>2302</v>
      </c>
      <c r="B19" s="117" t="s">
        <v>145</v>
      </c>
      <c r="C19" s="137">
        <v>0</v>
      </c>
      <c r="D19" s="137">
        <v>0</v>
      </c>
      <c r="E19" s="137">
        <f t="shared" si="1"/>
        <v>0</v>
      </c>
      <c r="F19" s="136" t="str">
        <f t="shared" si="3"/>
        <v>NO</v>
      </c>
      <c r="G19" s="136">
        <f t="shared" si="2"/>
        <v>1</v>
      </c>
    </row>
    <row r="20" spans="1:7" x14ac:dyDescent="0.25">
      <c r="A20" s="117">
        <v>3101</v>
      </c>
      <c r="B20" s="117" t="s">
        <v>52</v>
      </c>
      <c r="C20" s="137">
        <v>0</v>
      </c>
      <c r="D20" s="137">
        <v>25587980</v>
      </c>
      <c r="E20" s="137">
        <f t="shared" si="1"/>
        <v>25587980</v>
      </c>
      <c r="F20" s="136" t="str">
        <f t="shared" si="3"/>
        <v>SI</v>
      </c>
      <c r="G20" s="136">
        <f t="shared" si="2"/>
        <v>0</v>
      </c>
    </row>
    <row r="21" spans="1:7" x14ac:dyDescent="0.25">
      <c r="A21" s="117">
        <v>3102</v>
      </c>
      <c r="B21" s="117" t="s">
        <v>87</v>
      </c>
      <c r="C21" s="137">
        <v>0</v>
      </c>
      <c r="D21" s="137">
        <v>0</v>
      </c>
      <c r="E21" s="137">
        <f t="shared" si="1"/>
        <v>0</v>
      </c>
      <c r="F21" s="136" t="str">
        <f t="shared" si="3"/>
        <v>NO</v>
      </c>
      <c r="G21" s="136">
        <f t="shared" si="2"/>
        <v>1</v>
      </c>
    </row>
    <row r="22" spans="1:7" x14ac:dyDescent="0.25">
      <c r="A22" s="117">
        <v>3103</v>
      </c>
      <c r="B22" s="117" t="s">
        <v>168</v>
      </c>
      <c r="C22" s="137">
        <v>0</v>
      </c>
      <c r="D22" s="137">
        <v>0</v>
      </c>
      <c r="E22" s="137">
        <f t="shared" si="1"/>
        <v>0</v>
      </c>
      <c r="F22" s="136" t="str">
        <f t="shared" si="3"/>
        <v>NO</v>
      </c>
      <c r="G22" s="136">
        <f t="shared" si="2"/>
        <v>1</v>
      </c>
    </row>
    <row r="23" spans="1:7" x14ac:dyDescent="0.25">
      <c r="A23" s="117">
        <v>3201</v>
      </c>
      <c r="B23" s="117" t="s">
        <v>133</v>
      </c>
      <c r="C23" s="137">
        <v>0</v>
      </c>
      <c r="D23" s="137">
        <v>0</v>
      </c>
      <c r="E23" s="137">
        <f t="shared" si="1"/>
        <v>0</v>
      </c>
      <c r="F23" s="136" t="str">
        <f t="shared" si="3"/>
        <v>NO</v>
      </c>
      <c r="G23" s="136">
        <f t="shared" si="2"/>
        <v>1</v>
      </c>
    </row>
    <row r="24" spans="1:7" x14ac:dyDescent="0.25">
      <c r="A24" s="117">
        <v>3202</v>
      </c>
      <c r="B24" s="117" t="s">
        <v>181</v>
      </c>
      <c r="C24" s="137">
        <v>0</v>
      </c>
      <c r="D24" s="137">
        <v>0</v>
      </c>
      <c r="E24" s="137">
        <f t="shared" si="1"/>
        <v>0</v>
      </c>
      <c r="F24" s="136" t="str">
        <f t="shared" si="3"/>
        <v>NO</v>
      </c>
      <c r="G24" s="136">
        <f t="shared" si="2"/>
        <v>1</v>
      </c>
    </row>
    <row r="25" spans="1:7" x14ac:dyDescent="0.25">
      <c r="A25" s="117">
        <v>3301</v>
      </c>
      <c r="B25" s="117" t="s">
        <v>142</v>
      </c>
      <c r="C25" s="137">
        <v>0</v>
      </c>
      <c r="D25" s="137">
        <v>0</v>
      </c>
      <c r="E25" s="137">
        <f t="shared" si="1"/>
        <v>0</v>
      </c>
      <c r="F25" s="136" t="str">
        <f t="shared" si="3"/>
        <v>NO</v>
      </c>
      <c r="G25" s="136">
        <f t="shared" si="2"/>
        <v>1</v>
      </c>
    </row>
    <row r="26" spans="1:7" x14ac:dyDescent="0.25">
      <c r="A26" s="117">
        <v>3302</v>
      </c>
      <c r="B26" s="117" t="s">
        <v>329</v>
      </c>
      <c r="C26" s="137">
        <v>0</v>
      </c>
      <c r="D26" s="137">
        <v>0</v>
      </c>
      <c r="E26" s="137">
        <f t="shared" si="1"/>
        <v>0</v>
      </c>
      <c r="F26" s="136" t="str">
        <f t="shared" si="3"/>
        <v>NO</v>
      </c>
      <c r="G26" s="136">
        <f t="shared" si="2"/>
        <v>1</v>
      </c>
    </row>
    <row r="27" spans="1:7" x14ac:dyDescent="0.25">
      <c r="A27" s="117">
        <v>3303</v>
      </c>
      <c r="B27" s="117" t="s">
        <v>159</v>
      </c>
      <c r="C27" s="137">
        <v>0</v>
      </c>
      <c r="D27" s="137">
        <v>0</v>
      </c>
      <c r="E27" s="137">
        <f t="shared" si="1"/>
        <v>0</v>
      </c>
      <c r="F27" s="136" t="str">
        <f t="shared" si="3"/>
        <v>NO</v>
      </c>
      <c r="G27" s="136">
        <f t="shared" si="2"/>
        <v>1</v>
      </c>
    </row>
    <row r="28" spans="1:7" x14ac:dyDescent="0.25">
      <c r="A28" s="117">
        <v>3304</v>
      </c>
      <c r="B28" s="117" t="s">
        <v>217</v>
      </c>
      <c r="C28" s="137">
        <v>0</v>
      </c>
      <c r="D28" s="137">
        <v>0</v>
      </c>
      <c r="E28" s="137">
        <f t="shared" si="1"/>
        <v>0</v>
      </c>
      <c r="F28" s="136" t="str">
        <f t="shared" si="3"/>
        <v>NO</v>
      </c>
      <c r="G28" s="136">
        <f t="shared" si="2"/>
        <v>1</v>
      </c>
    </row>
    <row r="29" spans="1:7" x14ac:dyDescent="0.25">
      <c r="A29" s="117">
        <v>4101</v>
      </c>
      <c r="B29" s="117" t="s">
        <v>84</v>
      </c>
      <c r="C29" s="137">
        <v>5631616930</v>
      </c>
      <c r="D29" s="137">
        <v>0</v>
      </c>
      <c r="E29" s="137">
        <f t="shared" si="1"/>
        <v>5631616930</v>
      </c>
      <c r="F29" s="136" t="str">
        <f t="shared" si="3"/>
        <v>SI</v>
      </c>
      <c r="G29" s="136">
        <f t="shared" si="2"/>
        <v>0</v>
      </c>
    </row>
    <row r="30" spans="1:7" x14ac:dyDescent="0.25">
      <c r="A30" s="117">
        <v>4102</v>
      </c>
      <c r="B30" s="117" t="s">
        <v>77</v>
      </c>
      <c r="C30" s="137">
        <v>0</v>
      </c>
      <c r="D30" s="137">
        <v>0</v>
      </c>
      <c r="E30" s="137">
        <f t="shared" si="1"/>
        <v>0</v>
      </c>
      <c r="F30" s="136" t="str">
        <f t="shared" si="3"/>
        <v>NO</v>
      </c>
      <c r="G30" s="136">
        <f t="shared" si="2"/>
        <v>1</v>
      </c>
    </row>
    <row r="31" spans="1:7" x14ac:dyDescent="0.25">
      <c r="A31" s="117">
        <v>4103</v>
      </c>
      <c r="B31" s="117" t="s">
        <v>89</v>
      </c>
      <c r="C31" s="137">
        <v>0</v>
      </c>
      <c r="D31" s="137">
        <v>0</v>
      </c>
      <c r="E31" s="137">
        <f t="shared" si="1"/>
        <v>0</v>
      </c>
      <c r="F31" s="136" t="str">
        <f t="shared" si="3"/>
        <v>NO</v>
      </c>
      <c r="G31" s="136">
        <f t="shared" si="2"/>
        <v>1</v>
      </c>
    </row>
    <row r="32" spans="1:7" x14ac:dyDescent="0.25">
      <c r="A32" s="117">
        <v>4104</v>
      </c>
      <c r="B32" s="117" t="s">
        <v>327</v>
      </c>
      <c r="C32" s="137">
        <v>0</v>
      </c>
      <c r="D32" s="137">
        <v>3783200</v>
      </c>
      <c r="E32" s="137">
        <f t="shared" si="1"/>
        <v>3783200</v>
      </c>
      <c r="F32" s="136" t="str">
        <f t="shared" si="3"/>
        <v>SI</v>
      </c>
      <c r="G32" s="136">
        <f t="shared" si="2"/>
        <v>0</v>
      </c>
    </row>
    <row r="33" spans="1:7" x14ac:dyDescent="0.25">
      <c r="A33" s="117">
        <v>4105</v>
      </c>
      <c r="B33" s="117" t="s">
        <v>208</v>
      </c>
      <c r="C33" s="137">
        <v>0</v>
      </c>
      <c r="D33" s="137">
        <v>0</v>
      </c>
      <c r="E33" s="137">
        <f t="shared" si="1"/>
        <v>0</v>
      </c>
      <c r="F33" s="136" t="str">
        <f t="shared" si="3"/>
        <v>NO</v>
      </c>
      <c r="G33" s="136">
        <f t="shared" si="2"/>
        <v>1</v>
      </c>
    </row>
    <row r="34" spans="1:7" x14ac:dyDescent="0.25">
      <c r="A34" s="117">
        <v>4106</v>
      </c>
      <c r="B34" s="117" t="s">
        <v>230</v>
      </c>
      <c r="C34" s="137">
        <v>0</v>
      </c>
      <c r="D34" s="137">
        <v>35035752</v>
      </c>
      <c r="E34" s="137">
        <f t="shared" si="1"/>
        <v>35035752</v>
      </c>
      <c r="F34" s="136" t="str">
        <f t="shared" si="3"/>
        <v>SI</v>
      </c>
      <c r="G34" s="136">
        <f t="shared" si="2"/>
        <v>0</v>
      </c>
    </row>
    <row r="35" spans="1:7" x14ac:dyDescent="0.25">
      <c r="A35" s="117">
        <v>4201</v>
      </c>
      <c r="B35" s="117" t="s">
        <v>119</v>
      </c>
      <c r="C35" s="137">
        <v>0</v>
      </c>
      <c r="D35" s="137">
        <v>8823396</v>
      </c>
      <c r="E35" s="137">
        <f t="shared" si="1"/>
        <v>8823396</v>
      </c>
      <c r="F35" s="136" t="str">
        <f t="shared" si="3"/>
        <v>SI</v>
      </c>
      <c r="G35" s="136">
        <f t="shared" si="2"/>
        <v>0</v>
      </c>
    </row>
    <row r="36" spans="1:7" x14ac:dyDescent="0.25">
      <c r="A36" s="117">
        <v>4202</v>
      </c>
      <c r="B36" s="117" t="s">
        <v>248</v>
      </c>
      <c r="C36" s="137">
        <v>0</v>
      </c>
      <c r="D36" s="137">
        <v>0</v>
      </c>
      <c r="E36" s="137">
        <f t="shared" si="1"/>
        <v>0</v>
      </c>
      <c r="F36" s="136" t="str">
        <f t="shared" si="3"/>
        <v>NO</v>
      </c>
      <c r="G36" s="136">
        <f t="shared" si="2"/>
        <v>1</v>
      </c>
    </row>
    <row r="37" spans="1:7" x14ac:dyDescent="0.25">
      <c r="A37" s="117">
        <v>4203</v>
      </c>
      <c r="B37" s="117" t="s">
        <v>171</v>
      </c>
      <c r="C37" s="137">
        <v>0</v>
      </c>
      <c r="D37" s="137">
        <v>0</v>
      </c>
      <c r="E37" s="137">
        <f t="shared" si="1"/>
        <v>0</v>
      </c>
      <c r="F37" s="136" t="str">
        <f t="shared" si="3"/>
        <v>NO</v>
      </c>
      <c r="G37" s="136">
        <f t="shared" si="2"/>
        <v>1</v>
      </c>
    </row>
    <row r="38" spans="1:7" x14ac:dyDescent="0.25">
      <c r="A38" s="117">
        <v>4204</v>
      </c>
      <c r="B38" s="117" t="s">
        <v>308</v>
      </c>
      <c r="C38" s="137">
        <v>0</v>
      </c>
      <c r="D38" s="137">
        <v>18652801</v>
      </c>
      <c r="E38" s="137">
        <f t="shared" si="1"/>
        <v>18652801</v>
      </c>
      <c r="F38" s="136" t="str">
        <f t="shared" si="3"/>
        <v>SI</v>
      </c>
      <c r="G38" s="136">
        <f t="shared" si="2"/>
        <v>0</v>
      </c>
    </row>
    <row r="39" spans="1:7" x14ac:dyDescent="0.25">
      <c r="A39" s="117">
        <v>4301</v>
      </c>
      <c r="B39" s="117" t="s">
        <v>124</v>
      </c>
      <c r="C39" s="137">
        <v>0</v>
      </c>
      <c r="D39" s="137">
        <v>0</v>
      </c>
      <c r="E39" s="137">
        <f t="shared" si="1"/>
        <v>0</v>
      </c>
      <c r="F39" s="136" t="str">
        <f t="shared" si="3"/>
        <v>NO</v>
      </c>
      <c r="G39" s="136">
        <f t="shared" si="2"/>
        <v>1</v>
      </c>
    </row>
    <row r="40" spans="1:7" x14ac:dyDescent="0.25">
      <c r="A40" s="117">
        <v>4302</v>
      </c>
      <c r="B40" s="117" t="s">
        <v>314</v>
      </c>
      <c r="C40" s="137">
        <v>0</v>
      </c>
      <c r="D40" s="137">
        <v>0</v>
      </c>
      <c r="E40" s="137">
        <f t="shared" si="1"/>
        <v>0</v>
      </c>
      <c r="F40" s="136" t="str">
        <f t="shared" si="3"/>
        <v>NO</v>
      </c>
      <c r="G40" s="136">
        <f t="shared" si="2"/>
        <v>1</v>
      </c>
    </row>
    <row r="41" spans="1:7" x14ac:dyDescent="0.25">
      <c r="A41" s="117">
        <v>4303</v>
      </c>
      <c r="B41" s="117" t="s">
        <v>253</v>
      </c>
      <c r="C41" s="137">
        <v>0</v>
      </c>
      <c r="D41" s="137">
        <v>0</v>
      </c>
      <c r="E41" s="137">
        <f t="shared" si="1"/>
        <v>0</v>
      </c>
      <c r="F41" s="136" t="str">
        <f t="shared" si="3"/>
        <v>NO</v>
      </c>
      <c r="G41" s="136">
        <f t="shared" si="2"/>
        <v>1</v>
      </c>
    </row>
    <row r="42" spans="1:7" x14ac:dyDescent="0.25">
      <c r="A42" s="117">
        <v>4304</v>
      </c>
      <c r="B42" s="117" t="s">
        <v>299</v>
      </c>
      <c r="C42" s="137">
        <v>0</v>
      </c>
      <c r="D42" s="137">
        <v>0</v>
      </c>
      <c r="E42" s="137">
        <f t="shared" si="1"/>
        <v>0</v>
      </c>
      <c r="F42" s="136" t="str">
        <f t="shared" si="3"/>
        <v>NO</v>
      </c>
      <c r="G42" s="136">
        <f t="shared" si="2"/>
        <v>1</v>
      </c>
    </row>
    <row r="43" spans="1:7" x14ac:dyDescent="0.25">
      <c r="A43" s="117">
        <v>4305</v>
      </c>
      <c r="B43" s="117" t="s">
        <v>282</v>
      </c>
      <c r="C43" s="137">
        <v>0</v>
      </c>
      <c r="D43" s="137">
        <v>0</v>
      </c>
      <c r="E43" s="137">
        <f t="shared" si="1"/>
        <v>0</v>
      </c>
      <c r="F43" s="136" t="str">
        <f t="shared" si="3"/>
        <v>NO</v>
      </c>
      <c r="G43" s="136">
        <f t="shared" si="2"/>
        <v>1</v>
      </c>
    </row>
    <row r="44" spans="1:7" x14ac:dyDescent="0.25">
      <c r="A44" s="117">
        <v>5101</v>
      </c>
      <c r="B44" s="117" t="s">
        <v>47</v>
      </c>
      <c r="C44" s="137">
        <v>1400991869</v>
      </c>
      <c r="D44" s="137">
        <v>0</v>
      </c>
      <c r="E44" s="137">
        <f t="shared" si="1"/>
        <v>1400991869</v>
      </c>
      <c r="F44" s="136" t="str">
        <f t="shared" si="3"/>
        <v>SI</v>
      </c>
      <c r="G44" s="136">
        <f t="shared" si="2"/>
        <v>0</v>
      </c>
    </row>
    <row r="45" spans="1:7" x14ac:dyDescent="0.25">
      <c r="A45" s="117">
        <v>5102</v>
      </c>
      <c r="B45" s="117" t="s">
        <v>152</v>
      </c>
      <c r="C45" s="137">
        <v>0</v>
      </c>
      <c r="D45" s="137">
        <v>0</v>
      </c>
      <c r="E45" s="137">
        <f t="shared" si="1"/>
        <v>0</v>
      </c>
      <c r="F45" s="136" t="str">
        <f t="shared" si="3"/>
        <v>NO</v>
      </c>
      <c r="G45" s="136">
        <f t="shared" si="2"/>
        <v>1</v>
      </c>
    </row>
    <row r="46" spans="1:7" x14ac:dyDescent="0.25">
      <c r="A46" s="117">
        <v>5103</v>
      </c>
      <c r="B46" s="117" t="s">
        <v>58</v>
      </c>
      <c r="C46" s="137">
        <v>0</v>
      </c>
      <c r="D46" s="137">
        <v>0</v>
      </c>
      <c r="E46" s="137">
        <f t="shared" si="1"/>
        <v>0</v>
      </c>
      <c r="F46" s="136" t="str">
        <f t="shared" si="3"/>
        <v>NO</v>
      </c>
      <c r="G46" s="136">
        <f t="shared" si="2"/>
        <v>1</v>
      </c>
    </row>
    <row r="47" spans="1:7" x14ac:dyDescent="0.25">
      <c r="A47" s="117">
        <v>5104</v>
      </c>
      <c r="B47" s="117" t="s">
        <v>320</v>
      </c>
      <c r="C47" s="137">
        <v>0</v>
      </c>
      <c r="D47" s="137">
        <v>0</v>
      </c>
      <c r="E47" s="137">
        <f t="shared" si="1"/>
        <v>0</v>
      </c>
      <c r="F47" s="136" t="str">
        <f t="shared" si="3"/>
        <v>NO</v>
      </c>
      <c r="G47" s="136">
        <f t="shared" si="2"/>
        <v>1</v>
      </c>
    </row>
    <row r="48" spans="1:7" x14ac:dyDescent="0.25">
      <c r="A48" s="117">
        <v>5105</v>
      </c>
      <c r="B48" s="117" t="s">
        <v>147</v>
      </c>
      <c r="C48" s="137">
        <v>0</v>
      </c>
      <c r="D48" s="137">
        <v>0</v>
      </c>
      <c r="E48" s="137">
        <f t="shared" si="1"/>
        <v>0</v>
      </c>
      <c r="F48" s="136" t="str">
        <f t="shared" si="3"/>
        <v>NO</v>
      </c>
      <c r="G48" s="136">
        <f t="shared" si="2"/>
        <v>1</v>
      </c>
    </row>
    <row r="49" spans="1:7" x14ac:dyDescent="0.25">
      <c r="A49" s="117">
        <v>5107</v>
      </c>
      <c r="B49" s="117" t="s">
        <v>94</v>
      </c>
      <c r="C49" s="137">
        <v>0</v>
      </c>
      <c r="D49" s="137">
        <v>0</v>
      </c>
      <c r="E49" s="137">
        <f t="shared" si="1"/>
        <v>0</v>
      </c>
      <c r="F49" s="136" t="str">
        <f t="shared" si="3"/>
        <v>NO</v>
      </c>
      <c r="G49" s="136">
        <f t="shared" si="2"/>
        <v>1</v>
      </c>
    </row>
    <row r="50" spans="1:7" x14ac:dyDescent="0.25">
      <c r="A50" s="117">
        <v>5109</v>
      </c>
      <c r="B50" s="117" t="s">
        <v>17</v>
      </c>
      <c r="C50" s="137">
        <v>12084468</v>
      </c>
      <c r="D50" s="137">
        <v>0</v>
      </c>
      <c r="E50" s="137">
        <f t="shared" si="1"/>
        <v>12084468</v>
      </c>
      <c r="F50" s="136" t="str">
        <f t="shared" si="3"/>
        <v>SI</v>
      </c>
      <c r="G50" s="136">
        <f t="shared" si="2"/>
        <v>0</v>
      </c>
    </row>
    <row r="51" spans="1:7" x14ac:dyDescent="0.25">
      <c r="A51" s="117">
        <v>5201</v>
      </c>
      <c r="B51" s="117" t="s">
        <v>239</v>
      </c>
      <c r="C51" s="137">
        <v>0</v>
      </c>
      <c r="D51" s="137">
        <v>0</v>
      </c>
      <c r="E51" s="137">
        <f t="shared" si="1"/>
        <v>0</v>
      </c>
      <c r="F51" s="136" t="str">
        <f t="shared" si="3"/>
        <v>NO</v>
      </c>
      <c r="G51" s="136">
        <f t="shared" si="2"/>
        <v>1</v>
      </c>
    </row>
    <row r="52" spans="1:7" x14ac:dyDescent="0.25">
      <c r="A52" s="117">
        <v>5301</v>
      </c>
      <c r="B52" s="117" t="s">
        <v>139</v>
      </c>
      <c r="C52" s="137">
        <v>0</v>
      </c>
      <c r="D52" s="137">
        <v>39941830</v>
      </c>
      <c r="E52" s="137">
        <f t="shared" si="1"/>
        <v>39941830</v>
      </c>
      <c r="F52" s="136" t="str">
        <f t="shared" si="3"/>
        <v>SI</v>
      </c>
      <c r="G52" s="136">
        <f t="shared" si="2"/>
        <v>0</v>
      </c>
    </row>
    <row r="53" spans="1:7" x14ac:dyDescent="0.25">
      <c r="A53" s="117">
        <v>5302</v>
      </c>
      <c r="B53" s="117" t="s">
        <v>155</v>
      </c>
      <c r="C53" s="137">
        <v>0</v>
      </c>
      <c r="D53" s="137">
        <v>0</v>
      </c>
      <c r="E53" s="137">
        <f t="shared" si="1"/>
        <v>0</v>
      </c>
      <c r="F53" s="136" t="str">
        <f t="shared" si="3"/>
        <v>NO</v>
      </c>
      <c r="G53" s="136">
        <f t="shared" si="2"/>
        <v>1</v>
      </c>
    </row>
    <row r="54" spans="1:7" x14ac:dyDescent="0.25">
      <c r="A54" s="117">
        <v>5303</v>
      </c>
      <c r="B54" s="117" t="s">
        <v>98</v>
      </c>
      <c r="C54" s="137">
        <v>0</v>
      </c>
      <c r="D54" s="137">
        <v>0</v>
      </c>
      <c r="E54" s="137">
        <f t="shared" si="1"/>
        <v>0</v>
      </c>
      <c r="F54" s="136" t="str">
        <f t="shared" si="3"/>
        <v>NO</v>
      </c>
      <c r="G54" s="136">
        <f t="shared" si="2"/>
        <v>1</v>
      </c>
    </row>
    <row r="55" spans="1:7" x14ac:dyDescent="0.25">
      <c r="A55" s="117">
        <v>5304</v>
      </c>
      <c r="B55" s="117" t="s">
        <v>233</v>
      </c>
      <c r="C55" s="137">
        <v>0</v>
      </c>
      <c r="D55" s="137">
        <v>944398</v>
      </c>
      <c r="E55" s="137">
        <f t="shared" si="1"/>
        <v>944398</v>
      </c>
      <c r="F55" s="136" t="str">
        <f t="shared" si="3"/>
        <v>SI</v>
      </c>
      <c r="G55" s="136">
        <f t="shared" si="2"/>
        <v>0</v>
      </c>
    </row>
    <row r="56" spans="1:7" x14ac:dyDescent="0.25">
      <c r="A56" s="117">
        <v>5401</v>
      </c>
      <c r="B56" s="117" t="s">
        <v>215</v>
      </c>
      <c r="C56" s="137">
        <v>0</v>
      </c>
      <c r="D56" s="137">
        <v>0</v>
      </c>
      <c r="E56" s="137">
        <f t="shared" si="1"/>
        <v>0</v>
      </c>
      <c r="F56" s="136" t="str">
        <f t="shared" si="3"/>
        <v>NO</v>
      </c>
      <c r="G56" s="136">
        <f t="shared" si="2"/>
        <v>1</v>
      </c>
    </row>
    <row r="57" spans="1:7" x14ac:dyDescent="0.25">
      <c r="A57" s="117">
        <v>5402</v>
      </c>
      <c r="B57" s="117" t="s">
        <v>192</v>
      </c>
      <c r="C57" s="137">
        <v>0</v>
      </c>
      <c r="D57" s="137">
        <v>0</v>
      </c>
      <c r="E57" s="137">
        <f t="shared" si="1"/>
        <v>0</v>
      </c>
      <c r="F57" s="136" t="str">
        <f t="shared" si="3"/>
        <v>NO</v>
      </c>
      <c r="G57" s="136">
        <f t="shared" si="2"/>
        <v>1</v>
      </c>
    </row>
    <row r="58" spans="1:7" x14ac:dyDescent="0.25">
      <c r="A58" s="117">
        <v>5403</v>
      </c>
      <c r="B58" s="117" t="s">
        <v>164</v>
      </c>
      <c r="C58" s="137">
        <v>0</v>
      </c>
      <c r="D58" s="137">
        <v>3400057</v>
      </c>
      <c r="E58" s="137">
        <f t="shared" si="1"/>
        <v>3400057</v>
      </c>
      <c r="F58" s="136" t="str">
        <f t="shared" si="3"/>
        <v>SI</v>
      </c>
      <c r="G58" s="136">
        <f t="shared" si="2"/>
        <v>0</v>
      </c>
    </row>
    <row r="59" spans="1:7" x14ac:dyDescent="0.25">
      <c r="A59" s="117">
        <v>5404</v>
      </c>
      <c r="B59" s="117" t="s">
        <v>257</v>
      </c>
      <c r="C59" s="137">
        <v>0</v>
      </c>
      <c r="D59" s="137">
        <v>0</v>
      </c>
      <c r="E59" s="137">
        <f t="shared" si="1"/>
        <v>0</v>
      </c>
      <c r="F59" s="136" t="str">
        <f t="shared" si="3"/>
        <v>NO</v>
      </c>
      <c r="G59" s="136">
        <f t="shared" si="2"/>
        <v>1</v>
      </c>
    </row>
    <row r="60" spans="1:7" x14ac:dyDescent="0.25">
      <c r="A60" s="117">
        <v>5405</v>
      </c>
      <c r="B60" s="117" t="s">
        <v>225</v>
      </c>
      <c r="C60" s="137">
        <v>0</v>
      </c>
      <c r="D60" s="137">
        <v>0</v>
      </c>
      <c r="E60" s="137">
        <f t="shared" si="1"/>
        <v>0</v>
      </c>
      <c r="F60" s="136" t="str">
        <f t="shared" si="3"/>
        <v>NO</v>
      </c>
      <c r="G60" s="136">
        <f t="shared" si="2"/>
        <v>1</v>
      </c>
    </row>
    <row r="61" spans="1:7" x14ac:dyDescent="0.25">
      <c r="A61" s="117">
        <v>5501</v>
      </c>
      <c r="B61" s="117" t="s">
        <v>67</v>
      </c>
      <c r="C61" s="137">
        <v>0</v>
      </c>
      <c r="D61" s="137">
        <v>0</v>
      </c>
      <c r="E61" s="137">
        <f t="shared" si="1"/>
        <v>0</v>
      </c>
      <c r="F61" s="136" t="str">
        <f t="shared" si="3"/>
        <v>NO</v>
      </c>
      <c r="G61" s="136">
        <f t="shared" si="2"/>
        <v>1</v>
      </c>
    </row>
    <row r="62" spans="1:7" x14ac:dyDescent="0.25">
      <c r="A62" s="117">
        <v>5502</v>
      </c>
      <c r="B62" s="117" t="s">
        <v>367</v>
      </c>
      <c r="C62" s="137">
        <v>0</v>
      </c>
      <c r="D62" s="137">
        <v>0</v>
      </c>
      <c r="E62" s="137">
        <f t="shared" si="1"/>
        <v>0</v>
      </c>
      <c r="F62" s="136" t="str">
        <f t="shared" si="3"/>
        <v>NO</v>
      </c>
      <c r="G62" s="136">
        <f t="shared" si="2"/>
        <v>1</v>
      </c>
    </row>
    <row r="63" spans="1:7" x14ac:dyDescent="0.25">
      <c r="A63" s="117">
        <v>5503</v>
      </c>
      <c r="B63" s="117" t="s">
        <v>100</v>
      </c>
      <c r="C63" s="137">
        <v>0</v>
      </c>
      <c r="D63" s="137">
        <v>0</v>
      </c>
      <c r="E63" s="137">
        <f t="shared" si="1"/>
        <v>0</v>
      </c>
      <c r="F63" s="136" t="str">
        <f t="shared" si="3"/>
        <v>NO</v>
      </c>
      <c r="G63" s="136">
        <f t="shared" si="2"/>
        <v>1</v>
      </c>
    </row>
    <row r="64" spans="1:7" x14ac:dyDescent="0.25">
      <c r="A64" s="117">
        <v>5504</v>
      </c>
      <c r="B64" s="117" t="s">
        <v>76</v>
      </c>
      <c r="C64" s="137">
        <v>0</v>
      </c>
      <c r="D64" s="137">
        <v>0</v>
      </c>
      <c r="E64" s="137">
        <f t="shared" si="1"/>
        <v>0</v>
      </c>
      <c r="F64" s="136" t="str">
        <f t="shared" si="3"/>
        <v>NO</v>
      </c>
      <c r="G64" s="136">
        <f t="shared" si="2"/>
        <v>1</v>
      </c>
    </row>
    <row r="65" spans="1:7" x14ac:dyDescent="0.25">
      <c r="A65" s="117">
        <v>5506</v>
      </c>
      <c r="B65" s="117" t="s">
        <v>238</v>
      </c>
      <c r="C65" s="137">
        <v>0</v>
      </c>
      <c r="D65" s="137">
        <v>0</v>
      </c>
      <c r="E65" s="137">
        <f t="shared" si="1"/>
        <v>0</v>
      </c>
      <c r="F65" s="136" t="str">
        <f t="shared" si="3"/>
        <v>NO</v>
      </c>
      <c r="G65" s="136">
        <f t="shared" si="2"/>
        <v>1</v>
      </c>
    </row>
    <row r="66" spans="1:7" x14ac:dyDescent="0.25">
      <c r="A66" s="117">
        <v>5601</v>
      </c>
      <c r="B66" s="117" t="s">
        <v>54</v>
      </c>
      <c r="C66" s="137">
        <v>0</v>
      </c>
      <c r="D66" s="137">
        <v>0</v>
      </c>
      <c r="E66" s="137">
        <f t="shared" si="1"/>
        <v>0</v>
      </c>
      <c r="F66" s="136" t="str">
        <f t="shared" si="3"/>
        <v>NO</v>
      </c>
      <c r="G66" s="136">
        <f t="shared" si="2"/>
        <v>1</v>
      </c>
    </row>
    <row r="67" spans="1:7" x14ac:dyDescent="0.25">
      <c r="A67" s="117">
        <v>5602</v>
      </c>
      <c r="B67" s="117" t="s">
        <v>194</v>
      </c>
      <c r="C67" s="137">
        <v>0</v>
      </c>
      <c r="D67" s="137">
        <v>0</v>
      </c>
      <c r="E67" s="137">
        <f t="shared" si="1"/>
        <v>0</v>
      </c>
      <c r="F67" s="136" t="str">
        <f t="shared" si="3"/>
        <v>NO</v>
      </c>
      <c r="G67" s="136">
        <f t="shared" si="2"/>
        <v>1</v>
      </c>
    </row>
    <row r="68" spans="1:7" x14ac:dyDescent="0.25">
      <c r="A68" s="117">
        <v>5603</v>
      </c>
      <c r="B68" s="117" t="s">
        <v>82</v>
      </c>
      <c r="C68" s="137">
        <v>0</v>
      </c>
      <c r="D68" s="137">
        <v>0</v>
      </c>
      <c r="E68" s="137">
        <f t="shared" ref="E68:E131" si="4">SUM(C68:D68)</f>
        <v>0</v>
      </c>
      <c r="F68" s="136" t="str">
        <f t="shared" si="3"/>
        <v>NO</v>
      </c>
      <c r="G68" s="136">
        <f t="shared" ref="G68:G131" si="5">IF(F68="NO",1,0)</f>
        <v>1</v>
      </c>
    </row>
    <row r="69" spans="1:7" x14ac:dyDescent="0.25">
      <c r="A69" s="117">
        <v>5604</v>
      </c>
      <c r="B69" s="117" t="s">
        <v>105</v>
      </c>
      <c r="C69" s="137">
        <v>0</v>
      </c>
      <c r="D69" s="137">
        <v>0</v>
      </c>
      <c r="E69" s="137">
        <f t="shared" si="4"/>
        <v>0</v>
      </c>
      <c r="F69" s="136" t="str">
        <f t="shared" ref="F69:F132" si="6">IF(E69&gt;0,"SI","NO")</f>
        <v>NO</v>
      </c>
      <c r="G69" s="136">
        <f t="shared" si="5"/>
        <v>1</v>
      </c>
    </row>
    <row r="70" spans="1:7" x14ac:dyDescent="0.25">
      <c r="A70" s="117">
        <v>5605</v>
      </c>
      <c r="B70" s="117" t="s">
        <v>83</v>
      </c>
      <c r="C70" s="137">
        <v>0</v>
      </c>
      <c r="D70" s="137">
        <v>244716</v>
      </c>
      <c r="E70" s="137">
        <f t="shared" si="4"/>
        <v>244716</v>
      </c>
      <c r="F70" s="136" t="str">
        <f t="shared" si="6"/>
        <v>SI</v>
      </c>
      <c r="G70" s="136">
        <f t="shared" si="5"/>
        <v>0</v>
      </c>
    </row>
    <row r="71" spans="1:7" x14ac:dyDescent="0.25">
      <c r="A71" s="117">
        <v>5606</v>
      </c>
      <c r="B71" s="117" t="s">
        <v>50</v>
      </c>
      <c r="C71" s="137">
        <v>0</v>
      </c>
      <c r="D71" s="137">
        <v>0</v>
      </c>
      <c r="E71" s="137">
        <f t="shared" si="4"/>
        <v>0</v>
      </c>
      <c r="F71" s="136" t="str">
        <f t="shared" si="6"/>
        <v>NO</v>
      </c>
      <c r="G71" s="136">
        <f t="shared" si="5"/>
        <v>1</v>
      </c>
    </row>
    <row r="72" spans="1:7" x14ac:dyDescent="0.25">
      <c r="A72" s="117">
        <v>5701</v>
      </c>
      <c r="B72" s="117" t="s">
        <v>118</v>
      </c>
      <c r="C72" s="137">
        <v>0</v>
      </c>
      <c r="D72" s="137">
        <v>292516699</v>
      </c>
      <c r="E72" s="137">
        <f t="shared" si="4"/>
        <v>292516699</v>
      </c>
      <c r="F72" s="136" t="str">
        <f t="shared" si="6"/>
        <v>SI</v>
      </c>
      <c r="G72" s="136">
        <f t="shared" si="5"/>
        <v>0</v>
      </c>
    </row>
    <row r="73" spans="1:7" x14ac:dyDescent="0.25">
      <c r="A73" s="117">
        <v>5702</v>
      </c>
      <c r="B73" s="117" t="s">
        <v>160</v>
      </c>
      <c r="C73" s="137">
        <v>0</v>
      </c>
      <c r="D73" s="137">
        <v>0</v>
      </c>
      <c r="E73" s="137">
        <f t="shared" si="4"/>
        <v>0</v>
      </c>
      <c r="F73" s="136" t="str">
        <f t="shared" si="6"/>
        <v>NO</v>
      </c>
      <c r="G73" s="136">
        <f t="shared" si="5"/>
        <v>1</v>
      </c>
    </row>
    <row r="74" spans="1:7" x14ac:dyDescent="0.25">
      <c r="A74" s="117">
        <v>5703</v>
      </c>
      <c r="B74" s="117" t="s">
        <v>170</v>
      </c>
      <c r="C74" s="137">
        <v>0</v>
      </c>
      <c r="D74" s="137">
        <v>0</v>
      </c>
      <c r="E74" s="137">
        <f t="shared" si="4"/>
        <v>0</v>
      </c>
      <c r="F74" s="136" t="str">
        <f t="shared" si="6"/>
        <v>NO</v>
      </c>
      <c r="G74" s="136">
        <f t="shared" si="5"/>
        <v>1</v>
      </c>
    </row>
    <row r="75" spans="1:7" x14ac:dyDescent="0.25">
      <c r="A75" s="117">
        <v>5704</v>
      </c>
      <c r="B75" s="117" t="s">
        <v>224</v>
      </c>
      <c r="C75" s="137">
        <v>0</v>
      </c>
      <c r="D75" s="137">
        <v>0</v>
      </c>
      <c r="E75" s="137">
        <f t="shared" si="4"/>
        <v>0</v>
      </c>
      <c r="F75" s="136" t="str">
        <f t="shared" si="6"/>
        <v>NO</v>
      </c>
      <c r="G75" s="136">
        <f t="shared" si="5"/>
        <v>1</v>
      </c>
    </row>
    <row r="76" spans="1:7" x14ac:dyDescent="0.25">
      <c r="A76" s="117">
        <v>5705</v>
      </c>
      <c r="B76" s="117" t="s">
        <v>278</v>
      </c>
      <c r="C76" s="137">
        <v>0</v>
      </c>
      <c r="D76" s="137">
        <v>0</v>
      </c>
      <c r="E76" s="137">
        <f t="shared" si="4"/>
        <v>0</v>
      </c>
      <c r="F76" s="136" t="str">
        <f t="shared" si="6"/>
        <v>NO</v>
      </c>
      <c r="G76" s="136">
        <f t="shared" si="5"/>
        <v>1</v>
      </c>
    </row>
    <row r="77" spans="1:7" x14ac:dyDescent="0.25">
      <c r="A77" s="117">
        <v>5706</v>
      </c>
      <c r="B77" s="117" t="s">
        <v>213</v>
      </c>
      <c r="C77" s="137">
        <v>0</v>
      </c>
      <c r="D77" s="137">
        <v>0</v>
      </c>
      <c r="E77" s="137">
        <f t="shared" si="4"/>
        <v>0</v>
      </c>
      <c r="F77" s="136" t="str">
        <f t="shared" si="6"/>
        <v>NO</v>
      </c>
      <c r="G77" s="136">
        <f t="shared" si="5"/>
        <v>1</v>
      </c>
    </row>
    <row r="78" spans="1:7" x14ac:dyDescent="0.25">
      <c r="A78" s="117">
        <v>5801</v>
      </c>
      <c r="B78" s="117" t="s">
        <v>48</v>
      </c>
      <c r="C78" s="137">
        <v>981857330</v>
      </c>
      <c r="D78" s="137">
        <v>0</v>
      </c>
      <c r="E78" s="137">
        <f t="shared" si="4"/>
        <v>981857330</v>
      </c>
      <c r="F78" s="136" t="str">
        <f t="shared" si="6"/>
        <v>SI</v>
      </c>
      <c r="G78" s="136">
        <f t="shared" si="5"/>
        <v>0</v>
      </c>
    </row>
    <row r="79" spans="1:7" x14ac:dyDescent="0.25">
      <c r="A79" s="117">
        <v>5802</v>
      </c>
      <c r="B79" s="117" t="s">
        <v>90</v>
      </c>
      <c r="C79" s="137">
        <v>0</v>
      </c>
      <c r="D79" s="137">
        <v>0</v>
      </c>
      <c r="E79" s="137">
        <f t="shared" si="4"/>
        <v>0</v>
      </c>
      <c r="F79" s="136" t="str">
        <f t="shared" si="6"/>
        <v>NO</v>
      </c>
      <c r="G79" s="136">
        <f t="shared" si="5"/>
        <v>1</v>
      </c>
    </row>
    <row r="80" spans="1:7" x14ac:dyDescent="0.25">
      <c r="A80" s="117">
        <v>5803</v>
      </c>
      <c r="B80" s="117" t="s">
        <v>95</v>
      </c>
      <c r="C80" s="137">
        <v>0</v>
      </c>
      <c r="D80" s="137">
        <v>0</v>
      </c>
      <c r="E80" s="137">
        <f t="shared" si="4"/>
        <v>0</v>
      </c>
      <c r="F80" s="136" t="str">
        <f t="shared" si="6"/>
        <v>NO</v>
      </c>
      <c r="G80" s="136">
        <f t="shared" si="5"/>
        <v>1</v>
      </c>
    </row>
    <row r="81" spans="1:7" x14ac:dyDescent="0.25">
      <c r="A81" s="117">
        <v>5804</v>
      </c>
      <c r="B81" s="117" t="s">
        <v>30</v>
      </c>
      <c r="C81" s="137">
        <v>0</v>
      </c>
      <c r="D81" s="137">
        <v>0</v>
      </c>
      <c r="E81" s="137">
        <f t="shared" si="4"/>
        <v>0</v>
      </c>
      <c r="F81" s="136" t="str">
        <f t="shared" si="6"/>
        <v>NO</v>
      </c>
      <c r="G81" s="136">
        <f t="shared" si="5"/>
        <v>1</v>
      </c>
    </row>
    <row r="82" spans="1:7" x14ac:dyDescent="0.25">
      <c r="A82" s="117">
        <v>6101</v>
      </c>
      <c r="B82" s="117" t="s">
        <v>25</v>
      </c>
      <c r="C82" s="137">
        <v>0</v>
      </c>
      <c r="D82" s="137">
        <v>0</v>
      </c>
      <c r="E82" s="137">
        <f t="shared" si="4"/>
        <v>0</v>
      </c>
      <c r="F82" s="136" t="str">
        <f t="shared" si="6"/>
        <v>NO</v>
      </c>
      <c r="G82" s="136">
        <f t="shared" si="5"/>
        <v>1</v>
      </c>
    </row>
    <row r="83" spans="1:7" x14ac:dyDescent="0.25">
      <c r="A83" s="117">
        <v>6102</v>
      </c>
      <c r="B83" s="117" t="s">
        <v>150</v>
      </c>
      <c r="C83" s="137">
        <v>0</v>
      </c>
      <c r="D83" s="137">
        <v>0</v>
      </c>
      <c r="E83" s="137">
        <f t="shared" si="4"/>
        <v>0</v>
      </c>
      <c r="F83" s="136" t="str">
        <f t="shared" si="6"/>
        <v>NO</v>
      </c>
      <c r="G83" s="136">
        <f t="shared" si="5"/>
        <v>1</v>
      </c>
    </row>
    <row r="84" spans="1:7" x14ac:dyDescent="0.25">
      <c r="A84" s="117">
        <v>6103</v>
      </c>
      <c r="B84" s="117" t="s">
        <v>177</v>
      </c>
      <c r="C84" s="137">
        <v>0</v>
      </c>
      <c r="D84" s="137">
        <v>0</v>
      </c>
      <c r="E84" s="137">
        <f t="shared" si="4"/>
        <v>0</v>
      </c>
      <c r="F84" s="136" t="str">
        <f t="shared" si="6"/>
        <v>NO</v>
      </c>
      <c r="G84" s="136">
        <f t="shared" si="5"/>
        <v>1</v>
      </c>
    </row>
    <row r="85" spans="1:7" x14ac:dyDescent="0.25">
      <c r="A85" s="117">
        <v>6104</v>
      </c>
      <c r="B85" s="117" t="s">
        <v>196</v>
      </c>
      <c r="C85" s="137">
        <v>0</v>
      </c>
      <c r="D85" s="137">
        <v>0</v>
      </c>
      <c r="E85" s="137">
        <f t="shared" si="4"/>
        <v>0</v>
      </c>
      <c r="F85" s="136" t="str">
        <f t="shared" si="6"/>
        <v>NO</v>
      </c>
      <c r="G85" s="136">
        <f t="shared" si="5"/>
        <v>1</v>
      </c>
    </row>
    <row r="86" spans="1:7" x14ac:dyDescent="0.25">
      <c r="A86" s="117">
        <v>6105</v>
      </c>
      <c r="B86" s="117" t="s">
        <v>112</v>
      </c>
      <c r="C86" s="137">
        <v>0</v>
      </c>
      <c r="D86" s="137">
        <v>0</v>
      </c>
      <c r="E86" s="137">
        <f t="shared" si="4"/>
        <v>0</v>
      </c>
      <c r="F86" s="136" t="str">
        <f t="shared" si="6"/>
        <v>NO</v>
      </c>
      <c r="G86" s="136">
        <f t="shared" si="5"/>
        <v>1</v>
      </c>
    </row>
    <row r="87" spans="1:7" x14ac:dyDescent="0.25">
      <c r="A87" s="117">
        <v>6106</v>
      </c>
      <c r="B87" s="117" t="s">
        <v>107</v>
      </c>
      <c r="C87" s="137">
        <v>0</v>
      </c>
      <c r="D87" s="137">
        <v>0</v>
      </c>
      <c r="E87" s="137">
        <f t="shared" si="4"/>
        <v>0</v>
      </c>
      <c r="F87" s="136" t="str">
        <f t="shared" si="6"/>
        <v>NO</v>
      </c>
      <c r="G87" s="136">
        <f t="shared" si="5"/>
        <v>1</v>
      </c>
    </row>
    <row r="88" spans="1:7" x14ac:dyDescent="0.25">
      <c r="A88" s="117">
        <v>6107</v>
      </c>
      <c r="B88" s="117" t="s">
        <v>184</v>
      </c>
      <c r="C88" s="137">
        <v>0</v>
      </c>
      <c r="D88" s="137">
        <v>0</v>
      </c>
      <c r="E88" s="137">
        <f t="shared" si="4"/>
        <v>0</v>
      </c>
      <c r="F88" s="136" t="str">
        <f t="shared" si="6"/>
        <v>NO</v>
      </c>
      <c r="G88" s="136">
        <f t="shared" si="5"/>
        <v>1</v>
      </c>
    </row>
    <row r="89" spans="1:7" x14ac:dyDescent="0.25">
      <c r="A89" s="117">
        <v>6108</v>
      </c>
      <c r="B89" s="117" t="s">
        <v>69</v>
      </c>
      <c r="C89" s="137">
        <v>0</v>
      </c>
      <c r="D89" s="137">
        <v>0</v>
      </c>
      <c r="E89" s="137">
        <f t="shared" si="4"/>
        <v>0</v>
      </c>
      <c r="F89" s="136" t="str">
        <f t="shared" si="6"/>
        <v>NO</v>
      </c>
      <c r="G89" s="136">
        <f t="shared" si="5"/>
        <v>1</v>
      </c>
    </row>
    <row r="90" spans="1:7" x14ac:dyDescent="0.25">
      <c r="A90" s="117">
        <v>6109</v>
      </c>
      <c r="B90" s="117" t="s">
        <v>285</v>
      </c>
      <c r="C90" s="137">
        <v>0</v>
      </c>
      <c r="D90" s="137">
        <v>0</v>
      </c>
      <c r="E90" s="137">
        <f t="shared" si="4"/>
        <v>0</v>
      </c>
      <c r="F90" s="136" t="str">
        <f t="shared" si="6"/>
        <v>NO</v>
      </c>
      <c r="G90" s="136">
        <f t="shared" si="5"/>
        <v>1</v>
      </c>
    </row>
    <row r="91" spans="1:7" x14ac:dyDescent="0.25">
      <c r="A91" s="117">
        <v>6110</v>
      </c>
      <c r="B91" s="117" t="s">
        <v>121</v>
      </c>
      <c r="C91" s="137">
        <v>0</v>
      </c>
      <c r="D91" s="137">
        <v>0</v>
      </c>
      <c r="E91" s="137">
        <f t="shared" si="4"/>
        <v>0</v>
      </c>
      <c r="F91" s="136" t="str">
        <f t="shared" si="6"/>
        <v>NO</v>
      </c>
      <c r="G91" s="136">
        <f t="shared" si="5"/>
        <v>1</v>
      </c>
    </row>
    <row r="92" spans="1:7" x14ac:dyDescent="0.25">
      <c r="A92" s="117">
        <v>6111</v>
      </c>
      <c r="B92" s="117" t="s">
        <v>174</v>
      </c>
      <c r="C92" s="137">
        <v>0</v>
      </c>
      <c r="D92" s="137">
        <v>0</v>
      </c>
      <c r="E92" s="137">
        <f t="shared" si="4"/>
        <v>0</v>
      </c>
      <c r="F92" s="136" t="str">
        <f t="shared" si="6"/>
        <v>NO</v>
      </c>
      <c r="G92" s="136">
        <f t="shared" si="5"/>
        <v>1</v>
      </c>
    </row>
    <row r="93" spans="1:7" x14ac:dyDescent="0.25">
      <c r="A93" s="117">
        <v>6112</v>
      </c>
      <c r="B93" s="117" t="s">
        <v>227</v>
      </c>
      <c r="C93" s="137">
        <v>0</v>
      </c>
      <c r="D93" s="137">
        <v>0</v>
      </c>
      <c r="E93" s="137">
        <f t="shared" si="4"/>
        <v>0</v>
      </c>
      <c r="F93" s="136" t="str">
        <f t="shared" si="6"/>
        <v>NO</v>
      </c>
      <c r="G93" s="136">
        <f t="shared" si="5"/>
        <v>1</v>
      </c>
    </row>
    <row r="94" spans="1:7" x14ac:dyDescent="0.25">
      <c r="A94" s="117">
        <v>6113</v>
      </c>
      <c r="B94" s="117" t="s">
        <v>274</v>
      </c>
      <c r="C94" s="137">
        <v>0</v>
      </c>
      <c r="D94" s="137">
        <v>0</v>
      </c>
      <c r="E94" s="137">
        <f t="shared" si="4"/>
        <v>0</v>
      </c>
      <c r="F94" s="136" t="str">
        <f t="shared" si="6"/>
        <v>NO</v>
      </c>
      <c r="G94" s="136">
        <f t="shared" si="5"/>
        <v>1</v>
      </c>
    </row>
    <row r="95" spans="1:7" x14ac:dyDescent="0.25">
      <c r="A95" s="117">
        <v>6114</v>
      </c>
      <c r="B95" s="117" t="s">
        <v>214</v>
      </c>
      <c r="C95" s="137">
        <v>0</v>
      </c>
      <c r="D95" s="137">
        <v>0</v>
      </c>
      <c r="E95" s="137">
        <f t="shared" si="4"/>
        <v>0</v>
      </c>
      <c r="F95" s="136" t="str">
        <f t="shared" si="6"/>
        <v>NO</v>
      </c>
      <c r="G95" s="136">
        <f t="shared" si="5"/>
        <v>1</v>
      </c>
    </row>
    <row r="96" spans="1:7" x14ac:dyDescent="0.25">
      <c r="A96" s="117">
        <v>6115</v>
      </c>
      <c r="B96" s="117" t="s">
        <v>199</v>
      </c>
      <c r="C96" s="137">
        <v>0</v>
      </c>
      <c r="D96" s="137">
        <v>0</v>
      </c>
      <c r="E96" s="137">
        <f t="shared" si="4"/>
        <v>0</v>
      </c>
      <c r="F96" s="136" t="str">
        <f t="shared" si="6"/>
        <v>NO</v>
      </c>
      <c r="G96" s="136">
        <f t="shared" si="5"/>
        <v>1</v>
      </c>
    </row>
    <row r="97" spans="1:7" x14ac:dyDescent="0.25">
      <c r="A97" s="117">
        <v>6116</v>
      </c>
      <c r="B97" s="117" t="s">
        <v>148</v>
      </c>
      <c r="C97" s="137">
        <v>0</v>
      </c>
      <c r="D97" s="137">
        <v>0</v>
      </c>
      <c r="E97" s="137">
        <f t="shared" si="4"/>
        <v>0</v>
      </c>
      <c r="F97" s="136" t="str">
        <f t="shared" si="6"/>
        <v>NO</v>
      </c>
      <c r="G97" s="136">
        <f t="shared" si="5"/>
        <v>1</v>
      </c>
    </row>
    <row r="98" spans="1:7" x14ac:dyDescent="0.25">
      <c r="A98" s="117">
        <v>6117</v>
      </c>
      <c r="B98" s="117" t="s">
        <v>165</v>
      </c>
      <c r="C98" s="137">
        <v>408057705</v>
      </c>
      <c r="D98" s="137">
        <v>0</v>
      </c>
      <c r="E98" s="137">
        <f t="shared" si="4"/>
        <v>408057705</v>
      </c>
      <c r="F98" s="136" t="str">
        <f t="shared" si="6"/>
        <v>SI</v>
      </c>
      <c r="G98" s="136">
        <f t="shared" si="5"/>
        <v>0</v>
      </c>
    </row>
    <row r="99" spans="1:7" x14ac:dyDescent="0.25">
      <c r="A99" s="117">
        <v>6201</v>
      </c>
      <c r="B99" s="117" t="s">
        <v>120</v>
      </c>
      <c r="C99" s="137">
        <v>0</v>
      </c>
      <c r="D99" s="137">
        <v>0</v>
      </c>
      <c r="E99" s="137">
        <f t="shared" si="4"/>
        <v>0</v>
      </c>
      <c r="F99" s="136" t="str">
        <f t="shared" si="6"/>
        <v>NO</v>
      </c>
      <c r="G99" s="136">
        <f t="shared" si="5"/>
        <v>1</v>
      </c>
    </row>
    <row r="100" spans="1:7" x14ac:dyDescent="0.25">
      <c r="A100" s="117">
        <v>6202</v>
      </c>
      <c r="B100" s="117" t="s">
        <v>234</v>
      </c>
      <c r="C100" s="137">
        <v>0</v>
      </c>
      <c r="D100" s="137">
        <v>9500663</v>
      </c>
      <c r="E100" s="137">
        <f t="shared" si="4"/>
        <v>9500663</v>
      </c>
      <c r="F100" s="136" t="str">
        <f t="shared" si="6"/>
        <v>SI</v>
      </c>
      <c r="G100" s="136">
        <f t="shared" si="5"/>
        <v>0</v>
      </c>
    </row>
    <row r="101" spans="1:7" x14ac:dyDescent="0.25">
      <c r="A101" s="117">
        <v>6203</v>
      </c>
      <c r="B101" s="117" t="s">
        <v>287</v>
      </c>
      <c r="C101" s="137">
        <v>0</v>
      </c>
      <c r="D101" s="137">
        <v>0</v>
      </c>
      <c r="E101" s="137">
        <f t="shared" si="4"/>
        <v>0</v>
      </c>
      <c r="F101" s="136" t="str">
        <f t="shared" si="6"/>
        <v>NO</v>
      </c>
      <c r="G101" s="136">
        <f t="shared" si="5"/>
        <v>1</v>
      </c>
    </row>
    <row r="102" spans="1:7" x14ac:dyDescent="0.25">
      <c r="A102" s="117">
        <v>6204</v>
      </c>
      <c r="B102" s="117" t="s">
        <v>324</v>
      </c>
      <c r="C102" s="137">
        <v>0</v>
      </c>
      <c r="D102" s="137">
        <v>16861541</v>
      </c>
      <c r="E102" s="137">
        <f t="shared" si="4"/>
        <v>16861541</v>
      </c>
      <c r="F102" s="136" t="str">
        <f t="shared" si="6"/>
        <v>SI</v>
      </c>
      <c r="G102" s="136">
        <f t="shared" si="5"/>
        <v>0</v>
      </c>
    </row>
    <row r="103" spans="1:7" x14ac:dyDescent="0.25">
      <c r="A103" s="117">
        <v>6205</v>
      </c>
      <c r="B103" s="117" t="s">
        <v>325</v>
      </c>
      <c r="C103" s="137">
        <v>0</v>
      </c>
      <c r="D103" s="137">
        <v>0</v>
      </c>
      <c r="E103" s="137">
        <f t="shared" si="4"/>
        <v>0</v>
      </c>
      <c r="F103" s="136" t="str">
        <f t="shared" si="6"/>
        <v>NO</v>
      </c>
      <c r="G103" s="136">
        <f t="shared" si="5"/>
        <v>1</v>
      </c>
    </row>
    <row r="104" spans="1:7" x14ac:dyDescent="0.25">
      <c r="A104" s="117">
        <v>6206</v>
      </c>
      <c r="B104" s="117" t="s">
        <v>301</v>
      </c>
      <c r="C104" s="137">
        <v>0</v>
      </c>
      <c r="D104" s="137">
        <v>0</v>
      </c>
      <c r="E104" s="137">
        <f t="shared" si="4"/>
        <v>0</v>
      </c>
      <c r="F104" s="136" t="str">
        <f t="shared" si="6"/>
        <v>NO</v>
      </c>
      <c r="G104" s="136">
        <f t="shared" si="5"/>
        <v>1</v>
      </c>
    </row>
    <row r="105" spans="1:7" x14ac:dyDescent="0.25">
      <c r="A105" s="117">
        <v>6301</v>
      </c>
      <c r="B105" s="117" t="s">
        <v>216</v>
      </c>
      <c r="C105" s="137">
        <v>2243084899</v>
      </c>
      <c r="D105" s="137">
        <v>401580</v>
      </c>
      <c r="E105" s="137">
        <f t="shared" si="4"/>
        <v>2243486479</v>
      </c>
      <c r="F105" s="136" t="str">
        <f t="shared" si="6"/>
        <v>SI</v>
      </c>
      <c r="G105" s="136">
        <f t="shared" si="5"/>
        <v>0</v>
      </c>
    </row>
    <row r="106" spans="1:7" x14ac:dyDescent="0.25">
      <c r="A106" s="117">
        <v>6302</v>
      </c>
      <c r="B106" s="117" t="s">
        <v>316</v>
      </c>
      <c r="C106" s="137">
        <v>0</v>
      </c>
      <c r="D106" s="137">
        <v>0</v>
      </c>
      <c r="E106" s="137">
        <f t="shared" si="4"/>
        <v>0</v>
      </c>
      <c r="F106" s="136" t="str">
        <f t="shared" si="6"/>
        <v>NO</v>
      </c>
      <c r="G106" s="136">
        <f t="shared" si="5"/>
        <v>1</v>
      </c>
    </row>
    <row r="107" spans="1:7" x14ac:dyDescent="0.25">
      <c r="A107" s="117">
        <v>6303</v>
      </c>
      <c r="B107" s="117" t="s">
        <v>237</v>
      </c>
      <c r="C107" s="137">
        <v>0</v>
      </c>
      <c r="D107" s="137">
        <v>203396293</v>
      </c>
      <c r="E107" s="137">
        <f t="shared" si="4"/>
        <v>203396293</v>
      </c>
      <c r="F107" s="136" t="str">
        <f t="shared" si="6"/>
        <v>SI</v>
      </c>
      <c r="G107" s="136">
        <f t="shared" si="5"/>
        <v>0</v>
      </c>
    </row>
    <row r="108" spans="1:7" x14ac:dyDescent="0.25">
      <c r="A108" s="117">
        <v>6304</v>
      </c>
      <c r="B108" s="117" t="s">
        <v>273</v>
      </c>
      <c r="C108" s="137">
        <v>0</v>
      </c>
      <c r="D108" s="137">
        <v>93664479</v>
      </c>
      <c r="E108" s="137">
        <f t="shared" si="4"/>
        <v>93664479</v>
      </c>
      <c r="F108" s="136" t="str">
        <f t="shared" si="6"/>
        <v>SI</v>
      </c>
      <c r="G108" s="136">
        <f t="shared" si="5"/>
        <v>0</v>
      </c>
    </row>
    <row r="109" spans="1:7" x14ac:dyDescent="0.25">
      <c r="A109" s="117">
        <v>6305</v>
      </c>
      <c r="B109" s="117" t="s">
        <v>180</v>
      </c>
      <c r="C109" s="137">
        <v>0</v>
      </c>
      <c r="D109" s="137">
        <v>0</v>
      </c>
      <c r="E109" s="137">
        <f t="shared" si="4"/>
        <v>0</v>
      </c>
      <c r="F109" s="136" t="str">
        <f t="shared" si="6"/>
        <v>NO</v>
      </c>
      <c r="G109" s="136">
        <f t="shared" si="5"/>
        <v>1</v>
      </c>
    </row>
    <row r="110" spans="1:7" x14ac:dyDescent="0.25">
      <c r="A110" s="117">
        <v>6306</v>
      </c>
      <c r="B110" s="117" t="s">
        <v>182</v>
      </c>
      <c r="C110" s="137">
        <v>0</v>
      </c>
      <c r="D110" s="137">
        <v>0</v>
      </c>
      <c r="E110" s="137">
        <f t="shared" si="4"/>
        <v>0</v>
      </c>
      <c r="F110" s="136" t="str">
        <f t="shared" si="6"/>
        <v>NO</v>
      </c>
      <c r="G110" s="136">
        <f t="shared" si="5"/>
        <v>1</v>
      </c>
    </row>
    <row r="111" spans="1:7" x14ac:dyDescent="0.25">
      <c r="A111" s="117">
        <v>6307</v>
      </c>
      <c r="B111" s="117" t="s">
        <v>295</v>
      </c>
      <c r="C111" s="137">
        <v>0</v>
      </c>
      <c r="D111" s="137">
        <v>0</v>
      </c>
      <c r="E111" s="137">
        <f t="shared" si="4"/>
        <v>0</v>
      </c>
      <c r="F111" s="136" t="str">
        <f t="shared" si="6"/>
        <v>NO</v>
      </c>
      <c r="G111" s="136">
        <f t="shared" si="5"/>
        <v>1</v>
      </c>
    </row>
    <row r="112" spans="1:7" x14ac:dyDescent="0.25">
      <c r="A112" s="117">
        <v>6308</v>
      </c>
      <c r="B112" s="117" t="s">
        <v>272</v>
      </c>
      <c r="C112" s="137">
        <v>0</v>
      </c>
      <c r="D112" s="137">
        <v>0</v>
      </c>
      <c r="E112" s="137">
        <f t="shared" si="4"/>
        <v>0</v>
      </c>
      <c r="F112" s="136" t="str">
        <f t="shared" si="6"/>
        <v>NO</v>
      </c>
      <c r="G112" s="136">
        <f t="shared" si="5"/>
        <v>1</v>
      </c>
    </row>
    <row r="113" spans="1:7" x14ac:dyDescent="0.25">
      <c r="A113" s="117">
        <v>6309</v>
      </c>
      <c r="B113" s="117" t="s">
        <v>265</v>
      </c>
      <c r="C113" s="137">
        <v>0</v>
      </c>
      <c r="D113" s="137">
        <v>0</v>
      </c>
      <c r="E113" s="137">
        <f t="shared" si="4"/>
        <v>0</v>
      </c>
      <c r="F113" s="136" t="str">
        <f t="shared" si="6"/>
        <v>NO</v>
      </c>
      <c r="G113" s="136">
        <f t="shared" si="5"/>
        <v>1</v>
      </c>
    </row>
    <row r="114" spans="1:7" x14ac:dyDescent="0.25">
      <c r="A114" s="117">
        <v>6310</v>
      </c>
      <c r="B114" s="117" t="s">
        <v>189</v>
      </c>
      <c r="C114" s="137">
        <v>0</v>
      </c>
      <c r="D114" s="137">
        <v>0</v>
      </c>
      <c r="E114" s="137">
        <f t="shared" si="4"/>
        <v>0</v>
      </c>
      <c r="F114" s="136" t="str">
        <f t="shared" si="6"/>
        <v>NO</v>
      </c>
      <c r="G114" s="136">
        <f t="shared" si="5"/>
        <v>1</v>
      </c>
    </row>
    <row r="115" spans="1:7" x14ac:dyDescent="0.25">
      <c r="A115" s="117">
        <v>7101</v>
      </c>
      <c r="B115" s="117" t="s">
        <v>34</v>
      </c>
      <c r="C115" s="137">
        <v>0</v>
      </c>
      <c r="D115" s="137">
        <v>0</v>
      </c>
      <c r="E115" s="137">
        <f t="shared" si="4"/>
        <v>0</v>
      </c>
      <c r="F115" s="136" t="str">
        <f t="shared" si="6"/>
        <v>NO</v>
      </c>
      <c r="G115" s="136">
        <f t="shared" si="5"/>
        <v>1</v>
      </c>
    </row>
    <row r="116" spans="1:7" x14ac:dyDescent="0.25">
      <c r="A116" s="117">
        <v>7102</v>
      </c>
      <c r="B116" s="117" t="s">
        <v>132</v>
      </c>
      <c r="C116" s="137">
        <v>0</v>
      </c>
      <c r="D116" s="137">
        <v>68920184</v>
      </c>
      <c r="E116" s="137">
        <f t="shared" si="4"/>
        <v>68920184</v>
      </c>
      <c r="F116" s="136" t="str">
        <f t="shared" si="6"/>
        <v>SI</v>
      </c>
      <c r="G116" s="136">
        <f t="shared" si="5"/>
        <v>0</v>
      </c>
    </row>
    <row r="117" spans="1:7" x14ac:dyDescent="0.25">
      <c r="A117" s="117">
        <v>7103</v>
      </c>
      <c r="B117" s="117" t="s">
        <v>343</v>
      </c>
      <c r="C117" s="137">
        <v>0</v>
      </c>
      <c r="D117" s="137">
        <v>0</v>
      </c>
      <c r="E117" s="137">
        <f t="shared" si="4"/>
        <v>0</v>
      </c>
      <c r="F117" s="136" t="str">
        <f t="shared" si="6"/>
        <v>NO</v>
      </c>
      <c r="G117" s="136">
        <f t="shared" si="5"/>
        <v>1</v>
      </c>
    </row>
    <row r="118" spans="1:7" x14ac:dyDescent="0.25">
      <c r="A118" s="117">
        <v>7104</v>
      </c>
      <c r="B118" s="117" t="s">
        <v>260</v>
      </c>
      <c r="C118" s="137">
        <v>0</v>
      </c>
      <c r="D118" s="137">
        <v>0</v>
      </c>
      <c r="E118" s="137">
        <f t="shared" si="4"/>
        <v>0</v>
      </c>
      <c r="F118" s="136" t="str">
        <f t="shared" si="6"/>
        <v>NO</v>
      </c>
      <c r="G118" s="136">
        <f t="shared" si="5"/>
        <v>1</v>
      </c>
    </row>
    <row r="119" spans="1:7" x14ac:dyDescent="0.25">
      <c r="A119" s="117">
        <v>7105</v>
      </c>
      <c r="B119" s="117" t="s">
        <v>269</v>
      </c>
      <c r="C119" s="137">
        <v>0</v>
      </c>
      <c r="D119" s="137">
        <v>0</v>
      </c>
      <c r="E119" s="137">
        <f t="shared" si="4"/>
        <v>0</v>
      </c>
      <c r="F119" s="136" t="str">
        <f t="shared" si="6"/>
        <v>NO</v>
      </c>
      <c r="G119" s="136">
        <f t="shared" si="5"/>
        <v>1</v>
      </c>
    </row>
    <row r="120" spans="1:7" x14ac:dyDescent="0.25">
      <c r="A120" s="117">
        <v>7106</v>
      </c>
      <c r="B120" s="117" t="s">
        <v>240</v>
      </c>
      <c r="C120" s="137">
        <v>0</v>
      </c>
      <c r="D120" s="137">
        <v>0</v>
      </c>
      <c r="E120" s="137">
        <f t="shared" si="4"/>
        <v>0</v>
      </c>
      <c r="F120" s="136" t="str">
        <f t="shared" si="6"/>
        <v>NO</v>
      </c>
      <c r="G120" s="136">
        <f t="shared" si="5"/>
        <v>1</v>
      </c>
    </row>
    <row r="121" spans="1:7" x14ac:dyDescent="0.25">
      <c r="A121" s="117">
        <v>7107</v>
      </c>
      <c r="B121" s="117" t="s">
        <v>323</v>
      </c>
      <c r="C121" s="137">
        <v>0</v>
      </c>
      <c r="D121" s="137">
        <v>0</v>
      </c>
      <c r="E121" s="137">
        <f t="shared" si="4"/>
        <v>0</v>
      </c>
      <c r="F121" s="136" t="str">
        <f t="shared" si="6"/>
        <v>NO</v>
      </c>
      <c r="G121" s="136">
        <f t="shared" si="5"/>
        <v>1</v>
      </c>
    </row>
    <row r="122" spans="1:7" x14ac:dyDescent="0.25">
      <c r="A122" s="117">
        <v>7108</v>
      </c>
      <c r="B122" s="117" t="s">
        <v>241</v>
      </c>
      <c r="C122" s="137">
        <v>0</v>
      </c>
      <c r="D122" s="137">
        <v>0</v>
      </c>
      <c r="E122" s="137">
        <f t="shared" si="4"/>
        <v>0</v>
      </c>
      <c r="F122" s="136" t="str">
        <f t="shared" si="6"/>
        <v>NO</v>
      </c>
      <c r="G122" s="136">
        <f t="shared" si="5"/>
        <v>1</v>
      </c>
    </row>
    <row r="123" spans="1:7" x14ac:dyDescent="0.25">
      <c r="A123" s="117">
        <v>7109</v>
      </c>
      <c r="B123" s="117" t="s">
        <v>245</v>
      </c>
      <c r="C123" s="137">
        <v>0</v>
      </c>
      <c r="D123" s="137">
        <v>0</v>
      </c>
      <c r="E123" s="137">
        <f t="shared" si="4"/>
        <v>0</v>
      </c>
      <c r="F123" s="136" t="str">
        <f t="shared" si="6"/>
        <v>NO</v>
      </c>
      <c r="G123" s="136">
        <f t="shared" si="5"/>
        <v>1</v>
      </c>
    </row>
    <row r="124" spans="1:7" x14ac:dyDescent="0.25">
      <c r="A124" s="117">
        <v>7110</v>
      </c>
      <c r="B124" s="117" t="s">
        <v>264</v>
      </c>
      <c r="C124" s="137">
        <v>0</v>
      </c>
      <c r="D124" s="137">
        <v>0</v>
      </c>
      <c r="E124" s="137">
        <f t="shared" si="4"/>
        <v>0</v>
      </c>
      <c r="F124" s="136" t="str">
        <f t="shared" si="6"/>
        <v>NO</v>
      </c>
      <c r="G124" s="136">
        <f t="shared" si="5"/>
        <v>1</v>
      </c>
    </row>
    <row r="125" spans="1:7" x14ac:dyDescent="0.25">
      <c r="A125" s="117">
        <v>7201</v>
      </c>
      <c r="B125" s="117" t="s">
        <v>102</v>
      </c>
      <c r="C125" s="137">
        <v>0</v>
      </c>
      <c r="D125" s="137">
        <v>0</v>
      </c>
      <c r="E125" s="137">
        <f t="shared" si="4"/>
        <v>0</v>
      </c>
      <c r="F125" s="136" t="str">
        <f t="shared" si="6"/>
        <v>NO</v>
      </c>
      <c r="G125" s="136">
        <f t="shared" si="5"/>
        <v>1</v>
      </c>
    </row>
    <row r="126" spans="1:7" x14ac:dyDescent="0.25">
      <c r="A126" s="117">
        <v>7202</v>
      </c>
      <c r="B126" s="117" t="s">
        <v>259</v>
      </c>
      <c r="C126" s="137">
        <v>0</v>
      </c>
      <c r="D126" s="137">
        <v>0</v>
      </c>
      <c r="E126" s="137">
        <f t="shared" si="4"/>
        <v>0</v>
      </c>
      <c r="F126" s="136" t="str">
        <f t="shared" si="6"/>
        <v>NO</v>
      </c>
      <c r="G126" s="136">
        <f t="shared" si="5"/>
        <v>1</v>
      </c>
    </row>
    <row r="127" spans="1:7" x14ac:dyDescent="0.25">
      <c r="A127" s="117">
        <v>7203</v>
      </c>
      <c r="B127" s="117" t="s">
        <v>247</v>
      </c>
      <c r="C127" s="137">
        <v>0</v>
      </c>
      <c r="D127" s="137">
        <v>0</v>
      </c>
      <c r="E127" s="137">
        <f t="shared" si="4"/>
        <v>0</v>
      </c>
      <c r="F127" s="136" t="str">
        <f t="shared" si="6"/>
        <v>NO</v>
      </c>
      <c r="G127" s="136">
        <f t="shared" si="5"/>
        <v>1</v>
      </c>
    </row>
    <row r="128" spans="1:7" x14ac:dyDescent="0.25">
      <c r="A128" s="117">
        <v>7301</v>
      </c>
      <c r="B128" s="117" t="s">
        <v>62</v>
      </c>
      <c r="C128" s="137">
        <v>0</v>
      </c>
      <c r="D128" s="137">
        <v>0</v>
      </c>
      <c r="E128" s="137">
        <f t="shared" si="4"/>
        <v>0</v>
      </c>
      <c r="F128" s="136" t="str">
        <f t="shared" si="6"/>
        <v>NO</v>
      </c>
      <c r="G128" s="136">
        <f t="shared" si="5"/>
        <v>1</v>
      </c>
    </row>
    <row r="129" spans="1:7" x14ac:dyDescent="0.25">
      <c r="A129" s="117">
        <v>7302</v>
      </c>
      <c r="B129" s="117" t="s">
        <v>288</v>
      </c>
      <c r="C129" s="137">
        <v>0</v>
      </c>
      <c r="D129" s="137">
        <v>0</v>
      </c>
      <c r="E129" s="137">
        <f t="shared" si="4"/>
        <v>0</v>
      </c>
      <c r="F129" s="136" t="str">
        <f t="shared" si="6"/>
        <v>NO</v>
      </c>
      <c r="G129" s="136">
        <f t="shared" si="5"/>
        <v>1</v>
      </c>
    </row>
    <row r="130" spans="1:7" x14ac:dyDescent="0.25">
      <c r="A130" s="117">
        <v>7303</v>
      </c>
      <c r="B130" s="117" t="s">
        <v>244</v>
      </c>
      <c r="C130" s="137">
        <v>0</v>
      </c>
      <c r="D130" s="137">
        <v>0</v>
      </c>
      <c r="E130" s="137">
        <f t="shared" si="4"/>
        <v>0</v>
      </c>
      <c r="F130" s="136" t="str">
        <f t="shared" si="6"/>
        <v>NO</v>
      </c>
      <c r="G130" s="136">
        <f t="shared" si="5"/>
        <v>1</v>
      </c>
    </row>
    <row r="131" spans="1:7" x14ac:dyDescent="0.25">
      <c r="A131" s="117">
        <v>7304</v>
      </c>
      <c r="B131" s="117" t="s">
        <v>97</v>
      </c>
      <c r="C131" s="137">
        <v>0</v>
      </c>
      <c r="D131" s="137">
        <v>0</v>
      </c>
      <c r="E131" s="137">
        <f t="shared" si="4"/>
        <v>0</v>
      </c>
      <c r="F131" s="136" t="str">
        <f t="shared" si="6"/>
        <v>NO</v>
      </c>
      <c r="G131" s="136">
        <f t="shared" si="5"/>
        <v>1</v>
      </c>
    </row>
    <row r="132" spans="1:7" x14ac:dyDescent="0.25">
      <c r="A132" s="117">
        <v>7305</v>
      </c>
      <c r="B132" s="117" t="s">
        <v>255</v>
      </c>
      <c r="C132" s="137">
        <v>0</v>
      </c>
      <c r="D132" s="137">
        <v>0</v>
      </c>
      <c r="E132" s="137">
        <f t="shared" ref="E132:E195" si="7">SUM(C132:D132)</f>
        <v>0</v>
      </c>
      <c r="F132" s="136" t="str">
        <f t="shared" si="6"/>
        <v>NO</v>
      </c>
      <c r="G132" s="136">
        <f t="shared" ref="G132:G195" si="8">IF(F132="NO",1,0)</f>
        <v>1</v>
      </c>
    </row>
    <row r="133" spans="1:7" x14ac:dyDescent="0.25">
      <c r="A133" s="117">
        <v>7306</v>
      </c>
      <c r="B133" s="117" t="s">
        <v>153</v>
      </c>
      <c r="C133" s="137">
        <v>0</v>
      </c>
      <c r="D133" s="137">
        <v>0</v>
      </c>
      <c r="E133" s="137">
        <f t="shared" si="7"/>
        <v>0</v>
      </c>
      <c r="F133" s="136" t="str">
        <f t="shared" ref="F133:F196" si="9">IF(E133&gt;0,"SI","NO")</f>
        <v>NO</v>
      </c>
      <c r="G133" s="136">
        <f t="shared" si="8"/>
        <v>1</v>
      </c>
    </row>
    <row r="134" spans="1:7" x14ac:dyDescent="0.25">
      <c r="A134" s="117">
        <v>7307</v>
      </c>
      <c r="B134" s="117" t="s">
        <v>333</v>
      </c>
      <c r="C134" s="137">
        <v>0</v>
      </c>
      <c r="D134" s="137">
        <v>0</v>
      </c>
      <c r="E134" s="137">
        <f t="shared" si="7"/>
        <v>0</v>
      </c>
      <c r="F134" s="136" t="str">
        <f t="shared" si="9"/>
        <v>NO</v>
      </c>
      <c r="G134" s="136">
        <f t="shared" si="8"/>
        <v>1</v>
      </c>
    </row>
    <row r="135" spans="1:7" x14ac:dyDescent="0.25">
      <c r="A135" s="117">
        <v>7308</v>
      </c>
      <c r="B135" s="117" t="s">
        <v>144</v>
      </c>
      <c r="C135" s="137">
        <v>0</v>
      </c>
      <c r="D135" s="137">
        <v>0</v>
      </c>
      <c r="E135" s="137">
        <f t="shared" si="7"/>
        <v>0</v>
      </c>
      <c r="F135" s="136" t="str">
        <f t="shared" si="9"/>
        <v>NO</v>
      </c>
      <c r="G135" s="136">
        <f t="shared" si="8"/>
        <v>1</v>
      </c>
    </row>
    <row r="136" spans="1:7" x14ac:dyDescent="0.25">
      <c r="A136" s="117">
        <v>7309</v>
      </c>
      <c r="B136" s="117" t="s">
        <v>156</v>
      </c>
      <c r="C136" s="137">
        <v>0</v>
      </c>
      <c r="D136" s="137">
        <v>0</v>
      </c>
      <c r="E136" s="137">
        <f t="shared" si="7"/>
        <v>0</v>
      </c>
      <c r="F136" s="136" t="str">
        <f t="shared" si="9"/>
        <v>NO</v>
      </c>
      <c r="G136" s="136">
        <f t="shared" si="8"/>
        <v>1</v>
      </c>
    </row>
    <row r="137" spans="1:7" x14ac:dyDescent="0.25">
      <c r="A137" s="117">
        <v>7401</v>
      </c>
      <c r="B137" s="117" t="s">
        <v>96</v>
      </c>
      <c r="C137" s="137">
        <v>0</v>
      </c>
      <c r="D137" s="137">
        <v>0</v>
      </c>
      <c r="E137" s="137">
        <f t="shared" si="7"/>
        <v>0</v>
      </c>
      <c r="F137" s="136" t="str">
        <f t="shared" si="9"/>
        <v>NO</v>
      </c>
      <c r="G137" s="136">
        <f t="shared" si="8"/>
        <v>1</v>
      </c>
    </row>
    <row r="138" spans="1:7" x14ac:dyDescent="0.25">
      <c r="A138" s="117">
        <v>7402</v>
      </c>
      <c r="B138" s="117" t="s">
        <v>340</v>
      </c>
      <c r="C138" s="137">
        <v>268627324</v>
      </c>
      <c r="D138" s="137">
        <v>0</v>
      </c>
      <c r="E138" s="137">
        <f t="shared" si="7"/>
        <v>268627324</v>
      </c>
      <c r="F138" s="136" t="str">
        <f t="shared" si="9"/>
        <v>SI</v>
      </c>
      <c r="G138" s="136">
        <f t="shared" si="8"/>
        <v>0</v>
      </c>
    </row>
    <row r="139" spans="1:7" x14ac:dyDescent="0.25">
      <c r="A139" s="117">
        <v>7403</v>
      </c>
      <c r="B139" s="117" t="s">
        <v>296</v>
      </c>
      <c r="C139" s="137">
        <v>0</v>
      </c>
      <c r="D139" s="137">
        <v>0</v>
      </c>
      <c r="E139" s="137">
        <f t="shared" si="7"/>
        <v>0</v>
      </c>
      <c r="F139" s="136" t="str">
        <f t="shared" si="9"/>
        <v>NO</v>
      </c>
      <c r="G139" s="136">
        <f t="shared" si="8"/>
        <v>1</v>
      </c>
    </row>
    <row r="140" spans="1:7" x14ac:dyDescent="0.25">
      <c r="A140" s="117">
        <v>7404</v>
      </c>
      <c r="B140" s="117" t="s">
        <v>135</v>
      </c>
      <c r="C140" s="137">
        <v>0</v>
      </c>
      <c r="D140" s="137">
        <v>0</v>
      </c>
      <c r="E140" s="137">
        <f t="shared" si="7"/>
        <v>0</v>
      </c>
      <c r="F140" s="136" t="str">
        <f t="shared" si="9"/>
        <v>NO</v>
      </c>
      <c r="G140" s="136">
        <f t="shared" si="8"/>
        <v>1</v>
      </c>
    </row>
    <row r="141" spans="1:7" x14ac:dyDescent="0.25">
      <c r="A141" s="117">
        <v>7405</v>
      </c>
      <c r="B141" s="117" t="s">
        <v>263</v>
      </c>
      <c r="C141" s="137">
        <v>0</v>
      </c>
      <c r="D141" s="137">
        <v>0</v>
      </c>
      <c r="E141" s="137">
        <f t="shared" si="7"/>
        <v>0</v>
      </c>
      <c r="F141" s="136" t="str">
        <f t="shared" si="9"/>
        <v>NO</v>
      </c>
      <c r="G141" s="136">
        <f t="shared" si="8"/>
        <v>1</v>
      </c>
    </row>
    <row r="142" spans="1:7" x14ac:dyDescent="0.25">
      <c r="A142" s="117">
        <v>7406</v>
      </c>
      <c r="B142" s="117" t="s">
        <v>92</v>
      </c>
      <c r="C142" s="137">
        <v>0</v>
      </c>
      <c r="D142" s="137">
        <v>0</v>
      </c>
      <c r="E142" s="137">
        <f t="shared" si="7"/>
        <v>0</v>
      </c>
      <c r="F142" s="136" t="str">
        <f t="shared" si="9"/>
        <v>NO</v>
      </c>
      <c r="G142" s="136">
        <f t="shared" si="8"/>
        <v>1</v>
      </c>
    </row>
    <row r="143" spans="1:7" x14ac:dyDescent="0.25">
      <c r="A143" s="117">
        <v>7407</v>
      </c>
      <c r="B143" s="117" t="s">
        <v>339</v>
      </c>
      <c r="C143" s="137">
        <v>0</v>
      </c>
      <c r="D143" s="137">
        <v>2515110626</v>
      </c>
      <c r="E143" s="137">
        <f t="shared" si="7"/>
        <v>2515110626</v>
      </c>
      <c r="F143" s="136" t="str">
        <f t="shared" si="9"/>
        <v>SI</v>
      </c>
      <c r="G143" s="136">
        <f t="shared" si="8"/>
        <v>0</v>
      </c>
    </row>
    <row r="144" spans="1:7" x14ac:dyDescent="0.25">
      <c r="A144" s="117">
        <v>7408</v>
      </c>
      <c r="B144" s="117" t="s">
        <v>328</v>
      </c>
      <c r="C144" s="137">
        <v>0</v>
      </c>
      <c r="D144" s="137">
        <v>0</v>
      </c>
      <c r="E144" s="137">
        <f t="shared" si="7"/>
        <v>0</v>
      </c>
      <c r="F144" s="136" t="str">
        <f t="shared" si="9"/>
        <v>NO</v>
      </c>
      <c r="G144" s="136">
        <f t="shared" si="8"/>
        <v>1</v>
      </c>
    </row>
    <row r="145" spans="1:7" x14ac:dyDescent="0.25">
      <c r="A145" s="117">
        <v>8101</v>
      </c>
      <c r="B145" s="117" t="s">
        <v>32</v>
      </c>
      <c r="C145" s="137">
        <v>0</v>
      </c>
      <c r="D145" s="137">
        <v>0</v>
      </c>
      <c r="E145" s="137">
        <f t="shared" si="7"/>
        <v>0</v>
      </c>
      <c r="F145" s="136" t="str">
        <f t="shared" si="9"/>
        <v>NO</v>
      </c>
      <c r="G145" s="136">
        <f t="shared" si="8"/>
        <v>1</v>
      </c>
    </row>
    <row r="146" spans="1:7" x14ac:dyDescent="0.25">
      <c r="A146" s="117">
        <v>8102</v>
      </c>
      <c r="B146" s="117" t="s">
        <v>75</v>
      </c>
      <c r="C146" s="137">
        <v>0</v>
      </c>
      <c r="D146" s="137">
        <v>0</v>
      </c>
      <c r="E146" s="137">
        <f t="shared" si="7"/>
        <v>0</v>
      </c>
      <c r="F146" s="136" t="str">
        <f t="shared" si="9"/>
        <v>NO</v>
      </c>
      <c r="G146" s="136">
        <f t="shared" si="8"/>
        <v>1</v>
      </c>
    </row>
    <row r="147" spans="1:7" x14ac:dyDescent="0.25">
      <c r="A147" s="117">
        <v>8103</v>
      </c>
      <c r="B147" s="117" t="s">
        <v>39</v>
      </c>
      <c r="C147" s="137">
        <v>0</v>
      </c>
      <c r="D147" s="137">
        <v>0</v>
      </c>
      <c r="E147" s="137">
        <f t="shared" si="7"/>
        <v>0</v>
      </c>
      <c r="F147" s="136" t="str">
        <f t="shared" si="9"/>
        <v>NO</v>
      </c>
      <c r="G147" s="136">
        <f t="shared" si="8"/>
        <v>1</v>
      </c>
    </row>
    <row r="148" spans="1:7" x14ac:dyDescent="0.25">
      <c r="A148" s="117">
        <v>8104</v>
      </c>
      <c r="B148" s="117" t="s">
        <v>306</v>
      </c>
      <c r="C148" s="137">
        <v>0</v>
      </c>
      <c r="D148" s="137">
        <v>0</v>
      </c>
      <c r="E148" s="137">
        <f t="shared" si="7"/>
        <v>0</v>
      </c>
      <c r="F148" s="136" t="str">
        <f t="shared" si="9"/>
        <v>NO</v>
      </c>
      <c r="G148" s="136">
        <f t="shared" si="8"/>
        <v>1</v>
      </c>
    </row>
    <row r="149" spans="1:7" x14ac:dyDescent="0.25">
      <c r="A149" s="117">
        <v>8105</v>
      </c>
      <c r="B149" s="117" t="s">
        <v>313</v>
      </c>
      <c r="C149" s="137">
        <v>0</v>
      </c>
      <c r="D149" s="137">
        <v>0</v>
      </c>
      <c r="E149" s="137">
        <f t="shared" si="7"/>
        <v>0</v>
      </c>
      <c r="F149" s="136" t="str">
        <f t="shared" si="9"/>
        <v>NO</v>
      </c>
      <c r="G149" s="136">
        <f t="shared" si="8"/>
        <v>1</v>
      </c>
    </row>
    <row r="150" spans="1:7" x14ac:dyDescent="0.25">
      <c r="A150" s="117">
        <v>8106</v>
      </c>
      <c r="B150" s="117" t="s">
        <v>85</v>
      </c>
      <c r="C150" s="137">
        <v>0</v>
      </c>
      <c r="D150" s="137">
        <v>911987</v>
      </c>
      <c r="E150" s="137">
        <f t="shared" si="7"/>
        <v>911987</v>
      </c>
      <c r="F150" s="136" t="str">
        <f t="shared" si="9"/>
        <v>SI</v>
      </c>
      <c r="G150" s="136">
        <f t="shared" si="8"/>
        <v>0</v>
      </c>
    </row>
    <row r="151" spans="1:7" x14ac:dyDescent="0.25">
      <c r="A151" s="117">
        <v>8107</v>
      </c>
      <c r="B151" s="117" t="s">
        <v>72</v>
      </c>
      <c r="C151" s="137">
        <v>0</v>
      </c>
      <c r="D151" s="137">
        <v>0</v>
      </c>
      <c r="E151" s="137">
        <f t="shared" si="7"/>
        <v>0</v>
      </c>
      <c r="F151" s="136" t="str">
        <f t="shared" si="9"/>
        <v>NO</v>
      </c>
      <c r="G151" s="136">
        <f t="shared" si="8"/>
        <v>1</v>
      </c>
    </row>
    <row r="152" spans="1:7" x14ac:dyDescent="0.25">
      <c r="A152" s="117">
        <v>8108</v>
      </c>
      <c r="B152" s="117" t="s">
        <v>37</v>
      </c>
      <c r="C152" s="137">
        <v>0</v>
      </c>
      <c r="D152" s="137">
        <v>0</v>
      </c>
      <c r="E152" s="137">
        <f t="shared" si="7"/>
        <v>0</v>
      </c>
      <c r="F152" s="136" t="str">
        <f t="shared" si="9"/>
        <v>NO</v>
      </c>
      <c r="G152" s="136">
        <f t="shared" si="8"/>
        <v>1</v>
      </c>
    </row>
    <row r="153" spans="1:7" x14ac:dyDescent="0.25">
      <c r="A153" s="117">
        <v>8109</v>
      </c>
      <c r="B153" s="117" t="s">
        <v>311</v>
      </c>
      <c r="C153" s="137">
        <v>0</v>
      </c>
      <c r="D153" s="137">
        <v>0</v>
      </c>
      <c r="E153" s="137">
        <f t="shared" si="7"/>
        <v>0</v>
      </c>
      <c r="F153" s="136" t="str">
        <f t="shared" si="9"/>
        <v>NO</v>
      </c>
      <c r="G153" s="136">
        <f t="shared" si="8"/>
        <v>1</v>
      </c>
    </row>
    <row r="154" spans="1:7" x14ac:dyDescent="0.25">
      <c r="A154" s="117">
        <v>8110</v>
      </c>
      <c r="B154" s="117" t="s">
        <v>19</v>
      </c>
      <c r="C154" s="137">
        <v>0</v>
      </c>
      <c r="D154" s="137">
        <v>0</v>
      </c>
      <c r="E154" s="137">
        <f t="shared" si="7"/>
        <v>0</v>
      </c>
      <c r="F154" s="136" t="str">
        <f t="shared" si="9"/>
        <v>NO</v>
      </c>
      <c r="G154" s="136">
        <f t="shared" si="8"/>
        <v>1</v>
      </c>
    </row>
    <row r="155" spans="1:7" x14ac:dyDescent="0.25">
      <c r="A155" s="117">
        <v>8111</v>
      </c>
      <c r="B155" s="117" t="s">
        <v>86</v>
      </c>
      <c r="C155" s="137">
        <v>0</v>
      </c>
      <c r="D155" s="137">
        <v>126910652</v>
      </c>
      <c r="E155" s="137">
        <f t="shared" si="7"/>
        <v>126910652</v>
      </c>
      <c r="F155" s="136" t="str">
        <f t="shared" si="9"/>
        <v>SI</v>
      </c>
      <c r="G155" s="136">
        <f t="shared" si="8"/>
        <v>0</v>
      </c>
    </row>
    <row r="156" spans="1:7" x14ac:dyDescent="0.25">
      <c r="A156" s="117">
        <v>8112</v>
      </c>
      <c r="B156" s="117" t="s">
        <v>24</v>
      </c>
      <c r="C156" s="137">
        <v>0</v>
      </c>
      <c r="D156" s="137">
        <v>0</v>
      </c>
      <c r="E156" s="137">
        <f t="shared" si="7"/>
        <v>0</v>
      </c>
      <c r="F156" s="136" t="str">
        <f t="shared" si="9"/>
        <v>NO</v>
      </c>
      <c r="G156" s="136">
        <f t="shared" si="8"/>
        <v>1</v>
      </c>
    </row>
    <row r="157" spans="1:7" x14ac:dyDescent="0.25">
      <c r="A157" s="117">
        <v>8201</v>
      </c>
      <c r="B157" s="117" t="s">
        <v>127</v>
      </c>
      <c r="C157" s="137">
        <v>0</v>
      </c>
      <c r="D157" s="137">
        <v>0</v>
      </c>
      <c r="E157" s="137">
        <f t="shared" si="7"/>
        <v>0</v>
      </c>
      <c r="F157" s="136" t="str">
        <f t="shared" si="9"/>
        <v>NO</v>
      </c>
      <c r="G157" s="136">
        <f t="shared" si="8"/>
        <v>1</v>
      </c>
    </row>
    <row r="158" spans="1:7" x14ac:dyDescent="0.25">
      <c r="A158" s="117">
        <v>8202</v>
      </c>
      <c r="B158" s="117" t="s">
        <v>197</v>
      </c>
      <c r="C158" s="137">
        <v>0</v>
      </c>
      <c r="D158" s="137">
        <v>0</v>
      </c>
      <c r="E158" s="137">
        <f t="shared" si="7"/>
        <v>0</v>
      </c>
      <c r="F158" s="136" t="str">
        <f t="shared" si="9"/>
        <v>NO</v>
      </c>
      <c r="G158" s="136">
        <f t="shared" si="8"/>
        <v>1</v>
      </c>
    </row>
    <row r="159" spans="1:7" x14ac:dyDescent="0.25">
      <c r="A159" s="117">
        <v>8203</v>
      </c>
      <c r="B159" s="117" t="s">
        <v>115</v>
      </c>
      <c r="C159" s="137">
        <v>0</v>
      </c>
      <c r="D159" s="137">
        <v>0</v>
      </c>
      <c r="E159" s="137">
        <f t="shared" si="7"/>
        <v>0</v>
      </c>
      <c r="F159" s="136" t="str">
        <f t="shared" si="9"/>
        <v>NO</v>
      </c>
      <c r="G159" s="136">
        <f t="shared" si="8"/>
        <v>1</v>
      </c>
    </row>
    <row r="160" spans="1:7" x14ac:dyDescent="0.25">
      <c r="A160" s="117">
        <v>8204</v>
      </c>
      <c r="B160" s="117" t="s">
        <v>291</v>
      </c>
      <c r="C160" s="137">
        <v>0</v>
      </c>
      <c r="D160" s="137">
        <v>0</v>
      </c>
      <c r="E160" s="137">
        <f t="shared" si="7"/>
        <v>0</v>
      </c>
      <c r="F160" s="136" t="str">
        <f t="shared" si="9"/>
        <v>NO</v>
      </c>
      <c r="G160" s="136">
        <f t="shared" si="8"/>
        <v>1</v>
      </c>
    </row>
    <row r="161" spans="1:7" x14ac:dyDescent="0.25">
      <c r="A161" s="117">
        <v>8205</v>
      </c>
      <c r="B161" s="117" t="s">
        <v>130</v>
      </c>
      <c r="C161" s="137">
        <v>0</v>
      </c>
      <c r="D161" s="137">
        <v>0</v>
      </c>
      <c r="E161" s="137">
        <f t="shared" si="7"/>
        <v>0</v>
      </c>
      <c r="F161" s="136" t="str">
        <f t="shared" si="9"/>
        <v>NO</v>
      </c>
      <c r="G161" s="136">
        <f t="shared" si="8"/>
        <v>1</v>
      </c>
    </row>
    <row r="162" spans="1:7" x14ac:dyDescent="0.25">
      <c r="A162" s="117">
        <v>8206</v>
      </c>
      <c r="B162" s="117" t="s">
        <v>131</v>
      </c>
      <c r="C162" s="137">
        <v>0</v>
      </c>
      <c r="D162" s="137">
        <v>0</v>
      </c>
      <c r="E162" s="137">
        <f t="shared" si="7"/>
        <v>0</v>
      </c>
      <c r="F162" s="136" t="str">
        <f t="shared" si="9"/>
        <v>NO</v>
      </c>
      <c r="G162" s="136">
        <f t="shared" si="8"/>
        <v>1</v>
      </c>
    </row>
    <row r="163" spans="1:7" x14ac:dyDescent="0.25">
      <c r="A163" s="117">
        <v>8207</v>
      </c>
      <c r="B163" s="117" t="s">
        <v>338</v>
      </c>
      <c r="C163" s="137">
        <v>0</v>
      </c>
      <c r="D163" s="137">
        <v>0</v>
      </c>
      <c r="E163" s="137">
        <f t="shared" si="7"/>
        <v>0</v>
      </c>
      <c r="F163" s="136" t="str">
        <f t="shared" si="9"/>
        <v>NO</v>
      </c>
      <c r="G163" s="136">
        <f t="shared" si="8"/>
        <v>1</v>
      </c>
    </row>
    <row r="164" spans="1:7" x14ac:dyDescent="0.25">
      <c r="A164" s="117">
        <v>8301</v>
      </c>
      <c r="B164" s="117" t="s">
        <v>65</v>
      </c>
      <c r="C164" s="137">
        <v>0</v>
      </c>
      <c r="D164" s="137">
        <v>0</v>
      </c>
      <c r="E164" s="137">
        <f t="shared" si="7"/>
        <v>0</v>
      </c>
      <c r="F164" s="136" t="str">
        <f t="shared" si="9"/>
        <v>NO</v>
      </c>
      <c r="G164" s="136">
        <f t="shared" si="8"/>
        <v>1</v>
      </c>
    </row>
    <row r="165" spans="1:7" x14ac:dyDescent="0.25">
      <c r="A165" s="117">
        <v>8302</v>
      </c>
      <c r="B165" s="117" t="s">
        <v>304</v>
      </c>
      <c r="C165" s="137">
        <v>0</v>
      </c>
      <c r="D165" s="137">
        <v>0</v>
      </c>
      <c r="E165" s="137">
        <f t="shared" si="7"/>
        <v>0</v>
      </c>
      <c r="F165" s="136" t="str">
        <f t="shared" si="9"/>
        <v>NO</v>
      </c>
      <c r="G165" s="136">
        <f t="shared" si="8"/>
        <v>1</v>
      </c>
    </row>
    <row r="166" spans="1:7" x14ac:dyDescent="0.25">
      <c r="A166" s="117">
        <v>8303</v>
      </c>
      <c r="B166" s="117" t="s">
        <v>111</v>
      </c>
      <c r="C166" s="137">
        <v>0</v>
      </c>
      <c r="D166" s="137">
        <v>0</v>
      </c>
      <c r="E166" s="137">
        <f t="shared" si="7"/>
        <v>0</v>
      </c>
      <c r="F166" s="136" t="str">
        <f t="shared" si="9"/>
        <v>NO</v>
      </c>
      <c r="G166" s="136">
        <f t="shared" si="8"/>
        <v>1</v>
      </c>
    </row>
    <row r="167" spans="1:7" x14ac:dyDescent="0.25">
      <c r="A167" s="117">
        <v>8304</v>
      </c>
      <c r="B167" s="117" t="s">
        <v>176</v>
      </c>
      <c r="C167" s="137">
        <v>0</v>
      </c>
      <c r="D167" s="137">
        <v>0</v>
      </c>
      <c r="E167" s="137">
        <f t="shared" si="7"/>
        <v>0</v>
      </c>
      <c r="F167" s="136" t="str">
        <f t="shared" si="9"/>
        <v>NO</v>
      </c>
      <c r="G167" s="136">
        <f t="shared" si="8"/>
        <v>1</v>
      </c>
    </row>
    <row r="168" spans="1:7" x14ac:dyDescent="0.25">
      <c r="A168" s="117">
        <v>8305</v>
      </c>
      <c r="B168" s="117" t="s">
        <v>128</v>
      </c>
      <c r="C168" s="137">
        <v>0</v>
      </c>
      <c r="D168" s="137">
        <v>0</v>
      </c>
      <c r="E168" s="137">
        <f t="shared" si="7"/>
        <v>0</v>
      </c>
      <c r="F168" s="136" t="str">
        <f t="shared" si="9"/>
        <v>NO</v>
      </c>
      <c r="G168" s="136">
        <f t="shared" si="8"/>
        <v>1</v>
      </c>
    </row>
    <row r="169" spans="1:7" x14ac:dyDescent="0.25">
      <c r="A169" s="117">
        <v>8306</v>
      </c>
      <c r="B169" s="117" t="s">
        <v>116</v>
      </c>
      <c r="C169" s="137">
        <v>0</v>
      </c>
      <c r="D169" s="137">
        <v>0</v>
      </c>
      <c r="E169" s="137">
        <f t="shared" si="7"/>
        <v>0</v>
      </c>
      <c r="F169" s="136" t="str">
        <f t="shared" si="9"/>
        <v>NO</v>
      </c>
      <c r="G169" s="136">
        <f t="shared" si="8"/>
        <v>1</v>
      </c>
    </row>
    <row r="170" spans="1:7" x14ac:dyDescent="0.25">
      <c r="A170" s="117">
        <v>8307</v>
      </c>
      <c r="B170" s="117" t="s">
        <v>292</v>
      </c>
      <c r="C170" s="137">
        <v>0</v>
      </c>
      <c r="D170" s="137">
        <v>0</v>
      </c>
      <c r="E170" s="137">
        <f t="shared" si="7"/>
        <v>0</v>
      </c>
      <c r="F170" s="136" t="str">
        <f t="shared" si="9"/>
        <v>NO</v>
      </c>
      <c r="G170" s="136">
        <f t="shared" si="8"/>
        <v>1</v>
      </c>
    </row>
    <row r="171" spans="1:7" x14ac:dyDescent="0.25">
      <c r="A171" s="117">
        <v>8308</v>
      </c>
      <c r="B171" s="117" t="s">
        <v>317</v>
      </c>
      <c r="C171" s="137">
        <v>0</v>
      </c>
      <c r="D171" s="137">
        <v>0</v>
      </c>
      <c r="E171" s="137">
        <f t="shared" si="7"/>
        <v>0</v>
      </c>
      <c r="F171" s="136" t="str">
        <f t="shared" si="9"/>
        <v>NO</v>
      </c>
      <c r="G171" s="136">
        <f t="shared" si="8"/>
        <v>1</v>
      </c>
    </row>
    <row r="172" spans="1:7" x14ac:dyDescent="0.25">
      <c r="A172" s="117">
        <v>8309</v>
      </c>
      <c r="B172" s="117" t="s">
        <v>254</v>
      </c>
      <c r="C172" s="137">
        <v>0</v>
      </c>
      <c r="D172" s="137">
        <v>0</v>
      </c>
      <c r="E172" s="137">
        <f t="shared" si="7"/>
        <v>0</v>
      </c>
      <c r="F172" s="136" t="str">
        <f t="shared" si="9"/>
        <v>NO</v>
      </c>
      <c r="G172" s="136">
        <f t="shared" si="8"/>
        <v>1</v>
      </c>
    </row>
    <row r="173" spans="1:7" x14ac:dyDescent="0.25">
      <c r="A173" s="117">
        <v>8310</v>
      </c>
      <c r="B173" s="117" t="s">
        <v>114</v>
      </c>
      <c r="C173" s="137">
        <v>0</v>
      </c>
      <c r="D173" s="137">
        <v>0</v>
      </c>
      <c r="E173" s="137">
        <f t="shared" si="7"/>
        <v>0</v>
      </c>
      <c r="F173" s="136" t="str">
        <f t="shared" si="9"/>
        <v>NO</v>
      </c>
      <c r="G173" s="136">
        <f t="shared" si="8"/>
        <v>1</v>
      </c>
    </row>
    <row r="174" spans="1:7" x14ac:dyDescent="0.25">
      <c r="A174" s="117">
        <v>8311</v>
      </c>
      <c r="B174" s="117" t="s">
        <v>134</v>
      </c>
      <c r="C174" s="137">
        <v>0</v>
      </c>
      <c r="D174" s="137">
        <v>0</v>
      </c>
      <c r="E174" s="137">
        <f t="shared" si="7"/>
        <v>0</v>
      </c>
      <c r="F174" s="136" t="str">
        <f t="shared" si="9"/>
        <v>NO</v>
      </c>
      <c r="G174" s="136">
        <f t="shared" si="8"/>
        <v>1</v>
      </c>
    </row>
    <row r="175" spans="1:7" x14ac:dyDescent="0.25">
      <c r="A175" s="117">
        <v>8312</v>
      </c>
      <c r="B175" s="117" t="s">
        <v>307</v>
      </c>
      <c r="C175" s="137">
        <v>0</v>
      </c>
      <c r="D175" s="137">
        <v>0</v>
      </c>
      <c r="E175" s="137">
        <f t="shared" si="7"/>
        <v>0</v>
      </c>
      <c r="F175" s="136" t="str">
        <f t="shared" si="9"/>
        <v>NO</v>
      </c>
      <c r="G175" s="136">
        <f t="shared" si="8"/>
        <v>1</v>
      </c>
    </row>
    <row r="176" spans="1:7" x14ac:dyDescent="0.25">
      <c r="A176" s="117">
        <v>8313</v>
      </c>
      <c r="B176" s="117" t="s">
        <v>277</v>
      </c>
      <c r="C176" s="137">
        <v>0</v>
      </c>
      <c r="D176" s="137">
        <v>0</v>
      </c>
      <c r="E176" s="137">
        <f t="shared" si="7"/>
        <v>0</v>
      </c>
      <c r="F176" s="136" t="str">
        <f t="shared" si="9"/>
        <v>NO</v>
      </c>
      <c r="G176" s="136">
        <f t="shared" si="8"/>
        <v>1</v>
      </c>
    </row>
    <row r="177" spans="1:7" x14ac:dyDescent="0.25">
      <c r="A177" s="117">
        <v>8314</v>
      </c>
      <c r="B177" s="117" t="s">
        <v>251</v>
      </c>
      <c r="C177" s="137">
        <v>0</v>
      </c>
      <c r="D177" s="137">
        <v>0</v>
      </c>
      <c r="E177" s="137">
        <f t="shared" si="7"/>
        <v>0</v>
      </c>
      <c r="F177" s="136" t="str">
        <f t="shared" si="9"/>
        <v>NO</v>
      </c>
      <c r="G177" s="136">
        <f t="shared" si="8"/>
        <v>1</v>
      </c>
    </row>
    <row r="178" spans="1:7" x14ac:dyDescent="0.25">
      <c r="A178" s="117">
        <v>16101</v>
      </c>
      <c r="B178" s="117" t="s">
        <v>71</v>
      </c>
      <c r="C178" s="137">
        <v>0</v>
      </c>
      <c r="D178" s="137">
        <v>0</v>
      </c>
      <c r="E178" s="137">
        <f t="shared" si="7"/>
        <v>0</v>
      </c>
      <c r="F178" s="136" t="str">
        <f t="shared" si="9"/>
        <v>NO</v>
      </c>
      <c r="G178" s="136">
        <f t="shared" si="8"/>
        <v>1</v>
      </c>
    </row>
    <row r="179" spans="1:7" x14ac:dyDescent="0.25">
      <c r="A179" s="117">
        <v>16102</v>
      </c>
      <c r="B179" s="117" t="s">
        <v>221</v>
      </c>
      <c r="C179" s="137">
        <v>0</v>
      </c>
      <c r="D179" s="137">
        <v>0</v>
      </c>
      <c r="E179" s="137">
        <f t="shared" si="7"/>
        <v>0</v>
      </c>
      <c r="F179" s="136" t="str">
        <f t="shared" si="9"/>
        <v>NO</v>
      </c>
      <c r="G179" s="136">
        <f t="shared" si="8"/>
        <v>1</v>
      </c>
    </row>
    <row r="180" spans="1:7" x14ac:dyDescent="0.25">
      <c r="A180" s="117">
        <v>16202</v>
      </c>
      <c r="B180" s="117" t="s">
        <v>346</v>
      </c>
      <c r="C180" s="137">
        <v>0</v>
      </c>
      <c r="D180" s="137">
        <v>275467124</v>
      </c>
      <c r="E180" s="137">
        <f t="shared" si="7"/>
        <v>275467124</v>
      </c>
      <c r="F180" s="136" t="str">
        <f t="shared" si="9"/>
        <v>SI</v>
      </c>
      <c r="G180" s="136">
        <f t="shared" si="8"/>
        <v>0</v>
      </c>
    </row>
    <row r="181" spans="1:7" x14ac:dyDescent="0.25">
      <c r="A181" s="117">
        <v>16203</v>
      </c>
      <c r="B181" s="117" t="s">
        <v>345</v>
      </c>
      <c r="C181" s="137">
        <v>0</v>
      </c>
      <c r="D181" s="137">
        <v>0</v>
      </c>
      <c r="E181" s="137">
        <f t="shared" si="7"/>
        <v>0</v>
      </c>
      <c r="F181" s="136" t="str">
        <f t="shared" si="9"/>
        <v>NO</v>
      </c>
      <c r="G181" s="136">
        <f t="shared" si="8"/>
        <v>1</v>
      </c>
    </row>
    <row r="182" spans="1:7" x14ac:dyDescent="0.25">
      <c r="A182" s="117">
        <v>16302</v>
      </c>
      <c r="B182" s="117" t="s">
        <v>293</v>
      </c>
      <c r="C182" s="137">
        <v>0</v>
      </c>
      <c r="D182" s="137">
        <v>0</v>
      </c>
      <c r="E182" s="137">
        <f t="shared" si="7"/>
        <v>0</v>
      </c>
      <c r="F182" s="136" t="str">
        <f t="shared" si="9"/>
        <v>NO</v>
      </c>
      <c r="G182" s="136">
        <f t="shared" si="8"/>
        <v>1</v>
      </c>
    </row>
    <row r="183" spans="1:7" x14ac:dyDescent="0.25">
      <c r="A183" s="117">
        <v>16103</v>
      </c>
      <c r="B183" s="117" t="s">
        <v>73</v>
      </c>
      <c r="C183" s="137">
        <v>0</v>
      </c>
      <c r="D183" s="137">
        <v>0</v>
      </c>
      <c r="E183" s="137">
        <f t="shared" si="7"/>
        <v>0</v>
      </c>
      <c r="F183" s="136" t="str">
        <f t="shared" si="9"/>
        <v>NO</v>
      </c>
      <c r="G183" s="136">
        <f t="shared" si="8"/>
        <v>1</v>
      </c>
    </row>
    <row r="184" spans="1:7" x14ac:dyDescent="0.25">
      <c r="A184" s="117">
        <v>16104</v>
      </c>
      <c r="B184" s="117" t="s">
        <v>303</v>
      </c>
      <c r="C184" s="137">
        <v>0</v>
      </c>
      <c r="D184" s="137">
        <v>0</v>
      </c>
      <c r="E184" s="137">
        <f t="shared" si="7"/>
        <v>0</v>
      </c>
      <c r="F184" s="136" t="str">
        <f t="shared" si="9"/>
        <v>NO</v>
      </c>
      <c r="G184" s="136">
        <f t="shared" si="8"/>
        <v>1</v>
      </c>
    </row>
    <row r="185" spans="1:7" x14ac:dyDescent="0.25">
      <c r="A185" s="117">
        <v>16204</v>
      </c>
      <c r="B185" s="117" t="s">
        <v>332</v>
      </c>
      <c r="C185" s="137">
        <v>0</v>
      </c>
      <c r="D185" s="137">
        <v>0</v>
      </c>
      <c r="E185" s="137">
        <f t="shared" si="7"/>
        <v>0</v>
      </c>
      <c r="F185" s="136" t="str">
        <f t="shared" si="9"/>
        <v>NO</v>
      </c>
      <c r="G185" s="136">
        <f t="shared" si="8"/>
        <v>1</v>
      </c>
    </row>
    <row r="186" spans="1:7" x14ac:dyDescent="0.25">
      <c r="A186" s="117">
        <v>16303</v>
      </c>
      <c r="B186" s="117" t="s">
        <v>318</v>
      </c>
      <c r="C186" s="137">
        <v>0</v>
      </c>
      <c r="D186" s="137">
        <v>380394241</v>
      </c>
      <c r="E186" s="137">
        <f t="shared" si="7"/>
        <v>380394241</v>
      </c>
      <c r="F186" s="136" t="str">
        <f t="shared" si="9"/>
        <v>SI</v>
      </c>
      <c r="G186" s="136">
        <f t="shared" si="8"/>
        <v>0</v>
      </c>
    </row>
    <row r="187" spans="1:7" x14ac:dyDescent="0.25">
      <c r="A187" s="117">
        <v>16105</v>
      </c>
      <c r="B187" s="117" t="s">
        <v>249</v>
      </c>
      <c r="C187" s="137">
        <v>0</v>
      </c>
      <c r="D187" s="137">
        <v>0</v>
      </c>
      <c r="E187" s="137">
        <f t="shared" si="7"/>
        <v>0</v>
      </c>
      <c r="F187" s="136" t="str">
        <f t="shared" si="9"/>
        <v>NO</v>
      </c>
      <c r="G187" s="136">
        <f t="shared" si="8"/>
        <v>1</v>
      </c>
    </row>
    <row r="188" spans="1:7" x14ac:dyDescent="0.25">
      <c r="A188" s="117">
        <v>16106</v>
      </c>
      <c r="B188" s="117" t="s">
        <v>275</v>
      </c>
      <c r="C188" s="137">
        <v>0</v>
      </c>
      <c r="D188" s="137">
        <v>0</v>
      </c>
      <c r="E188" s="137">
        <f t="shared" si="7"/>
        <v>0</v>
      </c>
      <c r="F188" s="136" t="str">
        <f t="shared" si="9"/>
        <v>NO</v>
      </c>
      <c r="G188" s="136">
        <f t="shared" si="8"/>
        <v>1</v>
      </c>
    </row>
    <row r="189" spans="1:7" x14ac:dyDescent="0.25">
      <c r="A189" s="117">
        <v>16205</v>
      </c>
      <c r="B189" s="117" t="s">
        <v>266</v>
      </c>
      <c r="C189" s="137">
        <v>0</v>
      </c>
      <c r="D189" s="137">
        <v>0</v>
      </c>
      <c r="E189" s="137">
        <f t="shared" si="7"/>
        <v>0</v>
      </c>
      <c r="F189" s="136" t="str">
        <f t="shared" si="9"/>
        <v>NO</v>
      </c>
      <c r="G189" s="136">
        <f t="shared" si="8"/>
        <v>1</v>
      </c>
    </row>
    <row r="190" spans="1:7" x14ac:dyDescent="0.25">
      <c r="A190" s="117">
        <v>16107</v>
      </c>
      <c r="B190" s="117" t="s">
        <v>341</v>
      </c>
      <c r="C190" s="137">
        <v>0</v>
      </c>
      <c r="D190" s="137">
        <v>0</v>
      </c>
      <c r="E190" s="137">
        <f t="shared" si="7"/>
        <v>0</v>
      </c>
      <c r="F190" s="136" t="str">
        <f t="shared" si="9"/>
        <v>NO</v>
      </c>
      <c r="G190" s="136">
        <f t="shared" si="8"/>
        <v>1</v>
      </c>
    </row>
    <row r="191" spans="1:7" x14ac:dyDescent="0.25">
      <c r="A191" s="117">
        <v>16201</v>
      </c>
      <c r="B191" s="117" t="s">
        <v>141</v>
      </c>
      <c r="C191" s="137">
        <v>0</v>
      </c>
      <c r="D191" s="137">
        <v>9841983</v>
      </c>
      <c r="E191" s="137">
        <f t="shared" si="7"/>
        <v>9841983</v>
      </c>
      <c r="F191" s="136" t="str">
        <f t="shared" si="9"/>
        <v>SI</v>
      </c>
      <c r="G191" s="136">
        <f t="shared" si="8"/>
        <v>0</v>
      </c>
    </row>
    <row r="192" spans="1:7" x14ac:dyDescent="0.25">
      <c r="A192" s="117">
        <v>16206</v>
      </c>
      <c r="B192" s="117" t="s">
        <v>193</v>
      </c>
      <c r="C192" s="137">
        <v>0</v>
      </c>
      <c r="D192" s="137">
        <v>0</v>
      </c>
      <c r="E192" s="137">
        <f t="shared" si="7"/>
        <v>0</v>
      </c>
      <c r="F192" s="136" t="str">
        <f t="shared" si="9"/>
        <v>NO</v>
      </c>
      <c r="G192" s="136">
        <f t="shared" si="8"/>
        <v>1</v>
      </c>
    </row>
    <row r="193" spans="1:7" x14ac:dyDescent="0.25">
      <c r="A193" s="117">
        <v>16301</v>
      </c>
      <c r="B193" s="117" t="s">
        <v>93</v>
      </c>
      <c r="C193" s="137">
        <v>0</v>
      </c>
      <c r="D193" s="137">
        <v>0</v>
      </c>
      <c r="E193" s="137">
        <f t="shared" si="7"/>
        <v>0</v>
      </c>
      <c r="F193" s="136" t="str">
        <f t="shared" si="9"/>
        <v>NO</v>
      </c>
      <c r="G193" s="136">
        <f t="shared" si="8"/>
        <v>1</v>
      </c>
    </row>
    <row r="194" spans="1:7" x14ac:dyDescent="0.25">
      <c r="A194" s="117">
        <v>16304</v>
      </c>
      <c r="B194" s="117" t="s">
        <v>290</v>
      </c>
      <c r="C194" s="137">
        <v>0</v>
      </c>
      <c r="D194" s="137">
        <v>0</v>
      </c>
      <c r="E194" s="137">
        <f t="shared" si="7"/>
        <v>0</v>
      </c>
      <c r="F194" s="136" t="str">
        <f t="shared" si="9"/>
        <v>NO</v>
      </c>
      <c r="G194" s="136">
        <f t="shared" si="8"/>
        <v>1</v>
      </c>
    </row>
    <row r="195" spans="1:7" x14ac:dyDescent="0.25">
      <c r="A195" s="117">
        <v>16108</v>
      </c>
      <c r="B195" s="117" t="s">
        <v>337</v>
      </c>
      <c r="C195" s="137">
        <v>0</v>
      </c>
      <c r="D195" s="137">
        <v>194187613</v>
      </c>
      <c r="E195" s="137">
        <f t="shared" si="7"/>
        <v>194187613</v>
      </c>
      <c r="F195" s="136" t="str">
        <f t="shared" si="9"/>
        <v>SI</v>
      </c>
      <c r="G195" s="136">
        <f t="shared" si="8"/>
        <v>0</v>
      </c>
    </row>
    <row r="196" spans="1:7" x14ac:dyDescent="0.25">
      <c r="A196" s="117">
        <v>16305</v>
      </c>
      <c r="B196" s="117" t="s">
        <v>271</v>
      </c>
      <c r="C196" s="137">
        <v>0</v>
      </c>
      <c r="D196" s="137">
        <v>0</v>
      </c>
      <c r="E196" s="137">
        <f t="shared" ref="E196:E259" si="10">SUM(C196:D196)</f>
        <v>0</v>
      </c>
      <c r="F196" s="136" t="str">
        <f t="shared" si="9"/>
        <v>NO</v>
      </c>
      <c r="G196" s="136">
        <f t="shared" ref="G196:G259" si="11">IF(F196="NO",1,0)</f>
        <v>1</v>
      </c>
    </row>
    <row r="197" spans="1:7" x14ac:dyDescent="0.25">
      <c r="A197" s="117">
        <v>16207</v>
      </c>
      <c r="B197" s="117" t="s">
        <v>315</v>
      </c>
      <c r="C197" s="137">
        <v>0</v>
      </c>
      <c r="D197" s="137">
        <v>0</v>
      </c>
      <c r="E197" s="137">
        <f t="shared" si="10"/>
        <v>0</v>
      </c>
      <c r="F197" s="136" t="str">
        <f t="shared" ref="F197:F260" si="12">IF(E197&gt;0,"SI","NO")</f>
        <v>NO</v>
      </c>
      <c r="G197" s="136">
        <f t="shared" si="11"/>
        <v>1</v>
      </c>
    </row>
    <row r="198" spans="1:7" x14ac:dyDescent="0.25">
      <c r="A198" s="117">
        <v>16109</v>
      </c>
      <c r="B198" s="117" t="s">
        <v>117</v>
      </c>
      <c r="C198" s="137">
        <v>0</v>
      </c>
      <c r="D198" s="137">
        <v>0</v>
      </c>
      <c r="E198" s="137">
        <f t="shared" si="10"/>
        <v>0</v>
      </c>
      <c r="F198" s="136" t="str">
        <f t="shared" si="12"/>
        <v>NO</v>
      </c>
      <c r="G198" s="136">
        <f t="shared" si="11"/>
        <v>1</v>
      </c>
    </row>
    <row r="199" spans="1:7" x14ac:dyDescent="0.25">
      <c r="A199" s="117">
        <v>9101</v>
      </c>
      <c r="B199" s="117" t="s">
        <v>29</v>
      </c>
      <c r="C199" s="137">
        <v>0</v>
      </c>
      <c r="D199" s="137">
        <v>0</v>
      </c>
      <c r="E199" s="137">
        <f t="shared" si="10"/>
        <v>0</v>
      </c>
      <c r="F199" s="136" t="str">
        <f t="shared" si="12"/>
        <v>NO</v>
      </c>
      <c r="G199" s="136">
        <f t="shared" si="11"/>
        <v>1</v>
      </c>
    </row>
    <row r="200" spans="1:7" x14ac:dyDescent="0.25">
      <c r="A200" s="117">
        <v>9102</v>
      </c>
      <c r="B200" s="117" t="s">
        <v>331</v>
      </c>
      <c r="C200" s="137">
        <v>0</v>
      </c>
      <c r="D200" s="137">
        <v>0</v>
      </c>
      <c r="E200" s="137">
        <f t="shared" si="10"/>
        <v>0</v>
      </c>
      <c r="F200" s="136" t="str">
        <f t="shared" si="12"/>
        <v>NO</v>
      </c>
      <c r="G200" s="136">
        <f t="shared" si="11"/>
        <v>1</v>
      </c>
    </row>
    <row r="201" spans="1:7" x14ac:dyDescent="0.25">
      <c r="A201" s="117">
        <v>9103</v>
      </c>
      <c r="B201" s="117" t="s">
        <v>188</v>
      </c>
      <c r="C201" s="137">
        <v>0</v>
      </c>
      <c r="D201" s="137">
        <v>0</v>
      </c>
      <c r="E201" s="137">
        <f t="shared" si="10"/>
        <v>0</v>
      </c>
      <c r="F201" s="136" t="str">
        <f t="shared" si="12"/>
        <v>NO</v>
      </c>
      <c r="G201" s="136">
        <f t="shared" si="11"/>
        <v>1</v>
      </c>
    </row>
    <row r="202" spans="1:7" x14ac:dyDescent="0.25">
      <c r="A202" s="117">
        <v>9104</v>
      </c>
      <c r="B202" s="117" t="s">
        <v>344</v>
      </c>
      <c r="C202" s="137">
        <v>0</v>
      </c>
      <c r="D202" s="137">
        <v>797125735</v>
      </c>
      <c r="E202" s="137">
        <f t="shared" si="10"/>
        <v>797125735</v>
      </c>
      <c r="F202" s="136" t="str">
        <f t="shared" si="12"/>
        <v>SI</v>
      </c>
      <c r="G202" s="136">
        <f t="shared" si="11"/>
        <v>0</v>
      </c>
    </row>
    <row r="203" spans="1:7" x14ac:dyDescent="0.25">
      <c r="A203" s="117">
        <v>9105</v>
      </c>
      <c r="B203" s="117" t="s">
        <v>300</v>
      </c>
      <c r="C203" s="137">
        <v>0</v>
      </c>
      <c r="D203" s="137">
        <v>0</v>
      </c>
      <c r="E203" s="137">
        <f t="shared" si="10"/>
        <v>0</v>
      </c>
      <c r="F203" s="136" t="str">
        <f t="shared" si="12"/>
        <v>NO</v>
      </c>
      <c r="G203" s="136">
        <f t="shared" si="11"/>
        <v>1</v>
      </c>
    </row>
    <row r="204" spans="1:7" x14ac:dyDescent="0.25">
      <c r="A204" s="117">
        <v>9106</v>
      </c>
      <c r="B204" s="117" t="s">
        <v>302</v>
      </c>
      <c r="C204" s="137">
        <v>0</v>
      </c>
      <c r="D204" s="137">
        <v>0</v>
      </c>
      <c r="E204" s="137">
        <f t="shared" si="10"/>
        <v>0</v>
      </c>
      <c r="F204" s="136" t="str">
        <f t="shared" si="12"/>
        <v>NO</v>
      </c>
      <c r="G204" s="136">
        <f t="shared" si="11"/>
        <v>1</v>
      </c>
    </row>
    <row r="205" spans="1:7" x14ac:dyDescent="0.25">
      <c r="A205" s="117">
        <v>9107</v>
      </c>
      <c r="B205" s="117" t="s">
        <v>126</v>
      </c>
      <c r="C205" s="137">
        <v>0</v>
      </c>
      <c r="D205" s="137">
        <v>0</v>
      </c>
      <c r="E205" s="137">
        <f t="shared" si="10"/>
        <v>0</v>
      </c>
      <c r="F205" s="136" t="str">
        <f t="shared" si="12"/>
        <v>NO</v>
      </c>
      <c r="G205" s="136">
        <f t="shared" si="11"/>
        <v>1</v>
      </c>
    </row>
    <row r="206" spans="1:7" x14ac:dyDescent="0.25">
      <c r="A206" s="117">
        <v>9108</v>
      </c>
      <c r="B206" s="117" t="s">
        <v>109</v>
      </c>
      <c r="C206" s="137">
        <v>0</v>
      </c>
      <c r="D206" s="137">
        <v>0</v>
      </c>
      <c r="E206" s="137">
        <f t="shared" si="10"/>
        <v>0</v>
      </c>
      <c r="F206" s="136" t="str">
        <f t="shared" si="12"/>
        <v>NO</v>
      </c>
      <c r="G206" s="136">
        <f t="shared" si="11"/>
        <v>1</v>
      </c>
    </row>
    <row r="207" spans="1:7" x14ac:dyDescent="0.25">
      <c r="A207" s="117">
        <v>9109</v>
      </c>
      <c r="B207" s="117" t="s">
        <v>103</v>
      </c>
      <c r="C207" s="137">
        <v>0</v>
      </c>
      <c r="D207" s="137">
        <v>0</v>
      </c>
      <c r="E207" s="137">
        <f t="shared" si="10"/>
        <v>0</v>
      </c>
      <c r="F207" s="136" t="str">
        <f t="shared" si="12"/>
        <v>NO</v>
      </c>
      <c r="G207" s="136">
        <f t="shared" si="11"/>
        <v>1</v>
      </c>
    </row>
    <row r="208" spans="1:7" x14ac:dyDescent="0.25">
      <c r="A208" s="117">
        <v>9110</v>
      </c>
      <c r="B208" s="117" t="s">
        <v>268</v>
      </c>
      <c r="C208" s="137">
        <v>0</v>
      </c>
      <c r="D208" s="137">
        <v>0</v>
      </c>
      <c r="E208" s="137">
        <f t="shared" si="10"/>
        <v>0</v>
      </c>
      <c r="F208" s="136" t="str">
        <f t="shared" si="12"/>
        <v>NO</v>
      </c>
      <c r="G208" s="136">
        <f t="shared" si="11"/>
        <v>1</v>
      </c>
    </row>
    <row r="209" spans="1:7" x14ac:dyDescent="0.25">
      <c r="A209" s="117">
        <v>9111</v>
      </c>
      <c r="B209" s="117" t="s">
        <v>309</v>
      </c>
      <c r="C209" s="137">
        <v>0</v>
      </c>
      <c r="D209" s="137">
        <v>0</v>
      </c>
      <c r="E209" s="137">
        <f t="shared" si="10"/>
        <v>0</v>
      </c>
      <c r="F209" s="136" t="str">
        <f t="shared" si="12"/>
        <v>NO</v>
      </c>
      <c r="G209" s="136">
        <f t="shared" si="11"/>
        <v>1</v>
      </c>
    </row>
    <row r="210" spans="1:7" x14ac:dyDescent="0.25">
      <c r="A210" s="117">
        <v>9112</v>
      </c>
      <c r="B210" s="117" t="s">
        <v>99</v>
      </c>
      <c r="C210" s="137">
        <v>0</v>
      </c>
      <c r="D210" s="137">
        <v>0</v>
      </c>
      <c r="E210" s="137">
        <f t="shared" si="10"/>
        <v>0</v>
      </c>
      <c r="F210" s="136" t="str">
        <f t="shared" si="12"/>
        <v>NO</v>
      </c>
      <c r="G210" s="136">
        <f t="shared" si="11"/>
        <v>1</v>
      </c>
    </row>
    <row r="211" spans="1:7" x14ac:dyDescent="0.25">
      <c r="A211" s="117">
        <v>9113</v>
      </c>
      <c r="B211" s="117" t="s">
        <v>289</v>
      </c>
      <c r="C211" s="137">
        <v>0</v>
      </c>
      <c r="D211" s="137">
        <v>0</v>
      </c>
      <c r="E211" s="137">
        <f t="shared" si="10"/>
        <v>0</v>
      </c>
      <c r="F211" s="136" t="str">
        <f t="shared" si="12"/>
        <v>NO</v>
      </c>
      <c r="G211" s="136">
        <f t="shared" si="11"/>
        <v>1</v>
      </c>
    </row>
    <row r="212" spans="1:7" x14ac:dyDescent="0.25">
      <c r="A212" s="117">
        <v>9114</v>
      </c>
      <c r="B212" s="117" t="s">
        <v>123</v>
      </c>
      <c r="C212" s="137">
        <v>0</v>
      </c>
      <c r="D212" s="137">
        <v>5213575</v>
      </c>
      <c r="E212" s="137">
        <f t="shared" si="10"/>
        <v>5213575</v>
      </c>
      <c r="F212" s="136" t="str">
        <f t="shared" si="12"/>
        <v>SI</v>
      </c>
      <c r="G212" s="136">
        <f t="shared" si="11"/>
        <v>0</v>
      </c>
    </row>
    <row r="213" spans="1:7" x14ac:dyDescent="0.25">
      <c r="A213" s="117">
        <v>9115</v>
      </c>
      <c r="B213" s="117" t="s">
        <v>169</v>
      </c>
      <c r="C213" s="137">
        <v>0</v>
      </c>
      <c r="D213" s="137">
        <v>0</v>
      </c>
      <c r="E213" s="137">
        <f t="shared" si="10"/>
        <v>0</v>
      </c>
      <c r="F213" s="136" t="str">
        <f t="shared" si="12"/>
        <v>NO</v>
      </c>
      <c r="G213" s="136">
        <f t="shared" si="11"/>
        <v>1</v>
      </c>
    </row>
    <row r="214" spans="1:7" x14ac:dyDescent="0.25">
      <c r="A214" s="117">
        <v>9116</v>
      </c>
      <c r="B214" s="117" t="s">
        <v>276</v>
      </c>
      <c r="C214" s="137">
        <v>0</v>
      </c>
      <c r="D214" s="137">
        <v>0</v>
      </c>
      <c r="E214" s="137">
        <f t="shared" si="10"/>
        <v>0</v>
      </c>
      <c r="F214" s="136" t="str">
        <f t="shared" si="12"/>
        <v>NO</v>
      </c>
      <c r="G214" s="136">
        <f t="shared" si="11"/>
        <v>1</v>
      </c>
    </row>
    <row r="215" spans="1:7" x14ac:dyDescent="0.25">
      <c r="A215" s="117">
        <v>9117</v>
      </c>
      <c r="B215" s="117" t="s">
        <v>298</v>
      </c>
      <c r="C215" s="137">
        <v>0</v>
      </c>
      <c r="D215" s="137">
        <v>0</v>
      </c>
      <c r="E215" s="137">
        <f t="shared" si="10"/>
        <v>0</v>
      </c>
      <c r="F215" s="136" t="str">
        <f t="shared" si="12"/>
        <v>NO</v>
      </c>
      <c r="G215" s="136">
        <f t="shared" si="11"/>
        <v>1</v>
      </c>
    </row>
    <row r="216" spans="1:7" x14ac:dyDescent="0.25">
      <c r="A216" s="117">
        <v>9118</v>
      </c>
      <c r="B216" s="117" t="s">
        <v>284</v>
      </c>
      <c r="C216" s="137">
        <v>0</v>
      </c>
      <c r="D216" s="137">
        <v>0</v>
      </c>
      <c r="E216" s="137">
        <f t="shared" si="10"/>
        <v>0</v>
      </c>
      <c r="F216" s="136" t="str">
        <f t="shared" si="12"/>
        <v>NO</v>
      </c>
      <c r="G216" s="136">
        <f t="shared" si="11"/>
        <v>1</v>
      </c>
    </row>
    <row r="217" spans="1:7" x14ac:dyDescent="0.25">
      <c r="A217" s="117">
        <v>9119</v>
      </c>
      <c r="B217" s="117" t="s">
        <v>204</v>
      </c>
      <c r="C217" s="137">
        <v>0</v>
      </c>
      <c r="D217" s="137">
        <v>0</v>
      </c>
      <c r="E217" s="137">
        <f t="shared" si="10"/>
        <v>0</v>
      </c>
      <c r="F217" s="136" t="str">
        <f t="shared" si="12"/>
        <v>NO</v>
      </c>
      <c r="G217" s="136">
        <f t="shared" si="11"/>
        <v>1</v>
      </c>
    </row>
    <row r="218" spans="1:7" x14ac:dyDescent="0.25">
      <c r="A218" s="117">
        <v>9120</v>
      </c>
      <c r="B218" s="117" t="s">
        <v>140</v>
      </c>
      <c r="C218" s="137">
        <v>0</v>
      </c>
      <c r="D218" s="137">
        <v>0</v>
      </c>
      <c r="E218" s="137">
        <f t="shared" si="10"/>
        <v>0</v>
      </c>
      <c r="F218" s="136" t="str">
        <f t="shared" si="12"/>
        <v>NO</v>
      </c>
      <c r="G218" s="136">
        <f t="shared" si="11"/>
        <v>1</v>
      </c>
    </row>
    <row r="219" spans="1:7" x14ac:dyDescent="0.25">
      <c r="A219" s="117">
        <v>9121</v>
      </c>
      <c r="B219" s="117" t="s">
        <v>312</v>
      </c>
      <c r="C219" s="137">
        <v>0</v>
      </c>
      <c r="D219" s="137">
        <v>0</v>
      </c>
      <c r="E219" s="137">
        <f t="shared" si="10"/>
        <v>0</v>
      </c>
      <c r="F219" s="136" t="str">
        <f t="shared" si="12"/>
        <v>NO</v>
      </c>
      <c r="G219" s="136">
        <f t="shared" si="11"/>
        <v>1</v>
      </c>
    </row>
    <row r="220" spans="1:7" x14ac:dyDescent="0.25">
      <c r="A220" s="117">
        <v>9201</v>
      </c>
      <c r="B220" s="117" t="s">
        <v>138</v>
      </c>
      <c r="C220" s="137">
        <v>0</v>
      </c>
      <c r="D220" s="137">
        <v>0</v>
      </c>
      <c r="E220" s="137">
        <f t="shared" si="10"/>
        <v>0</v>
      </c>
      <c r="F220" s="136" t="str">
        <f t="shared" si="12"/>
        <v>NO</v>
      </c>
      <c r="G220" s="136">
        <f t="shared" si="11"/>
        <v>1</v>
      </c>
    </row>
    <row r="221" spans="1:7" x14ac:dyDescent="0.25">
      <c r="A221" s="117">
        <v>9202</v>
      </c>
      <c r="B221" s="117" t="s">
        <v>88</v>
      </c>
      <c r="C221" s="137">
        <v>0</v>
      </c>
      <c r="D221" s="137">
        <v>0</v>
      </c>
      <c r="E221" s="137">
        <f t="shared" si="10"/>
        <v>0</v>
      </c>
      <c r="F221" s="136" t="str">
        <f t="shared" si="12"/>
        <v>NO</v>
      </c>
      <c r="G221" s="136">
        <f t="shared" si="11"/>
        <v>1</v>
      </c>
    </row>
    <row r="222" spans="1:7" x14ac:dyDescent="0.25">
      <c r="A222" s="117">
        <v>9203</v>
      </c>
      <c r="B222" s="117" t="s">
        <v>137</v>
      </c>
      <c r="C222" s="137">
        <v>0</v>
      </c>
      <c r="D222" s="137">
        <v>0</v>
      </c>
      <c r="E222" s="137">
        <f t="shared" si="10"/>
        <v>0</v>
      </c>
      <c r="F222" s="136" t="str">
        <f t="shared" si="12"/>
        <v>NO</v>
      </c>
      <c r="G222" s="136">
        <f t="shared" si="11"/>
        <v>1</v>
      </c>
    </row>
    <row r="223" spans="1:7" x14ac:dyDescent="0.25">
      <c r="A223" s="117">
        <v>9204</v>
      </c>
      <c r="B223" s="117" t="s">
        <v>342</v>
      </c>
      <c r="C223" s="137">
        <v>0</v>
      </c>
      <c r="D223" s="137">
        <v>28752510</v>
      </c>
      <c r="E223" s="137">
        <f t="shared" si="10"/>
        <v>28752510</v>
      </c>
      <c r="F223" s="136" t="str">
        <f t="shared" si="12"/>
        <v>SI</v>
      </c>
      <c r="G223" s="136">
        <f t="shared" si="11"/>
        <v>0</v>
      </c>
    </row>
    <row r="224" spans="1:7" x14ac:dyDescent="0.25">
      <c r="A224" s="117">
        <v>9205</v>
      </c>
      <c r="B224" s="117" t="s">
        <v>297</v>
      </c>
      <c r="C224" s="137">
        <v>0</v>
      </c>
      <c r="D224" s="137">
        <v>0</v>
      </c>
      <c r="E224" s="137">
        <f t="shared" si="10"/>
        <v>0</v>
      </c>
      <c r="F224" s="136" t="str">
        <f t="shared" si="12"/>
        <v>NO</v>
      </c>
      <c r="G224" s="136">
        <f t="shared" si="11"/>
        <v>1</v>
      </c>
    </row>
    <row r="225" spans="1:7" x14ac:dyDescent="0.25">
      <c r="A225" s="117">
        <v>9206</v>
      </c>
      <c r="B225" s="117" t="s">
        <v>321</v>
      </c>
      <c r="C225" s="137">
        <v>0</v>
      </c>
      <c r="D225" s="137">
        <v>0</v>
      </c>
      <c r="E225" s="137">
        <f t="shared" si="10"/>
        <v>0</v>
      </c>
      <c r="F225" s="136" t="str">
        <f t="shared" si="12"/>
        <v>NO</v>
      </c>
      <c r="G225" s="136">
        <f t="shared" si="11"/>
        <v>1</v>
      </c>
    </row>
    <row r="226" spans="1:7" x14ac:dyDescent="0.25">
      <c r="A226" s="117">
        <v>9207</v>
      </c>
      <c r="B226" s="117" t="s">
        <v>347</v>
      </c>
      <c r="C226" s="137">
        <v>0</v>
      </c>
      <c r="D226" s="137">
        <v>0</v>
      </c>
      <c r="E226" s="137">
        <f t="shared" si="10"/>
        <v>0</v>
      </c>
      <c r="F226" s="136" t="str">
        <f t="shared" si="12"/>
        <v>NO</v>
      </c>
      <c r="G226" s="136">
        <f t="shared" si="11"/>
        <v>1</v>
      </c>
    </row>
    <row r="227" spans="1:7" x14ac:dyDescent="0.25">
      <c r="A227" s="117">
        <v>9208</v>
      </c>
      <c r="B227" s="117" t="s">
        <v>283</v>
      </c>
      <c r="C227" s="137">
        <v>0</v>
      </c>
      <c r="D227" s="137">
        <v>0</v>
      </c>
      <c r="E227" s="137">
        <f t="shared" si="10"/>
        <v>0</v>
      </c>
      <c r="F227" s="136" t="str">
        <f t="shared" si="12"/>
        <v>NO</v>
      </c>
      <c r="G227" s="136">
        <f t="shared" si="11"/>
        <v>1</v>
      </c>
    </row>
    <row r="228" spans="1:7" x14ac:dyDescent="0.25">
      <c r="A228" s="117">
        <v>9209</v>
      </c>
      <c r="B228" s="117" t="s">
        <v>106</v>
      </c>
      <c r="C228" s="137">
        <v>0</v>
      </c>
      <c r="D228" s="137">
        <v>0</v>
      </c>
      <c r="E228" s="137">
        <f t="shared" si="10"/>
        <v>0</v>
      </c>
      <c r="F228" s="136" t="str">
        <f t="shared" si="12"/>
        <v>NO</v>
      </c>
      <c r="G228" s="136">
        <f t="shared" si="11"/>
        <v>1</v>
      </c>
    </row>
    <row r="229" spans="1:7" x14ac:dyDescent="0.25">
      <c r="A229" s="117">
        <v>9210</v>
      </c>
      <c r="B229" s="117" t="s">
        <v>113</v>
      </c>
      <c r="C229" s="137">
        <v>0</v>
      </c>
      <c r="D229" s="137">
        <v>0</v>
      </c>
      <c r="E229" s="137">
        <f t="shared" si="10"/>
        <v>0</v>
      </c>
      <c r="F229" s="136" t="str">
        <f t="shared" si="12"/>
        <v>NO</v>
      </c>
      <c r="G229" s="136">
        <f t="shared" si="11"/>
        <v>1</v>
      </c>
    </row>
    <row r="230" spans="1:7" x14ac:dyDescent="0.25">
      <c r="A230" s="117">
        <v>9211</v>
      </c>
      <c r="B230" s="117" t="s">
        <v>108</v>
      </c>
      <c r="C230" s="137">
        <v>0</v>
      </c>
      <c r="D230" s="137">
        <v>0</v>
      </c>
      <c r="E230" s="137">
        <f t="shared" si="10"/>
        <v>0</v>
      </c>
      <c r="F230" s="136" t="str">
        <f t="shared" si="12"/>
        <v>NO</v>
      </c>
      <c r="G230" s="136">
        <f t="shared" si="11"/>
        <v>1</v>
      </c>
    </row>
    <row r="231" spans="1:7" x14ac:dyDescent="0.25">
      <c r="A231" s="117">
        <v>10101</v>
      </c>
      <c r="B231" s="117" t="s">
        <v>61</v>
      </c>
      <c r="C231" s="137">
        <v>0</v>
      </c>
      <c r="D231" s="137">
        <v>0</v>
      </c>
      <c r="E231" s="137">
        <f t="shared" si="10"/>
        <v>0</v>
      </c>
      <c r="F231" s="136" t="str">
        <f t="shared" si="12"/>
        <v>NO</v>
      </c>
      <c r="G231" s="136">
        <f t="shared" si="11"/>
        <v>1</v>
      </c>
    </row>
    <row r="232" spans="1:7" x14ac:dyDescent="0.25">
      <c r="A232" s="117">
        <v>10102</v>
      </c>
      <c r="B232" s="117" t="s">
        <v>172</v>
      </c>
      <c r="C232" s="137">
        <v>0</v>
      </c>
      <c r="D232" s="137">
        <v>0</v>
      </c>
      <c r="E232" s="137">
        <f t="shared" si="10"/>
        <v>0</v>
      </c>
      <c r="F232" s="136" t="str">
        <f t="shared" si="12"/>
        <v>NO</v>
      </c>
      <c r="G232" s="136">
        <f t="shared" si="11"/>
        <v>1</v>
      </c>
    </row>
    <row r="233" spans="1:7" x14ac:dyDescent="0.25">
      <c r="A233" s="117">
        <v>10103</v>
      </c>
      <c r="B233" s="117" t="s">
        <v>231</v>
      </c>
      <c r="C233" s="137">
        <v>0</v>
      </c>
      <c r="D233" s="137">
        <v>0</v>
      </c>
      <c r="E233" s="137">
        <f t="shared" si="10"/>
        <v>0</v>
      </c>
      <c r="F233" s="136" t="str">
        <f t="shared" si="12"/>
        <v>NO</v>
      </c>
      <c r="G233" s="136">
        <f t="shared" si="11"/>
        <v>1</v>
      </c>
    </row>
    <row r="234" spans="1:7" x14ac:dyDescent="0.25">
      <c r="A234" s="117">
        <v>10104</v>
      </c>
      <c r="B234" s="117" t="s">
        <v>187</v>
      </c>
      <c r="C234" s="137">
        <v>0</v>
      </c>
      <c r="D234" s="137">
        <v>0</v>
      </c>
      <c r="E234" s="137">
        <f t="shared" si="10"/>
        <v>0</v>
      </c>
      <c r="F234" s="136" t="str">
        <f t="shared" si="12"/>
        <v>NO</v>
      </c>
      <c r="G234" s="136">
        <f t="shared" si="11"/>
        <v>1</v>
      </c>
    </row>
    <row r="235" spans="1:7" x14ac:dyDescent="0.25">
      <c r="A235" s="117">
        <v>10105</v>
      </c>
      <c r="B235" s="117" t="s">
        <v>183</v>
      </c>
      <c r="C235" s="137">
        <v>0</v>
      </c>
      <c r="D235" s="137">
        <v>0</v>
      </c>
      <c r="E235" s="137">
        <f t="shared" si="10"/>
        <v>0</v>
      </c>
      <c r="F235" s="136" t="str">
        <f t="shared" si="12"/>
        <v>NO</v>
      </c>
      <c r="G235" s="136">
        <f t="shared" si="11"/>
        <v>1</v>
      </c>
    </row>
    <row r="236" spans="1:7" x14ac:dyDescent="0.25">
      <c r="A236" s="117">
        <v>10106</v>
      </c>
      <c r="B236" s="117" t="s">
        <v>163</v>
      </c>
      <c r="C236" s="137">
        <v>0</v>
      </c>
      <c r="D236" s="137">
        <v>0</v>
      </c>
      <c r="E236" s="137">
        <f t="shared" si="10"/>
        <v>0</v>
      </c>
      <c r="F236" s="136" t="str">
        <f t="shared" si="12"/>
        <v>NO</v>
      </c>
      <c r="G236" s="136">
        <f t="shared" si="11"/>
        <v>1</v>
      </c>
    </row>
    <row r="237" spans="1:7" x14ac:dyDescent="0.25">
      <c r="A237" s="117">
        <v>10107</v>
      </c>
      <c r="B237" s="117" t="s">
        <v>198</v>
      </c>
      <c r="C237" s="137">
        <v>0</v>
      </c>
      <c r="D237" s="137">
        <v>0</v>
      </c>
      <c r="E237" s="137">
        <f t="shared" si="10"/>
        <v>0</v>
      </c>
      <c r="F237" s="136" t="str">
        <f t="shared" si="12"/>
        <v>NO</v>
      </c>
      <c r="G237" s="136">
        <f t="shared" si="11"/>
        <v>1</v>
      </c>
    </row>
    <row r="238" spans="1:7" x14ac:dyDescent="0.25">
      <c r="A238" s="117">
        <v>10108</v>
      </c>
      <c r="B238" s="117" t="s">
        <v>212</v>
      </c>
      <c r="C238" s="137">
        <v>0</v>
      </c>
      <c r="D238" s="137">
        <v>27080480</v>
      </c>
      <c r="E238" s="137">
        <f t="shared" si="10"/>
        <v>27080480</v>
      </c>
      <c r="F238" s="136" t="str">
        <f t="shared" si="12"/>
        <v>SI</v>
      </c>
      <c r="G238" s="136">
        <f t="shared" si="11"/>
        <v>0</v>
      </c>
    </row>
    <row r="239" spans="1:7" x14ac:dyDescent="0.25">
      <c r="A239" s="117">
        <v>10109</v>
      </c>
      <c r="B239" s="117" t="s">
        <v>56</v>
      </c>
      <c r="C239" s="137">
        <v>0</v>
      </c>
      <c r="D239" s="137">
        <v>0</v>
      </c>
      <c r="E239" s="137">
        <f t="shared" si="10"/>
        <v>0</v>
      </c>
      <c r="F239" s="136" t="str">
        <f t="shared" si="12"/>
        <v>NO</v>
      </c>
      <c r="G239" s="136">
        <f t="shared" si="11"/>
        <v>1</v>
      </c>
    </row>
    <row r="240" spans="1:7" x14ac:dyDescent="0.25">
      <c r="A240" s="117">
        <v>10201</v>
      </c>
      <c r="B240" s="117" t="s">
        <v>122</v>
      </c>
      <c r="C240" s="137">
        <v>0</v>
      </c>
      <c r="D240" s="137">
        <v>0</v>
      </c>
      <c r="E240" s="137">
        <f t="shared" si="10"/>
        <v>0</v>
      </c>
      <c r="F240" s="136" t="str">
        <f t="shared" si="12"/>
        <v>NO</v>
      </c>
      <c r="G240" s="136">
        <f t="shared" si="11"/>
        <v>1</v>
      </c>
    </row>
    <row r="241" spans="1:7" x14ac:dyDescent="0.25">
      <c r="A241" s="117">
        <v>10202</v>
      </c>
      <c r="B241" s="117" t="s">
        <v>104</v>
      </c>
      <c r="C241" s="137">
        <v>3120031437</v>
      </c>
      <c r="D241" s="137">
        <v>0</v>
      </c>
      <c r="E241" s="137">
        <f t="shared" si="10"/>
        <v>3120031437</v>
      </c>
      <c r="F241" s="136" t="str">
        <f t="shared" si="12"/>
        <v>SI</v>
      </c>
      <c r="G241" s="136">
        <f t="shared" si="11"/>
        <v>0</v>
      </c>
    </row>
    <row r="242" spans="1:7" x14ac:dyDescent="0.25">
      <c r="A242" s="117">
        <v>10203</v>
      </c>
      <c r="B242" s="117" t="s">
        <v>162</v>
      </c>
      <c r="C242" s="137">
        <v>6180355</v>
      </c>
      <c r="D242" s="137">
        <v>0</v>
      </c>
      <c r="E242" s="137">
        <f t="shared" si="10"/>
        <v>6180355</v>
      </c>
      <c r="F242" s="136" t="str">
        <f t="shared" si="12"/>
        <v>SI</v>
      </c>
      <c r="G242" s="136">
        <f t="shared" si="11"/>
        <v>0</v>
      </c>
    </row>
    <row r="243" spans="1:7" x14ac:dyDescent="0.25">
      <c r="A243" s="117">
        <v>10204</v>
      </c>
      <c r="B243" s="117" t="s">
        <v>279</v>
      </c>
      <c r="C243" s="137">
        <v>0</v>
      </c>
      <c r="D243" s="137">
        <v>0</v>
      </c>
      <c r="E243" s="137">
        <f t="shared" si="10"/>
        <v>0</v>
      </c>
      <c r="F243" s="136" t="str">
        <f t="shared" si="12"/>
        <v>NO</v>
      </c>
      <c r="G243" s="136">
        <f t="shared" si="11"/>
        <v>1</v>
      </c>
    </row>
    <row r="244" spans="1:7" x14ac:dyDescent="0.25">
      <c r="A244" s="117">
        <v>10205</v>
      </c>
      <c r="B244" s="117" t="s">
        <v>179</v>
      </c>
      <c r="C244" s="137">
        <v>0</v>
      </c>
      <c r="D244" s="137">
        <v>0</v>
      </c>
      <c r="E244" s="137">
        <f t="shared" si="10"/>
        <v>0</v>
      </c>
      <c r="F244" s="136" t="str">
        <f t="shared" si="12"/>
        <v>NO</v>
      </c>
      <c r="G244" s="136">
        <f t="shared" si="11"/>
        <v>1</v>
      </c>
    </row>
    <row r="245" spans="1:7" x14ac:dyDescent="0.25">
      <c r="A245" s="117">
        <v>10206</v>
      </c>
      <c r="B245" s="117" t="s">
        <v>281</v>
      </c>
      <c r="C245" s="137">
        <v>0</v>
      </c>
      <c r="D245" s="137">
        <v>0</v>
      </c>
      <c r="E245" s="137">
        <f t="shared" si="10"/>
        <v>0</v>
      </c>
      <c r="F245" s="136" t="str">
        <f t="shared" si="12"/>
        <v>NO</v>
      </c>
      <c r="G245" s="136">
        <f t="shared" si="11"/>
        <v>1</v>
      </c>
    </row>
    <row r="246" spans="1:7" x14ac:dyDescent="0.25">
      <c r="A246" s="117">
        <v>10207</v>
      </c>
      <c r="B246" s="117" t="s">
        <v>305</v>
      </c>
      <c r="C246" s="137">
        <v>0</v>
      </c>
      <c r="D246" s="137">
        <v>0</v>
      </c>
      <c r="E246" s="137">
        <f t="shared" si="10"/>
        <v>0</v>
      </c>
      <c r="F246" s="136" t="str">
        <f t="shared" si="12"/>
        <v>NO</v>
      </c>
      <c r="G246" s="136">
        <f t="shared" si="11"/>
        <v>1</v>
      </c>
    </row>
    <row r="247" spans="1:7" x14ac:dyDescent="0.25">
      <c r="A247" s="117">
        <v>10208</v>
      </c>
      <c r="B247" s="117" t="s">
        <v>167</v>
      </c>
      <c r="C247" s="137">
        <v>0</v>
      </c>
      <c r="D247" s="137">
        <v>0</v>
      </c>
      <c r="E247" s="137">
        <f t="shared" si="10"/>
        <v>0</v>
      </c>
      <c r="F247" s="136" t="str">
        <f t="shared" si="12"/>
        <v>NO</v>
      </c>
      <c r="G247" s="136">
        <f t="shared" si="11"/>
        <v>1</v>
      </c>
    </row>
    <row r="248" spans="1:7" x14ac:dyDescent="0.25">
      <c r="A248" s="117">
        <v>10209</v>
      </c>
      <c r="B248" s="117" t="s">
        <v>319</v>
      </c>
      <c r="C248" s="137">
        <v>0</v>
      </c>
      <c r="D248" s="137">
        <v>0</v>
      </c>
      <c r="E248" s="137">
        <f t="shared" si="10"/>
        <v>0</v>
      </c>
      <c r="F248" s="136" t="str">
        <f t="shared" si="12"/>
        <v>NO</v>
      </c>
      <c r="G248" s="136">
        <f t="shared" si="11"/>
        <v>1</v>
      </c>
    </row>
    <row r="249" spans="1:7" x14ac:dyDescent="0.25">
      <c r="A249" s="117">
        <v>10210</v>
      </c>
      <c r="B249" s="117" t="s">
        <v>191</v>
      </c>
      <c r="C249" s="137">
        <v>0</v>
      </c>
      <c r="D249" s="137">
        <v>0</v>
      </c>
      <c r="E249" s="137">
        <f t="shared" si="10"/>
        <v>0</v>
      </c>
      <c r="F249" s="136" t="str">
        <f t="shared" si="12"/>
        <v>NO</v>
      </c>
      <c r="G249" s="136">
        <f t="shared" si="11"/>
        <v>1</v>
      </c>
    </row>
    <row r="250" spans="1:7" x14ac:dyDescent="0.25">
      <c r="A250" s="117">
        <v>10301</v>
      </c>
      <c r="B250" s="117" t="s">
        <v>68</v>
      </c>
      <c r="C250" s="137">
        <v>0</v>
      </c>
      <c r="D250" s="137">
        <v>0</v>
      </c>
      <c r="E250" s="137">
        <f t="shared" si="10"/>
        <v>0</v>
      </c>
      <c r="F250" s="136" t="str">
        <f t="shared" si="12"/>
        <v>NO</v>
      </c>
      <c r="G250" s="136">
        <f t="shared" si="11"/>
        <v>1</v>
      </c>
    </row>
    <row r="251" spans="1:7" x14ac:dyDescent="0.25">
      <c r="A251" s="117">
        <v>10302</v>
      </c>
      <c r="B251" s="117" t="s">
        <v>190</v>
      </c>
      <c r="C251" s="137">
        <v>0</v>
      </c>
      <c r="D251" s="137">
        <v>0</v>
      </c>
      <c r="E251" s="137">
        <f t="shared" si="10"/>
        <v>0</v>
      </c>
      <c r="F251" s="136" t="str">
        <f t="shared" si="12"/>
        <v>NO</v>
      </c>
      <c r="G251" s="136">
        <f t="shared" si="11"/>
        <v>1</v>
      </c>
    </row>
    <row r="252" spans="1:7" x14ac:dyDescent="0.25">
      <c r="A252" s="117">
        <v>10303</v>
      </c>
      <c r="B252" s="117" t="s">
        <v>175</v>
      </c>
      <c r="C252" s="137">
        <v>0</v>
      </c>
      <c r="D252" s="137">
        <v>0</v>
      </c>
      <c r="E252" s="137">
        <f t="shared" si="10"/>
        <v>0</v>
      </c>
      <c r="F252" s="136" t="str">
        <f t="shared" si="12"/>
        <v>NO</v>
      </c>
      <c r="G252" s="136">
        <f t="shared" si="11"/>
        <v>1</v>
      </c>
    </row>
    <row r="253" spans="1:7" x14ac:dyDescent="0.25">
      <c r="A253" s="117">
        <v>10304</v>
      </c>
      <c r="B253" s="117" t="s">
        <v>207</v>
      </c>
      <c r="C253" s="137">
        <v>0</v>
      </c>
      <c r="D253" s="137">
        <v>10028529</v>
      </c>
      <c r="E253" s="137">
        <f t="shared" si="10"/>
        <v>10028529</v>
      </c>
      <c r="F253" s="136" t="str">
        <f t="shared" si="12"/>
        <v>SI</v>
      </c>
      <c r="G253" s="136">
        <f t="shared" si="11"/>
        <v>0</v>
      </c>
    </row>
    <row r="254" spans="1:7" x14ac:dyDescent="0.25">
      <c r="A254" s="117">
        <v>10305</v>
      </c>
      <c r="B254" s="117" t="s">
        <v>203</v>
      </c>
      <c r="C254" s="137">
        <v>0</v>
      </c>
      <c r="D254" s="137">
        <v>0</v>
      </c>
      <c r="E254" s="137">
        <f t="shared" si="10"/>
        <v>0</v>
      </c>
      <c r="F254" s="136" t="str">
        <f t="shared" si="12"/>
        <v>NO</v>
      </c>
      <c r="G254" s="136">
        <f t="shared" si="11"/>
        <v>1</v>
      </c>
    </row>
    <row r="255" spans="1:7" x14ac:dyDescent="0.25">
      <c r="A255" s="117">
        <v>10306</v>
      </c>
      <c r="B255" s="117" t="s">
        <v>336</v>
      </c>
      <c r="C255" s="137">
        <v>0</v>
      </c>
      <c r="D255" s="137">
        <v>551046216</v>
      </c>
      <c r="E255" s="137">
        <f t="shared" si="10"/>
        <v>551046216</v>
      </c>
      <c r="F255" s="136" t="str">
        <f t="shared" si="12"/>
        <v>SI</v>
      </c>
      <c r="G255" s="136">
        <f t="shared" si="11"/>
        <v>0</v>
      </c>
    </row>
    <row r="256" spans="1:7" x14ac:dyDescent="0.25">
      <c r="A256" s="117">
        <v>10307</v>
      </c>
      <c r="B256" s="117" t="s">
        <v>229</v>
      </c>
      <c r="C256" s="137">
        <v>0</v>
      </c>
      <c r="D256" s="137">
        <v>94245829</v>
      </c>
      <c r="E256" s="137">
        <f t="shared" si="10"/>
        <v>94245829</v>
      </c>
      <c r="F256" s="136" t="str">
        <f t="shared" si="12"/>
        <v>SI</v>
      </c>
      <c r="G256" s="136">
        <f t="shared" si="11"/>
        <v>0</v>
      </c>
    </row>
    <row r="257" spans="1:7" x14ac:dyDescent="0.25">
      <c r="A257" s="117">
        <v>10401</v>
      </c>
      <c r="B257" s="117" t="s">
        <v>210</v>
      </c>
      <c r="C257" s="137">
        <v>0</v>
      </c>
      <c r="D257" s="137">
        <v>0</v>
      </c>
      <c r="E257" s="137">
        <f t="shared" si="10"/>
        <v>0</v>
      </c>
      <c r="F257" s="136" t="str">
        <f t="shared" si="12"/>
        <v>NO</v>
      </c>
      <c r="G257" s="136">
        <f t="shared" si="11"/>
        <v>1</v>
      </c>
    </row>
    <row r="258" spans="1:7" x14ac:dyDescent="0.25">
      <c r="A258" s="117">
        <v>10402</v>
      </c>
      <c r="B258" s="117" t="s">
        <v>200</v>
      </c>
      <c r="C258" s="137">
        <v>0</v>
      </c>
      <c r="D258" s="137">
        <v>0</v>
      </c>
      <c r="E258" s="137">
        <f t="shared" si="10"/>
        <v>0</v>
      </c>
      <c r="F258" s="136" t="str">
        <f t="shared" si="12"/>
        <v>NO</v>
      </c>
      <c r="G258" s="136">
        <f t="shared" si="11"/>
        <v>1</v>
      </c>
    </row>
    <row r="259" spans="1:7" x14ac:dyDescent="0.25">
      <c r="A259" s="117">
        <v>10403</v>
      </c>
      <c r="B259" s="117" t="s">
        <v>195</v>
      </c>
      <c r="C259" s="137">
        <v>0</v>
      </c>
      <c r="D259" s="137">
        <v>0</v>
      </c>
      <c r="E259" s="137">
        <f t="shared" si="10"/>
        <v>0</v>
      </c>
      <c r="F259" s="136" t="str">
        <f t="shared" si="12"/>
        <v>NO</v>
      </c>
      <c r="G259" s="136">
        <f t="shared" si="11"/>
        <v>1</v>
      </c>
    </row>
    <row r="260" spans="1:7" x14ac:dyDescent="0.25">
      <c r="A260" s="117">
        <v>10404</v>
      </c>
      <c r="B260" s="117" t="s">
        <v>205</v>
      </c>
      <c r="C260" s="137">
        <v>0</v>
      </c>
      <c r="D260" s="137">
        <v>0</v>
      </c>
      <c r="E260" s="137">
        <f t="shared" ref="E260:E323" si="13">SUM(C260:D260)</f>
        <v>0</v>
      </c>
      <c r="F260" s="136" t="str">
        <f t="shared" si="12"/>
        <v>NO</v>
      </c>
      <c r="G260" s="136">
        <f t="shared" ref="G260:G323" si="14">IF(F260="NO",1,0)</f>
        <v>1</v>
      </c>
    </row>
    <row r="261" spans="1:7" x14ac:dyDescent="0.25">
      <c r="A261" s="117">
        <v>11101</v>
      </c>
      <c r="B261" s="117" t="s">
        <v>53</v>
      </c>
      <c r="C261" s="137">
        <v>0</v>
      </c>
      <c r="D261" s="137">
        <v>8791647</v>
      </c>
      <c r="E261" s="137">
        <f t="shared" si="13"/>
        <v>8791647</v>
      </c>
      <c r="F261" s="136" t="str">
        <f t="shared" ref="F261:F324" si="15">IF(E261&gt;0,"SI","NO")</f>
        <v>SI</v>
      </c>
      <c r="G261" s="136">
        <f t="shared" si="14"/>
        <v>0</v>
      </c>
    </row>
    <row r="262" spans="1:7" x14ac:dyDescent="0.25">
      <c r="A262" s="117">
        <v>11102</v>
      </c>
      <c r="B262" s="117" t="s">
        <v>330</v>
      </c>
      <c r="C262" s="137">
        <v>0</v>
      </c>
      <c r="D262" s="137">
        <v>1476271</v>
      </c>
      <c r="E262" s="137">
        <f t="shared" si="13"/>
        <v>1476271</v>
      </c>
      <c r="F262" s="136" t="str">
        <f t="shared" si="15"/>
        <v>SI</v>
      </c>
      <c r="G262" s="136">
        <f t="shared" si="14"/>
        <v>0</v>
      </c>
    </row>
    <row r="263" spans="1:7" x14ac:dyDescent="0.25">
      <c r="A263" s="117">
        <v>11201</v>
      </c>
      <c r="B263" s="117" t="s">
        <v>157</v>
      </c>
      <c r="C263" s="137">
        <v>0</v>
      </c>
      <c r="D263" s="137">
        <v>0</v>
      </c>
      <c r="E263" s="137">
        <f t="shared" si="13"/>
        <v>0</v>
      </c>
      <c r="F263" s="136" t="str">
        <f t="shared" si="15"/>
        <v>NO</v>
      </c>
      <c r="G263" s="136">
        <f t="shared" si="14"/>
        <v>1</v>
      </c>
    </row>
    <row r="264" spans="1:7" x14ac:dyDescent="0.25">
      <c r="A264" s="117">
        <v>11202</v>
      </c>
      <c r="B264" s="117" t="s">
        <v>211</v>
      </c>
      <c r="C264" s="137">
        <v>0</v>
      </c>
      <c r="D264" s="137">
        <v>0</v>
      </c>
      <c r="E264" s="137">
        <f t="shared" si="13"/>
        <v>0</v>
      </c>
      <c r="F264" s="136" t="str">
        <f t="shared" si="15"/>
        <v>NO</v>
      </c>
      <c r="G264" s="136">
        <f t="shared" si="14"/>
        <v>1</v>
      </c>
    </row>
    <row r="265" spans="1:7" x14ac:dyDescent="0.25">
      <c r="A265" s="117">
        <v>11203</v>
      </c>
      <c r="B265" s="117" t="s">
        <v>280</v>
      </c>
      <c r="C265" s="137">
        <v>0</v>
      </c>
      <c r="D265" s="137">
        <v>0</v>
      </c>
      <c r="E265" s="137">
        <f t="shared" si="13"/>
        <v>0</v>
      </c>
      <c r="F265" s="136" t="str">
        <f t="shared" si="15"/>
        <v>NO</v>
      </c>
      <c r="G265" s="136">
        <f t="shared" si="14"/>
        <v>1</v>
      </c>
    </row>
    <row r="266" spans="1:7" x14ac:dyDescent="0.25">
      <c r="A266" s="117">
        <v>11301</v>
      </c>
      <c r="B266" s="117" t="s">
        <v>222</v>
      </c>
      <c r="C266" s="137">
        <v>0</v>
      </c>
      <c r="D266" s="137">
        <v>0</v>
      </c>
      <c r="E266" s="137">
        <f t="shared" si="13"/>
        <v>0</v>
      </c>
      <c r="F266" s="136" t="str">
        <f t="shared" si="15"/>
        <v>NO</v>
      </c>
      <c r="G266" s="136">
        <f t="shared" si="14"/>
        <v>1</v>
      </c>
    </row>
    <row r="267" spans="1:7" x14ac:dyDescent="0.25">
      <c r="A267" s="117">
        <v>11302</v>
      </c>
      <c r="B267" s="117" t="s">
        <v>335</v>
      </c>
      <c r="C267" s="137">
        <v>0</v>
      </c>
      <c r="D267" s="137">
        <v>0</v>
      </c>
      <c r="E267" s="137">
        <f t="shared" si="13"/>
        <v>0</v>
      </c>
      <c r="F267" s="136" t="str">
        <f t="shared" si="15"/>
        <v>NO</v>
      </c>
      <c r="G267" s="136">
        <f t="shared" si="14"/>
        <v>1</v>
      </c>
    </row>
    <row r="268" spans="1:7" x14ac:dyDescent="0.25">
      <c r="A268" s="117">
        <v>11303</v>
      </c>
      <c r="B268" s="117" t="s">
        <v>243</v>
      </c>
      <c r="C268" s="137">
        <v>0</v>
      </c>
      <c r="D268" s="137">
        <v>0</v>
      </c>
      <c r="E268" s="137">
        <f t="shared" si="13"/>
        <v>0</v>
      </c>
      <c r="F268" s="136" t="str">
        <f t="shared" si="15"/>
        <v>NO</v>
      </c>
      <c r="G268" s="136">
        <f t="shared" si="14"/>
        <v>1</v>
      </c>
    </row>
    <row r="269" spans="1:7" x14ac:dyDescent="0.25">
      <c r="A269" s="117">
        <v>11401</v>
      </c>
      <c r="B269" s="117" t="s">
        <v>161</v>
      </c>
      <c r="C269" s="137">
        <v>0</v>
      </c>
      <c r="D269" s="137">
        <v>0</v>
      </c>
      <c r="E269" s="137">
        <f t="shared" si="13"/>
        <v>0</v>
      </c>
      <c r="F269" s="136" t="str">
        <f t="shared" si="15"/>
        <v>NO</v>
      </c>
      <c r="G269" s="136">
        <f t="shared" si="14"/>
        <v>1</v>
      </c>
    </row>
    <row r="270" spans="1:7" x14ac:dyDescent="0.25">
      <c r="A270" s="117">
        <v>11402</v>
      </c>
      <c r="B270" s="117" t="s">
        <v>173</v>
      </c>
      <c r="C270" s="137">
        <v>0</v>
      </c>
      <c r="D270" s="137">
        <v>0</v>
      </c>
      <c r="E270" s="137">
        <f t="shared" si="13"/>
        <v>0</v>
      </c>
      <c r="F270" s="136" t="str">
        <f t="shared" si="15"/>
        <v>NO</v>
      </c>
      <c r="G270" s="136">
        <f t="shared" si="14"/>
        <v>1</v>
      </c>
    </row>
    <row r="271" spans="1:7" x14ac:dyDescent="0.25">
      <c r="A271" s="117">
        <v>12101</v>
      </c>
      <c r="B271" s="117" t="s">
        <v>51</v>
      </c>
      <c r="C271" s="137">
        <v>110721763</v>
      </c>
      <c r="D271" s="137">
        <v>0</v>
      </c>
      <c r="E271" s="137">
        <f t="shared" si="13"/>
        <v>110721763</v>
      </c>
      <c r="F271" s="136" t="str">
        <f t="shared" si="15"/>
        <v>SI</v>
      </c>
      <c r="G271" s="136">
        <f t="shared" si="14"/>
        <v>0</v>
      </c>
    </row>
    <row r="272" spans="1:7" x14ac:dyDescent="0.25">
      <c r="A272" s="117">
        <v>12102</v>
      </c>
      <c r="B272" s="117" t="s">
        <v>250</v>
      </c>
      <c r="C272" s="137">
        <v>0</v>
      </c>
      <c r="D272" s="137">
        <v>0</v>
      </c>
      <c r="E272" s="137">
        <f t="shared" si="13"/>
        <v>0</v>
      </c>
      <c r="F272" s="136" t="str">
        <f t="shared" si="15"/>
        <v>NO</v>
      </c>
      <c r="G272" s="136">
        <f t="shared" si="14"/>
        <v>1</v>
      </c>
    </row>
    <row r="273" spans="1:7" x14ac:dyDescent="0.25">
      <c r="A273" s="117">
        <v>12103</v>
      </c>
      <c r="B273" s="117" t="s">
        <v>246</v>
      </c>
      <c r="C273" s="137">
        <v>0</v>
      </c>
      <c r="D273" s="137">
        <v>0</v>
      </c>
      <c r="E273" s="137">
        <f t="shared" si="13"/>
        <v>0</v>
      </c>
      <c r="F273" s="136" t="str">
        <f t="shared" si="15"/>
        <v>NO</v>
      </c>
      <c r="G273" s="136">
        <f t="shared" si="14"/>
        <v>1</v>
      </c>
    </row>
    <row r="274" spans="1:7" x14ac:dyDescent="0.25">
      <c r="A274" s="117">
        <v>12104</v>
      </c>
      <c r="B274" s="117" t="s">
        <v>151</v>
      </c>
      <c r="C274" s="137">
        <v>0</v>
      </c>
      <c r="D274" s="137">
        <v>0</v>
      </c>
      <c r="E274" s="137">
        <f t="shared" si="13"/>
        <v>0</v>
      </c>
      <c r="F274" s="136" t="str">
        <f t="shared" si="15"/>
        <v>NO</v>
      </c>
      <c r="G274" s="136">
        <f t="shared" si="14"/>
        <v>1</v>
      </c>
    </row>
    <row r="275" spans="1:7" x14ac:dyDescent="0.25">
      <c r="A275" s="117">
        <v>12201</v>
      </c>
      <c r="B275" s="117" t="s">
        <v>223</v>
      </c>
      <c r="C275" s="137">
        <v>0</v>
      </c>
      <c r="D275" s="137">
        <v>0</v>
      </c>
      <c r="E275" s="137">
        <f t="shared" si="13"/>
        <v>0</v>
      </c>
      <c r="F275" s="136" t="str">
        <f t="shared" si="15"/>
        <v>NO</v>
      </c>
      <c r="G275" s="136">
        <f t="shared" si="14"/>
        <v>1</v>
      </c>
    </row>
    <row r="276" spans="1:7" x14ac:dyDescent="0.25">
      <c r="A276" s="117">
        <v>12301</v>
      </c>
      <c r="B276" s="117" t="s">
        <v>185</v>
      </c>
      <c r="C276" s="137">
        <v>0</v>
      </c>
      <c r="D276" s="137">
        <v>0</v>
      </c>
      <c r="E276" s="137">
        <f t="shared" si="13"/>
        <v>0</v>
      </c>
      <c r="F276" s="136" t="str">
        <f t="shared" si="15"/>
        <v>NO</v>
      </c>
      <c r="G276" s="136">
        <f t="shared" si="14"/>
        <v>1</v>
      </c>
    </row>
    <row r="277" spans="1:7" x14ac:dyDescent="0.25">
      <c r="A277" s="117">
        <v>12302</v>
      </c>
      <c r="B277" s="117" t="s">
        <v>154</v>
      </c>
      <c r="C277" s="137">
        <v>0</v>
      </c>
      <c r="D277" s="137">
        <v>0</v>
      </c>
      <c r="E277" s="137">
        <f t="shared" si="13"/>
        <v>0</v>
      </c>
      <c r="F277" s="136" t="str">
        <f t="shared" si="15"/>
        <v>NO</v>
      </c>
      <c r="G277" s="136">
        <f t="shared" si="14"/>
        <v>1</v>
      </c>
    </row>
    <row r="278" spans="1:7" x14ac:dyDescent="0.25">
      <c r="A278" s="117">
        <v>12303</v>
      </c>
      <c r="B278" s="117" t="s">
        <v>256</v>
      </c>
      <c r="C278" s="137">
        <v>0</v>
      </c>
      <c r="D278" s="137">
        <v>0</v>
      </c>
      <c r="E278" s="137">
        <f t="shared" si="13"/>
        <v>0</v>
      </c>
      <c r="F278" s="136" t="str">
        <f t="shared" si="15"/>
        <v>NO</v>
      </c>
      <c r="G278" s="136">
        <f t="shared" si="14"/>
        <v>1</v>
      </c>
    </row>
    <row r="279" spans="1:7" x14ac:dyDescent="0.25">
      <c r="A279" s="117">
        <v>12401</v>
      </c>
      <c r="B279" s="117" t="s">
        <v>91</v>
      </c>
      <c r="C279" s="137">
        <v>0</v>
      </c>
      <c r="D279" s="137">
        <v>0</v>
      </c>
      <c r="E279" s="137">
        <f t="shared" si="13"/>
        <v>0</v>
      </c>
      <c r="F279" s="136" t="str">
        <f t="shared" si="15"/>
        <v>NO</v>
      </c>
      <c r="G279" s="136">
        <f t="shared" si="14"/>
        <v>1</v>
      </c>
    </row>
    <row r="280" spans="1:7" x14ac:dyDescent="0.25">
      <c r="A280" s="117">
        <v>12402</v>
      </c>
      <c r="B280" s="117" t="s">
        <v>258</v>
      </c>
      <c r="C280" s="137">
        <v>0</v>
      </c>
      <c r="D280" s="137">
        <v>0</v>
      </c>
      <c r="E280" s="137">
        <f t="shared" si="13"/>
        <v>0</v>
      </c>
      <c r="F280" s="136" t="str">
        <f t="shared" si="15"/>
        <v>NO</v>
      </c>
      <c r="G280" s="136">
        <f t="shared" si="14"/>
        <v>1</v>
      </c>
    </row>
    <row r="281" spans="1:7" x14ac:dyDescent="0.25">
      <c r="A281" s="117">
        <v>13101</v>
      </c>
      <c r="B281" s="117" t="s">
        <v>7</v>
      </c>
      <c r="C281" s="137">
        <v>0</v>
      </c>
      <c r="D281" s="137">
        <v>10674722</v>
      </c>
      <c r="E281" s="137">
        <f t="shared" si="13"/>
        <v>10674722</v>
      </c>
      <c r="F281" s="136" t="str">
        <f t="shared" si="15"/>
        <v>SI</v>
      </c>
      <c r="G281" s="136">
        <f t="shared" si="14"/>
        <v>0</v>
      </c>
    </row>
    <row r="282" spans="1:7" x14ac:dyDescent="0.25">
      <c r="A282" s="117">
        <v>13102</v>
      </c>
      <c r="B282" s="117" t="s">
        <v>21</v>
      </c>
      <c r="C282" s="137">
        <v>0</v>
      </c>
      <c r="D282" s="137">
        <v>0</v>
      </c>
      <c r="E282" s="137">
        <f t="shared" si="13"/>
        <v>0</v>
      </c>
      <c r="F282" s="136" t="str">
        <f t="shared" si="15"/>
        <v>NO</v>
      </c>
      <c r="G282" s="136">
        <f t="shared" si="14"/>
        <v>1</v>
      </c>
    </row>
    <row r="283" spans="1:7" x14ac:dyDescent="0.25">
      <c r="A283" s="117">
        <v>13103</v>
      </c>
      <c r="B283" s="117" t="s">
        <v>46</v>
      </c>
      <c r="C283" s="137">
        <v>4290230783</v>
      </c>
      <c r="D283" s="137">
        <v>0</v>
      </c>
      <c r="E283" s="137">
        <f t="shared" si="13"/>
        <v>4290230783</v>
      </c>
      <c r="F283" s="136" t="str">
        <f t="shared" si="15"/>
        <v>SI</v>
      </c>
      <c r="G283" s="136">
        <f t="shared" si="14"/>
        <v>0</v>
      </c>
    </row>
    <row r="284" spans="1:7" x14ac:dyDescent="0.25">
      <c r="A284" s="117">
        <v>13104</v>
      </c>
      <c r="B284" s="117" t="s">
        <v>43</v>
      </c>
      <c r="C284" s="137">
        <v>0</v>
      </c>
      <c r="D284" s="137">
        <v>0</v>
      </c>
      <c r="E284" s="137">
        <f t="shared" si="13"/>
        <v>0</v>
      </c>
      <c r="F284" s="136" t="str">
        <f t="shared" si="15"/>
        <v>NO</v>
      </c>
      <c r="G284" s="136">
        <f t="shared" si="14"/>
        <v>1</v>
      </c>
    </row>
    <row r="285" spans="1:7" x14ac:dyDescent="0.25">
      <c r="A285" s="117">
        <v>13105</v>
      </c>
      <c r="B285" s="117" t="s">
        <v>49</v>
      </c>
      <c r="C285" s="137">
        <v>0</v>
      </c>
      <c r="D285" s="137">
        <v>0</v>
      </c>
      <c r="E285" s="137">
        <f t="shared" si="13"/>
        <v>0</v>
      </c>
      <c r="F285" s="136" t="str">
        <f t="shared" si="15"/>
        <v>NO</v>
      </c>
      <c r="G285" s="136">
        <f t="shared" si="14"/>
        <v>1</v>
      </c>
    </row>
    <row r="286" spans="1:7" x14ac:dyDescent="0.25">
      <c r="A286" s="117">
        <v>13106</v>
      </c>
      <c r="B286" s="117" t="s">
        <v>23</v>
      </c>
      <c r="C286" s="137">
        <v>0</v>
      </c>
      <c r="D286" s="137">
        <v>12157051</v>
      </c>
      <c r="E286" s="137">
        <f t="shared" si="13"/>
        <v>12157051</v>
      </c>
      <c r="F286" s="136" t="str">
        <f t="shared" si="15"/>
        <v>SI</v>
      </c>
      <c r="G286" s="136">
        <f t="shared" si="14"/>
        <v>0</v>
      </c>
    </row>
    <row r="287" spans="1:7" x14ac:dyDescent="0.25">
      <c r="A287" s="117">
        <v>13107</v>
      </c>
      <c r="B287" s="117" t="s">
        <v>11</v>
      </c>
      <c r="C287" s="137">
        <v>0</v>
      </c>
      <c r="D287" s="137">
        <v>0</v>
      </c>
      <c r="E287" s="137">
        <f t="shared" si="13"/>
        <v>0</v>
      </c>
      <c r="F287" s="136" t="str">
        <f t="shared" si="15"/>
        <v>NO</v>
      </c>
      <c r="G287" s="136">
        <f t="shared" si="14"/>
        <v>1</v>
      </c>
    </row>
    <row r="288" spans="1:7" x14ac:dyDescent="0.25">
      <c r="A288" s="117">
        <v>13108</v>
      </c>
      <c r="B288" s="117" t="s">
        <v>26</v>
      </c>
      <c r="C288" s="137">
        <v>0</v>
      </c>
      <c r="D288" s="137">
        <v>0</v>
      </c>
      <c r="E288" s="137">
        <f t="shared" si="13"/>
        <v>0</v>
      </c>
      <c r="F288" s="136" t="str">
        <f t="shared" si="15"/>
        <v>NO</v>
      </c>
      <c r="G288" s="136">
        <f t="shared" si="14"/>
        <v>1</v>
      </c>
    </row>
    <row r="289" spans="1:7" x14ac:dyDescent="0.25">
      <c r="A289" s="117">
        <v>13109</v>
      </c>
      <c r="B289" s="117" t="s">
        <v>20</v>
      </c>
      <c r="C289" s="137">
        <v>0</v>
      </c>
      <c r="D289" s="137">
        <v>0</v>
      </c>
      <c r="E289" s="137">
        <f t="shared" si="13"/>
        <v>0</v>
      </c>
      <c r="F289" s="136" t="str">
        <f t="shared" si="15"/>
        <v>NO</v>
      </c>
      <c r="G289" s="136">
        <f t="shared" si="14"/>
        <v>1</v>
      </c>
    </row>
    <row r="290" spans="1:7" x14ac:dyDescent="0.25">
      <c r="A290" s="117">
        <v>13110</v>
      </c>
      <c r="B290" s="117" t="s">
        <v>35</v>
      </c>
      <c r="C290" s="137">
        <v>0</v>
      </c>
      <c r="D290" s="137">
        <v>0</v>
      </c>
      <c r="E290" s="137">
        <f t="shared" si="13"/>
        <v>0</v>
      </c>
      <c r="F290" s="136" t="str">
        <f t="shared" si="15"/>
        <v>NO</v>
      </c>
      <c r="G290" s="136">
        <f t="shared" si="14"/>
        <v>1</v>
      </c>
    </row>
    <row r="291" spans="1:7" x14ac:dyDescent="0.25">
      <c r="A291" s="117">
        <v>13111</v>
      </c>
      <c r="B291" s="117" t="s">
        <v>36</v>
      </c>
      <c r="C291" s="137">
        <v>0</v>
      </c>
      <c r="D291" s="137">
        <v>0</v>
      </c>
      <c r="E291" s="137">
        <f t="shared" si="13"/>
        <v>0</v>
      </c>
      <c r="F291" s="136" t="str">
        <f t="shared" si="15"/>
        <v>NO</v>
      </c>
      <c r="G291" s="136">
        <f t="shared" si="14"/>
        <v>1</v>
      </c>
    </row>
    <row r="292" spans="1:7" x14ac:dyDescent="0.25">
      <c r="A292" s="117">
        <v>13112</v>
      </c>
      <c r="B292" s="117" t="s">
        <v>27</v>
      </c>
      <c r="C292" s="137">
        <v>0</v>
      </c>
      <c r="D292" s="137">
        <v>0</v>
      </c>
      <c r="E292" s="137">
        <f t="shared" si="13"/>
        <v>0</v>
      </c>
      <c r="F292" s="136" t="str">
        <f t="shared" si="15"/>
        <v>NO</v>
      </c>
      <c r="G292" s="136">
        <f t="shared" si="14"/>
        <v>1</v>
      </c>
    </row>
    <row r="293" spans="1:7" x14ac:dyDescent="0.25">
      <c r="A293" s="117">
        <v>13113</v>
      </c>
      <c r="B293" s="117" t="s">
        <v>18</v>
      </c>
      <c r="C293" s="137">
        <v>0</v>
      </c>
      <c r="D293" s="137">
        <v>0</v>
      </c>
      <c r="E293" s="137">
        <f t="shared" si="13"/>
        <v>0</v>
      </c>
      <c r="F293" s="136" t="str">
        <f t="shared" si="15"/>
        <v>NO</v>
      </c>
      <c r="G293" s="136">
        <f t="shared" si="14"/>
        <v>1</v>
      </c>
    </row>
    <row r="294" spans="1:7" x14ac:dyDescent="0.25">
      <c r="A294" s="117">
        <v>13114</v>
      </c>
      <c r="B294" s="117" t="s">
        <v>3</v>
      </c>
      <c r="C294" s="137">
        <v>0</v>
      </c>
      <c r="D294" s="137">
        <v>0</v>
      </c>
      <c r="E294" s="137">
        <f t="shared" si="13"/>
        <v>0</v>
      </c>
      <c r="F294" s="136" t="str">
        <f t="shared" si="15"/>
        <v>NO</v>
      </c>
      <c r="G294" s="136">
        <f t="shared" si="14"/>
        <v>1</v>
      </c>
    </row>
    <row r="295" spans="1:7" x14ac:dyDescent="0.25">
      <c r="A295" s="117">
        <v>13115</v>
      </c>
      <c r="B295" s="117" t="s">
        <v>9</v>
      </c>
      <c r="C295" s="137">
        <v>0</v>
      </c>
      <c r="D295" s="137">
        <v>0</v>
      </c>
      <c r="E295" s="137">
        <f t="shared" si="13"/>
        <v>0</v>
      </c>
      <c r="F295" s="136" t="str">
        <f t="shared" si="15"/>
        <v>NO</v>
      </c>
      <c r="G295" s="136">
        <f t="shared" si="14"/>
        <v>1</v>
      </c>
    </row>
    <row r="296" spans="1:7" x14ac:dyDescent="0.25">
      <c r="A296" s="117">
        <v>13116</v>
      </c>
      <c r="B296" s="117" t="s">
        <v>33</v>
      </c>
      <c r="C296" s="137">
        <v>0</v>
      </c>
      <c r="D296" s="137">
        <v>0</v>
      </c>
      <c r="E296" s="137">
        <f t="shared" si="13"/>
        <v>0</v>
      </c>
      <c r="F296" s="136" t="str">
        <f t="shared" si="15"/>
        <v>NO</v>
      </c>
      <c r="G296" s="136">
        <f t="shared" si="14"/>
        <v>1</v>
      </c>
    </row>
    <row r="297" spans="1:7" x14ac:dyDescent="0.25">
      <c r="A297" s="117">
        <v>13117</v>
      </c>
      <c r="B297" s="117" t="s">
        <v>44</v>
      </c>
      <c r="C297" s="137">
        <v>243000705</v>
      </c>
      <c r="D297" s="137">
        <v>0</v>
      </c>
      <c r="E297" s="137">
        <f t="shared" si="13"/>
        <v>243000705</v>
      </c>
      <c r="F297" s="136" t="str">
        <f t="shared" si="15"/>
        <v>SI</v>
      </c>
      <c r="G297" s="136">
        <f t="shared" si="14"/>
        <v>0</v>
      </c>
    </row>
    <row r="298" spans="1:7" x14ac:dyDescent="0.25">
      <c r="A298" s="117">
        <v>13118</v>
      </c>
      <c r="B298" s="117" t="s">
        <v>16</v>
      </c>
      <c r="C298" s="137">
        <v>0</v>
      </c>
      <c r="D298" s="137">
        <v>0</v>
      </c>
      <c r="E298" s="137">
        <f t="shared" si="13"/>
        <v>0</v>
      </c>
      <c r="F298" s="136" t="str">
        <f t="shared" si="15"/>
        <v>NO</v>
      </c>
      <c r="G298" s="136">
        <f t="shared" si="14"/>
        <v>1</v>
      </c>
    </row>
    <row r="299" spans="1:7" x14ac:dyDescent="0.25">
      <c r="A299" s="117">
        <v>13119</v>
      </c>
      <c r="B299" s="117" t="s">
        <v>8</v>
      </c>
      <c r="C299" s="137">
        <v>0</v>
      </c>
      <c r="D299" s="137">
        <v>0</v>
      </c>
      <c r="E299" s="137">
        <f t="shared" si="13"/>
        <v>0</v>
      </c>
      <c r="F299" s="136" t="str">
        <f t="shared" si="15"/>
        <v>NO</v>
      </c>
      <c r="G299" s="136">
        <f t="shared" si="14"/>
        <v>1</v>
      </c>
    </row>
    <row r="300" spans="1:7" x14ac:dyDescent="0.25">
      <c r="A300" s="117">
        <v>13120</v>
      </c>
      <c r="B300" s="117" t="s">
        <v>31</v>
      </c>
      <c r="C300" s="137">
        <v>0</v>
      </c>
      <c r="D300" s="137">
        <v>0</v>
      </c>
      <c r="E300" s="137">
        <f t="shared" si="13"/>
        <v>0</v>
      </c>
      <c r="F300" s="136" t="str">
        <f t="shared" si="15"/>
        <v>NO</v>
      </c>
      <c r="G300" s="136">
        <f t="shared" si="14"/>
        <v>1</v>
      </c>
    </row>
    <row r="301" spans="1:7" x14ac:dyDescent="0.25">
      <c r="A301" s="117">
        <v>13121</v>
      </c>
      <c r="B301" s="117" t="s">
        <v>45</v>
      </c>
      <c r="C301" s="137">
        <v>0</v>
      </c>
      <c r="D301" s="137">
        <v>108086306</v>
      </c>
      <c r="E301" s="137">
        <f t="shared" si="13"/>
        <v>108086306</v>
      </c>
      <c r="F301" s="136" t="str">
        <f t="shared" si="15"/>
        <v>SI</v>
      </c>
      <c r="G301" s="136">
        <f t="shared" si="14"/>
        <v>0</v>
      </c>
    </row>
    <row r="302" spans="1:7" x14ac:dyDescent="0.25">
      <c r="A302" s="117">
        <v>13122</v>
      </c>
      <c r="B302" s="117" t="s">
        <v>14</v>
      </c>
      <c r="C302" s="137">
        <v>0</v>
      </c>
      <c r="D302" s="137">
        <v>0</v>
      </c>
      <c r="E302" s="137">
        <f t="shared" si="13"/>
        <v>0</v>
      </c>
      <c r="F302" s="136" t="str">
        <f t="shared" si="15"/>
        <v>NO</v>
      </c>
      <c r="G302" s="136">
        <f t="shared" si="14"/>
        <v>1</v>
      </c>
    </row>
    <row r="303" spans="1:7" x14ac:dyDescent="0.25">
      <c r="A303" s="117">
        <v>13123</v>
      </c>
      <c r="B303" s="117" t="s">
        <v>4</v>
      </c>
      <c r="C303" s="137">
        <v>0</v>
      </c>
      <c r="D303" s="137">
        <v>0</v>
      </c>
      <c r="E303" s="137">
        <f t="shared" si="13"/>
        <v>0</v>
      </c>
      <c r="F303" s="136" t="str">
        <f t="shared" si="15"/>
        <v>NO</v>
      </c>
      <c r="G303" s="136">
        <f t="shared" si="14"/>
        <v>1</v>
      </c>
    </row>
    <row r="304" spans="1:7" x14ac:dyDescent="0.25">
      <c r="A304" s="117">
        <v>13124</v>
      </c>
      <c r="B304" s="117" t="s">
        <v>15</v>
      </c>
      <c r="C304" s="137">
        <v>0</v>
      </c>
      <c r="D304" s="137">
        <v>0</v>
      </c>
      <c r="E304" s="137">
        <f t="shared" si="13"/>
        <v>0</v>
      </c>
      <c r="F304" s="136" t="str">
        <f t="shared" si="15"/>
        <v>NO</v>
      </c>
      <c r="G304" s="136">
        <f t="shared" si="14"/>
        <v>1</v>
      </c>
    </row>
    <row r="305" spans="1:7" x14ac:dyDescent="0.25">
      <c r="A305" s="117">
        <v>13125</v>
      </c>
      <c r="B305" s="117" t="s">
        <v>12</v>
      </c>
      <c r="C305" s="137">
        <v>0</v>
      </c>
      <c r="D305" s="137">
        <v>0</v>
      </c>
      <c r="E305" s="137">
        <f t="shared" si="13"/>
        <v>0</v>
      </c>
      <c r="F305" s="136" t="str">
        <f t="shared" si="15"/>
        <v>NO</v>
      </c>
      <c r="G305" s="136">
        <f t="shared" si="14"/>
        <v>1</v>
      </c>
    </row>
    <row r="306" spans="1:7" x14ac:dyDescent="0.25">
      <c r="A306" s="117">
        <v>13126</v>
      </c>
      <c r="B306" s="117" t="s">
        <v>40</v>
      </c>
      <c r="C306" s="137">
        <v>1041651703</v>
      </c>
      <c r="D306" s="137">
        <v>0</v>
      </c>
      <c r="E306" s="137">
        <f t="shared" si="13"/>
        <v>1041651703</v>
      </c>
      <c r="F306" s="136" t="str">
        <f t="shared" si="15"/>
        <v>SI</v>
      </c>
      <c r="G306" s="136">
        <f t="shared" si="14"/>
        <v>0</v>
      </c>
    </row>
    <row r="307" spans="1:7" x14ac:dyDescent="0.25">
      <c r="A307" s="117">
        <v>13127</v>
      </c>
      <c r="B307" s="117" t="s">
        <v>6</v>
      </c>
      <c r="C307" s="137">
        <v>0</v>
      </c>
      <c r="D307" s="137">
        <v>0</v>
      </c>
      <c r="E307" s="137">
        <f t="shared" si="13"/>
        <v>0</v>
      </c>
      <c r="F307" s="136" t="str">
        <f t="shared" si="15"/>
        <v>NO</v>
      </c>
      <c r="G307" s="136">
        <f t="shared" si="14"/>
        <v>1</v>
      </c>
    </row>
    <row r="308" spans="1:7" x14ac:dyDescent="0.25">
      <c r="A308" s="117">
        <v>13128</v>
      </c>
      <c r="B308" s="117" t="s">
        <v>10</v>
      </c>
      <c r="C308" s="137">
        <v>0</v>
      </c>
      <c r="D308" s="137">
        <v>0</v>
      </c>
      <c r="E308" s="137">
        <f t="shared" si="13"/>
        <v>0</v>
      </c>
      <c r="F308" s="136" t="str">
        <f t="shared" si="15"/>
        <v>NO</v>
      </c>
      <c r="G308" s="136">
        <f t="shared" si="14"/>
        <v>1</v>
      </c>
    </row>
    <row r="309" spans="1:7" x14ac:dyDescent="0.25">
      <c r="A309" s="117">
        <v>13129</v>
      </c>
      <c r="B309" s="117" t="s">
        <v>22</v>
      </c>
      <c r="C309" s="137">
        <v>0</v>
      </c>
      <c r="D309" s="137">
        <v>0</v>
      </c>
      <c r="E309" s="137">
        <f t="shared" si="13"/>
        <v>0</v>
      </c>
      <c r="F309" s="136" t="str">
        <f t="shared" si="15"/>
        <v>NO</v>
      </c>
      <c r="G309" s="136">
        <f t="shared" si="14"/>
        <v>1</v>
      </c>
    </row>
    <row r="310" spans="1:7" x14ac:dyDescent="0.25">
      <c r="A310" s="117">
        <v>13130</v>
      </c>
      <c r="B310" s="117" t="s">
        <v>41</v>
      </c>
      <c r="C310" s="137">
        <v>6021597570</v>
      </c>
      <c r="D310" s="137">
        <v>0</v>
      </c>
      <c r="E310" s="137">
        <f t="shared" si="13"/>
        <v>6021597570</v>
      </c>
      <c r="F310" s="136" t="str">
        <f t="shared" si="15"/>
        <v>SI</v>
      </c>
      <c r="G310" s="136">
        <f t="shared" si="14"/>
        <v>0</v>
      </c>
    </row>
    <row r="311" spans="1:7" x14ac:dyDescent="0.25">
      <c r="A311" s="117">
        <v>13131</v>
      </c>
      <c r="B311" s="117" t="s">
        <v>38</v>
      </c>
      <c r="C311" s="137">
        <v>0</v>
      </c>
      <c r="D311" s="137">
        <v>0</v>
      </c>
      <c r="E311" s="137">
        <f t="shared" si="13"/>
        <v>0</v>
      </c>
      <c r="F311" s="136" t="str">
        <f t="shared" si="15"/>
        <v>NO</v>
      </c>
      <c r="G311" s="136">
        <f t="shared" si="14"/>
        <v>1</v>
      </c>
    </row>
    <row r="312" spans="1:7" x14ac:dyDescent="0.25">
      <c r="A312" s="117">
        <v>13132</v>
      </c>
      <c r="B312" s="117" t="s">
        <v>5</v>
      </c>
      <c r="C312" s="137">
        <v>0</v>
      </c>
      <c r="D312" s="137">
        <v>0</v>
      </c>
      <c r="E312" s="137">
        <f t="shared" si="13"/>
        <v>0</v>
      </c>
      <c r="F312" s="136" t="str">
        <f t="shared" si="15"/>
        <v>NO</v>
      </c>
      <c r="G312" s="136">
        <f t="shared" si="14"/>
        <v>1</v>
      </c>
    </row>
    <row r="313" spans="1:7" x14ac:dyDescent="0.25">
      <c r="A313" s="117">
        <v>13201</v>
      </c>
      <c r="B313" s="117" t="s">
        <v>13</v>
      </c>
      <c r="C313" s="137">
        <v>0</v>
      </c>
      <c r="D313" s="137">
        <v>0</v>
      </c>
      <c r="E313" s="137">
        <f t="shared" si="13"/>
        <v>0</v>
      </c>
      <c r="F313" s="136" t="str">
        <f t="shared" si="15"/>
        <v>NO</v>
      </c>
      <c r="G313" s="136">
        <f t="shared" si="14"/>
        <v>1</v>
      </c>
    </row>
    <row r="314" spans="1:7" x14ac:dyDescent="0.25">
      <c r="A314" s="117">
        <v>13202</v>
      </c>
      <c r="B314" s="117" t="s">
        <v>78</v>
      </c>
      <c r="C314" s="137">
        <v>21036682</v>
      </c>
      <c r="D314" s="137">
        <v>0</v>
      </c>
      <c r="E314" s="137">
        <f t="shared" si="13"/>
        <v>21036682</v>
      </c>
      <c r="F314" s="136" t="str">
        <f t="shared" si="15"/>
        <v>SI</v>
      </c>
      <c r="G314" s="136">
        <f t="shared" si="14"/>
        <v>0</v>
      </c>
    </row>
    <row r="315" spans="1:7" x14ac:dyDescent="0.25">
      <c r="A315" s="117">
        <v>13203</v>
      </c>
      <c r="B315" s="117" t="s">
        <v>228</v>
      </c>
      <c r="C315" s="137">
        <v>0</v>
      </c>
      <c r="D315" s="137">
        <v>0</v>
      </c>
      <c r="E315" s="137">
        <f t="shared" si="13"/>
        <v>0</v>
      </c>
      <c r="F315" s="136" t="str">
        <f t="shared" si="15"/>
        <v>NO</v>
      </c>
      <c r="G315" s="136">
        <f t="shared" si="14"/>
        <v>1</v>
      </c>
    </row>
    <row r="316" spans="1:7" x14ac:dyDescent="0.25">
      <c r="A316" s="117">
        <v>13301</v>
      </c>
      <c r="B316" s="117" t="s">
        <v>57</v>
      </c>
      <c r="C316" s="137">
        <v>0</v>
      </c>
      <c r="D316" s="137">
        <v>0</v>
      </c>
      <c r="E316" s="137">
        <f t="shared" si="13"/>
        <v>0</v>
      </c>
      <c r="F316" s="136" t="str">
        <f t="shared" si="15"/>
        <v>NO</v>
      </c>
      <c r="G316" s="136">
        <f t="shared" si="14"/>
        <v>1</v>
      </c>
    </row>
    <row r="317" spans="1:7" x14ac:dyDescent="0.25">
      <c r="A317" s="117">
        <v>13302</v>
      </c>
      <c r="B317" s="117" t="s">
        <v>79</v>
      </c>
      <c r="C317" s="137">
        <v>4731046468</v>
      </c>
      <c r="D317" s="137">
        <v>0</v>
      </c>
      <c r="E317" s="137">
        <f t="shared" si="13"/>
        <v>4731046468</v>
      </c>
      <c r="F317" s="136" t="str">
        <f t="shared" si="15"/>
        <v>SI</v>
      </c>
      <c r="G317" s="136">
        <f t="shared" si="14"/>
        <v>0</v>
      </c>
    </row>
    <row r="318" spans="1:7" x14ac:dyDescent="0.25">
      <c r="A318" s="117">
        <v>13303</v>
      </c>
      <c r="B318" s="117" t="s">
        <v>219</v>
      </c>
      <c r="C318" s="137">
        <v>1789117423</v>
      </c>
      <c r="D318" s="137">
        <v>0</v>
      </c>
      <c r="E318" s="137">
        <f t="shared" si="13"/>
        <v>1789117423</v>
      </c>
      <c r="F318" s="136" t="str">
        <f t="shared" si="15"/>
        <v>SI</v>
      </c>
      <c r="G318" s="136">
        <f t="shared" si="14"/>
        <v>0</v>
      </c>
    </row>
    <row r="319" spans="1:7" x14ac:dyDescent="0.25">
      <c r="A319" s="117">
        <v>13401</v>
      </c>
      <c r="B319" s="117" t="s">
        <v>42</v>
      </c>
      <c r="C319" s="137">
        <v>835809</v>
      </c>
      <c r="D319" s="137">
        <v>0</v>
      </c>
      <c r="E319" s="137">
        <f t="shared" si="13"/>
        <v>835809</v>
      </c>
      <c r="F319" s="136" t="str">
        <f t="shared" si="15"/>
        <v>SI</v>
      </c>
      <c r="G319" s="136">
        <f t="shared" si="14"/>
        <v>0</v>
      </c>
    </row>
    <row r="320" spans="1:7" x14ac:dyDescent="0.25">
      <c r="A320" s="117">
        <v>13402</v>
      </c>
      <c r="B320" s="117" t="s">
        <v>81</v>
      </c>
      <c r="C320" s="137">
        <v>127555961</v>
      </c>
      <c r="D320" s="137">
        <v>0</v>
      </c>
      <c r="E320" s="137">
        <f t="shared" si="13"/>
        <v>127555961</v>
      </c>
      <c r="F320" s="136" t="str">
        <f t="shared" si="15"/>
        <v>SI</v>
      </c>
      <c r="G320" s="136">
        <f t="shared" si="14"/>
        <v>0</v>
      </c>
    </row>
    <row r="321" spans="1:7" x14ac:dyDescent="0.25">
      <c r="A321" s="117">
        <v>13403</v>
      </c>
      <c r="B321" s="117" t="s">
        <v>232</v>
      </c>
      <c r="C321" s="137">
        <v>0</v>
      </c>
      <c r="D321" s="137">
        <v>0</v>
      </c>
      <c r="E321" s="137">
        <f t="shared" si="13"/>
        <v>0</v>
      </c>
      <c r="F321" s="136" t="str">
        <f t="shared" si="15"/>
        <v>NO</v>
      </c>
      <c r="G321" s="136">
        <f t="shared" si="14"/>
        <v>1</v>
      </c>
    </row>
    <row r="322" spans="1:7" x14ac:dyDescent="0.25">
      <c r="A322" s="117">
        <v>13404</v>
      </c>
      <c r="B322" s="117" t="s">
        <v>146</v>
      </c>
      <c r="C322" s="137">
        <v>0</v>
      </c>
      <c r="D322" s="137">
        <v>0</v>
      </c>
      <c r="E322" s="137">
        <f t="shared" si="13"/>
        <v>0</v>
      </c>
      <c r="F322" s="136" t="str">
        <f t="shared" si="15"/>
        <v>NO</v>
      </c>
      <c r="G322" s="136">
        <f t="shared" si="14"/>
        <v>1</v>
      </c>
    </row>
    <row r="323" spans="1:7" x14ac:dyDescent="0.25">
      <c r="A323" s="117">
        <v>13501</v>
      </c>
      <c r="B323" s="117" t="s">
        <v>149</v>
      </c>
      <c r="C323" s="137">
        <v>0</v>
      </c>
      <c r="D323" s="137">
        <v>0</v>
      </c>
      <c r="E323" s="137">
        <f t="shared" si="13"/>
        <v>0</v>
      </c>
      <c r="F323" s="136" t="str">
        <f t="shared" si="15"/>
        <v>NO</v>
      </c>
      <c r="G323" s="136">
        <f t="shared" si="14"/>
        <v>1</v>
      </c>
    </row>
    <row r="324" spans="1:7" x14ac:dyDescent="0.25">
      <c r="A324" s="117">
        <v>13502</v>
      </c>
      <c r="B324" s="117" t="s">
        <v>218</v>
      </c>
      <c r="C324" s="137">
        <v>0</v>
      </c>
      <c r="D324" s="137">
        <v>799474</v>
      </c>
      <c r="E324" s="137">
        <f t="shared" ref="E324:E348" si="16">SUM(C324:D324)</f>
        <v>799474</v>
      </c>
      <c r="F324" s="136" t="str">
        <f t="shared" si="15"/>
        <v>SI</v>
      </c>
      <c r="G324" s="136">
        <f t="shared" ref="G324:G348" si="17">IF(F324="NO",1,0)</f>
        <v>0</v>
      </c>
    </row>
    <row r="325" spans="1:7" x14ac:dyDescent="0.25">
      <c r="A325" s="117">
        <v>13503</v>
      </c>
      <c r="B325" s="117" t="s">
        <v>158</v>
      </c>
      <c r="C325" s="137">
        <v>0</v>
      </c>
      <c r="D325" s="137">
        <v>0</v>
      </c>
      <c r="E325" s="137">
        <f t="shared" si="16"/>
        <v>0</v>
      </c>
      <c r="F325" s="136" t="str">
        <f t="shared" ref="F325:F348" si="18">IF(E325&gt;0,"SI","NO")</f>
        <v>NO</v>
      </c>
      <c r="G325" s="136">
        <f t="shared" si="17"/>
        <v>1</v>
      </c>
    </row>
    <row r="326" spans="1:7" x14ac:dyDescent="0.25">
      <c r="A326" s="117">
        <v>13504</v>
      </c>
      <c r="B326" s="117" t="s">
        <v>242</v>
      </c>
      <c r="C326" s="137">
        <v>0</v>
      </c>
      <c r="D326" s="137">
        <v>0</v>
      </c>
      <c r="E326" s="137">
        <f t="shared" si="16"/>
        <v>0</v>
      </c>
      <c r="F326" s="136" t="str">
        <f t="shared" si="18"/>
        <v>NO</v>
      </c>
      <c r="G326" s="136">
        <f t="shared" si="17"/>
        <v>1</v>
      </c>
    </row>
    <row r="327" spans="1:7" x14ac:dyDescent="0.25">
      <c r="A327" s="117">
        <v>13505</v>
      </c>
      <c r="B327" s="117" t="s">
        <v>252</v>
      </c>
      <c r="C327" s="137">
        <v>0</v>
      </c>
      <c r="D327" s="137">
        <v>0</v>
      </c>
      <c r="E327" s="137">
        <f t="shared" si="16"/>
        <v>0</v>
      </c>
      <c r="F327" s="136" t="str">
        <f t="shared" si="18"/>
        <v>NO</v>
      </c>
      <c r="G327" s="136">
        <f t="shared" si="17"/>
        <v>1</v>
      </c>
    </row>
    <row r="328" spans="1:7" x14ac:dyDescent="0.25">
      <c r="A328" s="117">
        <v>13601</v>
      </c>
      <c r="B328" s="117" t="s">
        <v>64</v>
      </c>
      <c r="C328" s="137">
        <v>0</v>
      </c>
      <c r="D328" s="137">
        <v>0</v>
      </c>
      <c r="E328" s="137">
        <f t="shared" si="16"/>
        <v>0</v>
      </c>
      <c r="F328" s="136" t="str">
        <f t="shared" si="18"/>
        <v>NO</v>
      </c>
      <c r="G328" s="136">
        <f t="shared" si="17"/>
        <v>1</v>
      </c>
    </row>
    <row r="329" spans="1:7" x14ac:dyDescent="0.25">
      <c r="A329" s="117">
        <v>13602</v>
      </c>
      <c r="B329" s="117" t="s">
        <v>136</v>
      </c>
      <c r="C329" s="137">
        <v>0</v>
      </c>
      <c r="D329" s="137">
        <v>0</v>
      </c>
      <c r="E329" s="137">
        <f t="shared" si="16"/>
        <v>0</v>
      </c>
      <c r="F329" s="136" t="str">
        <f t="shared" si="18"/>
        <v>NO</v>
      </c>
      <c r="G329" s="136">
        <f t="shared" si="17"/>
        <v>1</v>
      </c>
    </row>
    <row r="330" spans="1:7" x14ac:dyDescent="0.25">
      <c r="A330" s="117">
        <v>13603</v>
      </c>
      <c r="B330" s="117" t="s">
        <v>226</v>
      </c>
      <c r="C330" s="137">
        <v>0</v>
      </c>
      <c r="D330" s="137">
        <v>0</v>
      </c>
      <c r="E330" s="137">
        <f t="shared" si="16"/>
        <v>0</v>
      </c>
      <c r="F330" s="136" t="str">
        <f t="shared" si="18"/>
        <v>NO</v>
      </c>
      <c r="G330" s="136">
        <f t="shared" si="17"/>
        <v>1</v>
      </c>
    </row>
    <row r="331" spans="1:7" x14ac:dyDescent="0.25">
      <c r="A331" s="117">
        <v>13604</v>
      </c>
      <c r="B331" s="117" t="s">
        <v>55</v>
      </c>
      <c r="C331" s="137">
        <v>0</v>
      </c>
      <c r="D331" s="137">
        <v>0</v>
      </c>
      <c r="E331" s="137">
        <f t="shared" si="16"/>
        <v>0</v>
      </c>
      <c r="F331" s="136" t="str">
        <f t="shared" si="18"/>
        <v>NO</v>
      </c>
      <c r="G331" s="136">
        <f t="shared" si="17"/>
        <v>1</v>
      </c>
    </row>
    <row r="332" spans="1:7" x14ac:dyDescent="0.25">
      <c r="A332" s="117">
        <v>13605</v>
      </c>
      <c r="B332" s="117" t="s">
        <v>80</v>
      </c>
      <c r="C332" s="137">
        <v>0</v>
      </c>
      <c r="D332" s="137">
        <v>92150523</v>
      </c>
      <c r="E332" s="137">
        <f t="shared" si="16"/>
        <v>92150523</v>
      </c>
      <c r="F332" s="136" t="str">
        <f t="shared" si="18"/>
        <v>SI</v>
      </c>
      <c r="G332" s="136">
        <f t="shared" si="17"/>
        <v>0</v>
      </c>
    </row>
    <row r="333" spans="1:7" x14ac:dyDescent="0.25">
      <c r="A333" s="117">
        <v>14101</v>
      </c>
      <c r="B333" s="117" t="s">
        <v>63</v>
      </c>
      <c r="C333" s="137">
        <v>0</v>
      </c>
      <c r="D333" s="137">
        <v>0</v>
      </c>
      <c r="E333" s="137">
        <f t="shared" si="16"/>
        <v>0</v>
      </c>
      <c r="F333" s="136" t="str">
        <f t="shared" si="18"/>
        <v>NO</v>
      </c>
      <c r="G333" s="136">
        <f t="shared" si="17"/>
        <v>1</v>
      </c>
    </row>
    <row r="334" spans="1:7" x14ac:dyDescent="0.25">
      <c r="A334" s="117">
        <v>14102</v>
      </c>
      <c r="B334" s="117" t="s">
        <v>270</v>
      </c>
      <c r="C334" s="137">
        <v>0</v>
      </c>
      <c r="D334" s="137">
        <v>0</v>
      </c>
      <c r="E334" s="137">
        <f t="shared" si="16"/>
        <v>0</v>
      </c>
      <c r="F334" s="136" t="str">
        <f t="shared" si="18"/>
        <v>NO</v>
      </c>
      <c r="G334" s="136">
        <f t="shared" si="17"/>
        <v>1</v>
      </c>
    </row>
    <row r="335" spans="1:7" x14ac:dyDescent="0.25">
      <c r="A335" s="117">
        <v>14103</v>
      </c>
      <c r="B335" s="117" t="s">
        <v>110</v>
      </c>
      <c r="C335" s="137">
        <v>0</v>
      </c>
      <c r="D335" s="137">
        <v>0</v>
      </c>
      <c r="E335" s="137">
        <f t="shared" si="16"/>
        <v>0</v>
      </c>
      <c r="F335" s="136" t="str">
        <f t="shared" si="18"/>
        <v>NO</v>
      </c>
      <c r="G335" s="136">
        <f t="shared" si="17"/>
        <v>1</v>
      </c>
    </row>
    <row r="336" spans="1:7" x14ac:dyDescent="0.25">
      <c r="A336" s="117">
        <v>14104</v>
      </c>
      <c r="B336" s="117" t="s">
        <v>186</v>
      </c>
      <c r="C336" s="137">
        <v>0</v>
      </c>
      <c r="D336" s="137">
        <v>0</v>
      </c>
      <c r="E336" s="137">
        <f t="shared" si="16"/>
        <v>0</v>
      </c>
      <c r="F336" s="136" t="str">
        <f t="shared" si="18"/>
        <v>NO</v>
      </c>
      <c r="G336" s="136">
        <f t="shared" si="17"/>
        <v>1</v>
      </c>
    </row>
    <row r="337" spans="1:7" x14ac:dyDescent="0.25">
      <c r="A337" s="117">
        <v>14105</v>
      </c>
      <c r="B337" s="117" t="s">
        <v>236</v>
      </c>
      <c r="C337" s="137">
        <v>0</v>
      </c>
      <c r="D337" s="137">
        <v>1327397784</v>
      </c>
      <c r="E337" s="137">
        <f t="shared" si="16"/>
        <v>1327397784</v>
      </c>
      <c r="F337" s="136" t="str">
        <f t="shared" si="18"/>
        <v>SI</v>
      </c>
      <c r="G337" s="136">
        <f t="shared" si="17"/>
        <v>0</v>
      </c>
    </row>
    <row r="338" spans="1:7" x14ac:dyDescent="0.25">
      <c r="A338" s="117">
        <v>14106</v>
      </c>
      <c r="B338" s="117" t="s">
        <v>235</v>
      </c>
      <c r="C338" s="137">
        <v>0</v>
      </c>
      <c r="D338" s="137">
        <v>1648509</v>
      </c>
      <c r="E338" s="137">
        <f t="shared" si="16"/>
        <v>1648509</v>
      </c>
      <c r="F338" s="136" t="str">
        <f t="shared" si="18"/>
        <v>SI</v>
      </c>
      <c r="G338" s="136">
        <f t="shared" si="17"/>
        <v>0</v>
      </c>
    </row>
    <row r="339" spans="1:7" x14ac:dyDescent="0.25">
      <c r="A339" s="117">
        <v>14107</v>
      </c>
      <c r="B339" s="117" t="s">
        <v>201</v>
      </c>
      <c r="C339" s="137">
        <v>0</v>
      </c>
      <c r="D339" s="137">
        <v>0</v>
      </c>
      <c r="E339" s="137">
        <f t="shared" si="16"/>
        <v>0</v>
      </c>
      <c r="F339" s="136" t="str">
        <f t="shared" si="18"/>
        <v>NO</v>
      </c>
      <c r="G339" s="136">
        <f t="shared" si="17"/>
        <v>1</v>
      </c>
    </row>
    <row r="340" spans="1:7" x14ac:dyDescent="0.25">
      <c r="A340" s="117">
        <v>14108</v>
      </c>
      <c r="B340" s="117" t="s">
        <v>286</v>
      </c>
      <c r="C340" s="137">
        <v>0</v>
      </c>
      <c r="D340" s="137">
        <v>0</v>
      </c>
      <c r="E340" s="137">
        <f t="shared" si="16"/>
        <v>0</v>
      </c>
      <c r="F340" s="136" t="str">
        <f t="shared" si="18"/>
        <v>NO</v>
      </c>
      <c r="G340" s="136">
        <f t="shared" si="17"/>
        <v>1</v>
      </c>
    </row>
    <row r="341" spans="1:7" x14ac:dyDescent="0.25">
      <c r="A341" s="117">
        <v>14201</v>
      </c>
      <c r="B341" s="117" t="s">
        <v>166</v>
      </c>
      <c r="C341" s="137">
        <v>0</v>
      </c>
      <c r="D341" s="137">
        <v>0</v>
      </c>
      <c r="E341" s="137">
        <f t="shared" si="16"/>
        <v>0</v>
      </c>
      <c r="F341" s="136" t="str">
        <f t="shared" si="18"/>
        <v>NO</v>
      </c>
      <c r="G341" s="136">
        <f t="shared" si="17"/>
        <v>1</v>
      </c>
    </row>
    <row r="342" spans="1:7" x14ac:dyDescent="0.25">
      <c r="A342" s="117">
        <v>14202</v>
      </c>
      <c r="B342" s="117" t="s">
        <v>178</v>
      </c>
      <c r="C342" s="137">
        <v>0</v>
      </c>
      <c r="D342" s="137">
        <v>0</v>
      </c>
      <c r="E342" s="137">
        <f t="shared" si="16"/>
        <v>0</v>
      </c>
      <c r="F342" s="136" t="str">
        <f t="shared" si="18"/>
        <v>NO</v>
      </c>
      <c r="G342" s="136">
        <f t="shared" si="17"/>
        <v>1</v>
      </c>
    </row>
    <row r="343" spans="1:7" x14ac:dyDescent="0.25">
      <c r="A343" s="117">
        <v>14203</v>
      </c>
      <c r="B343" s="117" t="s">
        <v>267</v>
      </c>
      <c r="C343" s="137">
        <v>0</v>
      </c>
      <c r="D343" s="137">
        <v>0</v>
      </c>
      <c r="E343" s="137">
        <f t="shared" si="16"/>
        <v>0</v>
      </c>
      <c r="F343" s="136" t="str">
        <f t="shared" si="18"/>
        <v>NO</v>
      </c>
      <c r="G343" s="136">
        <f t="shared" si="17"/>
        <v>1</v>
      </c>
    </row>
    <row r="344" spans="1:7" x14ac:dyDescent="0.25">
      <c r="A344" s="117">
        <v>14204</v>
      </c>
      <c r="B344" s="117" t="s">
        <v>101</v>
      </c>
      <c r="C344" s="137">
        <v>0</v>
      </c>
      <c r="D344" s="137">
        <v>0</v>
      </c>
      <c r="E344" s="137">
        <f t="shared" si="16"/>
        <v>0</v>
      </c>
      <c r="F344" s="136" t="str">
        <f t="shared" si="18"/>
        <v>NO</v>
      </c>
      <c r="G344" s="136">
        <f t="shared" si="17"/>
        <v>1</v>
      </c>
    </row>
    <row r="345" spans="1:7" x14ac:dyDescent="0.25">
      <c r="A345" s="117">
        <v>15101</v>
      </c>
      <c r="B345" s="117" t="s">
        <v>59</v>
      </c>
      <c r="C345" s="137">
        <v>0</v>
      </c>
      <c r="D345" s="137">
        <v>0</v>
      </c>
      <c r="E345" s="137">
        <f t="shared" si="16"/>
        <v>0</v>
      </c>
      <c r="F345" s="136" t="str">
        <f t="shared" si="18"/>
        <v>NO</v>
      </c>
      <c r="G345" s="136">
        <f t="shared" si="17"/>
        <v>1</v>
      </c>
    </row>
    <row r="346" spans="1:7" x14ac:dyDescent="0.25">
      <c r="A346" s="117">
        <v>15102</v>
      </c>
      <c r="B346" s="117" t="s">
        <v>310</v>
      </c>
      <c r="C346" s="137">
        <v>0</v>
      </c>
      <c r="D346" s="137">
        <v>0</v>
      </c>
      <c r="E346" s="137">
        <f t="shared" si="16"/>
        <v>0</v>
      </c>
      <c r="F346" s="136" t="str">
        <f t="shared" si="18"/>
        <v>NO</v>
      </c>
      <c r="G346" s="136">
        <f t="shared" si="17"/>
        <v>1</v>
      </c>
    </row>
    <row r="347" spans="1:7" x14ac:dyDescent="0.25">
      <c r="A347" s="117">
        <v>15201</v>
      </c>
      <c r="B347" s="117" t="s">
        <v>294</v>
      </c>
      <c r="C347" s="137">
        <v>0</v>
      </c>
      <c r="D347" s="137">
        <v>0</v>
      </c>
      <c r="E347" s="137">
        <f t="shared" si="16"/>
        <v>0</v>
      </c>
      <c r="F347" s="136" t="str">
        <f t="shared" si="18"/>
        <v>NO</v>
      </c>
      <c r="G347" s="136">
        <f t="shared" si="17"/>
        <v>1</v>
      </c>
    </row>
    <row r="348" spans="1:7" x14ac:dyDescent="0.25">
      <c r="A348" s="117">
        <v>15202</v>
      </c>
      <c r="B348" s="117" t="s">
        <v>322</v>
      </c>
      <c r="C348" s="137">
        <v>0</v>
      </c>
      <c r="D348" s="137">
        <v>0</v>
      </c>
      <c r="E348" s="137">
        <f t="shared" si="16"/>
        <v>0</v>
      </c>
      <c r="F348" s="136" t="str">
        <f t="shared" si="18"/>
        <v>NO</v>
      </c>
      <c r="G348" s="136">
        <f t="shared" si="17"/>
        <v>1</v>
      </c>
    </row>
  </sheetData>
  <sheetProtection algorithmName="SHA-512" hashValue="YZ+ToXBdzRBCn7LFH0bKSmpAGxnPhVNhnkkoqOYM7I91DGPLqxuTcZQm4e5Z9slEAFWVHj1GKDWnniJk6+RQBg==" saltValue="BOnPrLDbt6IY2sO6jKwbbg==" spinCount="100000" sheet="1" objects="1" scenarios="1"/>
  <autoFilter ref="A3:G348"/>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351"/>
  <sheetViews>
    <sheetView workbookViewId="0">
      <selection activeCell="E15" sqref="E15"/>
    </sheetView>
  </sheetViews>
  <sheetFormatPr baseColWidth="10" defaultRowHeight="15" x14ac:dyDescent="0.25"/>
  <cols>
    <col min="1" max="1" width="11.7109375" style="2" customWidth="1"/>
    <col min="2" max="2" width="26.85546875" style="2" customWidth="1"/>
    <col min="3" max="3" width="16.5703125" style="81" bestFit="1" customWidth="1"/>
    <col min="4" max="6" width="14" style="81" customWidth="1"/>
    <col min="7" max="7" width="11.42578125" style="110" customWidth="1"/>
    <col min="8" max="8" width="14.7109375" style="110" customWidth="1"/>
    <col min="9" max="16384" width="11.42578125" style="38"/>
  </cols>
  <sheetData>
    <row r="1" spans="1:10" s="8" customFormat="1" ht="15.75" thickBot="1" x14ac:dyDescent="0.3">
      <c r="A1" s="277" t="s">
        <v>409</v>
      </c>
      <c r="B1" s="278"/>
      <c r="C1" s="278"/>
      <c r="D1" s="278"/>
      <c r="E1" s="185"/>
      <c r="F1" s="185"/>
      <c r="G1" s="26"/>
      <c r="H1" s="26"/>
    </row>
    <row r="2" spans="1:10" s="4" customFormat="1" x14ac:dyDescent="0.25">
      <c r="A2" s="23"/>
      <c r="C2" s="43"/>
      <c r="D2" s="43"/>
      <c r="E2" s="43"/>
      <c r="F2" s="43"/>
      <c r="G2" s="24" t="s">
        <v>348</v>
      </c>
      <c r="H2" s="25"/>
    </row>
    <row r="3" spans="1:10" x14ac:dyDescent="0.25">
      <c r="A3" s="38"/>
      <c r="B3" s="38"/>
      <c r="G3" s="113">
        <f>MAX(G6:G350)</f>
        <v>4.3013846706017063</v>
      </c>
    </row>
    <row r="4" spans="1:10" s="109" customFormat="1" x14ac:dyDescent="0.25">
      <c r="A4" s="114"/>
      <c r="B4" s="114"/>
      <c r="C4" s="115"/>
      <c r="D4" s="115"/>
      <c r="E4" s="115"/>
      <c r="F4" s="115"/>
      <c r="G4" s="116"/>
      <c r="H4" s="116"/>
    </row>
    <row r="5" spans="1:10" ht="30" x14ac:dyDescent="0.25">
      <c r="A5" s="139" t="s">
        <v>0</v>
      </c>
      <c r="B5" s="139" t="s">
        <v>2</v>
      </c>
      <c r="C5" s="139" t="s">
        <v>407</v>
      </c>
      <c r="D5" s="139" t="s">
        <v>408</v>
      </c>
      <c r="E5" s="139" t="s">
        <v>418</v>
      </c>
      <c r="F5" s="139" t="s">
        <v>417</v>
      </c>
      <c r="G5" s="268" t="s">
        <v>382</v>
      </c>
      <c r="H5" s="141" t="s">
        <v>384</v>
      </c>
      <c r="I5" s="140" t="s">
        <v>411</v>
      </c>
    </row>
    <row r="6" spans="1:10" x14ac:dyDescent="0.25">
      <c r="A6" s="119">
        <v>1101</v>
      </c>
      <c r="B6" s="119" t="s">
        <v>60</v>
      </c>
      <c r="C6" s="120">
        <v>28192943</v>
      </c>
      <c r="D6" s="122">
        <v>2074045</v>
      </c>
      <c r="E6" s="122">
        <v>14281034</v>
      </c>
      <c r="F6" s="122">
        <f t="shared" ref="F6:F69" si="0">SUM(D6:E6)</f>
        <v>16355079</v>
      </c>
      <c r="G6" s="121">
        <f>IFERROR(C6/F6,0)</f>
        <v>1.7238035352809975</v>
      </c>
      <c r="H6" s="121">
        <f>IFERROR(G6/$G$3,0)</f>
        <v>0.40075549323977583</v>
      </c>
      <c r="I6" s="138">
        <f t="shared" ref="I6:I69" si="1">H6*100</f>
        <v>40.075549323977583</v>
      </c>
      <c r="J6" s="3"/>
    </row>
    <row r="7" spans="1:10" x14ac:dyDescent="0.25">
      <c r="A7" s="119">
        <v>1107</v>
      </c>
      <c r="B7" s="119" t="s">
        <v>70</v>
      </c>
      <c r="C7" s="120">
        <v>4285037</v>
      </c>
      <c r="D7" s="122">
        <v>2761830</v>
      </c>
      <c r="E7" s="122">
        <v>3026742</v>
      </c>
      <c r="F7" s="122">
        <f t="shared" si="0"/>
        <v>5788572</v>
      </c>
      <c r="G7" s="121">
        <f t="shared" ref="G7:G70" si="2">IFERROR(C7/F7,0)</f>
        <v>0.74025804637136761</v>
      </c>
      <c r="H7" s="121">
        <f t="shared" ref="H7:H70" si="3">IFERROR(G7/$G$3,0)</f>
        <v>0.17209761578190017</v>
      </c>
      <c r="I7" s="138">
        <f t="shared" si="1"/>
        <v>17.209761578190015</v>
      </c>
      <c r="J7" s="3"/>
    </row>
    <row r="8" spans="1:10" x14ac:dyDescent="0.25">
      <c r="A8" s="119">
        <v>1401</v>
      </c>
      <c r="B8" s="119" t="s">
        <v>220</v>
      </c>
      <c r="C8" s="120">
        <v>3180612</v>
      </c>
      <c r="D8" s="122">
        <v>1224586</v>
      </c>
      <c r="E8" s="122">
        <v>1904602</v>
      </c>
      <c r="F8" s="122">
        <f t="shared" si="0"/>
        <v>3129188</v>
      </c>
      <c r="G8" s="121">
        <f t="shared" si="2"/>
        <v>1.0164336562712115</v>
      </c>
      <c r="H8" s="121">
        <f t="shared" si="3"/>
        <v>0.23630382635111452</v>
      </c>
      <c r="I8" s="138">
        <f t="shared" si="1"/>
        <v>23.630382635111452</v>
      </c>
      <c r="J8" s="3"/>
    </row>
    <row r="9" spans="1:10" x14ac:dyDescent="0.25">
      <c r="A9" s="119">
        <v>1402</v>
      </c>
      <c r="B9" s="119" t="s">
        <v>261</v>
      </c>
      <c r="C9" s="120">
        <v>30337</v>
      </c>
      <c r="D9" s="122">
        <v>215543</v>
      </c>
      <c r="E9" s="122">
        <v>570162</v>
      </c>
      <c r="F9" s="122">
        <f t="shared" si="0"/>
        <v>785705</v>
      </c>
      <c r="G9" s="121">
        <f t="shared" si="2"/>
        <v>3.8611183586715114E-2</v>
      </c>
      <c r="H9" s="121">
        <f t="shared" si="3"/>
        <v>8.9764544544475543E-3</v>
      </c>
      <c r="I9" s="138">
        <f t="shared" si="1"/>
        <v>0.89764544544475544</v>
      </c>
      <c r="J9" s="3"/>
    </row>
    <row r="10" spans="1:10" x14ac:dyDescent="0.25">
      <c r="A10" s="119">
        <v>1403</v>
      </c>
      <c r="B10" s="119" t="s">
        <v>334</v>
      </c>
      <c r="C10" s="120">
        <v>225303</v>
      </c>
      <c r="D10" s="122">
        <v>556083</v>
      </c>
      <c r="E10" s="122">
        <v>703897</v>
      </c>
      <c r="F10" s="122">
        <f t="shared" si="0"/>
        <v>1259980</v>
      </c>
      <c r="G10" s="121">
        <f t="shared" si="2"/>
        <v>0.17881474309116019</v>
      </c>
      <c r="H10" s="121">
        <f t="shared" si="3"/>
        <v>4.1571437289319765E-2</v>
      </c>
      <c r="I10" s="138">
        <f t="shared" si="1"/>
        <v>4.1571437289319766</v>
      </c>
      <c r="J10" s="3"/>
    </row>
    <row r="11" spans="1:10" x14ac:dyDescent="0.25">
      <c r="A11" s="119">
        <v>1404</v>
      </c>
      <c r="B11" s="119" t="s">
        <v>262</v>
      </c>
      <c r="C11" s="120">
        <v>454444</v>
      </c>
      <c r="D11" s="122">
        <v>496836</v>
      </c>
      <c r="E11" s="122">
        <v>861846</v>
      </c>
      <c r="F11" s="122">
        <f t="shared" si="0"/>
        <v>1358682</v>
      </c>
      <c r="G11" s="121">
        <f t="shared" si="2"/>
        <v>0.33447414479620691</v>
      </c>
      <c r="H11" s="121">
        <f t="shared" si="3"/>
        <v>7.775964495391631E-2</v>
      </c>
      <c r="I11" s="138">
        <f t="shared" si="1"/>
        <v>7.7759644953916309</v>
      </c>
      <c r="J11" s="3"/>
    </row>
    <row r="12" spans="1:10" x14ac:dyDescent="0.25">
      <c r="A12" s="119">
        <v>1405</v>
      </c>
      <c r="B12" s="119" t="s">
        <v>209</v>
      </c>
      <c r="C12" s="120">
        <v>2299766</v>
      </c>
      <c r="D12" s="122">
        <v>346647</v>
      </c>
      <c r="E12" s="122">
        <v>1193851</v>
      </c>
      <c r="F12" s="122">
        <f t="shared" si="0"/>
        <v>1540498</v>
      </c>
      <c r="G12" s="121">
        <f t="shared" si="2"/>
        <v>1.4928717856173783</v>
      </c>
      <c r="H12" s="121">
        <f t="shared" si="3"/>
        <v>0.34706772352181781</v>
      </c>
      <c r="I12" s="138">
        <f t="shared" si="1"/>
        <v>34.70677235218178</v>
      </c>
      <c r="J12" s="3"/>
    </row>
    <row r="13" spans="1:10" x14ac:dyDescent="0.25">
      <c r="A13" s="119">
        <v>2101</v>
      </c>
      <c r="B13" s="119" t="s">
        <v>28</v>
      </c>
      <c r="C13" s="120">
        <v>34544243</v>
      </c>
      <c r="D13" s="122">
        <v>8091410</v>
      </c>
      <c r="E13" s="122">
        <v>13465694</v>
      </c>
      <c r="F13" s="122">
        <f t="shared" si="0"/>
        <v>21557104</v>
      </c>
      <c r="G13" s="121">
        <f t="shared" si="2"/>
        <v>1.6024528619428657</v>
      </c>
      <c r="H13" s="121">
        <f t="shared" si="3"/>
        <v>0.37254349114484198</v>
      </c>
      <c r="I13" s="138">
        <f t="shared" si="1"/>
        <v>37.254349114484199</v>
      </c>
      <c r="J13" s="3"/>
    </row>
    <row r="14" spans="1:10" x14ac:dyDescent="0.25">
      <c r="A14" s="119">
        <v>2102</v>
      </c>
      <c r="B14" s="119" t="s">
        <v>143</v>
      </c>
      <c r="C14" s="120">
        <v>3951600</v>
      </c>
      <c r="D14" s="122">
        <v>1284457</v>
      </c>
      <c r="E14" s="122">
        <v>1246921</v>
      </c>
      <c r="F14" s="122">
        <f t="shared" si="0"/>
        <v>2531378</v>
      </c>
      <c r="G14" s="121">
        <f t="shared" si="2"/>
        <v>1.5610469870560619</v>
      </c>
      <c r="H14" s="121">
        <f t="shared" si="3"/>
        <v>0.36291731770125368</v>
      </c>
      <c r="I14" s="138">
        <f t="shared" si="1"/>
        <v>36.291731770125367</v>
      </c>
      <c r="J14" s="3"/>
    </row>
    <row r="15" spans="1:10" x14ac:dyDescent="0.25">
      <c r="A15" s="119">
        <v>2103</v>
      </c>
      <c r="B15" s="119" t="s">
        <v>206</v>
      </c>
      <c r="C15" s="120">
        <v>3232929</v>
      </c>
      <c r="D15" s="122">
        <v>768477</v>
      </c>
      <c r="E15" s="122">
        <v>1065051</v>
      </c>
      <c r="F15" s="122">
        <f t="shared" si="0"/>
        <v>1833528</v>
      </c>
      <c r="G15" s="121">
        <f t="shared" si="2"/>
        <v>1.7632285953636924</v>
      </c>
      <c r="H15" s="121">
        <f t="shared" si="3"/>
        <v>0.40992116036835186</v>
      </c>
      <c r="I15" s="138">
        <f t="shared" si="1"/>
        <v>40.992116036835185</v>
      </c>
      <c r="J15" s="3"/>
    </row>
    <row r="16" spans="1:10" x14ac:dyDescent="0.25">
      <c r="A16" s="119">
        <v>2104</v>
      </c>
      <c r="B16" s="119" t="s">
        <v>129</v>
      </c>
      <c r="C16" s="120">
        <v>1158200</v>
      </c>
      <c r="D16" s="122">
        <v>2382592</v>
      </c>
      <c r="E16" s="122">
        <v>1229469</v>
      </c>
      <c r="F16" s="122">
        <f t="shared" si="0"/>
        <v>3612061</v>
      </c>
      <c r="G16" s="121">
        <f t="shared" si="2"/>
        <v>0.32064796247903898</v>
      </c>
      <c r="H16" s="121">
        <f t="shared" si="3"/>
        <v>7.4545288792826014E-2</v>
      </c>
      <c r="I16" s="138">
        <f t="shared" si="1"/>
        <v>7.4545288792826012</v>
      </c>
      <c r="J16" s="3"/>
    </row>
    <row r="17" spans="1:10" x14ac:dyDescent="0.25">
      <c r="A17" s="119">
        <v>2201</v>
      </c>
      <c r="B17" s="119" t="s">
        <v>74</v>
      </c>
      <c r="C17" s="120">
        <v>13619047</v>
      </c>
      <c r="D17" s="122">
        <v>3277551</v>
      </c>
      <c r="E17" s="122">
        <v>5846700</v>
      </c>
      <c r="F17" s="122">
        <f t="shared" si="0"/>
        <v>9124251</v>
      </c>
      <c r="G17" s="121">
        <f t="shared" si="2"/>
        <v>1.4926208189581809</v>
      </c>
      <c r="H17" s="121">
        <f t="shared" si="3"/>
        <v>0.34700937797069498</v>
      </c>
      <c r="I17" s="138">
        <f t="shared" si="1"/>
        <v>34.7009377970695</v>
      </c>
      <c r="J17" s="3"/>
    </row>
    <row r="18" spans="1:10" x14ac:dyDescent="0.25">
      <c r="A18" s="119">
        <v>2202</v>
      </c>
      <c r="B18" s="119" t="s">
        <v>326</v>
      </c>
      <c r="C18" s="120">
        <v>559600</v>
      </c>
      <c r="D18" s="122">
        <v>329895</v>
      </c>
      <c r="E18" s="122">
        <v>744746</v>
      </c>
      <c r="F18" s="122">
        <f t="shared" si="0"/>
        <v>1074641</v>
      </c>
      <c r="G18" s="121">
        <f t="shared" si="2"/>
        <v>0.5207320398160874</v>
      </c>
      <c r="H18" s="121">
        <f t="shared" si="3"/>
        <v>0.1210614905881561</v>
      </c>
      <c r="I18" s="138">
        <f t="shared" si="1"/>
        <v>12.10614905881561</v>
      </c>
      <c r="J18" s="3"/>
    </row>
    <row r="19" spans="1:10" x14ac:dyDescent="0.25">
      <c r="A19" s="119">
        <v>2203</v>
      </c>
      <c r="B19" s="119" t="s">
        <v>202</v>
      </c>
      <c r="C19" s="120">
        <v>1752015</v>
      </c>
      <c r="D19" s="122">
        <v>640128</v>
      </c>
      <c r="E19" s="122">
        <v>1101101</v>
      </c>
      <c r="F19" s="122">
        <f t="shared" si="0"/>
        <v>1741229</v>
      </c>
      <c r="G19" s="121">
        <f t="shared" si="2"/>
        <v>1.0061944752815397</v>
      </c>
      <c r="H19" s="121">
        <f t="shared" si="3"/>
        <v>0.23392338801002574</v>
      </c>
      <c r="I19" s="138">
        <f t="shared" si="1"/>
        <v>23.392338801002573</v>
      </c>
      <c r="J19" s="3"/>
    </row>
    <row r="20" spans="1:10" x14ac:dyDescent="0.25">
      <c r="A20" s="119">
        <v>2301</v>
      </c>
      <c r="B20" s="119" t="s">
        <v>125</v>
      </c>
      <c r="C20" s="120">
        <v>1846717</v>
      </c>
      <c r="D20" s="122">
        <v>859113</v>
      </c>
      <c r="E20" s="122">
        <v>2617672</v>
      </c>
      <c r="F20" s="122">
        <f t="shared" si="0"/>
        <v>3476785</v>
      </c>
      <c r="G20" s="121">
        <f t="shared" si="2"/>
        <v>0.53115651384828222</v>
      </c>
      <c r="H20" s="121">
        <f t="shared" si="3"/>
        <v>0.12348500646280969</v>
      </c>
      <c r="I20" s="138">
        <f t="shared" si="1"/>
        <v>12.348500646280968</v>
      </c>
      <c r="J20" s="3"/>
    </row>
    <row r="21" spans="1:10" x14ac:dyDescent="0.25">
      <c r="A21" s="119">
        <v>2302</v>
      </c>
      <c r="B21" s="119" t="s">
        <v>145</v>
      </c>
      <c r="C21" s="120">
        <v>2171742</v>
      </c>
      <c r="D21" s="122">
        <v>583744</v>
      </c>
      <c r="E21" s="122">
        <v>1062772</v>
      </c>
      <c r="F21" s="122">
        <f t="shared" si="0"/>
        <v>1646516</v>
      </c>
      <c r="G21" s="121">
        <f t="shared" si="2"/>
        <v>1.3189923450485752</v>
      </c>
      <c r="H21" s="121">
        <f t="shared" si="3"/>
        <v>0.30664366153145417</v>
      </c>
      <c r="I21" s="138">
        <f t="shared" si="1"/>
        <v>30.664366153145416</v>
      </c>
      <c r="J21" s="3"/>
    </row>
    <row r="22" spans="1:10" x14ac:dyDescent="0.25">
      <c r="A22" s="119">
        <v>3101</v>
      </c>
      <c r="B22" s="119" t="s">
        <v>52</v>
      </c>
      <c r="C22" s="120">
        <v>11580312</v>
      </c>
      <c r="D22" s="122">
        <v>2838804</v>
      </c>
      <c r="E22" s="122">
        <v>5738462</v>
      </c>
      <c r="F22" s="122">
        <f t="shared" si="0"/>
        <v>8577266</v>
      </c>
      <c r="G22" s="121">
        <f t="shared" si="2"/>
        <v>1.3501169253699257</v>
      </c>
      <c r="H22" s="121">
        <f t="shared" si="3"/>
        <v>0.31387960593188757</v>
      </c>
      <c r="I22" s="138">
        <f t="shared" si="1"/>
        <v>31.387960593188758</v>
      </c>
      <c r="J22" s="3"/>
    </row>
    <row r="23" spans="1:10" x14ac:dyDescent="0.25">
      <c r="A23" s="119">
        <v>3102</v>
      </c>
      <c r="B23" s="119" t="s">
        <v>87</v>
      </c>
      <c r="C23" s="120">
        <v>2214859</v>
      </c>
      <c r="D23" s="122">
        <v>830540</v>
      </c>
      <c r="E23" s="122">
        <v>2539290</v>
      </c>
      <c r="F23" s="122">
        <f t="shared" si="0"/>
        <v>3369830</v>
      </c>
      <c r="G23" s="121">
        <f t="shared" si="2"/>
        <v>0.6572613455278159</v>
      </c>
      <c r="H23" s="121">
        <f t="shared" si="3"/>
        <v>0.15280227086406428</v>
      </c>
      <c r="I23" s="138">
        <f t="shared" si="1"/>
        <v>15.280227086406429</v>
      </c>
      <c r="J23" s="3"/>
    </row>
    <row r="24" spans="1:10" x14ac:dyDescent="0.25">
      <c r="A24" s="119">
        <v>3103</v>
      </c>
      <c r="B24" s="119" t="s">
        <v>168</v>
      </c>
      <c r="C24" s="120">
        <v>3981688</v>
      </c>
      <c r="D24" s="122">
        <v>1331398</v>
      </c>
      <c r="E24" s="122">
        <v>1958965</v>
      </c>
      <c r="F24" s="122">
        <f t="shared" si="0"/>
        <v>3290363</v>
      </c>
      <c r="G24" s="121">
        <f t="shared" si="2"/>
        <v>1.2101059974233845</v>
      </c>
      <c r="H24" s="121">
        <f t="shared" si="3"/>
        <v>0.2813294067126777</v>
      </c>
      <c r="I24" s="138">
        <f t="shared" si="1"/>
        <v>28.132940671267768</v>
      </c>
      <c r="J24" s="3"/>
    </row>
    <row r="25" spans="1:10" x14ac:dyDescent="0.25">
      <c r="A25" s="119">
        <v>3201</v>
      </c>
      <c r="B25" s="119" t="s">
        <v>133</v>
      </c>
      <c r="C25" s="120">
        <v>1735522</v>
      </c>
      <c r="D25" s="122">
        <v>568218</v>
      </c>
      <c r="E25" s="122">
        <v>2002956</v>
      </c>
      <c r="F25" s="122">
        <f t="shared" si="0"/>
        <v>2571174</v>
      </c>
      <c r="G25" s="121">
        <f t="shared" si="2"/>
        <v>0.67499204643481925</v>
      </c>
      <c r="H25" s="121">
        <f t="shared" si="3"/>
        <v>0.15692436229852394</v>
      </c>
      <c r="I25" s="138">
        <f t="shared" si="1"/>
        <v>15.692436229852394</v>
      </c>
      <c r="J25" s="3"/>
    </row>
    <row r="26" spans="1:10" x14ac:dyDescent="0.25">
      <c r="A26" s="119">
        <v>3202</v>
      </c>
      <c r="B26" s="119" t="s">
        <v>181</v>
      </c>
      <c r="C26" s="120">
        <v>1125706</v>
      </c>
      <c r="D26" s="122">
        <v>410631</v>
      </c>
      <c r="E26" s="122">
        <v>1929485</v>
      </c>
      <c r="F26" s="122">
        <f t="shared" si="0"/>
        <v>2340116</v>
      </c>
      <c r="G26" s="121">
        <f t="shared" si="2"/>
        <v>0.48104709339195151</v>
      </c>
      <c r="H26" s="121">
        <f t="shared" si="3"/>
        <v>0.11183540423150749</v>
      </c>
      <c r="I26" s="138">
        <f t="shared" si="1"/>
        <v>11.183540423150749</v>
      </c>
      <c r="J26" s="3"/>
    </row>
    <row r="27" spans="1:10" x14ac:dyDescent="0.25">
      <c r="A27" s="119">
        <v>3301</v>
      </c>
      <c r="B27" s="119" t="s">
        <v>142</v>
      </c>
      <c r="C27" s="120">
        <v>3335336</v>
      </c>
      <c r="D27" s="122">
        <v>917678</v>
      </c>
      <c r="E27" s="122">
        <v>3664575</v>
      </c>
      <c r="F27" s="122">
        <f t="shared" si="0"/>
        <v>4582253</v>
      </c>
      <c r="G27" s="121">
        <f t="shared" si="2"/>
        <v>0.72788124095286755</v>
      </c>
      <c r="H27" s="121">
        <f t="shared" si="3"/>
        <v>0.16922021551051994</v>
      </c>
      <c r="I27" s="138">
        <f t="shared" si="1"/>
        <v>16.922021551051994</v>
      </c>
      <c r="J27" s="3"/>
    </row>
    <row r="28" spans="1:10" x14ac:dyDescent="0.25">
      <c r="A28" s="119">
        <v>3302</v>
      </c>
      <c r="B28" s="119" t="s">
        <v>329</v>
      </c>
      <c r="C28" s="120">
        <v>666079</v>
      </c>
      <c r="D28" s="122">
        <v>327996</v>
      </c>
      <c r="E28" s="122">
        <v>1085433</v>
      </c>
      <c r="F28" s="122">
        <f t="shared" si="0"/>
        <v>1413429</v>
      </c>
      <c r="G28" s="121">
        <f t="shared" si="2"/>
        <v>0.47125041300270476</v>
      </c>
      <c r="H28" s="121">
        <f t="shared" si="3"/>
        <v>0.10955783987968301</v>
      </c>
      <c r="I28" s="138">
        <f t="shared" si="1"/>
        <v>10.955783987968301</v>
      </c>
      <c r="J28" s="3"/>
    </row>
    <row r="29" spans="1:10" x14ac:dyDescent="0.25">
      <c r="A29" s="119">
        <v>3303</v>
      </c>
      <c r="B29" s="119" t="s">
        <v>159</v>
      </c>
      <c r="C29" s="120">
        <v>358173</v>
      </c>
      <c r="D29" s="122">
        <v>167416</v>
      </c>
      <c r="E29" s="122">
        <v>895942</v>
      </c>
      <c r="F29" s="122">
        <f t="shared" si="0"/>
        <v>1063358</v>
      </c>
      <c r="G29" s="121">
        <f t="shared" si="2"/>
        <v>0.33683199825458593</v>
      </c>
      <c r="H29" s="121">
        <f t="shared" si="3"/>
        <v>7.8307806450490652E-2</v>
      </c>
      <c r="I29" s="138">
        <f t="shared" si="1"/>
        <v>7.8307806450490656</v>
      </c>
      <c r="J29" s="3"/>
    </row>
    <row r="30" spans="1:10" x14ac:dyDescent="0.25">
      <c r="A30" s="119">
        <v>3304</v>
      </c>
      <c r="B30" s="119" t="s">
        <v>217</v>
      </c>
      <c r="C30" s="120">
        <v>1458106</v>
      </c>
      <c r="D30" s="122">
        <v>337530</v>
      </c>
      <c r="E30" s="122">
        <v>1773205</v>
      </c>
      <c r="F30" s="122">
        <f t="shared" si="0"/>
        <v>2110735</v>
      </c>
      <c r="G30" s="121">
        <f t="shared" si="2"/>
        <v>0.69080486181353884</v>
      </c>
      <c r="H30" s="121">
        <f t="shared" si="3"/>
        <v>0.16060057742217798</v>
      </c>
      <c r="I30" s="138">
        <f t="shared" si="1"/>
        <v>16.060057742217797</v>
      </c>
      <c r="J30" s="3"/>
    </row>
    <row r="31" spans="1:10" x14ac:dyDescent="0.25">
      <c r="A31" s="119">
        <v>4101</v>
      </c>
      <c r="B31" s="119" t="s">
        <v>84</v>
      </c>
      <c r="C31" s="120">
        <v>17863811</v>
      </c>
      <c r="D31" s="122">
        <v>3247195</v>
      </c>
      <c r="E31" s="122">
        <v>7051203</v>
      </c>
      <c r="F31" s="122">
        <f t="shared" si="0"/>
        <v>10298398</v>
      </c>
      <c r="G31" s="121">
        <f t="shared" si="2"/>
        <v>1.7346203749359852</v>
      </c>
      <c r="H31" s="121">
        <f t="shared" si="3"/>
        <v>0.40327022755984643</v>
      </c>
      <c r="I31" s="138">
        <f t="shared" si="1"/>
        <v>40.327022755984643</v>
      </c>
      <c r="J31" s="3"/>
    </row>
    <row r="32" spans="1:10" x14ac:dyDescent="0.25">
      <c r="A32" s="119">
        <v>4102</v>
      </c>
      <c r="B32" s="119" t="s">
        <v>77</v>
      </c>
      <c r="C32" s="120">
        <v>20379033</v>
      </c>
      <c r="D32" s="122">
        <v>4618815</v>
      </c>
      <c r="E32" s="122">
        <v>9331230</v>
      </c>
      <c r="F32" s="122">
        <f t="shared" si="0"/>
        <v>13950045</v>
      </c>
      <c r="G32" s="121">
        <f t="shared" si="2"/>
        <v>1.4608578682004252</v>
      </c>
      <c r="H32" s="121">
        <f t="shared" si="3"/>
        <v>0.33962502311983889</v>
      </c>
      <c r="I32" s="138">
        <f t="shared" si="1"/>
        <v>33.96250231198389</v>
      </c>
      <c r="J32" s="3"/>
    </row>
    <row r="33" spans="1:10" x14ac:dyDescent="0.25">
      <c r="A33" s="119">
        <v>4103</v>
      </c>
      <c r="B33" s="119" t="s">
        <v>89</v>
      </c>
      <c r="C33" s="120">
        <v>1117861</v>
      </c>
      <c r="D33" s="122">
        <v>349014</v>
      </c>
      <c r="E33" s="122">
        <v>1030096</v>
      </c>
      <c r="F33" s="122">
        <f t="shared" si="0"/>
        <v>1379110</v>
      </c>
      <c r="G33" s="121">
        <f t="shared" si="2"/>
        <v>0.81056695985091831</v>
      </c>
      <c r="H33" s="121">
        <f t="shared" si="3"/>
        <v>0.1884432623268569</v>
      </c>
      <c r="I33" s="138">
        <f t="shared" si="1"/>
        <v>18.844326232685692</v>
      </c>
      <c r="J33" s="3"/>
    </row>
    <row r="34" spans="1:10" x14ac:dyDescent="0.25">
      <c r="A34" s="119">
        <v>4104</v>
      </c>
      <c r="B34" s="119" t="s">
        <v>327</v>
      </c>
      <c r="C34" s="120">
        <v>2021471</v>
      </c>
      <c r="D34" s="122">
        <v>595255</v>
      </c>
      <c r="E34" s="122">
        <v>1036231</v>
      </c>
      <c r="F34" s="122">
        <f t="shared" si="0"/>
        <v>1631486</v>
      </c>
      <c r="G34" s="121">
        <f t="shared" si="2"/>
        <v>1.2390366818961365</v>
      </c>
      <c r="H34" s="121">
        <f t="shared" si="3"/>
        <v>0.2880553070188005</v>
      </c>
      <c r="I34" s="138">
        <f t="shared" si="1"/>
        <v>28.805530701880048</v>
      </c>
      <c r="J34" s="3"/>
    </row>
    <row r="35" spans="1:10" x14ac:dyDescent="0.25">
      <c r="A35" s="119">
        <v>4105</v>
      </c>
      <c r="B35" s="119" t="s">
        <v>208</v>
      </c>
      <c r="C35" s="120">
        <v>334268</v>
      </c>
      <c r="D35" s="122">
        <v>257333</v>
      </c>
      <c r="E35" s="122">
        <v>781594</v>
      </c>
      <c r="F35" s="122">
        <f t="shared" si="0"/>
        <v>1038927</v>
      </c>
      <c r="G35" s="121">
        <f t="shared" si="2"/>
        <v>0.32174349112112788</v>
      </c>
      <c r="H35" s="121">
        <f t="shared" si="3"/>
        <v>7.4799980880603328E-2</v>
      </c>
      <c r="I35" s="138">
        <f t="shared" si="1"/>
        <v>7.4799980880603325</v>
      </c>
      <c r="J35" s="3"/>
    </row>
    <row r="36" spans="1:10" x14ac:dyDescent="0.25">
      <c r="A36" s="119">
        <v>4106</v>
      </c>
      <c r="B36" s="119" t="s">
        <v>230</v>
      </c>
      <c r="C36" s="120">
        <v>1688847</v>
      </c>
      <c r="D36" s="122">
        <v>556469</v>
      </c>
      <c r="E36" s="122">
        <v>1704806</v>
      </c>
      <c r="F36" s="122">
        <f t="shared" si="0"/>
        <v>2261275</v>
      </c>
      <c r="G36" s="121">
        <f t="shared" si="2"/>
        <v>0.74685608782655799</v>
      </c>
      <c r="H36" s="121">
        <f t="shared" si="3"/>
        <v>0.17363155007526512</v>
      </c>
      <c r="I36" s="138">
        <f t="shared" si="1"/>
        <v>17.363155007526512</v>
      </c>
      <c r="J36" s="3"/>
    </row>
    <row r="37" spans="1:10" x14ac:dyDescent="0.25">
      <c r="A37" s="119">
        <v>4201</v>
      </c>
      <c r="B37" s="119" t="s">
        <v>119</v>
      </c>
      <c r="C37" s="120">
        <v>1677321</v>
      </c>
      <c r="D37" s="122">
        <v>857145</v>
      </c>
      <c r="E37" s="122">
        <v>1766973</v>
      </c>
      <c r="F37" s="122">
        <f t="shared" si="0"/>
        <v>2624118</v>
      </c>
      <c r="G37" s="121">
        <f t="shared" si="2"/>
        <v>0.63919419782189668</v>
      </c>
      <c r="H37" s="121">
        <f t="shared" si="3"/>
        <v>0.14860196117555838</v>
      </c>
      <c r="I37" s="138">
        <f t="shared" si="1"/>
        <v>14.860196117555837</v>
      </c>
      <c r="J37" s="3"/>
    </row>
    <row r="38" spans="1:10" x14ac:dyDescent="0.25">
      <c r="A38" s="119">
        <v>4202</v>
      </c>
      <c r="B38" s="119" t="s">
        <v>248</v>
      </c>
      <c r="C38" s="120">
        <v>874434</v>
      </c>
      <c r="D38" s="122">
        <v>624393</v>
      </c>
      <c r="E38" s="122">
        <v>976215</v>
      </c>
      <c r="F38" s="122">
        <f t="shared" si="0"/>
        <v>1600608</v>
      </c>
      <c r="G38" s="121">
        <f t="shared" si="2"/>
        <v>0.54631365081269123</v>
      </c>
      <c r="H38" s="121">
        <f t="shared" si="3"/>
        <v>0.12700878732063489</v>
      </c>
      <c r="I38" s="138">
        <f t="shared" si="1"/>
        <v>12.700878732063488</v>
      </c>
      <c r="J38" s="3"/>
    </row>
    <row r="39" spans="1:10" x14ac:dyDescent="0.25">
      <c r="A39" s="119">
        <v>4203</v>
      </c>
      <c r="B39" s="119" t="s">
        <v>171</v>
      </c>
      <c r="C39" s="120">
        <v>1516034</v>
      </c>
      <c r="D39" s="122">
        <v>321431</v>
      </c>
      <c r="E39" s="122">
        <v>1548349</v>
      </c>
      <c r="F39" s="122">
        <f t="shared" si="0"/>
        <v>1869780</v>
      </c>
      <c r="G39" s="121">
        <f t="shared" si="2"/>
        <v>0.81080875824963361</v>
      </c>
      <c r="H39" s="121">
        <f t="shared" si="3"/>
        <v>0.18849947641074666</v>
      </c>
      <c r="I39" s="138">
        <f t="shared" si="1"/>
        <v>18.849947641074667</v>
      </c>
      <c r="J39" s="3"/>
    </row>
    <row r="40" spans="1:10" x14ac:dyDescent="0.25">
      <c r="A40" s="119">
        <v>4204</v>
      </c>
      <c r="B40" s="119" t="s">
        <v>308</v>
      </c>
      <c r="C40" s="120">
        <v>2992130</v>
      </c>
      <c r="D40" s="122">
        <v>454549</v>
      </c>
      <c r="E40" s="122">
        <v>1440036</v>
      </c>
      <c r="F40" s="122">
        <f t="shared" si="0"/>
        <v>1894585</v>
      </c>
      <c r="G40" s="121">
        <f t="shared" si="2"/>
        <v>1.5793062860732034</v>
      </c>
      <c r="H40" s="121">
        <f t="shared" si="3"/>
        <v>0.36716229935610006</v>
      </c>
      <c r="I40" s="138">
        <f t="shared" si="1"/>
        <v>36.716229935610009</v>
      </c>
      <c r="J40" s="3"/>
    </row>
    <row r="41" spans="1:10" x14ac:dyDescent="0.25">
      <c r="A41" s="119">
        <v>4301</v>
      </c>
      <c r="B41" s="119" t="s">
        <v>124</v>
      </c>
      <c r="C41" s="120">
        <v>6572801</v>
      </c>
      <c r="D41" s="122">
        <v>2245156</v>
      </c>
      <c r="E41" s="122">
        <v>3939451</v>
      </c>
      <c r="F41" s="122">
        <f t="shared" si="0"/>
        <v>6184607</v>
      </c>
      <c r="G41" s="121">
        <f t="shared" si="2"/>
        <v>1.062767771662775</v>
      </c>
      <c r="H41" s="121">
        <f t="shared" si="3"/>
        <v>0.24707573329267202</v>
      </c>
      <c r="I41" s="138">
        <f t="shared" si="1"/>
        <v>24.707573329267202</v>
      </c>
      <c r="J41" s="3"/>
    </row>
    <row r="42" spans="1:10" x14ac:dyDescent="0.25">
      <c r="A42" s="119">
        <v>4302</v>
      </c>
      <c r="B42" s="119" t="s">
        <v>314</v>
      </c>
      <c r="C42" s="120">
        <v>576216</v>
      </c>
      <c r="D42" s="122">
        <v>354844</v>
      </c>
      <c r="E42" s="122">
        <v>1013243</v>
      </c>
      <c r="F42" s="122">
        <f t="shared" si="0"/>
        <v>1368087</v>
      </c>
      <c r="G42" s="121">
        <f t="shared" si="2"/>
        <v>0.42118374050773089</v>
      </c>
      <c r="H42" s="121">
        <f t="shared" si="3"/>
        <v>9.7918175834483756E-2</v>
      </c>
      <c r="I42" s="138">
        <f t="shared" si="1"/>
        <v>9.7918175834483758</v>
      </c>
      <c r="J42" s="3"/>
    </row>
    <row r="43" spans="1:10" x14ac:dyDescent="0.25">
      <c r="A43" s="119">
        <v>4303</v>
      </c>
      <c r="B43" s="119" t="s">
        <v>253</v>
      </c>
      <c r="C43" s="120">
        <v>1107728</v>
      </c>
      <c r="D43" s="122">
        <v>531448</v>
      </c>
      <c r="E43" s="122">
        <v>1800785</v>
      </c>
      <c r="F43" s="122">
        <f t="shared" si="0"/>
        <v>2332233</v>
      </c>
      <c r="G43" s="121">
        <f t="shared" si="2"/>
        <v>0.47496455114047353</v>
      </c>
      <c r="H43" s="121">
        <f t="shared" si="3"/>
        <v>0.11042131488184997</v>
      </c>
      <c r="I43" s="138">
        <f t="shared" si="1"/>
        <v>11.042131488184998</v>
      </c>
      <c r="J43" s="3"/>
    </row>
    <row r="44" spans="1:10" x14ac:dyDescent="0.25">
      <c r="A44" s="119">
        <v>4304</v>
      </c>
      <c r="B44" s="119" t="s">
        <v>299</v>
      </c>
      <c r="C44" s="120">
        <v>772221</v>
      </c>
      <c r="D44" s="122">
        <v>406340</v>
      </c>
      <c r="E44" s="122">
        <v>750184</v>
      </c>
      <c r="F44" s="122">
        <f t="shared" si="0"/>
        <v>1156524</v>
      </c>
      <c r="G44" s="121">
        <f t="shared" si="2"/>
        <v>0.66770858192307292</v>
      </c>
      <c r="H44" s="121">
        <f t="shared" si="3"/>
        <v>0.15523107860745441</v>
      </c>
      <c r="I44" s="138">
        <f t="shared" si="1"/>
        <v>15.523107860745441</v>
      </c>
      <c r="J44" s="3"/>
    </row>
    <row r="45" spans="1:10" x14ac:dyDescent="0.25">
      <c r="A45" s="119">
        <v>4305</v>
      </c>
      <c r="B45" s="119" t="s">
        <v>282</v>
      </c>
      <c r="C45" s="120">
        <v>581592</v>
      </c>
      <c r="D45" s="122">
        <v>186491</v>
      </c>
      <c r="E45" s="122">
        <v>943688</v>
      </c>
      <c r="F45" s="122">
        <f t="shared" si="0"/>
        <v>1130179</v>
      </c>
      <c r="G45" s="121">
        <f t="shared" si="2"/>
        <v>0.51460166929309425</v>
      </c>
      <c r="H45" s="121">
        <f t="shared" si="3"/>
        <v>0.11963628196524641</v>
      </c>
      <c r="I45" s="138">
        <f t="shared" si="1"/>
        <v>11.96362819652464</v>
      </c>
      <c r="J45" s="3"/>
    </row>
    <row r="46" spans="1:10" x14ac:dyDescent="0.25">
      <c r="A46" s="119">
        <v>5101</v>
      </c>
      <c r="B46" s="119" t="s">
        <v>47</v>
      </c>
      <c r="C46" s="120">
        <v>22673189</v>
      </c>
      <c r="D46" s="122">
        <v>2630600</v>
      </c>
      <c r="E46" s="122">
        <v>17440877</v>
      </c>
      <c r="F46" s="122">
        <f t="shared" si="0"/>
        <v>20071477</v>
      </c>
      <c r="G46" s="121">
        <f t="shared" si="2"/>
        <v>1.129622349167428</v>
      </c>
      <c r="H46" s="121">
        <f t="shared" si="3"/>
        <v>0.26261830449342466</v>
      </c>
      <c r="I46" s="138">
        <f t="shared" si="1"/>
        <v>26.261830449342465</v>
      </c>
      <c r="J46" s="3"/>
    </row>
    <row r="47" spans="1:10" x14ac:dyDescent="0.25">
      <c r="A47" s="119">
        <v>5102</v>
      </c>
      <c r="B47" s="119" t="s">
        <v>152</v>
      </c>
      <c r="C47" s="120">
        <v>5646519</v>
      </c>
      <c r="D47" s="122">
        <v>744585</v>
      </c>
      <c r="E47" s="122">
        <v>2109862</v>
      </c>
      <c r="F47" s="122">
        <f t="shared" si="0"/>
        <v>2854447</v>
      </c>
      <c r="G47" s="121">
        <f t="shared" si="2"/>
        <v>1.978148131669637</v>
      </c>
      <c r="H47" s="121">
        <f t="shared" si="3"/>
        <v>0.45988635826726015</v>
      </c>
      <c r="I47" s="138">
        <f t="shared" si="1"/>
        <v>45.988635826726018</v>
      </c>
      <c r="J47" s="3"/>
    </row>
    <row r="48" spans="1:10" x14ac:dyDescent="0.25">
      <c r="A48" s="119">
        <v>5103</v>
      </c>
      <c r="B48" s="119" t="s">
        <v>58</v>
      </c>
      <c r="C48" s="120">
        <v>6753238</v>
      </c>
      <c r="D48" s="122">
        <v>1489318</v>
      </c>
      <c r="E48" s="122">
        <v>2168162</v>
      </c>
      <c r="F48" s="122">
        <f t="shared" si="0"/>
        <v>3657480</v>
      </c>
      <c r="G48" s="121">
        <f t="shared" si="2"/>
        <v>1.8464182989380666</v>
      </c>
      <c r="H48" s="121">
        <f t="shared" si="3"/>
        <v>0.42926137519334612</v>
      </c>
      <c r="I48" s="138">
        <f t="shared" si="1"/>
        <v>42.92613751933461</v>
      </c>
      <c r="J48" s="3"/>
    </row>
    <row r="49" spans="1:10" x14ac:dyDescent="0.25">
      <c r="A49" s="119">
        <v>5104</v>
      </c>
      <c r="B49" s="119" t="s">
        <v>320</v>
      </c>
      <c r="C49" s="120">
        <v>189210</v>
      </c>
      <c r="D49" s="122">
        <v>157741</v>
      </c>
      <c r="E49" s="122">
        <v>721210</v>
      </c>
      <c r="F49" s="122">
        <f t="shared" si="0"/>
        <v>878951</v>
      </c>
      <c r="G49" s="121">
        <f t="shared" si="2"/>
        <v>0.21526797284490262</v>
      </c>
      <c r="H49" s="121">
        <f t="shared" si="3"/>
        <v>5.004620356699916E-2</v>
      </c>
      <c r="I49" s="138">
        <f t="shared" si="1"/>
        <v>5.0046203566999159</v>
      </c>
      <c r="J49" s="3"/>
    </row>
    <row r="50" spans="1:10" x14ac:dyDescent="0.25">
      <c r="A50" s="119">
        <v>5105</v>
      </c>
      <c r="B50" s="119" t="s">
        <v>147</v>
      </c>
      <c r="C50" s="120">
        <v>4264961</v>
      </c>
      <c r="D50" s="122">
        <v>865489</v>
      </c>
      <c r="E50" s="122">
        <v>1849289</v>
      </c>
      <c r="F50" s="122">
        <f t="shared" si="0"/>
        <v>2714778</v>
      </c>
      <c r="G50" s="121">
        <f t="shared" si="2"/>
        <v>1.571016488272706</v>
      </c>
      <c r="H50" s="121">
        <f t="shared" si="3"/>
        <v>0.36523506000521033</v>
      </c>
      <c r="I50" s="138">
        <f t="shared" si="1"/>
        <v>36.523506000521031</v>
      </c>
      <c r="J50" s="3"/>
    </row>
    <row r="51" spans="1:10" x14ac:dyDescent="0.25">
      <c r="A51" s="119">
        <v>5107</v>
      </c>
      <c r="B51" s="119" t="s">
        <v>94</v>
      </c>
      <c r="C51" s="120">
        <v>2935638</v>
      </c>
      <c r="D51" s="122">
        <v>1962101</v>
      </c>
      <c r="E51" s="122">
        <v>2579164</v>
      </c>
      <c r="F51" s="122">
        <f t="shared" si="0"/>
        <v>4541265</v>
      </c>
      <c r="G51" s="121">
        <f t="shared" si="2"/>
        <v>0.64643618022731553</v>
      </c>
      <c r="H51" s="121">
        <f t="shared" si="3"/>
        <v>0.15028560097064925</v>
      </c>
      <c r="I51" s="138">
        <f t="shared" si="1"/>
        <v>15.028560097064926</v>
      </c>
      <c r="J51" s="3"/>
    </row>
    <row r="52" spans="1:10" x14ac:dyDescent="0.25">
      <c r="A52" s="119">
        <v>5109</v>
      </c>
      <c r="B52" s="119" t="s">
        <v>17</v>
      </c>
      <c r="C52" s="120">
        <v>58987388</v>
      </c>
      <c r="D52" s="122">
        <v>9407171</v>
      </c>
      <c r="E52" s="122">
        <v>24341343</v>
      </c>
      <c r="F52" s="122">
        <f t="shared" si="0"/>
        <v>33748514</v>
      </c>
      <c r="G52" s="121">
        <f t="shared" si="2"/>
        <v>1.7478514165097758</v>
      </c>
      <c r="H52" s="121">
        <f t="shared" si="3"/>
        <v>0.4063462234511741</v>
      </c>
      <c r="I52" s="138">
        <f t="shared" si="1"/>
        <v>40.634622345117407</v>
      </c>
      <c r="J52" s="3"/>
    </row>
    <row r="53" spans="1:10" x14ac:dyDescent="0.25">
      <c r="A53" s="119">
        <v>5201</v>
      </c>
      <c r="B53" s="119" t="s">
        <v>239</v>
      </c>
      <c r="C53" s="120">
        <v>266610</v>
      </c>
      <c r="D53" s="122">
        <v>1612724</v>
      </c>
      <c r="E53" s="122">
        <v>1502294</v>
      </c>
      <c r="F53" s="122">
        <f t="shared" si="0"/>
        <v>3115018</v>
      </c>
      <c r="G53" s="121">
        <f t="shared" si="2"/>
        <v>8.5588590499316539E-2</v>
      </c>
      <c r="H53" s="121">
        <f t="shared" si="3"/>
        <v>1.9897915916305117E-2</v>
      </c>
      <c r="I53" s="138">
        <f t="shared" si="1"/>
        <v>1.9897915916305118</v>
      </c>
      <c r="J53" s="3"/>
    </row>
    <row r="54" spans="1:10" x14ac:dyDescent="0.25">
      <c r="A54" s="119">
        <v>5301</v>
      </c>
      <c r="B54" s="119" t="s">
        <v>139</v>
      </c>
      <c r="C54" s="120">
        <v>4673546</v>
      </c>
      <c r="D54" s="122">
        <v>1139212</v>
      </c>
      <c r="E54" s="122">
        <v>3146578</v>
      </c>
      <c r="F54" s="122">
        <f t="shared" si="0"/>
        <v>4285790</v>
      </c>
      <c r="G54" s="121">
        <f t="shared" si="2"/>
        <v>1.0904748016118382</v>
      </c>
      <c r="H54" s="121">
        <f t="shared" si="3"/>
        <v>0.25351715438630956</v>
      </c>
      <c r="I54" s="138">
        <f t="shared" si="1"/>
        <v>25.351715438630958</v>
      </c>
      <c r="J54" s="3"/>
    </row>
    <row r="55" spans="1:10" x14ac:dyDescent="0.25">
      <c r="A55" s="119">
        <v>5302</v>
      </c>
      <c r="B55" s="119" t="s">
        <v>155</v>
      </c>
      <c r="C55" s="120">
        <v>1475278</v>
      </c>
      <c r="D55" s="122">
        <v>410326</v>
      </c>
      <c r="E55" s="122">
        <v>1033162</v>
      </c>
      <c r="F55" s="122">
        <f t="shared" si="0"/>
        <v>1443488</v>
      </c>
      <c r="G55" s="121">
        <f t="shared" si="2"/>
        <v>1.0220230441818705</v>
      </c>
      <c r="H55" s="121">
        <f t="shared" si="3"/>
        <v>0.23760326556399411</v>
      </c>
      <c r="I55" s="138">
        <f t="shared" si="1"/>
        <v>23.760326556399409</v>
      </c>
      <c r="J55" s="3"/>
    </row>
    <row r="56" spans="1:10" x14ac:dyDescent="0.25">
      <c r="A56" s="119">
        <v>5303</v>
      </c>
      <c r="B56" s="119" t="s">
        <v>98</v>
      </c>
      <c r="C56" s="120">
        <v>700987</v>
      </c>
      <c r="D56" s="122">
        <v>266297</v>
      </c>
      <c r="E56" s="122">
        <v>1883159</v>
      </c>
      <c r="F56" s="122">
        <f t="shared" si="0"/>
        <v>2149456</v>
      </c>
      <c r="G56" s="121">
        <f t="shared" si="2"/>
        <v>0.32612298181493365</v>
      </c>
      <c r="H56" s="121">
        <f t="shared" si="3"/>
        <v>7.5818139224761175E-2</v>
      </c>
      <c r="I56" s="138">
        <f t="shared" si="1"/>
        <v>7.5818139224761172</v>
      </c>
      <c r="J56" s="3"/>
    </row>
    <row r="57" spans="1:10" x14ac:dyDescent="0.25">
      <c r="A57" s="119">
        <v>5304</v>
      </c>
      <c r="B57" s="119" t="s">
        <v>233</v>
      </c>
      <c r="C57" s="120">
        <v>1050589</v>
      </c>
      <c r="D57" s="122">
        <v>474948</v>
      </c>
      <c r="E57" s="122">
        <v>1444137</v>
      </c>
      <c r="F57" s="122">
        <f t="shared" si="0"/>
        <v>1919085</v>
      </c>
      <c r="G57" s="121">
        <f t="shared" si="2"/>
        <v>0.54744266147669329</v>
      </c>
      <c r="H57" s="121">
        <f t="shared" si="3"/>
        <v>0.12727126341855713</v>
      </c>
      <c r="I57" s="138">
        <f t="shared" si="1"/>
        <v>12.727126341855714</v>
      </c>
      <c r="J57" s="3"/>
    </row>
    <row r="58" spans="1:10" x14ac:dyDescent="0.25">
      <c r="A58" s="119">
        <v>5401</v>
      </c>
      <c r="B58" s="119" t="s">
        <v>215</v>
      </c>
      <c r="C58" s="120">
        <v>2300511</v>
      </c>
      <c r="D58" s="122">
        <v>1238656</v>
      </c>
      <c r="E58" s="122">
        <v>1933417</v>
      </c>
      <c r="F58" s="122">
        <f t="shared" si="0"/>
        <v>3172073</v>
      </c>
      <c r="G58" s="121">
        <f t="shared" si="2"/>
        <v>0.72523898409651988</v>
      </c>
      <c r="H58" s="121">
        <f t="shared" si="3"/>
        <v>0.16860593498025106</v>
      </c>
      <c r="I58" s="138">
        <f t="shared" si="1"/>
        <v>16.860593498025107</v>
      </c>
      <c r="J58" s="3"/>
    </row>
    <row r="59" spans="1:10" x14ac:dyDescent="0.25">
      <c r="A59" s="119">
        <v>5402</v>
      </c>
      <c r="B59" s="119" t="s">
        <v>192</v>
      </c>
      <c r="C59" s="120">
        <v>1194623</v>
      </c>
      <c r="D59" s="122">
        <v>220537</v>
      </c>
      <c r="E59" s="122">
        <v>1455495</v>
      </c>
      <c r="F59" s="122">
        <f t="shared" si="0"/>
        <v>1676032</v>
      </c>
      <c r="G59" s="121">
        <f t="shared" si="2"/>
        <v>0.71276861062318619</v>
      </c>
      <c r="H59" s="121">
        <f t="shared" si="3"/>
        <v>0.16570678170094455</v>
      </c>
      <c r="I59" s="138">
        <f t="shared" si="1"/>
        <v>16.570678170094453</v>
      </c>
      <c r="J59" s="3"/>
    </row>
    <row r="60" spans="1:10" x14ac:dyDescent="0.25">
      <c r="A60" s="119">
        <v>5403</v>
      </c>
      <c r="B60" s="119" t="s">
        <v>164</v>
      </c>
      <c r="C60" s="120">
        <v>3231061</v>
      </c>
      <c r="D60" s="122">
        <v>599928</v>
      </c>
      <c r="E60" s="122">
        <v>1328026</v>
      </c>
      <c r="F60" s="122">
        <f t="shared" si="0"/>
        <v>1927954</v>
      </c>
      <c r="G60" s="121">
        <f t="shared" si="2"/>
        <v>1.6759014997245785</v>
      </c>
      <c r="H60" s="121">
        <f t="shared" si="3"/>
        <v>0.38961907108162502</v>
      </c>
      <c r="I60" s="138">
        <f t="shared" si="1"/>
        <v>38.961907108162499</v>
      </c>
      <c r="J60" s="3"/>
    </row>
    <row r="61" spans="1:10" x14ac:dyDescent="0.25">
      <c r="A61" s="119">
        <v>5404</v>
      </c>
      <c r="B61" s="119" t="s">
        <v>257</v>
      </c>
      <c r="C61" s="120">
        <v>1533431</v>
      </c>
      <c r="D61" s="122">
        <v>382401</v>
      </c>
      <c r="E61" s="122">
        <v>1271239</v>
      </c>
      <c r="F61" s="122">
        <f t="shared" si="0"/>
        <v>1653640</v>
      </c>
      <c r="G61" s="121">
        <f t="shared" si="2"/>
        <v>0.92730642703369537</v>
      </c>
      <c r="H61" s="121">
        <f t="shared" si="3"/>
        <v>0.21558323610800836</v>
      </c>
      <c r="I61" s="138">
        <f t="shared" si="1"/>
        <v>21.558323610800837</v>
      </c>
      <c r="J61" s="3"/>
    </row>
    <row r="62" spans="1:10" x14ac:dyDescent="0.25">
      <c r="A62" s="119">
        <v>5405</v>
      </c>
      <c r="B62" s="119" t="s">
        <v>225</v>
      </c>
      <c r="C62" s="120">
        <v>11023306</v>
      </c>
      <c r="D62" s="122">
        <v>2000222</v>
      </c>
      <c r="E62" s="122">
        <v>3815766</v>
      </c>
      <c r="F62" s="122">
        <f t="shared" si="0"/>
        <v>5815988</v>
      </c>
      <c r="G62" s="121">
        <f t="shared" si="2"/>
        <v>1.895345382418258</v>
      </c>
      <c r="H62" s="121">
        <f t="shared" si="3"/>
        <v>0.44063610385097796</v>
      </c>
      <c r="I62" s="138">
        <f t="shared" si="1"/>
        <v>44.063610385097796</v>
      </c>
      <c r="J62" s="3"/>
    </row>
    <row r="63" spans="1:10" x14ac:dyDescent="0.25">
      <c r="A63" s="119">
        <v>5501</v>
      </c>
      <c r="B63" s="119" t="s">
        <v>67</v>
      </c>
      <c r="C63" s="120">
        <v>6104368</v>
      </c>
      <c r="D63" s="122">
        <v>1039672</v>
      </c>
      <c r="E63" s="122">
        <v>3997887</v>
      </c>
      <c r="F63" s="122">
        <f t="shared" si="0"/>
        <v>5037559</v>
      </c>
      <c r="G63" s="121">
        <f t="shared" si="2"/>
        <v>1.2117710184635058</v>
      </c>
      <c r="H63" s="121">
        <f t="shared" si="3"/>
        <v>0.28171649625886519</v>
      </c>
      <c r="I63" s="138">
        <f t="shared" si="1"/>
        <v>28.17164962588652</v>
      </c>
      <c r="J63" s="3"/>
    </row>
    <row r="64" spans="1:10" x14ac:dyDescent="0.25">
      <c r="A64" s="119">
        <v>5502</v>
      </c>
      <c r="B64" s="119" t="s">
        <v>367</v>
      </c>
      <c r="C64" s="120">
        <v>2944127</v>
      </c>
      <c r="D64" s="122">
        <v>952675</v>
      </c>
      <c r="E64" s="122">
        <v>2636192</v>
      </c>
      <c r="F64" s="122">
        <f t="shared" si="0"/>
        <v>3588867</v>
      </c>
      <c r="G64" s="121">
        <f t="shared" si="2"/>
        <v>0.82034998789311497</v>
      </c>
      <c r="H64" s="121">
        <f t="shared" si="3"/>
        <v>0.19071765273631269</v>
      </c>
      <c r="I64" s="138">
        <f t="shared" si="1"/>
        <v>19.071765273631268</v>
      </c>
      <c r="J64" s="3"/>
    </row>
    <row r="65" spans="1:10" x14ac:dyDescent="0.25">
      <c r="A65" s="119">
        <v>5503</v>
      </c>
      <c r="B65" s="119" t="s">
        <v>100</v>
      </c>
      <c r="C65" s="120">
        <v>1677134</v>
      </c>
      <c r="D65" s="122">
        <v>451062</v>
      </c>
      <c r="E65" s="122">
        <v>1374951</v>
      </c>
      <c r="F65" s="122">
        <f t="shared" si="0"/>
        <v>1826013</v>
      </c>
      <c r="G65" s="121">
        <f t="shared" si="2"/>
        <v>0.91846772175225477</v>
      </c>
      <c r="H65" s="121">
        <f t="shared" si="3"/>
        <v>0.2135283849476716</v>
      </c>
      <c r="I65" s="138">
        <f t="shared" si="1"/>
        <v>21.352838494767159</v>
      </c>
      <c r="J65" s="3"/>
    </row>
    <row r="66" spans="1:10" x14ac:dyDescent="0.25">
      <c r="A66" s="119">
        <v>5504</v>
      </c>
      <c r="B66" s="119" t="s">
        <v>76</v>
      </c>
      <c r="C66" s="120">
        <v>1983252</v>
      </c>
      <c r="D66" s="122">
        <v>244911</v>
      </c>
      <c r="E66" s="122">
        <v>1452450</v>
      </c>
      <c r="F66" s="122">
        <f t="shared" si="0"/>
        <v>1697361</v>
      </c>
      <c r="G66" s="121">
        <f t="shared" si="2"/>
        <v>1.1684326433799292</v>
      </c>
      <c r="H66" s="121">
        <f t="shared" si="3"/>
        <v>0.27164104883846185</v>
      </c>
      <c r="I66" s="138">
        <f t="shared" si="1"/>
        <v>27.164104883846186</v>
      </c>
      <c r="J66" s="3"/>
    </row>
    <row r="67" spans="1:10" x14ac:dyDescent="0.25">
      <c r="A67" s="119">
        <v>5506</v>
      </c>
      <c r="B67" s="119" t="s">
        <v>238</v>
      </c>
      <c r="C67" s="120">
        <v>1770221</v>
      </c>
      <c r="D67" s="122">
        <v>889569</v>
      </c>
      <c r="E67" s="122">
        <v>1397965</v>
      </c>
      <c r="F67" s="122">
        <f t="shared" si="0"/>
        <v>2287534</v>
      </c>
      <c r="G67" s="121">
        <f t="shared" si="2"/>
        <v>0.7738556017090894</v>
      </c>
      <c r="H67" s="121">
        <f t="shared" si="3"/>
        <v>0.17990848551586003</v>
      </c>
      <c r="I67" s="138">
        <f t="shared" si="1"/>
        <v>17.990848551586001</v>
      </c>
      <c r="J67" s="3"/>
    </row>
    <row r="68" spans="1:10" x14ac:dyDescent="0.25">
      <c r="A68" s="119">
        <v>5601</v>
      </c>
      <c r="B68" s="119" t="s">
        <v>54</v>
      </c>
      <c r="C68" s="120">
        <v>6869361</v>
      </c>
      <c r="D68" s="122">
        <v>1503788</v>
      </c>
      <c r="E68" s="122">
        <v>5726841</v>
      </c>
      <c r="F68" s="122">
        <f t="shared" si="0"/>
        <v>7230629</v>
      </c>
      <c r="G68" s="121">
        <f t="shared" si="2"/>
        <v>0.95003643528107995</v>
      </c>
      <c r="H68" s="121">
        <f t="shared" si="3"/>
        <v>0.22086758289120478</v>
      </c>
      <c r="I68" s="138">
        <f t="shared" si="1"/>
        <v>22.086758289120478</v>
      </c>
      <c r="J68" s="3"/>
    </row>
    <row r="69" spans="1:10" x14ac:dyDescent="0.25">
      <c r="A69" s="119">
        <v>5602</v>
      </c>
      <c r="B69" s="119" t="s">
        <v>194</v>
      </c>
      <c r="C69" s="120">
        <v>2963107</v>
      </c>
      <c r="D69" s="122">
        <v>1491880</v>
      </c>
      <c r="E69" s="122">
        <v>2991371</v>
      </c>
      <c r="F69" s="122">
        <f t="shared" si="0"/>
        <v>4483251</v>
      </c>
      <c r="G69" s="121">
        <f t="shared" si="2"/>
        <v>0.66092819697134964</v>
      </c>
      <c r="H69" s="121">
        <f t="shared" si="3"/>
        <v>0.15365475250063942</v>
      </c>
      <c r="I69" s="138">
        <f t="shared" si="1"/>
        <v>15.365475250063943</v>
      </c>
      <c r="J69" s="3"/>
    </row>
    <row r="70" spans="1:10" x14ac:dyDescent="0.25">
      <c r="A70" s="119">
        <v>5603</v>
      </c>
      <c r="B70" s="119" t="s">
        <v>82</v>
      </c>
      <c r="C70" s="120">
        <v>1801814</v>
      </c>
      <c r="D70" s="122">
        <v>1040035</v>
      </c>
      <c r="E70" s="122">
        <v>2625446</v>
      </c>
      <c r="F70" s="122">
        <f t="shared" ref="F70:F133" si="4">SUM(D70:E70)</f>
        <v>3665481</v>
      </c>
      <c r="G70" s="121">
        <f t="shared" si="2"/>
        <v>0.49156277170717838</v>
      </c>
      <c r="H70" s="121">
        <f t="shared" si="3"/>
        <v>0.11428012357667498</v>
      </c>
      <c r="I70" s="138">
        <f t="shared" ref="I70:I133" si="5">H70*100</f>
        <v>11.428012357667498</v>
      </c>
      <c r="J70" s="3"/>
    </row>
    <row r="71" spans="1:10" x14ac:dyDescent="0.25">
      <c r="A71" s="119">
        <v>5604</v>
      </c>
      <c r="B71" s="119" t="s">
        <v>105</v>
      </c>
      <c r="C71" s="120">
        <v>1599841</v>
      </c>
      <c r="D71" s="122">
        <v>730263</v>
      </c>
      <c r="E71" s="122">
        <v>2721629</v>
      </c>
      <c r="F71" s="122">
        <f t="shared" si="4"/>
        <v>3451892</v>
      </c>
      <c r="G71" s="121">
        <f t="shared" ref="G71:G134" si="6">IFERROR(C71/F71,0)</f>
        <v>0.46346786052402567</v>
      </c>
      <c r="H71" s="121">
        <f t="shared" ref="H71:H134" si="7">IFERROR(G71/$G$3,0)</f>
        <v>0.10774852658299745</v>
      </c>
      <c r="I71" s="138">
        <f t="shared" si="5"/>
        <v>10.774852658299745</v>
      </c>
      <c r="J71" s="3"/>
    </row>
    <row r="72" spans="1:10" x14ac:dyDescent="0.25">
      <c r="A72" s="119">
        <v>5605</v>
      </c>
      <c r="B72" s="119" t="s">
        <v>83</v>
      </c>
      <c r="C72" s="120">
        <v>1346083</v>
      </c>
      <c r="D72" s="122">
        <v>1532785</v>
      </c>
      <c r="E72" s="122">
        <v>2182922</v>
      </c>
      <c r="F72" s="122">
        <f t="shared" si="4"/>
        <v>3715707</v>
      </c>
      <c r="G72" s="121">
        <f t="shared" si="6"/>
        <v>0.36226833816552273</v>
      </c>
      <c r="H72" s="121">
        <f t="shared" si="7"/>
        <v>8.4221330085050547E-2</v>
      </c>
      <c r="I72" s="138">
        <f t="shared" si="5"/>
        <v>8.422133008505055</v>
      </c>
      <c r="J72" s="3"/>
    </row>
    <row r="73" spans="1:10" x14ac:dyDescent="0.25">
      <c r="A73" s="119">
        <v>5606</v>
      </c>
      <c r="B73" s="119" t="s">
        <v>50</v>
      </c>
      <c r="C73" s="120">
        <v>10928848</v>
      </c>
      <c r="D73" s="122">
        <v>1168699</v>
      </c>
      <c r="E73" s="122">
        <v>3132317</v>
      </c>
      <c r="F73" s="122">
        <f t="shared" si="4"/>
        <v>4301016</v>
      </c>
      <c r="G73" s="121">
        <f t="shared" si="6"/>
        <v>2.5409921748721698</v>
      </c>
      <c r="H73" s="121">
        <f t="shared" si="7"/>
        <v>0.5907381853659508</v>
      </c>
      <c r="I73" s="138">
        <f t="shared" si="5"/>
        <v>59.073818536595077</v>
      </c>
      <c r="J73" s="3"/>
    </row>
    <row r="74" spans="1:10" x14ac:dyDescent="0.25">
      <c r="A74" s="119">
        <v>5701</v>
      </c>
      <c r="B74" s="119" t="s">
        <v>118</v>
      </c>
      <c r="C74" s="120">
        <v>4780772</v>
      </c>
      <c r="D74" s="122">
        <v>1686262</v>
      </c>
      <c r="E74" s="122">
        <v>3796667</v>
      </c>
      <c r="F74" s="122">
        <f t="shared" si="4"/>
        <v>5482929</v>
      </c>
      <c r="G74" s="121">
        <f t="shared" si="6"/>
        <v>0.87193760853003932</v>
      </c>
      <c r="H74" s="121">
        <f t="shared" si="7"/>
        <v>0.20271091178833511</v>
      </c>
      <c r="I74" s="138">
        <f t="shared" si="5"/>
        <v>20.271091178833512</v>
      </c>
      <c r="J74" s="3"/>
    </row>
    <row r="75" spans="1:10" x14ac:dyDescent="0.25">
      <c r="A75" s="119">
        <v>5702</v>
      </c>
      <c r="B75" s="119" t="s">
        <v>160</v>
      </c>
      <c r="C75" s="120">
        <v>647963</v>
      </c>
      <c r="D75" s="122">
        <v>303319</v>
      </c>
      <c r="E75" s="122">
        <v>1041669</v>
      </c>
      <c r="F75" s="122">
        <f t="shared" si="4"/>
        <v>1344988</v>
      </c>
      <c r="G75" s="121">
        <f t="shared" si="6"/>
        <v>0.48176117556439163</v>
      </c>
      <c r="H75" s="121">
        <f t="shared" si="7"/>
        <v>0.11200141639436299</v>
      </c>
      <c r="I75" s="138">
        <f t="shared" si="5"/>
        <v>11.2001416394363</v>
      </c>
      <c r="J75" s="3"/>
    </row>
    <row r="76" spans="1:10" x14ac:dyDescent="0.25">
      <c r="A76" s="119">
        <v>5703</v>
      </c>
      <c r="B76" s="119" t="s">
        <v>170</v>
      </c>
      <c r="C76" s="120">
        <v>1427595</v>
      </c>
      <c r="D76" s="122">
        <v>498652</v>
      </c>
      <c r="E76" s="122">
        <v>1695463</v>
      </c>
      <c r="F76" s="122">
        <f t="shared" si="4"/>
        <v>2194115</v>
      </c>
      <c r="G76" s="121">
        <f t="shared" si="6"/>
        <v>0.65064729970853852</v>
      </c>
      <c r="H76" s="121">
        <f t="shared" si="7"/>
        <v>0.15126461582370443</v>
      </c>
      <c r="I76" s="138">
        <f t="shared" si="5"/>
        <v>15.126461582370442</v>
      </c>
      <c r="J76" s="3"/>
    </row>
    <row r="77" spans="1:10" x14ac:dyDescent="0.25">
      <c r="A77" s="119">
        <v>5704</v>
      </c>
      <c r="B77" s="119" t="s">
        <v>224</v>
      </c>
      <c r="C77" s="120">
        <v>937265</v>
      </c>
      <c r="D77" s="122">
        <v>185704</v>
      </c>
      <c r="E77" s="122">
        <v>987991</v>
      </c>
      <c r="F77" s="122">
        <f t="shared" si="4"/>
        <v>1173695</v>
      </c>
      <c r="G77" s="121">
        <f t="shared" si="6"/>
        <v>0.79855925091271585</v>
      </c>
      <c r="H77" s="121">
        <f t="shared" si="7"/>
        <v>0.1856516708144143</v>
      </c>
      <c r="I77" s="138">
        <f t="shared" si="5"/>
        <v>18.56516708144143</v>
      </c>
      <c r="J77" s="3"/>
    </row>
    <row r="78" spans="1:10" x14ac:dyDescent="0.25">
      <c r="A78" s="119">
        <v>5705</v>
      </c>
      <c r="B78" s="119" t="s">
        <v>278</v>
      </c>
      <c r="C78" s="120">
        <v>682652</v>
      </c>
      <c r="D78" s="122">
        <v>377760</v>
      </c>
      <c r="E78" s="122">
        <v>1248354</v>
      </c>
      <c r="F78" s="122">
        <f t="shared" si="4"/>
        <v>1626114</v>
      </c>
      <c r="G78" s="121">
        <f t="shared" si="6"/>
        <v>0.4198057454766394</v>
      </c>
      <c r="H78" s="121">
        <f t="shared" si="7"/>
        <v>9.7597815035202179E-2</v>
      </c>
      <c r="I78" s="138">
        <f t="shared" si="5"/>
        <v>9.7597815035202178</v>
      </c>
      <c r="J78" s="3"/>
    </row>
    <row r="79" spans="1:10" x14ac:dyDescent="0.25">
      <c r="A79" s="119">
        <v>5706</v>
      </c>
      <c r="B79" s="119" t="s">
        <v>213</v>
      </c>
      <c r="C79" s="120">
        <v>1573444</v>
      </c>
      <c r="D79" s="122">
        <v>501408</v>
      </c>
      <c r="E79" s="122">
        <v>1409455</v>
      </c>
      <c r="F79" s="122">
        <f t="shared" si="4"/>
        <v>1910863</v>
      </c>
      <c r="G79" s="121">
        <f t="shared" si="6"/>
        <v>0.82342062199121546</v>
      </c>
      <c r="H79" s="121">
        <f t="shared" si="7"/>
        <v>0.19143152381115217</v>
      </c>
      <c r="I79" s="138">
        <f t="shared" si="5"/>
        <v>19.143152381115218</v>
      </c>
      <c r="J79" s="3"/>
    </row>
    <row r="80" spans="1:10" x14ac:dyDescent="0.25">
      <c r="A80" s="119">
        <v>5801</v>
      </c>
      <c r="B80" s="119" t="s">
        <v>48</v>
      </c>
      <c r="C80" s="120">
        <v>8544879</v>
      </c>
      <c r="D80" s="122">
        <v>3018889</v>
      </c>
      <c r="E80" s="122">
        <v>6372716</v>
      </c>
      <c r="F80" s="122">
        <f t="shared" si="4"/>
        <v>9391605</v>
      </c>
      <c r="G80" s="121">
        <f t="shared" si="6"/>
        <v>0.90984224741138497</v>
      </c>
      <c r="H80" s="121">
        <f t="shared" si="7"/>
        <v>0.21152310641496525</v>
      </c>
      <c r="I80" s="138">
        <f t="shared" si="5"/>
        <v>21.152310641496523</v>
      </c>
      <c r="J80" s="3"/>
    </row>
    <row r="81" spans="1:10" x14ac:dyDescent="0.25">
      <c r="A81" s="119">
        <v>5802</v>
      </c>
      <c r="B81" s="119" t="s">
        <v>90</v>
      </c>
      <c r="C81" s="120">
        <v>3150998</v>
      </c>
      <c r="D81" s="122">
        <v>1007761</v>
      </c>
      <c r="E81" s="122">
        <v>2096023</v>
      </c>
      <c r="F81" s="122">
        <f t="shared" si="4"/>
        <v>3103784</v>
      </c>
      <c r="G81" s="121">
        <f t="shared" si="6"/>
        <v>1.01521175442621</v>
      </c>
      <c r="H81" s="121">
        <f t="shared" si="7"/>
        <v>0.23601975460711247</v>
      </c>
      <c r="I81" s="138">
        <f t="shared" si="5"/>
        <v>23.601975460711248</v>
      </c>
      <c r="J81" s="3"/>
    </row>
    <row r="82" spans="1:10" x14ac:dyDescent="0.25">
      <c r="A82" s="119">
        <v>5803</v>
      </c>
      <c r="B82" s="119" t="s">
        <v>95</v>
      </c>
      <c r="C82" s="120">
        <v>1638261</v>
      </c>
      <c r="D82" s="122">
        <v>846691</v>
      </c>
      <c r="E82" s="122">
        <v>1555582</v>
      </c>
      <c r="F82" s="122">
        <f t="shared" si="4"/>
        <v>2402273</v>
      </c>
      <c r="G82" s="121">
        <f t="shared" si="6"/>
        <v>0.68196287432777203</v>
      </c>
      <c r="H82" s="121">
        <f t="shared" si="7"/>
        <v>0.15854496320422665</v>
      </c>
      <c r="I82" s="138">
        <f t="shared" si="5"/>
        <v>15.854496320422665</v>
      </c>
      <c r="J82" s="3"/>
    </row>
    <row r="83" spans="1:10" x14ac:dyDescent="0.25">
      <c r="A83" s="119">
        <v>5804</v>
      </c>
      <c r="B83" s="119" t="s">
        <v>30</v>
      </c>
      <c r="C83" s="120">
        <v>4846098</v>
      </c>
      <c r="D83" s="122">
        <v>2409841</v>
      </c>
      <c r="E83" s="122">
        <v>4408201</v>
      </c>
      <c r="F83" s="122">
        <f t="shared" si="4"/>
        <v>6818042</v>
      </c>
      <c r="G83" s="121">
        <f t="shared" si="6"/>
        <v>0.71077561563862468</v>
      </c>
      <c r="H83" s="121">
        <f t="shared" si="7"/>
        <v>0.16524344369767716</v>
      </c>
      <c r="I83" s="138">
        <f t="shared" si="5"/>
        <v>16.524344369767714</v>
      </c>
      <c r="J83" s="3"/>
    </row>
    <row r="84" spans="1:10" x14ac:dyDescent="0.25">
      <c r="A84" s="119">
        <v>6101</v>
      </c>
      <c r="B84" s="119" t="s">
        <v>25</v>
      </c>
      <c r="C84" s="120">
        <v>20592410</v>
      </c>
      <c r="D84" s="122">
        <v>2278060</v>
      </c>
      <c r="E84" s="122">
        <v>8146813</v>
      </c>
      <c r="F84" s="122">
        <f t="shared" si="4"/>
        <v>10424873</v>
      </c>
      <c r="G84" s="121">
        <f t="shared" si="6"/>
        <v>1.9753151908900952</v>
      </c>
      <c r="H84" s="121">
        <f t="shared" si="7"/>
        <v>0.45922774691382695</v>
      </c>
      <c r="I84" s="138">
        <f t="shared" si="5"/>
        <v>45.922774691382692</v>
      </c>
      <c r="J84" s="3"/>
    </row>
    <row r="85" spans="1:10" x14ac:dyDescent="0.25">
      <c r="A85" s="119">
        <v>6102</v>
      </c>
      <c r="B85" s="119" t="s">
        <v>150</v>
      </c>
      <c r="C85" s="120">
        <v>1040741</v>
      </c>
      <c r="D85" s="122">
        <v>282243</v>
      </c>
      <c r="E85" s="122">
        <v>1317193</v>
      </c>
      <c r="F85" s="122">
        <f t="shared" si="4"/>
        <v>1599436</v>
      </c>
      <c r="G85" s="121">
        <f t="shared" si="6"/>
        <v>0.65069249410417174</v>
      </c>
      <c r="H85" s="121">
        <f t="shared" si="7"/>
        <v>0.15127512276486274</v>
      </c>
      <c r="I85" s="138">
        <f t="shared" si="5"/>
        <v>15.127512276486273</v>
      </c>
      <c r="J85" s="3"/>
    </row>
    <row r="86" spans="1:10" x14ac:dyDescent="0.25">
      <c r="A86" s="119">
        <v>6103</v>
      </c>
      <c r="B86" s="119" t="s">
        <v>177</v>
      </c>
      <c r="C86" s="120">
        <v>659071</v>
      </c>
      <c r="D86" s="122">
        <v>275905</v>
      </c>
      <c r="E86" s="122">
        <v>928507</v>
      </c>
      <c r="F86" s="122">
        <f t="shared" si="4"/>
        <v>1204412</v>
      </c>
      <c r="G86" s="121">
        <f t="shared" si="6"/>
        <v>0.54721391019020071</v>
      </c>
      <c r="H86" s="121">
        <f t="shared" si="7"/>
        <v>0.12721808257006059</v>
      </c>
      <c r="I86" s="138">
        <f t="shared" si="5"/>
        <v>12.721808257006058</v>
      </c>
      <c r="J86" s="3"/>
    </row>
    <row r="87" spans="1:10" x14ac:dyDescent="0.25">
      <c r="A87" s="119">
        <v>6104</v>
      </c>
      <c r="B87" s="119" t="s">
        <v>196</v>
      </c>
      <c r="C87" s="120">
        <v>851228</v>
      </c>
      <c r="D87" s="122">
        <v>320958</v>
      </c>
      <c r="E87" s="122">
        <v>1356183</v>
      </c>
      <c r="F87" s="122">
        <f t="shared" si="4"/>
        <v>1677141</v>
      </c>
      <c r="G87" s="121">
        <f t="shared" si="6"/>
        <v>0.50754706968585228</v>
      </c>
      <c r="H87" s="121">
        <f t="shared" si="7"/>
        <v>0.11799620553696101</v>
      </c>
      <c r="I87" s="138">
        <f t="shared" si="5"/>
        <v>11.799620553696101</v>
      </c>
      <c r="J87" s="3"/>
    </row>
    <row r="88" spans="1:10" x14ac:dyDescent="0.25">
      <c r="A88" s="119">
        <v>6105</v>
      </c>
      <c r="B88" s="119" t="s">
        <v>112</v>
      </c>
      <c r="C88" s="120">
        <v>1422536</v>
      </c>
      <c r="D88" s="122">
        <v>488031</v>
      </c>
      <c r="E88" s="122">
        <v>1231955</v>
      </c>
      <c r="F88" s="122">
        <f t="shared" si="4"/>
        <v>1719986</v>
      </c>
      <c r="G88" s="121">
        <f t="shared" si="6"/>
        <v>0.82706254585793137</v>
      </c>
      <c r="H88" s="121">
        <f t="shared" si="7"/>
        <v>0.1922782102030034</v>
      </c>
      <c r="I88" s="138">
        <f t="shared" si="5"/>
        <v>19.22782102030034</v>
      </c>
      <c r="J88" s="3"/>
    </row>
    <row r="89" spans="1:10" x14ac:dyDescent="0.25">
      <c r="A89" s="119">
        <v>6106</v>
      </c>
      <c r="B89" s="119" t="s">
        <v>107</v>
      </c>
      <c r="C89" s="120">
        <v>259372</v>
      </c>
      <c r="D89" s="122">
        <v>194037</v>
      </c>
      <c r="E89" s="122">
        <v>193375</v>
      </c>
      <c r="F89" s="122">
        <f t="shared" si="4"/>
        <v>387412</v>
      </c>
      <c r="G89" s="121">
        <f t="shared" si="6"/>
        <v>0.66949913786872894</v>
      </c>
      <c r="H89" s="121">
        <f t="shared" si="7"/>
        <v>0.15564735291974593</v>
      </c>
      <c r="I89" s="138">
        <f t="shared" si="5"/>
        <v>15.564735291974593</v>
      </c>
      <c r="J89" s="3"/>
    </row>
    <row r="90" spans="1:10" x14ac:dyDescent="0.25">
      <c r="A90" s="119">
        <v>6107</v>
      </c>
      <c r="B90" s="119" t="s">
        <v>184</v>
      </c>
      <c r="C90" s="120">
        <v>3297922</v>
      </c>
      <c r="D90" s="122">
        <v>623302</v>
      </c>
      <c r="E90" s="122">
        <v>2224038</v>
      </c>
      <c r="F90" s="122">
        <f t="shared" si="4"/>
        <v>2847340</v>
      </c>
      <c r="G90" s="121">
        <f t="shared" si="6"/>
        <v>1.158246644236375</v>
      </c>
      <c r="H90" s="121">
        <f t="shared" si="7"/>
        <v>0.26927297438718767</v>
      </c>
      <c r="I90" s="138">
        <f t="shared" si="5"/>
        <v>26.927297438718767</v>
      </c>
      <c r="J90" s="3"/>
    </row>
    <row r="91" spans="1:10" x14ac:dyDescent="0.25">
      <c r="A91" s="119">
        <v>6108</v>
      </c>
      <c r="B91" s="119" t="s">
        <v>69</v>
      </c>
      <c r="C91" s="120">
        <v>4150187</v>
      </c>
      <c r="D91" s="122">
        <v>733732</v>
      </c>
      <c r="E91" s="122">
        <v>2130730</v>
      </c>
      <c r="F91" s="122">
        <f t="shared" si="4"/>
        <v>2864462</v>
      </c>
      <c r="G91" s="121">
        <f t="shared" si="6"/>
        <v>1.4488539209108029</v>
      </c>
      <c r="H91" s="121">
        <f t="shared" si="7"/>
        <v>0.33683430612778176</v>
      </c>
      <c r="I91" s="138">
        <f t="shared" si="5"/>
        <v>33.683430612778174</v>
      </c>
      <c r="J91" s="3"/>
    </row>
    <row r="92" spans="1:10" x14ac:dyDescent="0.25">
      <c r="A92" s="119">
        <v>6109</v>
      </c>
      <c r="B92" s="119" t="s">
        <v>285</v>
      </c>
      <c r="C92" s="120">
        <v>1221296</v>
      </c>
      <c r="D92" s="122">
        <v>392258</v>
      </c>
      <c r="E92" s="122">
        <v>1215404</v>
      </c>
      <c r="F92" s="122">
        <f t="shared" si="4"/>
        <v>1607662</v>
      </c>
      <c r="G92" s="121">
        <f t="shared" si="6"/>
        <v>0.75967212013470498</v>
      </c>
      <c r="H92" s="121">
        <f t="shared" si="7"/>
        <v>0.17661106325290293</v>
      </c>
      <c r="I92" s="138">
        <f t="shared" si="5"/>
        <v>17.661106325290294</v>
      </c>
      <c r="J92" s="3"/>
    </row>
    <row r="93" spans="1:10" x14ac:dyDescent="0.25">
      <c r="A93" s="119">
        <v>6110</v>
      </c>
      <c r="B93" s="119" t="s">
        <v>121</v>
      </c>
      <c r="C93" s="120">
        <v>2730839</v>
      </c>
      <c r="D93" s="122">
        <v>1155680</v>
      </c>
      <c r="E93" s="122">
        <v>1550601</v>
      </c>
      <c r="F93" s="122">
        <f t="shared" si="4"/>
        <v>2706281</v>
      </c>
      <c r="G93" s="121">
        <f t="shared" si="6"/>
        <v>1.0090744457061185</v>
      </c>
      <c r="H93" s="121">
        <f t="shared" si="7"/>
        <v>0.23459293296941108</v>
      </c>
      <c r="I93" s="138">
        <f t="shared" si="5"/>
        <v>23.459293296941109</v>
      </c>
      <c r="J93" s="3"/>
    </row>
    <row r="94" spans="1:10" x14ac:dyDescent="0.25">
      <c r="A94" s="119">
        <v>6111</v>
      </c>
      <c r="B94" s="119" t="s">
        <v>174</v>
      </c>
      <c r="C94" s="120">
        <v>1477525</v>
      </c>
      <c r="D94" s="122">
        <v>303447</v>
      </c>
      <c r="E94" s="122">
        <v>1132385</v>
      </c>
      <c r="F94" s="122">
        <f t="shared" si="4"/>
        <v>1435832</v>
      </c>
      <c r="G94" s="121">
        <f t="shared" si="6"/>
        <v>1.0290375197098267</v>
      </c>
      <c r="H94" s="121">
        <f t="shared" si="7"/>
        <v>0.23923401381487652</v>
      </c>
      <c r="I94" s="138">
        <f t="shared" si="5"/>
        <v>23.92340138148765</v>
      </c>
      <c r="J94" s="3"/>
    </row>
    <row r="95" spans="1:10" x14ac:dyDescent="0.25">
      <c r="A95" s="119">
        <v>6112</v>
      </c>
      <c r="B95" s="119" t="s">
        <v>227</v>
      </c>
      <c r="C95" s="120">
        <v>1079208</v>
      </c>
      <c r="D95" s="122">
        <v>351029</v>
      </c>
      <c r="E95" s="122">
        <v>1044291</v>
      </c>
      <c r="F95" s="122">
        <f t="shared" si="4"/>
        <v>1395320</v>
      </c>
      <c r="G95" s="121">
        <f t="shared" si="6"/>
        <v>0.77344838459994836</v>
      </c>
      <c r="H95" s="121">
        <f t="shared" si="7"/>
        <v>0.17981381434824179</v>
      </c>
      <c r="I95" s="138">
        <f t="shared" si="5"/>
        <v>17.981381434824179</v>
      </c>
      <c r="J95" s="3"/>
    </row>
    <row r="96" spans="1:10" x14ac:dyDescent="0.25">
      <c r="A96" s="119">
        <v>6113</v>
      </c>
      <c r="B96" s="119" t="s">
        <v>274</v>
      </c>
      <c r="C96" s="120">
        <v>1161530</v>
      </c>
      <c r="D96" s="122">
        <v>431560</v>
      </c>
      <c r="E96" s="122">
        <v>1177764</v>
      </c>
      <c r="F96" s="122">
        <f t="shared" si="4"/>
        <v>1609324</v>
      </c>
      <c r="G96" s="121">
        <f t="shared" si="6"/>
        <v>0.72175025041570251</v>
      </c>
      <c r="H96" s="121">
        <f t="shared" si="7"/>
        <v>0.16779486274468433</v>
      </c>
      <c r="I96" s="138">
        <f t="shared" si="5"/>
        <v>16.779486274468432</v>
      </c>
      <c r="J96" s="3"/>
    </row>
    <row r="97" spans="1:10" x14ac:dyDescent="0.25">
      <c r="A97" s="119">
        <v>6114</v>
      </c>
      <c r="B97" s="119" t="s">
        <v>214</v>
      </c>
      <c r="C97" s="120">
        <v>962269</v>
      </c>
      <c r="D97" s="122">
        <v>453870</v>
      </c>
      <c r="E97" s="122">
        <v>1115858</v>
      </c>
      <c r="F97" s="122">
        <f t="shared" si="4"/>
        <v>1569728</v>
      </c>
      <c r="G97" s="121">
        <f t="shared" si="6"/>
        <v>0.61301639519712969</v>
      </c>
      <c r="H97" s="121">
        <f t="shared" si="7"/>
        <v>0.14251605986017915</v>
      </c>
      <c r="I97" s="138">
        <f t="shared" si="5"/>
        <v>14.251605986017916</v>
      </c>
      <c r="J97" s="3"/>
    </row>
    <row r="98" spans="1:10" x14ac:dyDescent="0.25">
      <c r="A98" s="119">
        <v>6115</v>
      </c>
      <c r="B98" s="119" t="s">
        <v>199</v>
      </c>
      <c r="C98" s="120">
        <v>3019415</v>
      </c>
      <c r="D98" s="122">
        <v>1474949</v>
      </c>
      <c r="E98" s="122">
        <v>3644346</v>
      </c>
      <c r="F98" s="122">
        <f t="shared" si="4"/>
        <v>5119295</v>
      </c>
      <c r="G98" s="121">
        <f t="shared" si="6"/>
        <v>0.5898107063570277</v>
      </c>
      <c r="H98" s="121">
        <f t="shared" si="7"/>
        <v>0.13712112529440923</v>
      </c>
      <c r="I98" s="138">
        <f t="shared" si="5"/>
        <v>13.712112529440923</v>
      </c>
      <c r="J98" s="3"/>
    </row>
    <row r="99" spans="1:10" x14ac:dyDescent="0.25">
      <c r="A99" s="119">
        <v>6116</v>
      </c>
      <c r="B99" s="119" t="s">
        <v>148</v>
      </c>
      <c r="C99" s="120">
        <v>2315652</v>
      </c>
      <c r="D99" s="122">
        <v>710912</v>
      </c>
      <c r="E99" s="122">
        <v>1561089</v>
      </c>
      <c r="F99" s="122">
        <f t="shared" si="4"/>
        <v>2272001</v>
      </c>
      <c r="G99" s="121">
        <f t="shared" si="6"/>
        <v>1.019212579571928</v>
      </c>
      <c r="H99" s="121">
        <f t="shared" si="7"/>
        <v>0.2369498795441036</v>
      </c>
      <c r="I99" s="138">
        <f t="shared" si="5"/>
        <v>23.694987954410358</v>
      </c>
      <c r="J99" s="3"/>
    </row>
    <row r="100" spans="1:10" x14ac:dyDescent="0.25">
      <c r="A100" s="119">
        <v>6117</v>
      </c>
      <c r="B100" s="119" t="s">
        <v>165</v>
      </c>
      <c r="C100" s="120">
        <v>3569243</v>
      </c>
      <c r="D100" s="122">
        <v>1372253</v>
      </c>
      <c r="E100" s="122">
        <v>2596102</v>
      </c>
      <c r="F100" s="122">
        <f t="shared" si="4"/>
        <v>3968355</v>
      </c>
      <c r="G100" s="121">
        <f t="shared" si="6"/>
        <v>0.89942633660547</v>
      </c>
      <c r="H100" s="121">
        <f t="shared" si="7"/>
        <v>0.20910158134721121</v>
      </c>
      <c r="I100" s="138">
        <f t="shared" si="5"/>
        <v>20.910158134721122</v>
      </c>
      <c r="J100" s="3"/>
    </row>
    <row r="101" spans="1:10" x14ac:dyDescent="0.25">
      <c r="A101" s="119">
        <v>6201</v>
      </c>
      <c r="B101" s="119" t="s">
        <v>120</v>
      </c>
      <c r="C101" s="120">
        <v>1525813</v>
      </c>
      <c r="D101" s="122">
        <v>832446</v>
      </c>
      <c r="E101" s="122">
        <v>2531731</v>
      </c>
      <c r="F101" s="122">
        <f t="shared" si="4"/>
        <v>3364177</v>
      </c>
      <c r="G101" s="121">
        <f t="shared" si="6"/>
        <v>0.4535471825650077</v>
      </c>
      <c r="H101" s="121">
        <f t="shared" si="7"/>
        <v>0.10544213486992376</v>
      </c>
      <c r="I101" s="138">
        <f t="shared" si="5"/>
        <v>10.544213486992376</v>
      </c>
      <c r="J101" s="3"/>
    </row>
    <row r="102" spans="1:10" x14ac:dyDescent="0.25">
      <c r="A102" s="119">
        <v>6202</v>
      </c>
      <c r="B102" s="119" t="s">
        <v>234</v>
      </c>
      <c r="C102" s="120">
        <v>1306352</v>
      </c>
      <c r="D102" s="122">
        <v>298561</v>
      </c>
      <c r="E102" s="122">
        <v>854450</v>
      </c>
      <c r="F102" s="122">
        <f t="shared" si="4"/>
        <v>1153011</v>
      </c>
      <c r="G102" s="121">
        <f t="shared" si="6"/>
        <v>1.1329917927929569</v>
      </c>
      <c r="H102" s="121">
        <f t="shared" si="7"/>
        <v>0.26340164378613146</v>
      </c>
      <c r="I102" s="138">
        <f t="shared" si="5"/>
        <v>26.340164378613146</v>
      </c>
      <c r="J102" s="3"/>
    </row>
    <row r="103" spans="1:10" x14ac:dyDescent="0.25">
      <c r="A103" s="119">
        <v>6203</v>
      </c>
      <c r="B103" s="119" t="s">
        <v>287</v>
      </c>
      <c r="C103" s="120">
        <v>1226643</v>
      </c>
      <c r="D103" s="122">
        <v>211678</v>
      </c>
      <c r="E103" s="122">
        <v>888493</v>
      </c>
      <c r="F103" s="122">
        <f t="shared" si="4"/>
        <v>1100171</v>
      </c>
      <c r="G103" s="121">
        <f t="shared" si="6"/>
        <v>1.1149566749168993</v>
      </c>
      <c r="H103" s="121">
        <f t="shared" si="7"/>
        <v>0.25920878049740476</v>
      </c>
      <c r="I103" s="138">
        <f t="shared" si="5"/>
        <v>25.920878049740477</v>
      </c>
      <c r="J103" s="3"/>
    </row>
    <row r="104" spans="1:10" x14ac:dyDescent="0.25">
      <c r="A104" s="119">
        <v>6204</v>
      </c>
      <c r="B104" s="119" t="s">
        <v>324</v>
      </c>
      <c r="C104" s="120">
        <v>1229368</v>
      </c>
      <c r="D104" s="122">
        <v>363378</v>
      </c>
      <c r="E104" s="122">
        <v>1051140</v>
      </c>
      <c r="F104" s="122">
        <f t="shared" si="4"/>
        <v>1414518</v>
      </c>
      <c r="G104" s="121">
        <f t="shared" si="6"/>
        <v>0.86910735671090789</v>
      </c>
      <c r="H104" s="121">
        <f t="shared" si="7"/>
        <v>0.2020529255732274</v>
      </c>
      <c r="I104" s="138">
        <f t="shared" si="5"/>
        <v>20.205292557322739</v>
      </c>
      <c r="J104" s="3"/>
    </row>
    <row r="105" spans="1:10" x14ac:dyDescent="0.25">
      <c r="A105" s="119">
        <v>6205</v>
      </c>
      <c r="B105" s="119" t="s">
        <v>325</v>
      </c>
      <c r="C105" s="120">
        <v>578116</v>
      </c>
      <c r="D105" s="122">
        <v>813048</v>
      </c>
      <c r="E105" s="122">
        <v>1410626</v>
      </c>
      <c r="F105" s="122">
        <f t="shared" si="4"/>
        <v>2223674</v>
      </c>
      <c r="G105" s="121">
        <f t="shared" si="6"/>
        <v>0.25998235352843985</v>
      </c>
      <c r="H105" s="121">
        <f t="shared" si="7"/>
        <v>6.0441549277217232E-2</v>
      </c>
      <c r="I105" s="138">
        <f t="shared" si="5"/>
        <v>6.0441549277217232</v>
      </c>
      <c r="J105" s="3"/>
    </row>
    <row r="106" spans="1:10" x14ac:dyDescent="0.25">
      <c r="A106" s="119">
        <v>6206</v>
      </c>
      <c r="B106" s="119" t="s">
        <v>301</v>
      </c>
      <c r="C106" s="120">
        <v>373893</v>
      </c>
      <c r="D106" s="122">
        <v>289199</v>
      </c>
      <c r="E106" s="122">
        <v>1041346</v>
      </c>
      <c r="F106" s="122">
        <f t="shared" si="4"/>
        <v>1330545</v>
      </c>
      <c r="G106" s="121">
        <f t="shared" si="6"/>
        <v>0.28100740673934366</v>
      </c>
      <c r="H106" s="121">
        <f t="shared" si="7"/>
        <v>6.5329522527924594E-2</v>
      </c>
      <c r="I106" s="138">
        <f t="shared" si="5"/>
        <v>6.5329522527924597</v>
      </c>
      <c r="J106" s="3"/>
    </row>
    <row r="107" spans="1:10" x14ac:dyDescent="0.25">
      <c r="A107" s="119">
        <v>6301</v>
      </c>
      <c r="B107" s="119" t="s">
        <v>216</v>
      </c>
      <c r="C107" s="120">
        <v>6258446</v>
      </c>
      <c r="D107" s="122">
        <v>965142</v>
      </c>
      <c r="E107" s="122">
        <v>2708714</v>
      </c>
      <c r="F107" s="122">
        <f t="shared" si="4"/>
        <v>3673856</v>
      </c>
      <c r="G107" s="121">
        <f t="shared" si="6"/>
        <v>1.7035087929412585</v>
      </c>
      <c r="H107" s="121">
        <f t="shared" si="7"/>
        <v>0.39603730505297036</v>
      </c>
      <c r="I107" s="138">
        <f t="shared" si="5"/>
        <v>39.603730505297037</v>
      </c>
      <c r="J107" s="3"/>
    </row>
    <row r="108" spans="1:10" x14ac:dyDescent="0.25">
      <c r="A108" s="119">
        <v>6302</v>
      </c>
      <c r="B108" s="119" t="s">
        <v>316</v>
      </c>
      <c r="C108" s="120">
        <v>629421</v>
      </c>
      <c r="D108" s="122">
        <v>255388</v>
      </c>
      <c r="E108" s="122">
        <v>1162538</v>
      </c>
      <c r="F108" s="122">
        <f t="shared" si="4"/>
        <v>1417926</v>
      </c>
      <c r="G108" s="121">
        <f t="shared" si="6"/>
        <v>0.44390257319493404</v>
      </c>
      <c r="H108" s="121">
        <f t="shared" si="7"/>
        <v>0.10319992448683693</v>
      </c>
      <c r="I108" s="138">
        <f t="shared" si="5"/>
        <v>10.319992448683694</v>
      </c>
      <c r="J108" s="3"/>
    </row>
    <row r="109" spans="1:10" x14ac:dyDescent="0.25">
      <c r="A109" s="119">
        <v>6303</v>
      </c>
      <c r="B109" s="119" t="s">
        <v>237</v>
      </c>
      <c r="C109" s="120">
        <v>1975864</v>
      </c>
      <c r="D109" s="122">
        <v>707687</v>
      </c>
      <c r="E109" s="122">
        <v>1990829</v>
      </c>
      <c r="F109" s="122">
        <f t="shared" si="4"/>
        <v>2698516</v>
      </c>
      <c r="G109" s="121">
        <f t="shared" si="6"/>
        <v>0.73220392245219224</v>
      </c>
      <c r="H109" s="121">
        <f t="shared" si="7"/>
        <v>0.17022516666703205</v>
      </c>
      <c r="I109" s="138">
        <f t="shared" si="5"/>
        <v>17.022516666703204</v>
      </c>
      <c r="J109" s="3"/>
    </row>
    <row r="110" spans="1:10" x14ac:dyDescent="0.25">
      <c r="A110" s="119">
        <v>6304</v>
      </c>
      <c r="B110" s="119" t="s">
        <v>273</v>
      </c>
      <c r="C110" s="120">
        <v>637008</v>
      </c>
      <c r="D110" s="122">
        <v>235815</v>
      </c>
      <c r="E110" s="122">
        <v>692522</v>
      </c>
      <c r="F110" s="122">
        <f t="shared" si="4"/>
        <v>928337</v>
      </c>
      <c r="G110" s="121">
        <f t="shared" si="6"/>
        <v>0.68618184991010811</v>
      </c>
      <c r="H110" s="121">
        <f t="shared" si="7"/>
        <v>0.15952580446940601</v>
      </c>
      <c r="I110" s="138">
        <f t="shared" si="5"/>
        <v>15.952580446940601</v>
      </c>
      <c r="J110" s="3"/>
    </row>
    <row r="111" spans="1:10" x14ac:dyDescent="0.25">
      <c r="A111" s="119">
        <v>6305</v>
      </c>
      <c r="B111" s="119" t="s">
        <v>180</v>
      </c>
      <c r="C111" s="120">
        <v>2679484</v>
      </c>
      <c r="D111" s="122">
        <v>1501241</v>
      </c>
      <c r="E111" s="122">
        <v>1066580</v>
      </c>
      <c r="F111" s="122">
        <f t="shared" si="4"/>
        <v>2567821</v>
      </c>
      <c r="G111" s="121">
        <f t="shared" si="6"/>
        <v>1.0434855077515139</v>
      </c>
      <c r="H111" s="121">
        <f t="shared" si="7"/>
        <v>0.24259292940790256</v>
      </c>
      <c r="I111" s="138">
        <f t="shared" si="5"/>
        <v>24.259292940790257</v>
      </c>
      <c r="J111" s="3"/>
    </row>
    <row r="112" spans="1:10" x14ac:dyDescent="0.25">
      <c r="A112" s="119">
        <v>6306</v>
      </c>
      <c r="B112" s="119" t="s">
        <v>182</v>
      </c>
      <c r="C112" s="120">
        <v>1707253</v>
      </c>
      <c r="D112" s="122">
        <v>476687</v>
      </c>
      <c r="E112" s="122">
        <v>1172259</v>
      </c>
      <c r="F112" s="122">
        <f t="shared" si="4"/>
        <v>1648946</v>
      </c>
      <c r="G112" s="121">
        <f t="shared" si="6"/>
        <v>1.0353601634013485</v>
      </c>
      <c r="H112" s="121">
        <f t="shared" si="7"/>
        <v>0.24070392273391245</v>
      </c>
      <c r="I112" s="138">
        <f t="shared" si="5"/>
        <v>24.070392273391246</v>
      </c>
      <c r="J112" s="3"/>
    </row>
    <row r="113" spans="1:10" x14ac:dyDescent="0.25">
      <c r="A113" s="119">
        <v>6307</v>
      </c>
      <c r="B113" s="119" t="s">
        <v>295</v>
      </c>
      <c r="C113" s="120">
        <v>1004228</v>
      </c>
      <c r="D113" s="122">
        <v>164491</v>
      </c>
      <c r="E113" s="122">
        <v>1075317</v>
      </c>
      <c r="F113" s="122">
        <f t="shared" si="4"/>
        <v>1239808</v>
      </c>
      <c r="G113" s="121">
        <f t="shared" si="6"/>
        <v>0.80998670761924429</v>
      </c>
      <c r="H113" s="121">
        <f t="shared" si="7"/>
        <v>0.18830836338707135</v>
      </c>
      <c r="I113" s="138">
        <f t="shared" si="5"/>
        <v>18.830836338707137</v>
      </c>
      <c r="J113" s="3"/>
    </row>
    <row r="114" spans="1:10" x14ac:dyDescent="0.25">
      <c r="A114" s="119">
        <v>6308</v>
      </c>
      <c r="B114" s="119" t="s">
        <v>272</v>
      </c>
      <c r="C114" s="120">
        <v>741823</v>
      </c>
      <c r="D114" s="122">
        <v>231538</v>
      </c>
      <c r="E114" s="122">
        <v>875544</v>
      </c>
      <c r="F114" s="122">
        <f t="shared" si="4"/>
        <v>1107082</v>
      </c>
      <c r="G114" s="121">
        <f t="shared" si="6"/>
        <v>0.6700705096822096</v>
      </c>
      <c r="H114" s="121">
        <f t="shared" si="7"/>
        <v>0.15578018731081675</v>
      </c>
      <c r="I114" s="138">
        <f t="shared" si="5"/>
        <v>15.578018731081675</v>
      </c>
      <c r="J114" s="3"/>
    </row>
    <row r="115" spans="1:10" x14ac:dyDescent="0.25">
      <c r="A115" s="119">
        <v>6309</v>
      </c>
      <c r="B115" s="119" t="s">
        <v>265</v>
      </c>
      <c r="C115" s="120">
        <v>588009</v>
      </c>
      <c r="D115" s="122">
        <v>296744</v>
      </c>
      <c r="E115" s="122">
        <v>603735</v>
      </c>
      <c r="F115" s="122">
        <f t="shared" si="4"/>
        <v>900479</v>
      </c>
      <c r="G115" s="121">
        <f t="shared" si="6"/>
        <v>0.65299579446050382</v>
      </c>
      <c r="H115" s="121">
        <f t="shared" si="7"/>
        <v>0.15181060157755163</v>
      </c>
      <c r="I115" s="138">
        <f t="shared" si="5"/>
        <v>15.181060157755164</v>
      </c>
      <c r="J115" s="3"/>
    </row>
    <row r="116" spans="1:10" x14ac:dyDescent="0.25">
      <c r="A116" s="119">
        <v>6310</v>
      </c>
      <c r="B116" s="119" t="s">
        <v>189</v>
      </c>
      <c r="C116" s="120">
        <v>2701590</v>
      </c>
      <c r="D116" s="122">
        <v>445427</v>
      </c>
      <c r="E116" s="122">
        <v>2092966</v>
      </c>
      <c r="F116" s="122">
        <f t="shared" si="4"/>
        <v>2538393</v>
      </c>
      <c r="G116" s="121">
        <f t="shared" si="6"/>
        <v>1.0642914631422322</v>
      </c>
      <c r="H116" s="121">
        <f t="shared" si="7"/>
        <v>0.2474299660795862</v>
      </c>
      <c r="I116" s="138">
        <f t="shared" si="5"/>
        <v>24.74299660795862</v>
      </c>
      <c r="J116" s="3"/>
    </row>
    <row r="117" spans="1:10" x14ac:dyDescent="0.25">
      <c r="A117" s="119">
        <v>7101</v>
      </c>
      <c r="B117" s="119" t="s">
        <v>34</v>
      </c>
      <c r="C117" s="120">
        <v>14630109</v>
      </c>
      <c r="D117" s="122">
        <v>1677418</v>
      </c>
      <c r="E117" s="122">
        <v>7360401</v>
      </c>
      <c r="F117" s="122">
        <f t="shared" si="4"/>
        <v>9037819</v>
      </c>
      <c r="G117" s="121">
        <f t="shared" si="6"/>
        <v>1.6187654344482889</v>
      </c>
      <c r="H117" s="121">
        <f t="shared" si="7"/>
        <v>0.37633589144256779</v>
      </c>
      <c r="I117" s="138">
        <f t="shared" si="5"/>
        <v>37.633589144256781</v>
      </c>
      <c r="J117" s="3"/>
    </row>
    <row r="118" spans="1:10" x14ac:dyDescent="0.25">
      <c r="A118" s="119">
        <v>7102</v>
      </c>
      <c r="B118" s="119" t="s">
        <v>132</v>
      </c>
      <c r="C118" s="120">
        <v>3481627</v>
      </c>
      <c r="D118" s="122">
        <v>873699</v>
      </c>
      <c r="E118" s="122">
        <v>2162253</v>
      </c>
      <c r="F118" s="122">
        <f t="shared" si="4"/>
        <v>3035952</v>
      </c>
      <c r="G118" s="121">
        <f t="shared" si="6"/>
        <v>1.1467990930027878</v>
      </c>
      <c r="H118" s="121">
        <f t="shared" si="7"/>
        <v>0.2666116101730483</v>
      </c>
      <c r="I118" s="138">
        <f t="shared" si="5"/>
        <v>26.661161017304831</v>
      </c>
      <c r="J118" s="3"/>
    </row>
    <row r="119" spans="1:10" x14ac:dyDescent="0.25">
      <c r="A119" s="119">
        <v>7103</v>
      </c>
      <c r="B119" s="119" t="s">
        <v>343</v>
      </c>
      <c r="C119" s="120">
        <v>543485</v>
      </c>
      <c r="D119" s="122">
        <v>162343</v>
      </c>
      <c r="E119" s="122">
        <v>1322673</v>
      </c>
      <c r="F119" s="122">
        <f t="shared" si="4"/>
        <v>1485016</v>
      </c>
      <c r="G119" s="121">
        <f t="shared" si="6"/>
        <v>0.36597922177269471</v>
      </c>
      <c r="H119" s="121">
        <f t="shared" si="7"/>
        <v>8.50840484632822E-2</v>
      </c>
      <c r="I119" s="138">
        <f t="shared" si="5"/>
        <v>8.5084048463282205</v>
      </c>
      <c r="J119" s="3"/>
    </row>
    <row r="120" spans="1:10" x14ac:dyDescent="0.25">
      <c r="A120" s="119">
        <v>7104</v>
      </c>
      <c r="B120" s="119" t="s">
        <v>260</v>
      </c>
      <c r="C120" s="120">
        <v>342496</v>
      </c>
      <c r="D120" s="122">
        <v>193173</v>
      </c>
      <c r="E120" s="122">
        <v>683332</v>
      </c>
      <c r="F120" s="122">
        <f t="shared" si="4"/>
        <v>876505</v>
      </c>
      <c r="G120" s="121">
        <f t="shared" si="6"/>
        <v>0.39075190672044086</v>
      </c>
      <c r="H120" s="121">
        <f t="shared" si="7"/>
        <v>9.0843283417797613E-2</v>
      </c>
      <c r="I120" s="138">
        <f t="shared" si="5"/>
        <v>9.0843283417797611</v>
      </c>
      <c r="J120" s="3"/>
    </row>
    <row r="121" spans="1:10" x14ac:dyDescent="0.25">
      <c r="A121" s="119">
        <v>7105</v>
      </c>
      <c r="B121" s="119" t="s">
        <v>269</v>
      </c>
      <c r="C121" s="120">
        <v>2237614</v>
      </c>
      <c r="D121" s="122">
        <v>665947</v>
      </c>
      <c r="E121" s="122">
        <v>983412</v>
      </c>
      <c r="F121" s="122">
        <f t="shared" si="4"/>
        <v>1649359</v>
      </c>
      <c r="G121" s="121">
        <f t="shared" si="6"/>
        <v>1.3566567375568326</v>
      </c>
      <c r="H121" s="121">
        <f t="shared" si="7"/>
        <v>0.31540000289419695</v>
      </c>
      <c r="I121" s="138">
        <f t="shared" si="5"/>
        <v>31.540000289419694</v>
      </c>
      <c r="J121" s="3"/>
    </row>
    <row r="122" spans="1:10" x14ac:dyDescent="0.25">
      <c r="A122" s="119">
        <v>7106</v>
      </c>
      <c r="B122" s="119" t="s">
        <v>240</v>
      </c>
      <c r="C122" s="120">
        <v>6586992</v>
      </c>
      <c r="D122" s="122">
        <v>895865</v>
      </c>
      <c r="E122" s="122">
        <v>1125845</v>
      </c>
      <c r="F122" s="122">
        <f t="shared" si="4"/>
        <v>2021710</v>
      </c>
      <c r="G122" s="121">
        <f t="shared" si="6"/>
        <v>3.2581290096007836</v>
      </c>
      <c r="H122" s="121">
        <f t="shared" si="7"/>
        <v>0.75746050611767646</v>
      </c>
      <c r="I122" s="138">
        <f t="shared" si="5"/>
        <v>75.746050611767643</v>
      </c>
      <c r="J122" s="3"/>
    </row>
    <row r="123" spans="1:10" x14ac:dyDescent="0.25">
      <c r="A123" s="119">
        <v>7107</v>
      </c>
      <c r="B123" s="119" t="s">
        <v>323</v>
      </c>
      <c r="C123" s="120">
        <v>1914777</v>
      </c>
      <c r="D123" s="122">
        <v>419936</v>
      </c>
      <c r="E123" s="122">
        <v>1104567</v>
      </c>
      <c r="F123" s="122">
        <f t="shared" si="4"/>
        <v>1524503</v>
      </c>
      <c r="G123" s="121">
        <f t="shared" si="6"/>
        <v>1.256000808132224</v>
      </c>
      <c r="H123" s="121">
        <f t="shared" si="7"/>
        <v>0.29199918266238817</v>
      </c>
      <c r="I123" s="138">
        <f t="shared" si="5"/>
        <v>29.199918266238818</v>
      </c>
      <c r="J123" s="3"/>
    </row>
    <row r="124" spans="1:10" x14ac:dyDescent="0.25">
      <c r="A124" s="119">
        <v>7108</v>
      </c>
      <c r="B124" s="119" t="s">
        <v>241</v>
      </c>
      <c r="C124" s="120">
        <v>3818923</v>
      </c>
      <c r="D124" s="122">
        <v>815558</v>
      </c>
      <c r="E124" s="122">
        <v>1258183</v>
      </c>
      <c r="F124" s="122">
        <f t="shared" si="4"/>
        <v>2073741</v>
      </c>
      <c r="G124" s="121">
        <f t="shared" si="6"/>
        <v>1.8415621815839105</v>
      </c>
      <c r="H124" s="121">
        <f t="shared" si="7"/>
        <v>0.42813240912171208</v>
      </c>
      <c r="I124" s="138">
        <f t="shared" si="5"/>
        <v>42.81324091217121</v>
      </c>
      <c r="J124" s="3"/>
    </row>
    <row r="125" spans="1:10" x14ac:dyDescent="0.25">
      <c r="A125" s="119">
        <v>7109</v>
      </c>
      <c r="B125" s="119" t="s">
        <v>245</v>
      </c>
      <c r="C125" s="120">
        <v>2733436</v>
      </c>
      <c r="D125" s="122">
        <v>740599</v>
      </c>
      <c r="E125" s="122">
        <v>2476442</v>
      </c>
      <c r="F125" s="122">
        <f t="shared" si="4"/>
        <v>3217041</v>
      </c>
      <c r="G125" s="121">
        <f t="shared" si="6"/>
        <v>0.84967397058352689</v>
      </c>
      <c r="H125" s="121">
        <f t="shared" si="7"/>
        <v>0.19753498830056249</v>
      </c>
      <c r="I125" s="138">
        <f t="shared" si="5"/>
        <v>19.753498830056248</v>
      </c>
      <c r="J125" s="3"/>
    </row>
    <row r="126" spans="1:10" x14ac:dyDescent="0.25">
      <c r="A126" s="119">
        <v>7110</v>
      </c>
      <c r="B126" s="119" t="s">
        <v>264</v>
      </c>
      <c r="C126" s="120">
        <v>884826</v>
      </c>
      <c r="D126" s="122">
        <v>219198</v>
      </c>
      <c r="E126" s="122">
        <v>988631</v>
      </c>
      <c r="F126" s="122">
        <f t="shared" si="4"/>
        <v>1207829</v>
      </c>
      <c r="G126" s="121">
        <f t="shared" si="6"/>
        <v>0.73257555498336269</v>
      </c>
      <c r="H126" s="121">
        <f t="shared" si="7"/>
        <v>0.17031156501538494</v>
      </c>
      <c r="I126" s="138">
        <f t="shared" si="5"/>
        <v>17.031156501538494</v>
      </c>
      <c r="J126" s="3"/>
    </row>
    <row r="127" spans="1:10" x14ac:dyDescent="0.25">
      <c r="A127" s="119">
        <v>7201</v>
      </c>
      <c r="B127" s="119" t="s">
        <v>102</v>
      </c>
      <c r="C127" s="120">
        <v>1879169</v>
      </c>
      <c r="D127" s="122">
        <v>823559</v>
      </c>
      <c r="E127" s="122">
        <v>2767419</v>
      </c>
      <c r="F127" s="122">
        <f t="shared" si="4"/>
        <v>3590978</v>
      </c>
      <c r="G127" s="121">
        <f t="shared" si="6"/>
        <v>0.52330284396061466</v>
      </c>
      <c r="H127" s="121">
        <f t="shared" si="7"/>
        <v>0.12165915955789455</v>
      </c>
      <c r="I127" s="138">
        <f t="shared" si="5"/>
        <v>12.165915955789455</v>
      </c>
      <c r="J127" s="3"/>
    </row>
    <row r="128" spans="1:10" x14ac:dyDescent="0.25">
      <c r="A128" s="119">
        <v>7202</v>
      </c>
      <c r="B128" s="119" t="s">
        <v>259</v>
      </c>
      <c r="C128" s="120">
        <v>546880</v>
      </c>
      <c r="D128" s="122">
        <v>201395</v>
      </c>
      <c r="E128" s="122">
        <v>1224272</v>
      </c>
      <c r="F128" s="122">
        <f t="shared" si="4"/>
        <v>1425667</v>
      </c>
      <c r="G128" s="121">
        <f t="shared" si="6"/>
        <v>0.3835958888015224</v>
      </c>
      <c r="H128" s="121">
        <f t="shared" si="7"/>
        <v>8.9179628928156868E-2</v>
      </c>
      <c r="I128" s="138">
        <f t="shared" si="5"/>
        <v>8.9179628928156873</v>
      </c>
      <c r="J128" s="3"/>
    </row>
    <row r="129" spans="1:10" x14ac:dyDescent="0.25">
      <c r="A129" s="119">
        <v>7203</v>
      </c>
      <c r="B129" s="119" t="s">
        <v>247</v>
      </c>
      <c r="C129" s="120">
        <v>842268</v>
      </c>
      <c r="D129" s="122">
        <v>435502</v>
      </c>
      <c r="E129" s="122">
        <v>1228466</v>
      </c>
      <c r="F129" s="122">
        <f t="shared" si="4"/>
        <v>1663968</v>
      </c>
      <c r="G129" s="121">
        <f t="shared" si="6"/>
        <v>0.50618040731552527</v>
      </c>
      <c r="H129" s="121">
        <f t="shared" si="7"/>
        <v>0.11767847939178093</v>
      </c>
      <c r="I129" s="138">
        <f t="shared" si="5"/>
        <v>11.767847939178093</v>
      </c>
      <c r="J129" s="3"/>
    </row>
    <row r="130" spans="1:10" x14ac:dyDescent="0.25">
      <c r="A130" s="119">
        <v>7301</v>
      </c>
      <c r="B130" s="119" t="s">
        <v>62</v>
      </c>
      <c r="C130" s="120">
        <v>11289447</v>
      </c>
      <c r="D130" s="122">
        <v>4988857</v>
      </c>
      <c r="E130" s="122">
        <v>7858871</v>
      </c>
      <c r="F130" s="122">
        <f t="shared" si="4"/>
        <v>12847728</v>
      </c>
      <c r="G130" s="121">
        <f t="shared" si="6"/>
        <v>0.87871155117854305</v>
      </c>
      <c r="H130" s="121">
        <f t="shared" si="7"/>
        <v>0.20428574016739195</v>
      </c>
      <c r="I130" s="138">
        <f t="shared" si="5"/>
        <v>20.428574016739194</v>
      </c>
      <c r="J130" s="3"/>
    </row>
    <row r="131" spans="1:10" x14ac:dyDescent="0.25">
      <c r="A131" s="119">
        <v>7302</v>
      </c>
      <c r="B131" s="119" t="s">
        <v>288</v>
      </c>
      <c r="C131" s="120">
        <v>1365799</v>
      </c>
      <c r="D131" s="122">
        <v>601285</v>
      </c>
      <c r="E131" s="122">
        <v>1293176</v>
      </c>
      <c r="F131" s="122">
        <f t="shared" si="4"/>
        <v>1894461</v>
      </c>
      <c r="G131" s="121">
        <f t="shared" si="6"/>
        <v>0.72094331844255433</v>
      </c>
      <c r="H131" s="121">
        <f t="shared" si="7"/>
        <v>0.16760726455597472</v>
      </c>
      <c r="I131" s="138">
        <f t="shared" si="5"/>
        <v>16.760726455597471</v>
      </c>
      <c r="J131" s="3"/>
    </row>
    <row r="132" spans="1:10" x14ac:dyDescent="0.25">
      <c r="A132" s="119">
        <v>7303</v>
      </c>
      <c r="B132" s="119" t="s">
        <v>244</v>
      </c>
      <c r="C132" s="120">
        <v>918280</v>
      </c>
      <c r="D132" s="122">
        <v>334098</v>
      </c>
      <c r="E132" s="122">
        <v>1102502</v>
      </c>
      <c r="F132" s="122">
        <f t="shared" si="4"/>
        <v>1436600</v>
      </c>
      <c r="G132" s="121">
        <f t="shared" si="6"/>
        <v>0.63920367534456357</v>
      </c>
      <c r="H132" s="121">
        <f t="shared" si="7"/>
        <v>0.1486041645410773</v>
      </c>
      <c r="I132" s="138">
        <f t="shared" si="5"/>
        <v>14.86041645410773</v>
      </c>
      <c r="J132" s="3"/>
    </row>
    <row r="133" spans="1:10" x14ac:dyDescent="0.25">
      <c r="A133" s="119">
        <v>7304</v>
      </c>
      <c r="B133" s="119" t="s">
        <v>97</v>
      </c>
      <c r="C133" s="120">
        <v>2121179</v>
      </c>
      <c r="D133" s="122">
        <v>803252</v>
      </c>
      <c r="E133" s="122">
        <v>2260193</v>
      </c>
      <c r="F133" s="122">
        <f t="shared" si="4"/>
        <v>3063445</v>
      </c>
      <c r="G133" s="121">
        <f t="shared" si="6"/>
        <v>0.69241621768956196</v>
      </c>
      <c r="H133" s="121">
        <f t="shared" si="7"/>
        <v>0.16097519071520339</v>
      </c>
      <c r="I133" s="138">
        <f t="shared" si="5"/>
        <v>16.097519071520338</v>
      </c>
      <c r="J133" s="3"/>
    </row>
    <row r="134" spans="1:10" x14ac:dyDescent="0.25">
      <c r="A134" s="119">
        <v>7305</v>
      </c>
      <c r="B134" s="119" t="s">
        <v>255</v>
      </c>
      <c r="C134" s="120">
        <v>1477505</v>
      </c>
      <c r="D134" s="122">
        <v>275830</v>
      </c>
      <c r="E134" s="122">
        <v>878504</v>
      </c>
      <c r="F134" s="122">
        <f t="shared" ref="F134:F197" si="8">SUM(D134:E134)</f>
        <v>1154334</v>
      </c>
      <c r="G134" s="121">
        <f t="shared" si="6"/>
        <v>1.2799631649072105</v>
      </c>
      <c r="H134" s="121">
        <f t="shared" si="7"/>
        <v>0.297570029868582</v>
      </c>
      <c r="I134" s="138">
        <f t="shared" ref="I134:I197" si="9">H134*100</f>
        <v>29.7570029868582</v>
      </c>
      <c r="J134" s="3"/>
    </row>
    <row r="135" spans="1:10" x14ac:dyDescent="0.25">
      <c r="A135" s="119">
        <v>7306</v>
      </c>
      <c r="B135" s="119" t="s">
        <v>153</v>
      </c>
      <c r="C135" s="120">
        <v>2211295</v>
      </c>
      <c r="D135" s="122">
        <v>405215</v>
      </c>
      <c r="E135" s="122">
        <v>1365225</v>
      </c>
      <c r="F135" s="122">
        <f t="shared" si="8"/>
        <v>1770440</v>
      </c>
      <c r="G135" s="121">
        <f t="shared" ref="G135:G198" si="10">IFERROR(C135/F135,0)</f>
        <v>1.2490087209959106</v>
      </c>
      <c r="H135" s="121">
        <f t="shared" ref="H135:H198" si="11">IFERROR(G135/$G$3,0)</f>
        <v>0.29037363933814153</v>
      </c>
      <c r="I135" s="138">
        <f t="shared" si="9"/>
        <v>29.037363933814152</v>
      </c>
      <c r="J135" s="3"/>
    </row>
    <row r="136" spans="1:10" x14ac:dyDescent="0.25">
      <c r="A136" s="119">
        <v>7307</v>
      </c>
      <c r="B136" s="119" t="s">
        <v>333</v>
      </c>
      <c r="C136" s="120">
        <v>2333016</v>
      </c>
      <c r="D136" s="122">
        <v>729731</v>
      </c>
      <c r="E136" s="122">
        <v>1653623</v>
      </c>
      <c r="F136" s="122">
        <f t="shared" si="8"/>
        <v>2383354</v>
      </c>
      <c r="G136" s="121">
        <f t="shared" si="10"/>
        <v>0.97887934398331089</v>
      </c>
      <c r="H136" s="121">
        <f t="shared" si="11"/>
        <v>0.22757307679863442</v>
      </c>
      <c r="I136" s="138">
        <f t="shared" si="9"/>
        <v>22.757307679863441</v>
      </c>
      <c r="J136" s="3"/>
    </row>
    <row r="137" spans="1:10" x14ac:dyDescent="0.25">
      <c r="A137" s="119">
        <v>7308</v>
      </c>
      <c r="B137" s="119" t="s">
        <v>144</v>
      </c>
      <c r="C137" s="120">
        <v>1729581</v>
      </c>
      <c r="D137" s="122">
        <v>586847</v>
      </c>
      <c r="E137" s="122">
        <v>1584489</v>
      </c>
      <c r="F137" s="122">
        <f t="shared" si="8"/>
        <v>2171336</v>
      </c>
      <c r="G137" s="121">
        <f t="shared" si="10"/>
        <v>0.79655152403865637</v>
      </c>
      <c r="H137" s="121">
        <f t="shared" si="11"/>
        <v>0.18518490789321324</v>
      </c>
      <c r="I137" s="138">
        <f t="shared" si="9"/>
        <v>18.518490789321323</v>
      </c>
      <c r="J137" s="3"/>
    </row>
    <row r="138" spans="1:10" x14ac:dyDescent="0.25">
      <c r="A138" s="119">
        <v>7309</v>
      </c>
      <c r="B138" s="119" t="s">
        <v>156</v>
      </c>
      <c r="C138" s="120">
        <v>2002679</v>
      </c>
      <c r="D138" s="122">
        <v>581646</v>
      </c>
      <c r="E138" s="122">
        <v>1227294</v>
      </c>
      <c r="F138" s="122">
        <f t="shared" si="8"/>
        <v>1808940</v>
      </c>
      <c r="G138" s="121">
        <f t="shared" si="10"/>
        <v>1.1071008435879577</v>
      </c>
      <c r="H138" s="121">
        <f t="shared" si="11"/>
        <v>0.25738243109354109</v>
      </c>
      <c r="I138" s="138">
        <f t="shared" si="9"/>
        <v>25.738243109354109</v>
      </c>
      <c r="J138" s="3"/>
    </row>
    <row r="139" spans="1:10" x14ac:dyDescent="0.25">
      <c r="A139" s="119">
        <v>7401</v>
      </c>
      <c r="B139" s="119" t="s">
        <v>96</v>
      </c>
      <c r="C139" s="120">
        <v>5882353</v>
      </c>
      <c r="D139" s="122">
        <v>1877820</v>
      </c>
      <c r="E139" s="122">
        <v>4835104</v>
      </c>
      <c r="F139" s="122">
        <f t="shared" si="8"/>
        <v>6712924</v>
      </c>
      <c r="G139" s="121">
        <f t="shared" si="10"/>
        <v>0.87627284324982679</v>
      </c>
      <c r="H139" s="121">
        <f t="shared" si="11"/>
        <v>0.20371878135866606</v>
      </c>
      <c r="I139" s="138">
        <f t="shared" si="9"/>
        <v>20.371878135866606</v>
      </c>
      <c r="J139" s="3"/>
    </row>
    <row r="140" spans="1:10" x14ac:dyDescent="0.25">
      <c r="A140" s="119">
        <v>7402</v>
      </c>
      <c r="B140" s="119" t="s">
        <v>340</v>
      </c>
      <c r="C140" s="120">
        <v>1457031</v>
      </c>
      <c r="D140" s="122">
        <v>723526</v>
      </c>
      <c r="E140" s="122">
        <v>1245465</v>
      </c>
      <c r="F140" s="122">
        <f t="shared" si="8"/>
        <v>1968991</v>
      </c>
      <c r="G140" s="121">
        <f t="shared" si="10"/>
        <v>0.73998865408729653</v>
      </c>
      <c r="H140" s="121">
        <f t="shared" si="11"/>
        <v>0.1720349865811425</v>
      </c>
      <c r="I140" s="138">
        <f t="shared" si="9"/>
        <v>17.203498658114249</v>
      </c>
      <c r="J140" s="3"/>
    </row>
    <row r="141" spans="1:10" x14ac:dyDescent="0.25">
      <c r="A141" s="119">
        <v>7403</v>
      </c>
      <c r="B141" s="119" t="s">
        <v>296</v>
      </c>
      <c r="C141" s="120">
        <v>983538</v>
      </c>
      <c r="D141" s="122">
        <v>326483</v>
      </c>
      <c r="E141" s="122">
        <v>1456683</v>
      </c>
      <c r="F141" s="122">
        <f t="shared" si="8"/>
        <v>1783166</v>
      </c>
      <c r="G141" s="121">
        <f t="shared" si="10"/>
        <v>0.55156839015548753</v>
      </c>
      <c r="H141" s="121">
        <f t="shared" si="11"/>
        <v>0.12823042633811463</v>
      </c>
      <c r="I141" s="138">
        <f t="shared" si="9"/>
        <v>12.823042633811463</v>
      </c>
      <c r="J141" s="3"/>
    </row>
    <row r="142" spans="1:10" x14ac:dyDescent="0.25">
      <c r="A142" s="119">
        <v>7404</v>
      </c>
      <c r="B142" s="119" t="s">
        <v>135</v>
      </c>
      <c r="C142" s="120">
        <v>2282640</v>
      </c>
      <c r="D142" s="122">
        <v>656915</v>
      </c>
      <c r="E142" s="122">
        <v>2360203</v>
      </c>
      <c r="F142" s="122">
        <f t="shared" si="8"/>
        <v>3017118</v>
      </c>
      <c r="G142" s="121">
        <f t="shared" si="10"/>
        <v>0.75656305122968348</v>
      </c>
      <c r="H142" s="121">
        <f t="shared" si="11"/>
        <v>0.17588825672823408</v>
      </c>
      <c r="I142" s="138">
        <f t="shared" si="9"/>
        <v>17.588825672823408</v>
      </c>
      <c r="J142" s="3"/>
    </row>
    <row r="143" spans="1:10" x14ac:dyDescent="0.25">
      <c r="A143" s="119">
        <v>7405</v>
      </c>
      <c r="B143" s="119" t="s">
        <v>263</v>
      </c>
      <c r="C143" s="120">
        <v>1033124</v>
      </c>
      <c r="D143" s="122">
        <v>261690</v>
      </c>
      <c r="E143" s="122">
        <v>1114415</v>
      </c>
      <c r="F143" s="122">
        <f t="shared" si="8"/>
        <v>1376105</v>
      </c>
      <c r="G143" s="121">
        <f t="shared" si="10"/>
        <v>0.75075957139898486</v>
      </c>
      <c r="H143" s="121">
        <f t="shared" si="11"/>
        <v>0.17453904472439655</v>
      </c>
      <c r="I143" s="138">
        <f t="shared" si="9"/>
        <v>17.453904472439653</v>
      </c>
      <c r="J143" s="3"/>
    </row>
    <row r="144" spans="1:10" x14ac:dyDescent="0.25">
      <c r="A144" s="119">
        <v>7406</v>
      </c>
      <c r="B144" s="119" t="s">
        <v>92</v>
      </c>
      <c r="C144" s="120">
        <v>2721387</v>
      </c>
      <c r="D144" s="122">
        <v>544399</v>
      </c>
      <c r="E144" s="122">
        <v>2550800</v>
      </c>
      <c r="F144" s="122">
        <f t="shared" si="8"/>
        <v>3095199</v>
      </c>
      <c r="G144" s="121">
        <f t="shared" si="10"/>
        <v>0.87922844379311316</v>
      </c>
      <c r="H144" s="121">
        <f t="shared" si="11"/>
        <v>0.20440590905582059</v>
      </c>
      <c r="I144" s="138">
        <f t="shared" si="9"/>
        <v>20.440590905582059</v>
      </c>
      <c r="J144" s="3"/>
    </row>
    <row r="145" spans="1:10" x14ac:dyDescent="0.25">
      <c r="A145" s="119">
        <v>7407</v>
      </c>
      <c r="B145" s="119" t="s">
        <v>339</v>
      </c>
      <c r="C145" s="120">
        <v>769991</v>
      </c>
      <c r="D145" s="122">
        <v>644411</v>
      </c>
      <c r="E145" s="122">
        <v>1375526</v>
      </c>
      <c r="F145" s="122">
        <f t="shared" si="8"/>
        <v>2019937</v>
      </c>
      <c r="G145" s="121">
        <f t="shared" si="10"/>
        <v>0.38119555213850731</v>
      </c>
      <c r="H145" s="121">
        <f t="shared" si="11"/>
        <v>8.8621590796989363E-2</v>
      </c>
      <c r="I145" s="138">
        <f t="shared" si="9"/>
        <v>8.8621590796989356</v>
      </c>
      <c r="J145" s="3"/>
    </row>
    <row r="146" spans="1:10" x14ac:dyDescent="0.25">
      <c r="A146" s="119">
        <v>7408</v>
      </c>
      <c r="B146" s="119" t="s">
        <v>328</v>
      </c>
      <c r="C146" s="120">
        <v>1041298</v>
      </c>
      <c r="D146" s="122">
        <v>545083</v>
      </c>
      <c r="E146" s="122">
        <v>1346789</v>
      </c>
      <c r="F146" s="122">
        <f t="shared" si="8"/>
        <v>1891872</v>
      </c>
      <c r="G146" s="121">
        <f t="shared" si="10"/>
        <v>0.55040615855618136</v>
      </c>
      <c r="H146" s="121">
        <f t="shared" si="11"/>
        <v>0.12796022692831768</v>
      </c>
      <c r="I146" s="138">
        <f t="shared" si="9"/>
        <v>12.796022692831768</v>
      </c>
      <c r="J146" s="3"/>
    </row>
    <row r="147" spans="1:10" x14ac:dyDescent="0.25">
      <c r="A147" s="119">
        <v>8101</v>
      </c>
      <c r="B147" s="119" t="s">
        <v>32</v>
      </c>
      <c r="C147" s="120">
        <v>23787578</v>
      </c>
      <c r="D147" s="122">
        <v>3723879</v>
      </c>
      <c r="E147" s="122">
        <v>12604515</v>
      </c>
      <c r="F147" s="122">
        <f t="shared" si="8"/>
        <v>16328394</v>
      </c>
      <c r="G147" s="121">
        <f t="shared" si="10"/>
        <v>1.4568228816624587</v>
      </c>
      <c r="H147" s="121">
        <f t="shared" si="11"/>
        <v>0.33868695623046163</v>
      </c>
      <c r="I147" s="138">
        <f t="shared" si="9"/>
        <v>33.868695623046165</v>
      </c>
      <c r="J147" s="3"/>
    </row>
    <row r="148" spans="1:10" x14ac:dyDescent="0.25">
      <c r="A148" s="119">
        <v>8102</v>
      </c>
      <c r="B148" s="119" t="s">
        <v>75</v>
      </c>
      <c r="C148" s="120">
        <v>7396011</v>
      </c>
      <c r="D148" s="122">
        <v>2335096</v>
      </c>
      <c r="E148" s="122">
        <v>5577638</v>
      </c>
      <c r="F148" s="122">
        <f t="shared" si="8"/>
        <v>7912734</v>
      </c>
      <c r="G148" s="121">
        <f t="shared" si="10"/>
        <v>0.93469728667739871</v>
      </c>
      <c r="H148" s="121">
        <f t="shared" si="11"/>
        <v>0.21730148737119273</v>
      </c>
      <c r="I148" s="138">
        <f t="shared" si="9"/>
        <v>21.730148737119272</v>
      </c>
      <c r="J148" s="3"/>
    </row>
    <row r="149" spans="1:10" x14ac:dyDescent="0.25">
      <c r="A149" s="119">
        <v>8103</v>
      </c>
      <c r="B149" s="119" t="s">
        <v>39</v>
      </c>
      <c r="C149" s="120">
        <v>5298211</v>
      </c>
      <c r="D149" s="122">
        <v>1505405</v>
      </c>
      <c r="E149" s="122">
        <v>3725789</v>
      </c>
      <c r="F149" s="122">
        <f t="shared" si="8"/>
        <v>5231194</v>
      </c>
      <c r="G149" s="121">
        <f t="shared" si="10"/>
        <v>1.012811033198157</v>
      </c>
      <c r="H149" s="121">
        <f t="shared" si="11"/>
        <v>0.2354616270710051</v>
      </c>
      <c r="I149" s="138">
        <f t="shared" si="9"/>
        <v>23.54616270710051</v>
      </c>
      <c r="J149" s="3"/>
    </row>
    <row r="150" spans="1:10" x14ac:dyDescent="0.25">
      <c r="A150" s="119">
        <v>8104</v>
      </c>
      <c r="B150" s="119" t="s">
        <v>306</v>
      </c>
      <c r="C150" s="120">
        <v>501259</v>
      </c>
      <c r="D150" s="122">
        <v>453790</v>
      </c>
      <c r="E150" s="122">
        <v>1008347</v>
      </c>
      <c r="F150" s="122">
        <f t="shared" si="8"/>
        <v>1462137</v>
      </c>
      <c r="G150" s="121">
        <f t="shared" si="10"/>
        <v>0.342826287823918</v>
      </c>
      <c r="H150" s="121">
        <f t="shared" si="11"/>
        <v>7.9701378527478037E-2</v>
      </c>
      <c r="I150" s="138">
        <f t="shared" si="9"/>
        <v>7.9701378527478033</v>
      </c>
      <c r="J150" s="3"/>
    </row>
    <row r="151" spans="1:10" x14ac:dyDescent="0.25">
      <c r="A151" s="119">
        <v>8105</v>
      </c>
      <c r="B151" s="119" t="s">
        <v>313</v>
      </c>
      <c r="C151" s="120">
        <v>916454</v>
      </c>
      <c r="D151" s="122">
        <v>466052</v>
      </c>
      <c r="E151" s="122">
        <v>1358907</v>
      </c>
      <c r="F151" s="122">
        <f t="shared" si="8"/>
        <v>1824959</v>
      </c>
      <c r="G151" s="121">
        <f t="shared" si="10"/>
        <v>0.50217785714637975</v>
      </c>
      <c r="H151" s="121">
        <f t="shared" si="11"/>
        <v>0.11674795341569201</v>
      </c>
      <c r="I151" s="138">
        <f t="shared" si="9"/>
        <v>11.674795341569201</v>
      </c>
      <c r="J151" s="3"/>
    </row>
    <row r="152" spans="1:10" x14ac:dyDescent="0.25">
      <c r="A152" s="119">
        <v>8106</v>
      </c>
      <c r="B152" s="119" t="s">
        <v>85</v>
      </c>
      <c r="C152" s="120">
        <v>1685219</v>
      </c>
      <c r="D152" s="122">
        <v>1038420</v>
      </c>
      <c r="E152" s="122">
        <v>3030986</v>
      </c>
      <c r="F152" s="122">
        <f t="shared" si="8"/>
        <v>4069406</v>
      </c>
      <c r="G152" s="121">
        <f t="shared" si="10"/>
        <v>0.41411916137146304</v>
      </c>
      <c r="H152" s="121">
        <f t="shared" si="11"/>
        <v>9.627577933259647E-2</v>
      </c>
      <c r="I152" s="138">
        <f t="shared" si="9"/>
        <v>9.6275779332596478</v>
      </c>
      <c r="J152" s="3"/>
    </row>
    <row r="153" spans="1:10" x14ac:dyDescent="0.25">
      <c r="A153" s="119">
        <v>8107</v>
      </c>
      <c r="B153" s="119" t="s">
        <v>72</v>
      </c>
      <c r="C153" s="120">
        <v>2534976</v>
      </c>
      <c r="D153" s="122">
        <v>870827</v>
      </c>
      <c r="E153" s="122">
        <v>2225193</v>
      </c>
      <c r="F153" s="122">
        <f t="shared" si="8"/>
        <v>3096020</v>
      </c>
      <c r="G153" s="121">
        <f t="shared" si="10"/>
        <v>0.81878540836299507</v>
      </c>
      <c r="H153" s="121">
        <f t="shared" si="11"/>
        <v>0.190353914161427</v>
      </c>
      <c r="I153" s="138">
        <f t="shared" si="9"/>
        <v>19.035391416142701</v>
      </c>
      <c r="J153" s="3"/>
    </row>
    <row r="154" spans="1:10" x14ac:dyDescent="0.25">
      <c r="A154" s="119">
        <v>8108</v>
      </c>
      <c r="B154" s="119" t="s">
        <v>37</v>
      </c>
      <c r="C154" s="120">
        <v>8583085</v>
      </c>
      <c r="D154" s="122">
        <v>1932470</v>
      </c>
      <c r="E154" s="122">
        <v>5681312</v>
      </c>
      <c r="F154" s="122">
        <f t="shared" si="8"/>
        <v>7613782</v>
      </c>
      <c r="G154" s="121">
        <f t="shared" si="10"/>
        <v>1.1273090035937461</v>
      </c>
      <c r="H154" s="121">
        <f t="shared" si="11"/>
        <v>0.26208049033569708</v>
      </c>
      <c r="I154" s="138">
        <f t="shared" si="9"/>
        <v>26.208049033569708</v>
      </c>
      <c r="J154" s="3"/>
    </row>
    <row r="155" spans="1:10" x14ac:dyDescent="0.25">
      <c r="A155" s="119">
        <v>8109</v>
      </c>
      <c r="B155" s="119" t="s">
        <v>311</v>
      </c>
      <c r="C155" s="120">
        <v>769727</v>
      </c>
      <c r="D155" s="122">
        <v>560412</v>
      </c>
      <c r="E155" s="122">
        <v>1287161</v>
      </c>
      <c r="F155" s="122">
        <f t="shared" si="8"/>
        <v>1847573</v>
      </c>
      <c r="G155" s="121">
        <f t="shared" si="10"/>
        <v>0.41661520275518205</v>
      </c>
      <c r="H155" s="121">
        <f t="shared" si="11"/>
        <v>9.6856067210771724E-2</v>
      </c>
      <c r="I155" s="138">
        <f t="shared" si="9"/>
        <v>9.685606721077173</v>
      </c>
      <c r="J155" s="3"/>
    </row>
    <row r="156" spans="1:10" x14ac:dyDescent="0.25">
      <c r="A156" s="119">
        <v>8110</v>
      </c>
      <c r="B156" s="119" t="s">
        <v>19</v>
      </c>
      <c r="C156" s="120">
        <v>12279966</v>
      </c>
      <c r="D156" s="122">
        <v>2284882</v>
      </c>
      <c r="E156" s="122">
        <v>8670392</v>
      </c>
      <c r="F156" s="122">
        <f t="shared" si="8"/>
        <v>10955274</v>
      </c>
      <c r="G156" s="121">
        <f t="shared" si="10"/>
        <v>1.1209181988510739</v>
      </c>
      <c r="H156" s="121">
        <f t="shared" si="11"/>
        <v>0.26059473511218711</v>
      </c>
      <c r="I156" s="138">
        <f t="shared" si="9"/>
        <v>26.059473511218712</v>
      </c>
      <c r="J156" s="3"/>
    </row>
    <row r="157" spans="1:10" x14ac:dyDescent="0.25">
      <c r="A157" s="119">
        <v>8111</v>
      </c>
      <c r="B157" s="119" t="s">
        <v>86</v>
      </c>
      <c r="C157" s="120">
        <v>2295159</v>
      </c>
      <c r="D157" s="122">
        <v>905360</v>
      </c>
      <c r="E157" s="122">
        <v>3540228</v>
      </c>
      <c r="F157" s="122">
        <f t="shared" si="8"/>
        <v>4445588</v>
      </c>
      <c r="G157" s="121">
        <f t="shared" si="10"/>
        <v>0.51627793668689048</v>
      </c>
      <c r="H157" s="121">
        <f t="shared" si="11"/>
        <v>0.12002598610058052</v>
      </c>
      <c r="I157" s="138">
        <f t="shared" si="9"/>
        <v>12.002598610058051</v>
      </c>
      <c r="J157" s="3"/>
    </row>
    <row r="158" spans="1:10" x14ac:dyDescent="0.25">
      <c r="A158" s="119">
        <v>8112</v>
      </c>
      <c r="B158" s="119" t="s">
        <v>24</v>
      </c>
      <c r="C158" s="120">
        <v>7140073</v>
      </c>
      <c r="D158" s="122">
        <v>780056</v>
      </c>
      <c r="E158" s="122">
        <v>4146459</v>
      </c>
      <c r="F158" s="122">
        <f t="shared" si="8"/>
        <v>4926515</v>
      </c>
      <c r="G158" s="121">
        <f t="shared" si="10"/>
        <v>1.4493151852780313</v>
      </c>
      <c r="H158" s="121">
        <f t="shared" si="11"/>
        <v>0.33694154237902452</v>
      </c>
      <c r="I158" s="138">
        <f t="shared" si="9"/>
        <v>33.694154237902453</v>
      </c>
      <c r="J158" s="3"/>
    </row>
    <row r="159" spans="1:10" x14ac:dyDescent="0.25">
      <c r="A159" s="119">
        <v>8201</v>
      </c>
      <c r="B159" s="119" t="s">
        <v>127</v>
      </c>
      <c r="C159" s="120">
        <v>850451</v>
      </c>
      <c r="D159" s="122">
        <v>695812</v>
      </c>
      <c r="E159" s="122">
        <v>1327626</v>
      </c>
      <c r="F159" s="122">
        <f t="shared" si="8"/>
        <v>2023438</v>
      </c>
      <c r="G159" s="121">
        <f t="shared" si="10"/>
        <v>0.42030000425019198</v>
      </c>
      <c r="H159" s="121">
        <f t="shared" si="11"/>
        <v>9.7712721934120256E-2</v>
      </c>
      <c r="I159" s="138">
        <f t="shared" si="9"/>
        <v>9.7712721934120257</v>
      </c>
      <c r="J159" s="3"/>
    </row>
    <row r="160" spans="1:10" x14ac:dyDescent="0.25">
      <c r="A160" s="119">
        <v>8202</v>
      </c>
      <c r="B160" s="119" t="s">
        <v>197</v>
      </c>
      <c r="C160" s="120">
        <v>2634947</v>
      </c>
      <c r="D160" s="122">
        <v>440467</v>
      </c>
      <c r="E160" s="122">
        <v>1969650</v>
      </c>
      <c r="F160" s="122">
        <f t="shared" si="8"/>
        <v>2410117</v>
      </c>
      <c r="G160" s="121">
        <f t="shared" si="10"/>
        <v>1.093285927612643</v>
      </c>
      <c r="H160" s="121">
        <f t="shared" si="11"/>
        <v>0.25417069416851457</v>
      </c>
      <c r="I160" s="138">
        <f t="shared" si="9"/>
        <v>25.417069416851458</v>
      </c>
      <c r="J160" s="3"/>
    </row>
    <row r="161" spans="1:10" x14ac:dyDescent="0.25">
      <c r="A161" s="119">
        <v>8203</v>
      </c>
      <c r="B161" s="119" t="s">
        <v>115</v>
      </c>
      <c r="C161" s="120">
        <v>1244478</v>
      </c>
      <c r="D161" s="122">
        <v>758864</v>
      </c>
      <c r="E161" s="122">
        <v>1651249</v>
      </c>
      <c r="F161" s="122">
        <f t="shared" si="8"/>
        <v>2410113</v>
      </c>
      <c r="G161" s="121">
        <f t="shared" si="10"/>
        <v>0.51635670194717009</v>
      </c>
      <c r="H161" s="121">
        <f t="shared" si="11"/>
        <v>0.1200442977063334</v>
      </c>
      <c r="I161" s="138">
        <f t="shared" si="9"/>
        <v>12.00442977063334</v>
      </c>
      <c r="J161" s="3"/>
    </row>
    <row r="162" spans="1:10" x14ac:dyDescent="0.25">
      <c r="A162" s="119">
        <v>8204</v>
      </c>
      <c r="B162" s="119" t="s">
        <v>291</v>
      </c>
      <c r="C162" s="120">
        <v>296089</v>
      </c>
      <c r="D162" s="122">
        <v>240908</v>
      </c>
      <c r="E162" s="122">
        <v>1049705</v>
      </c>
      <c r="F162" s="122">
        <f t="shared" si="8"/>
        <v>1290613</v>
      </c>
      <c r="G162" s="121">
        <f t="shared" si="10"/>
        <v>0.22941733889244878</v>
      </c>
      <c r="H162" s="121">
        <f t="shared" si="11"/>
        <v>5.3335694540510917E-2</v>
      </c>
      <c r="I162" s="138">
        <f t="shared" si="9"/>
        <v>5.3335694540510916</v>
      </c>
      <c r="J162" s="3"/>
    </row>
    <row r="163" spans="1:10" x14ac:dyDescent="0.25">
      <c r="A163" s="119">
        <v>8205</v>
      </c>
      <c r="B163" s="119" t="s">
        <v>130</v>
      </c>
      <c r="C163" s="120">
        <v>1222210</v>
      </c>
      <c r="D163" s="122">
        <v>503145</v>
      </c>
      <c r="E163" s="122">
        <v>1974659</v>
      </c>
      <c r="F163" s="122">
        <f t="shared" si="8"/>
        <v>2477804</v>
      </c>
      <c r="G163" s="121">
        <f t="shared" si="10"/>
        <v>0.49326338967892536</v>
      </c>
      <c r="H163" s="121">
        <f t="shared" si="11"/>
        <v>0.11467548881414608</v>
      </c>
      <c r="I163" s="138">
        <f t="shared" si="9"/>
        <v>11.467548881414608</v>
      </c>
      <c r="J163" s="3"/>
    </row>
    <row r="164" spans="1:10" x14ac:dyDescent="0.25">
      <c r="A164" s="119">
        <v>8206</v>
      </c>
      <c r="B164" s="119" t="s">
        <v>131</v>
      </c>
      <c r="C164" s="120">
        <v>683098</v>
      </c>
      <c r="D164" s="122">
        <v>587919</v>
      </c>
      <c r="E164" s="122">
        <v>1336199</v>
      </c>
      <c r="F164" s="122">
        <f t="shared" si="8"/>
        <v>1924118</v>
      </c>
      <c r="G164" s="121">
        <f t="shared" si="10"/>
        <v>0.35501876704027507</v>
      </c>
      <c r="H164" s="121">
        <f t="shared" si="11"/>
        <v>8.2535926039512458E-2</v>
      </c>
      <c r="I164" s="138">
        <f t="shared" si="9"/>
        <v>8.2535926039512457</v>
      </c>
      <c r="J164" s="3"/>
    </row>
    <row r="165" spans="1:10" x14ac:dyDescent="0.25">
      <c r="A165" s="119">
        <v>8207</v>
      </c>
      <c r="B165" s="119" t="s">
        <v>338</v>
      </c>
      <c r="C165" s="120">
        <v>349140</v>
      </c>
      <c r="D165" s="122">
        <v>233358</v>
      </c>
      <c r="E165" s="122">
        <v>918007</v>
      </c>
      <c r="F165" s="122">
        <f t="shared" si="8"/>
        <v>1151365</v>
      </c>
      <c r="G165" s="121">
        <f t="shared" si="10"/>
        <v>0.30324006722455521</v>
      </c>
      <c r="H165" s="121">
        <f t="shared" si="11"/>
        <v>7.0498244274008623E-2</v>
      </c>
      <c r="I165" s="138">
        <f t="shared" si="9"/>
        <v>7.0498244274008623</v>
      </c>
      <c r="J165" s="3"/>
    </row>
    <row r="166" spans="1:10" x14ac:dyDescent="0.25">
      <c r="A166" s="119">
        <v>8301</v>
      </c>
      <c r="B166" s="119" t="s">
        <v>65</v>
      </c>
      <c r="C166" s="120">
        <v>12767035</v>
      </c>
      <c r="D166" s="122">
        <v>3353966</v>
      </c>
      <c r="E166" s="122">
        <v>8917045</v>
      </c>
      <c r="F166" s="122">
        <f t="shared" si="8"/>
        <v>12271011</v>
      </c>
      <c r="G166" s="121">
        <f t="shared" si="10"/>
        <v>1.040422423221689</v>
      </c>
      <c r="H166" s="121">
        <f t="shared" si="11"/>
        <v>0.24188081348142895</v>
      </c>
      <c r="I166" s="138">
        <f t="shared" si="9"/>
        <v>24.188081348142894</v>
      </c>
      <c r="J166" s="3"/>
    </row>
    <row r="167" spans="1:10" x14ac:dyDescent="0.25">
      <c r="A167" s="119">
        <v>8302</v>
      </c>
      <c r="B167" s="119" t="s">
        <v>304</v>
      </c>
      <c r="C167" s="120">
        <v>688196</v>
      </c>
      <c r="D167" s="122">
        <v>167993</v>
      </c>
      <c r="E167" s="122">
        <v>938530</v>
      </c>
      <c r="F167" s="122">
        <f t="shared" si="8"/>
        <v>1106523</v>
      </c>
      <c r="G167" s="121">
        <f t="shared" si="10"/>
        <v>0.62194459581951755</v>
      </c>
      <c r="H167" s="121">
        <f t="shared" si="11"/>
        <v>0.14459171719057523</v>
      </c>
      <c r="I167" s="138">
        <f t="shared" si="9"/>
        <v>14.459171719057522</v>
      </c>
      <c r="J167" s="3"/>
    </row>
    <row r="168" spans="1:10" x14ac:dyDescent="0.25">
      <c r="A168" s="119">
        <v>8303</v>
      </c>
      <c r="B168" s="119" t="s">
        <v>111</v>
      </c>
      <c r="C168" s="120">
        <v>1912569</v>
      </c>
      <c r="D168" s="122">
        <v>1246516</v>
      </c>
      <c r="E168" s="122">
        <v>1723504</v>
      </c>
      <c r="F168" s="122">
        <f t="shared" si="8"/>
        <v>2970020</v>
      </c>
      <c r="G168" s="121">
        <f t="shared" si="10"/>
        <v>0.64395828984316605</v>
      </c>
      <c r="H168" s="121">
        <f t="shared" si="11"/>
        <v>0.14970953289631844</v>
      </c>
      <c r="I168" s="138">
        <f t="shared" si="9"/>
        <v>14.970953289631844</v>
      </c>
      <c r="J168" s="3"/>
    </row>
    <row r="169" spans="1:10" x14ac:dyDescent="0.25">
      <c r="A169" s="119">
        <v>8304</v>
      </c>
      <c r="B169" s="119" t="s">
        <v>176</v>
      </c>
      <c r="C169" s="120">
        <v>1210658</v>
      </c>
      <c r="D169" s="122">
        <v>395813</v>
      </c>
      <c r="E169" s="122">
        <v>1414400</v>
      </c>
      <c r="F169" s="122">
        <f t="shared" si="8"/>
        <v>1810213</v>
      </c>
      <c r="G169" s="121">
        <f t="shared" si="10"/>
        <v>0.66879311992566626</v>
      </c>
      <c r="H169" s="121">
        <f t="shared" si="11"/>
        <v>0.15548321555535535</v>
      </c>
      <c r="I169" s="138">
        <f t="shared" si="9"/>
        <v>15.548321555535535</v>
      </c>
      <c r="J169" s="3"/>
    </row>
    <row r="170" spans="1:10" x14ac:dyDescent="0.25">
      <c r="A170" s="119">
        <v>8305</v>
      </c>
      <c r="B170" s="119" t="s">
        <v>128</v>
      </c>
      <c r="C170" s="120">
        <v>1188689</v>
      </c>
      <c r="D170" s="122">
        <v>462981</v>
      </c>
      <c r="E170" s="122">
        <v>1900093</v>
      </c>
      <c r="F170" s="122">
        <f t="shared" si="8"/>
        <v>2363074</v>
      </c>
      <c r="G170" s="121">
        <f t="shared" si="10"/>
        <v>0.50302656624379938</v>
      </c>
      <c r="H170" s="121">
        <f t="shared" si="11"/>
        <v>0.11694526408711842</v>
      </c>
      <c r="I170" s="138">
        <f t="shared" si="9"/>
        <v>11.694526408711841</v>
      </c>
      <c r="J170" s="3"/>
    </row>
    <row r="171" spans="1:10" x14ac:dyDescent="0.25">
      <c r="A171" s="119">
        <v>8306</v>
      </c>
      <c r="B171" s="119" t="s">
        <v>116</v>
      </c>
      <c r="C171" s="120">
        <v>1646257</v>
      </c>
      <c r="D171" s="122">
        <v>345718</v>
      </c>
      <c r="E171" s="122">
        <v>1886133</v>
      </c>
      <c r="F171" s="122">
        <f t="shared" si="8"/>
        <v>2231851</v>
      </c>
      <c r="G171" s="121">
        <f t="shared" si="10"/>
        <v>0.73761958123548566</v>
      </c>
      <c r="H171" s="121">
        <f t="shared" si="11"/>
        <v>0.1714842167632272</v>
      </c>
      <c r="I171" s="138">
        <f t="shared" si="9"/>
        <v>17.14842167632272</v>
      </c>
      <c r="J171" s="3"/>
    </row>
    <row r="172" spans="1:10" x14ac:dyDescent="0.25">
      <c r="A172" s="119">
        <v>8307</v>
      </c>
      <c r="B172" s="119" t="s">
        <v>292</v>
      </c>
      <c r="C172" s="120">
        <v>869431</v>
      </c>
      <c r="D172" s="122">
        <v>236132</v>
      </c>
      <c r="E172" s="122">
        <v>1108493</v>
      </c>
      <c r="F172" s="122">
        <f t="shared" si="8"/>
        <v>1344625</v>
      </c>
      <c r="G172" s="121">
        <f t="shared" si="10"/>
        <v>0.6465973784512411</v>
      </c>
      <c r="H172" s="121">
        <f t="shared" si="11"/>
        <v>0.1503230768618494</v>
      </c>
      <c r="I172" s="138">
        <f t="shared" si="9"/>
        <v>15.032307686184939</v>
      </c>
      <c r="J172" s="3"/>
    </row>
    <row r="173" spans="1:10" x14ac:dyDescent="0.25">
      <c r="A173" s="119">
        <v>8308</v>
      </c>
      <c r="B173" s="119" t="s">
        <v>317</v>
      </c>
      <c r="C173" s="120">
        <v>202275</v>
      </c>
      <c r="D173" s="122">
        <v>171820</v>
      </c>
      <c r="E173" s="122">
        <v>709121</v>
      </c>
      <c r="F173" s="122">
        <f t="shared" si="8"/>
        <v>880941</v>
      </c>
      <c r="G173" s="121">
        <f t="shared" si="10"/>
        <v>0.2296124258037712</v>
      </c>
      <c r="H173" s="121">
        <f t="shared" si="11"/>
        <v>5.3381048984779939E-2</v>
      </c>
      <c r="I173" s="138">
        <f t="shared" si="9"/>
        <v>5.3381048984779937</v>
      </c>
      <c r="J173" s="3"/>
    </row>
    <row r="174" spans="1:10" x14ac:dyDescent="0.25">
      <c r="A174" s="119">
        <v>8309</v>
      </c>
      <c r="B174" s="119" t="s">
        <v>254</v>
      </c>
      <c r="C174" s="120">
        <v>422706</v>
      </c>
      <c r="D174" s="122">
        <v>201025</v>
      </c>
      <c r="E174" s="122">
        <v>1027780</v>
      </c>
      <c r="F174" s="122">
        <f t="shared" si="8"/>
        <v>1228805</v>
      </c>
      <c r="G174" s="121">
        <f t="shared" si="10"/>
        <v>0.3439976237075858</v>
      </c>
      <c r="H174" s="121">
        <f t="shared" si="11"/>
        <v>7.997369453112993E-2</v>
      </c>
      <c r="I174" s="138">
        <f t="shared" si="9"/>
        <v>7.9973694531129933</v>
      </c>
      <c r="J174" s="3"/>
    </row>
    <row r="175" spans="1:10" x14ac:dyDescent="0.25">
      <c r="A175" s="119">
        <v>8310</v>
      </c>
      <c r="B175" s="119" t="s">
        <v>114</v>
      </c>
      <c r="C175" s="120">
        <v>203425</v>
      </c>
      <c r="D175" s="122">
        <v>125948</v>
      </c>
      <c r="E175" s="122">
        <v>741927</v>
      </c>
      <c r="F175" s="122">
        <f t="shared" si="8"/>
        <v>867875</v>
      </c>
      <c r="G175" s="121">
        <f t="shared" si="10"/>
        <v>0.23439435402563732</v>
      </c>
      <c r="H175" s="121">
        <f t="shared" si="11"/>
        <v>5.4492767323887983E-2</v>
      </c>
      <c r="I175" s="138">
        <f t="shared" si="9"/>
        <v>5.4492767323887987</v>
      </c>
      <c r="J175" s="3"/>
    </row>
    <row r="176" spans="1:10" x14ac:dyDescent="0.25">
      <c r="A176" s="119">
        <v>8311</v>
      </c>
      <c r="B176" s="119" t="s">
        <v>134</v>
      </c>
      <c r="C176" s="120">
        <v>956246</v>
      </c>
      <c r="D176" s="122">
        <v>343277</v>
      </c>
      <c r="E176" s="122">
        <v>1223230</v>
      </c>
      <c r="F176" s="122">
        <f t="shared" si="8"/>
        <v>1566507</v>
      </c>
      <c r="G176" s="121">
        <f t="shared" si="10"/>
        <v>0.61043199934631631</v>
      </c>
      <c r="H176" s="121">
        <f t="shared" si="11"/>
        <v>0.14191523104603546</v>
      </c>
      <c r="I176" s="138">
        <f t="shared" si="9"/>
        <v>14.191523104603545</v>
      </c>
      <c r="J176" s="3"/>
    </row>
    <row r="177" spans="1:10" x14ac:dyDescent="0.25">
      <c r="A177" s="119">
        <v>8312</v>
      </c>
      <c r="B177" s="119" t="s">
        <v>307</v>
      </c>
      <c r="C177" s="120">
        <v>1117105</v>
      </c>
      <c r="D177" s="122">
        <v>422848</v>
      </c>
      <c r="E177" s="122">
        <v>1524841</v>
      </c>
      <c r="F177" s="122">
        <f t="shared" si="8"/>
        <v>1947689</v>
      </c>
      <c r="G177" s="121">
        <f t="shared" si="10"/>
        <v>0.5735540941084537</v>
      </c>
      <c r="H177" s="121">
        <f t="shared" si="11"/>
        <v>0.13334173482052725</v>
      </c>
      <c r="I177" s="138">
        <f t="shared" si="9"/>
        <v>13.334173482052725</v>
      </c>
      <c r="J177" s="3"/>
    </row>
    <row r="178" spans="1:10" x14ac:dyDescent="0.25">
      <c r="A178" s="119">
        <v>8313</v>
      </c>
      <c r="B178" s="119" t="s">
        <v>277</v>
      </c>
      <c r="C178" s="120">
        <v>1582766</v>
      </c>
      <c r="D178" s="122">
        <v>532418</v>
      </c>
      <c r="E178" s="122">
        <v>1711910</v>
      </c>
      <c r="F178" s="122">
        <f t="shared" si="8"/>
        <v>2244328</v>
      </c>
      <c r="G178" s="121">
        <f t="shared" si="10"/>
        <v>0.70522936041434225</v>
      </c>
      <c r="H178" s="121">
        <f t="shared" si="11"/>
        <v>0.16395403211303353</v>
      </c>
      <c r="I178" s="138">
        <f t="shared" si="9"/>
        <v>16.395403211303353</v>
      </c>
      <c r="J178" s="3"/>
    </row>
    <row r="179" spans="1:10" x14ac:dyDescent="0.25">
      <c r="A179" s="119">
        <v>8314</v>
      </c>
      <c r="B179" s="119" t="s">
        <v>251</v>
      </c>
      <c r="C179" s="120">
        <v>682848</v>
      </c>
      <c r="D179" s="122">
        <v>326425</v>
      </c>
      <c r="E179" s="122">
        <v>1356585</v>
      </c>
      <c r="F179" s="122">
        <f t="shared" si="8"/>
        <v>1683010</v>
      </c>
      <c r="G179" s="121">
        <f t="shared" si="10"/>
        <v>0.40573020956500555</v>
      </c>
      <c r="H179" s="121">
        <f t="shared" si="11"/>
        <v>9.4325488333562441E-2</v>
      </c>
      <c r="I179" s="138">
        <f t="shared" si="9"/>
        <v>9.4325488333562433</v>
      </c>
      <c r="J179" s="3"/>
    </row>
    <row r="180" spans="1:10" x14ac:dyDescent="0.25">
      <c r="A180" s="119">
        <v>16101</v>
      </c>
      <c r="B180" s="119" t="s">
        <v>71</v>
      </c>
      <c r="C180" s="120">
        <v>12497866</v>
      </c>
      <c r="D180" s="122">
        <v>2643887</v>
      </c>
      <c r="E180" s="122">
        <v>7487570</v>
      </c>
      <c r="F180" s="122">
        <f t="shared" si="8"/>
        <v>10131457</v>
      </c>
      <c r="G180" s="121">
        <f t="shared" si="10"/>
        <v>1.2335704528973472</v>
      </c>
      <c r="H180" s="121">
        <f t="shared" si="11"/>
        <v>0.28678450019323365</v>
      </c>
      <c r="I180" s="138">
        <f t="shared" si="9"/>
        <v>28.678450019323364</v>
      </c>
      <c r="J180" s="3"/>
    </row>
    <row r="181" spans="1:10" x14ac:dyDescent="0.25">
      <c r="A181" s="119">
        <v>16102</v>
      </c>
      <c r="B181" s="119" t="s">
        <v>221</v>
      </c>
      <c r="C181" s="120">
        <v>1217212</v>
      </c>
      <c r="D181" s="122">
        <v>513307</v>
      </c>
      <c r="E181" s="122">
        <v>1525650</v>
      </c>
      <c r="F181" s="122">
        <f t="shared" si="8"/>
        <v>2038957</v>
      </c>
      <c r="G181" s="121">
        <f t="shared" si="10"/>
        <v>0.59697776853557971</v>
      </c>
      <c r="H181" s="121">
        <f t="shared" si="11"/>
        <v>0.13878734738971171</v>
      </c>
      <c r="I181" s="138">
        <f t="shared" si="9"/>
        <v>13.878734738971172</v>
      </c>
      <c r="J181" s="3"/>
    </row>
    <row r="182" spans="1:10" x14ac:dyDescent="0.25">
      <c r="A182" s="119">
        <v>16202</v>
      </c>
      <c r="B182" s="119" t="s">
        <v>346</v>
      </c>
      <c r="C182" s="120">
        <v>357278</v>
      </c>
      <c r="D182" s="122">
        <v>323872</v>
      </c>
      <c r="E182" s="122">
        <v>988062</v>
      </c>
      <c r="F182" s="122">
        <f t="shared" si="8"/>
        <v>1311934</v>
      </c>
      <c r="G182" s="121">
        <f t="shared" si="10"/>
        <v>0.27232924827011112</v>
      </c>
      <c r="H182" s="121">
        <f t="shared" si="11"/>
        <v>6.3311995816457842E-2</v>
      </c>
      <c r="I182" s="138">
        <f t="shared" si="9"/>
        <v>6.3311995816457838</v>
      </c>
      <c r="J182" s="3"/>
    </row>
    <row r="183" spans="1:10" x14ac:dyDescent="0.25">
      <c r="A183" s="119">
        <v>16203</v>
      </c>
      <c r="B183" s="119" t="s">
        <v>345</v>
      </c>
      <c r="C183" s="120">
        <v>834499</v>
      </c>
      <c r="D183" s="122">
        <v>520706</v>
      </c>
      <c r="E183" s="122">
        <v>1330089</v>
      </c>
      <c r="F183" s="122">
        <f t="shared" si="8"/>
        <v>1850795</v>
      </c>
      <c r="G183" s="121">
        <f t="shared" si="10"/>
        <v>0.45088678108596575</v>
      </c>
      <c r="H183" s="121">
        <f t="shared" si="11"/>
        <v>0.10482363601832725</v>
      </c>
      <c r="I183" s="138">
        <f t="shared" si="9"/>
        <v>10.482363601832725</v>
      </c>
      <c r="J183" s="3"/>
    </row>
    <row r="184" spans="1:10" x14ac:dyDescent="0.25">
      <c r="A184" s="119">
        <v>16302</v>
      </c>
      <c r="B184" s="119" t="s">
        <v>293</v>
      </c>
      <c r="C184" s="120">
        <v>869072</v>
      </c>
      <c r="D184" s="122">
        <v>549079</v>
      </c>
      <c r="E184" s="122">
        <v>1487143</v>
      </c>
      <c r="F184" s="122">
        <f t="shared" si="8"/>
        <v>2036222</v>
      </c>
      <c r="G184" s="121">
        <f t="shared" si="10"/>
        <v>0.42680611446099687</v>
      </c>
      <c r="H184" s="121">
        <f t="shared" si="11"/>
        <v>9.922528375061429E-2</v>
      </c>
      <c r="I184" s="138">
        <f t="shared" si="9"/>
        <v>9.9225283750614288</v>
      </c>
      <c r="J184" s="3"/>
    </row>
    <row r="185" spans="1:10" x14ac:dyDescent="0.25">
      <c r="A185" s="119">
        <v>16103</v>
      </c>
      <c r="B185" s="119" t="s">
        <v>73</v>
      </c>
      <c r="C185" s="120">
        <v>1873409</v>
      </c>
      <c r="D185" s="122">
        <v>545033</v>
      </c>
      <c r="E185" s="122">
        <v>1660414</v>
      </c>
      <c r="F185" s="122">
        <f t="shared" si="8"/>
        <v>2205447</v>
      </c>
      <c r="G185" s="121">
        <f t="shared" si="10"/>
        <v>0.84944639340686945</v>
      </c>
      <c r="H185" s="121">
        <f t="shared" si="11"/>
        <v>0.19748208041296694</v>
      </c>
      <c r="I185" s="138">
        <f t="shared" si="9"/>
        <v>19.748208041296696</v>
      </c>
      <c r="J185" s="3"/>
    </row>
    <row r="186" spans="1:10" x14ac:dyDescent="0.25">
      <c r="A186" s="119">
        <v>16104</v>
      </c>
      <c r="B186" s="119" t="s">
        <v>303</v>
      </c>
      <c r="C186" s="120">
        <v>526584</v>
      </c>
      <c r="D186" s="122">
        <v>438613</v>
      </c>
      <c r="E186" s="122">
        <v>1372739</v>
      </c>
      <c r="F186" s="122">
        <f t="shared" si="8"/>
        <v>1811352</v>
      </c>
      <c r="G186" s="121">
        <f t="shared" si="10"/>
        <v>0.29071323519669284</v>
      </c>
      <c r="H186" s="121">
        <f t="shared" si="11"/>
        <v>6.7585965324981262E-2</v>
      </c>
      <c r="I186" s="138">
        <f t="shared" si="9"/>
        <v>6.7585965324981263</v>
      </c>
      <c r="J186" s="3"/>
    </row>
    <row r="187" spans="1:10" x14ac:dyDescent="0.25">
      <c r="A187" s="119">
        <v>16204</v>
      </c>
      <c r="B187" s="119" t="s">
        <v>332</v>
      </c>
      <c r="C187" s="120">
        <v>286599</v>
      </c>
      <c r="D187" s="122">
        <v>181218</v>
      </c>
      <c r="E187" s="122">
        <v>878235</v>
      </c>
      <c r="F187" s="122">
        <f t="shared" si="8"/>
        <v>1059453</v>
      </c>
      <c r="G187" s="121">
        <f t="shared" si="10"/>
        <v>0.27051601156445826</v>
      </c>
      <c r="H187" s="121">
        <f t="shared" si="11"/>
        <v>6.2890448606777755E-2</v>
      </c>
      <c r="I187" s="138">
        <f t="shared" si="9"/>
        <v>6.2890448606777758</v>
      </c>
      <c r="J187" s="3"/>
    </row>
    <row r="188" spans="1:10" x14ac:dyDescent="0.25">
      <c r="A188" s="119">
        <v>16303</v>
      </c>
      <c r="B188" s="119" t="s">
        <v>318</v>
      </c>
      <c r="C188" s="120">
        <v>507624</v>
      </c>
      <c r="D188" s="122">
        <v>494463</v>
      </c>
      <c r="E188" s="122">
        <v>1195811</v>
      </c>
      <c r="F188" s="122">
        <f t="shared" si="8"/>
        <v>1690274</v>
      </c>
      <c r="G188" s="121">
        <f t="shared" si="10"/>
        <v>0.30032053974681028</v>
      </c>
      <c r="H188" s="121">
        <f t="shared" si="11"/>
        <v>6.9819502961310231E-2</v>
      </c>
      <c r="I188" s="138">
        <f t="shared" si="9"/>
        <v>6.9819502961310231</v>
      </c>
      <c r="J188" s="3"/>
    </row>
    <row r="189" spans="1:10" x14ac:dyDescent="0.25">
      <c r="A189" s="119">
        <v>16105</v>
      </c>
      <c r="B189" s="119" t="s">
        <v>249</v>
      </c>
      <c r="C189" s="120">
        <v>1366311</v>
      </c>
      <c r="D189" s="122">
        <v>175188</v>
      </c>
      <c r="E189" s="122">
        <v>901106</v>
      </c>
      <c r="F189" s="122">
        <f t="shared" si="8"/>
        <v>1076294</v>
      </c>
      <c r="G189" s="121">
        <f t="shared" si="10"/>
        <v>1.269458902493185</v>
      </c>
      <c r="H189" s="121">
        <f t="shared" si="11"/>
        <v>0.2951279645295255</v>
      </c>
      <c r="I189" s="138">
        <f t="shared" si="9"/>
        <v>29.51279645295255</v>
      </c>
      <c r="J189" s="3"/>
    </row>
    <row r="190" spans="1:10" x14ac:dyDescent="0.25">
      <c r="A190" s="119">
        <v>16106</v>
      </c>
      <c r="B190" s="119" t="s">
        <v>275</v>
      </c>
      <c r="C190" s="120">
        <v>737434</v>
      </c>
      <c r="D190" s="122">
        <v>338722</v>
      </c>
      <c r="E190" s="122">
        <v>1115214</v>
      </c>
      <c r="F190" s="122">
        <f t="shared" si="8"/>
        <v>1453936</v>
      </c>
      <c r="G190" s="121">
        <f t="shared" si="10"/>
        <v>0.50719839112588172</v>
      </c>
      <c r="H190" s="121">
        <f t="shared" si="11"/>
        <v>0.11791514360303224</v>
      </c>
      <c r="I190" s="138">
        <f t="shared" si="9"/>
        <v>11.791514360303223</v>
      </c>
      <c r="J190" s="3"/>
    </row>
    <row r="191" spans="1:10" x14ac:dyDescent="0.25">
      <c r="A191" s="119">
        <v>16205</v>
      </c>
      <c r="B191" s="119" t="s">
        <v>266</v>
      </c>
      <c r="C191" s="120">
        <v>198376</v>
      </c>
      <c r="D191" s="122">
        <v>111438</v>
      </c>
      <c r="E191" s="122">
        <v>875609</v>
      </c>
      <c r="F191" s="122">
        <f t="shared" si="8"/>
        <v>987047</v>
      </c>
      <c r="G191" s="121">
        <f t="shared" si="10"/>
        <v>0.20097928467438733</v>
      </c>
      <c r="H191" s="121">
        <f t="shared" si="11"/>
        <v>4.6724322529905937E-2</v>
      </c>
      <c r="I191" s="138">
        <f t="shared" si="9"/>
        <v>4.6724322529905935</v>
      </c>
      <c r="J191" s="3"/>
    </row>
    <row r="192" spans="1:10" x14ac:dyDescent="0.25">
      <c r="A192" s="119">
        <v>16107</v>
      </c>
      <c r="B192" s="119" t="s">
        <v>341</v>
      </c>
      <c r="C192" s="120">
        <v>969327</v>
      </c>
      <c r="D192" s="122">
        <v>663702</v>
      </c>
      <c r="E192" s="122">
        <v>1752624</v>
      </c>
      <c r="F192" s="122">
        <f t="shared" si="8"/>
        <v>2416326</v>
      </c>
      <c r="G192" s="121">
        <f t="shared" si="10"/>
        <v>0.40115737694334291</v>
      </c>
      <c r="H192" s="121">
        <f t="shared" si="11"/>
        <v>9.3262381224608393E-2</v>
      </c>
      <c r="I192" s="138">
        <f t="shared" si="9"/>
        <v>9.3262381224608397</v>
      </c>
      <c r="J192" s="3"/>
    </row>
    <row r="193" spans="1:10" x14ac:dyDescent="0.25">
      <c r="A193" s="119">
        <v>16201</v>
      </c>
      <c r="B193" s="119" t="s">
        <v>141</v>
      </c>
      <c r="C193" s="120">
        <v>494737</v>
      </c>
      <c r="D193" s="122">
        <v>468012</v>
      </c>
      <c r="E193" s="122">
        <v>1287131</v>
      </c>
      <c r="F193" s="122">
        <f t="shared" si="8"/>
        <v>1755143</v>
      </c>
      <c r="G193" s="121">
        <f t="shared" si="10"/>
        <v>0.28187845662718081</v>
      </c>
      <c r="H193" s="121">
        <f t="shared" si="11"/>
        <v>6.5532027059497983E-2</v>
      </c>
      <c r="I193" s="138">
        <f t="shared" si="9"/>
        <v>6.5532027059497979</v>
      </c>
      <c r="J193" s="3"/>
    </row>
    <row r="194" spans="1:10" x14ac:dyDescent="0.25">
      <c r="A194" s="119">
        <v>16206</v>
      </c>
      <c r="B194" s="119" t="s">
        <v>193</v>
      </c>
      <c r="C194" s="120">
        <v>487378</v>
      </c>
      <c r="D194" s="122">
        <v>255258</v>
      </c>
      <c r="E194" s="122">
        <v>816745</v>
      </c>
      <c r="F194" s="122">
        <f t="shared" si="8"/>
        <v>1072003</v>
      </c>
      <c r="G194" s="121">
        <f t="shared" si="10"/>
        <v>0.45464238439631233</v>
      </c>
      <c r="H194" s="121">
        <f t="shared" si="11"/>
        <v>0.10569675097965929</v>
      </c>
      <c r="I194" s="138">
        <f t="shared" si="9"/>
        <v>10.569675097965929</v>
      </c>
      <c r="J194" s="3"/>
    </row>
    <row r="195" spans="1:10" x14ac:dyDescent="0.25">
      <c r="A195" s="119">
        <v>16301</v>
      </c>
      <c r="B195" s="119" t="s">
        <v>93</v>
      </c>
      <c r="C195" s="120">
        <v>2241905</v>
      </c>
      <c r="D195" s="122">
        <v>422941</v>
      </c>
      <c r="E195" s="122">
        <v>3093333</v>
      </c>
      <c r="F195" s="122">
        <f t="shared" si="8"/>
        <v>3516274</v>
      </c>
      <c r="G195" s="121">
        <f t="shared" si="10"/>
        <v>0.63757972217182168</v>
      </c>
      <c r="H195" s="121">
        <f t="shared" si="11"/>
        <v>0.14822662258724068</v>
      </c>
      <c r="I195" s="138">
        <f t="shared" si="9"/>
        <v>14.822662258724067</v>
      </c>
      <c r="J195" s="3"/>
    </row>
    <row r="196" spans="1:10" x14ac:dyDescent="0.25">
      <c r="A196" s="119">
        <v>16304</v>
      </c>
      <c r="B196" s="119" t="s">
        <v>290</v>
      </c>
      <c r="C196" s="120">
        <v>378216</v>
      </c>
      <c r="D196" s="122">
        <v>244789</v>
      </c>
      <c r="E196" s="122">
        <v>883271</v>
      </c>
      <c r="F196" s="122">
        <f t="shared" si="8"/>
        <v>1128060</v>
      </c>
      <c r="G196" s="121">
        <f t="shared" si="10"/>
        <v>0.3352800382958353</v>
      </c>
      <c r="H196" s="121">
        <f t="shared" si="11"/>
        <v>7.7947001714899891E-2</v>
      </c>
      <c r="I196" s="138">
        <f t="shared" si="9"/>
        <v>7.7947001714899891</v>
      </c>
      <c r="J196" s="3"/>
    </row>
    <row r="197" spans="1:10" x14ac:dyDescent="0.25">
      <c r="A197" s="119">
        <v>16108</v>
      </c>
      <c r="B197" s="119" t="s">
        <v>337</v>
      </c>
      <c r="C197" s="120">
        <v>480493</v>
      </c>
      <c r="D197" s="122">
        <v>308799</v>
      </c>
      <c r="E197" s="122">
        <v>1423403</v>
      </c>
      <c r="F197" s="122">
        <f t="shared" si="8"/>
        <v>1732202</v>
      </c>
      <c r="G197" s="121">
        <f t="shared" si="10"/>
        <v>0.2773885493724173</v>
      </c>
      <c r="H197" s="121">
        <f t="shared" si="11"/>
        <v>6.4488198711512665E-2</v>
      </c>
      <c r="I197" s="138">
        <f t="shared" si="9"/>
        <v>6.4488198711512661</v>
      </c>
      <c r="J197" s="3"/>
    </row>
    <row r="198" spans="1:10" x14ac:dyDescent="0.25">
      <c r="A198" s="119">
        <v>16305</v>
      </c>
      <c r="B198" s="119" t="s">
        <v>271</v>
      </c>
      <c r="C198" s="120">
        <v>1345818</v>
      </c>
      <c r="D198" s="122">
        <v>283866</v>
      </c>
      <c r="E198" s="122">
        <v>1115392</v>
      </c>
      <c r="F198" s="122">
        <f t="shared" ref="F198:F261" si="12">SUM(D198:E198)</f>
        <v>1399258</v>
      </c>
      <c r="G198" s="121">
        <f t="shared" si="10"/>
        <v>0.96180832984338838</v>
      </c>
      <c r="H198" s="121">
        <f t="shared" si="11"/>
        <v>0.22360435150498739</v>
      </c>
      <c r="I198" s="138">
        <f t="shared" ref="I198:I261" si="13">H198*100</f>
        <v>22.360435150498738</v>
      </c>
      <c r="J198" s="3"/>
    </row>
    <row r="199" spans="1:10" x14ac:dyDescent="0.25">
      <c r="A199" s="119">
        <v>16207</v>
      </c>
      <c r="B199" s="119" t="s">
        <v>315</v>
      </c>
      <c r="C199" s="120">
        <v>307336</v>
      </c>
      <c r="D199" s="122">
        <v>465039</v>
      </c>
      <c r="E199" s="122">
        <v>981797</v>
      </c>
      <c r="F199" s="122">
        <f t="shared" si="12"/>
        <v>1446836</v>
      </c>
      <c r="G199" s="121">
        <f t="shared" ref="G199:G262" si="14">IFERROR(C199/F199,0)</f>
        <v>0.21241937579656575</v>
      </c>
      <c r="H199" s="121">
        <f t="shared" ref="H199:H262" si="15">IFERROR(G199/$G$3,0)</f>
        <v>4.938395239290494E-2</v>
      </c>
      <c r="I199" s="138">
        <f t="shared" si="13"/>
        <v>4.938395239290494</v>
      </c>
      <c r="J199" s="3"/>
    </row>
    <row r="200" spans="1:10" x14ac:dyDescent="0.25">
      <c r="A200" s="119">
        <v>16109</v>
      </c>
      <c r="B200" s="119" t="s">
        <v>117</v>
      </c>
      <c r="C200" s="120">
        <v>784442</v>
      </c>
      <c r="D200" s="122">
        <v>406103</v>
      </c>
      <c r="E200" s="122">
        <v>1216578</v>
      </c>
      <c r="F200" s="122">
        <f t="shared" si="12"/>
        <v>1622681</v>
      </c>
      <c r="G200" s="121">
        <f t="shared" si="14"/>
        <v>0.48342342086953627</v>
      </c>
      <c r="H200" s="121">
        <f t="shared" si="15"/>
        <v>0.11238786062858958</v>
      </c>
      <c r="I200" s="138">
        <f t="shared" si="13"/>
        <v>11.238786062858958</v>
      </c>
      <c r="J200" s="3"/>
    </row>
    <row r="201" spans="1:10" x14ac:dyDescent="0.25">
      <c r="A201" s="119">
        <v>9101</v>
      </c>
      <c r="B201" s="119" t="s">
        <v>29</v>
      </c>
      <c r="C201" s="120">
        <v>20319561</v>
      </c>
      <c r="D201" s="122">
        <v>3962129</v>
      </c>
      <c r="E201" s="122">
        <v>11166285</v>
      </c>
      <c r="F201" s="122">
        <f t="shared" si="12"/>
        <v>15128414</v>
      </c>
      <c r="G201" s="121">
        <f t="shared" si="14"/>
        <v>1.3431388776113611</v>
      </c>
      <c r="H201" s="121">
        <f t="shared" si="15"/>
        <v>0.31225732652817445</v>
      </c>
      <c r="I201" s="138">
        <f t="shared" si="13"/>
        <v>31.225732652817445</v>
      </c>
      <c r="J201" s="3"/>
    </row>
    <row r="202" spans="1:10" x14ac:dyDescent="0.25">
      <c r="A202" s="119">
        <v>9102</v>
      </c>
      <c r="B202" s="119" t="s">
        <v>331</v>
      </c>
      <c r="C202" s="120">
        <v>771056</v>
      </c>
      <c r="D202" s="122">
        <v>603675</v>
      </c>
      <c r="E202" s="122">
        <v>1702149</v>
      </c>
      <c r="F202" s="122">
        <f t="shared" si="12"/>
        <v>2305824</v>
      </c>
      <c r="G202" s="121">
        <f t="shared" si="14"/>
        <v>0.33439499285288038</v>
      </c>
      <c r="H202" s="121">
        <f t="shared" si="15"/>
        <v>7.774124345082184E-2</v>
      </c>
      <c r="I202" s="138">
        <f t="shared" si="13"/>
        <v>7.7741243450821838</v>
      </c>
      <c r="J202" s="3"/>
    </row>
    <row r="203" spans="1:10" x14ac:dyDescent="0.25">
      <c r="A203" s="119">
        <v>9103</v>
      </c>
      <c r="B203" s="119" t="s">
        <v>188</v>
      </c>
      <c r="C203" s="120">
        <v>988950</v>
      </c>
      <c r="D203" s="122">
        <v>338479</v>
      </c>
      <c r="E203" s="122">
        <v>1589718</v>
      </c>
      <c r="F203" s="122">
        <f t="shared" si="12"/>
        <v>1928197</v>
      </c>
      <c r="G203" s="121">
        <f t="shared" si="14"/>
        <v>0.51288846523462073</v>
      </c>
      <c r="H203" s="121">
        <f t="shared" si="15"/>
        <v>0.1192379906730998</v>
      </c>
      <c r="I203" s="138">
        <f t="shared" si="13"/>
        <v>11.923799067309981</v>
      </c>
      <c r="J203" s="3"/>
    </row>
    <row r="204" spans="1:10" x14ac:dyDescent="0.25">
      <c r="A204" s="119">
        <v>9104</v>
      </c>
      <c r="B204" s="119" t="s">
        <v>344</v>
      </c>
      <c r="C204" s="120">
        <v>275472</v>
      </c>
      <c r="D204" s="122">
        <v>274678</v>
      </c>
      <c r="E204" s="122">
        <v>778439</v>
      </c>
      <c r="F204" s="122">
        <f t="shared" si="12"/>
        <v>1053117</v>
      </c>
      <c r="G204" s="121">
        <f t="shared" si="14"/>
        <v>0.26157777340979205</v>
      </c>
      <c r="H204" s="121">
        <f t="shared" si="15"/>
        <v>6.0812457717993589E-2</v>
      </c>
      <c r="I204" s="138">
        <f t="shared" si="13"/>
        <v>6.0812457717993587</v>
      </c>
      <c r="J204" s="3"/>
    </row>
    <row r="205" spans="1:10" x14ac:dyDescent="0.25">
      <c r="A205" s="119">
        <v>9105</v>
      </c>
      <c r="B205" s="119" t="s">
        <v>300</v>
      </c>
      <c r="C205" s="120">
        <v>834501</v>
      </c>
      <c r="D205" s="122">
        <v>459025</v>
      </c>
      <c r="E205" s="122">
        <v>1762806</v>
      </c>
      <c r="F205" s="122">
        <f t="shared" si="12"/>
        <v>2221831</v>
      </c>
      <c r="G205" s="121">
        <f t="shared" si="14"/>
        <v>0.37559157289640843</v>
      </c>
      <c r="H205" s="121">
        <f t="shared" si="15"/>
        <v>8.7318759343573929E-2</v>
      </c>
      <c r="I205" s="138">
        <f t="shared" si="13"/>
        <v>8.7318759343573937</v>
      </c>
      <c r="J205" s="3"/>
    </row>
    <row r="206" spans="1:10" x14ac:dyDescent="0.25">
      <c r="A206" s="119">
        <v>9106</v>
      </c>
      <c r="B206" s="119" t="s">
        <v>302</v>
      </c>
      <c r="C206" s="120">
        <v>463966</v>
      </c>
      <c r="D206" s="122">
        <v>221630</v>
      </c>
      <c r="E206" s="122">
        <v>1186615</v>
      </c>
      <c r="F206" s="122">
        <f t="shared" si="12"/>
        <v>1408245</v>
      </c>
      <c r="G206" s="121">
        <f t="shared" si="14"/>
        <v>0.32946397821401818</v>
      </c>
      <c r="H206" s="121">
        <f t="shared" si="15"/>
        <v>7.6594865013068128E-2</v>
      </c>
      <c r="I206" s="138">
        <f t="shared" si="13"/>
        <v>7.6594865013068132</v>
      </c>
      <c r="J206" s="3"/>
    </row>
    <row r="207" spans="1:10" x14ac:dyDescent="0.25">
      <c r="A207" s="119">
        <v>9107</v>
      </c>
      <c r="B207" s="119" t="s">
        <v>126</v>
      </c>
      <c r="C207" s="120">
        <v>725922</v>
      </c>
      <c r="D207" s="122">
        <v>196884</v>
      </c>
      <c r="E207" s="122">
        <v>1294734</v>
      </c>
      <c r="F207" s="122">
        <f t="shared" si="12"/>
        <v>1491618</v>
      </c>
      <c r="G207" s="121">
        <f t="shared" si="14"/>
        <v>0.48666749797870501</v>
      </c>
      <c r="H207" s="121">
        <f t="shared" si="15"/>
        <v>0.11314205430285934</v>
      </c>
      <c r="I207" s="138">
        <f t="shared" si="13"/>
        <v>11.314205430285934</v>
      </c>
      <c r="J207" s="3"/>
    </row>
    <row r="208" spans="1:10" x14ac:dyDescent="0.25">
      <c r="A208" s="119">
        <v>9108</v>
      </c>
      <c r="B208" s="119" t="s">
        <v>109</v>
      </c>
      <c r="C208" s="120">
        <v>3207088</v>
      </c>
      <c r="D208" s="122">
        <v>1103276</v>
      </c>
      <c r="E208" s="122">
        <v>2379641</v>
      </c>
      <c r="F208" s="122">
        <f t="shared" si="12"/>
        <v>3482917</v>
      </c>
      <c r="G208" s="121">
        <f t="shared" si="14"/>
        <v>0.9208051756616652</v>
      </c>
      <c r="H208" s="121">
        <f t="shared" si="15"/>
        <v>0.21407180389027072</v>
      </c>
      <c r="I208" s="138">
        <f t="shared" si="13"/>
        <v>21.407180389027072</v>
      </c>
      <c r="J208" s="3"/>
    </row>
    <row r="209" spans="1:10" x14ac:dyDescent="0.25">
      <c r="A209" s="119">
        <v>9109</v>
      </c>
      <c r="B209" s="119" t="s">
        <v>103</v>
      </c>
      <c r="C209" s="120">
        <v>1020777</v>
      </c>
      <c r="D209" s="122">
        <v>483901</v>
      </c>
      <c r="E209" s="122">
        <v>1881356</v>
      </c>
      <c r="F209" s="122">
        <f t="shared" si="12"/>
        <v>2365257</v>
      </c>
      <c r="G209" s="121">
        <f t="shared" si="14"/>
        <v>0.43157128379706727</v>
      </c>
      <c r="H209" s="121">
        <f t="shared" si="15"/>
        <v>0.1003331059290487</v>
      </c>
      <c r="I209" s="138">
        <f t="shared" si="13"/>
        <v>10.03331059290487</v>
      </c>
      <c r="J209" s="3"/>
    </row>
    <row r="210" spans="1:10" x14ac:dyDescent="0.25">
      <c r="A210" s="119">
        <v>9110</v>
      </c>
      <c r="B210" s="119" t="s">
        <v>268</v>
      </c>
      <c r="C210" s="120">
        <v>196925</v>
      </c>
      <c r="D210" s="122">
        <v>135310</v>
      </c>
      <c r="E210" s="122">
        <v>833940</v>
      </c>
      <c r="F210" s="122">
        <f t="shared" si="12"/>
        <v>969250</v>
      </c>
      <c r="G210" s="121">
        <f t="shared" si="14"/>
        <v>0.20317255610007737</v>
      </c>
      <c r="H210" s="121">
        <f t="shared" si="15"/>
        <v>4.7234221456333096E-2</v>
      </c>
      <c r="I210" s="138">
        <f t="shared" si="13"/>
        <v>4.7234221456333092</v>
      </c>
      <c r="J210" s="3"/>
    </row>
    <row r="211" spans="1:10" x14ac:dyDescent="0.25">
      <c r="A211" s="119">
        <v>9111</v>
      </c>
      <c r="B211" s="119" t="s">
        <v>309</v>
      </c>
      <c r="C211" s="120">
        <v>1143390</v>
      </c>
      <c r="D211" s="122">
        <v>531572</v>
      </c>
      <c r="E211" s="122">
        <v>2321551</v>
      </c>
      <c r="F211" s="122">
        <f t="shared" si="12"/>
        <v>2853123</v>
      </c>
      <c r="G211" s="121">
        <f t="shared" si="14"/>
        <v>0.40075033568479174</v>
      </c>
      <c r="H211" s="121">
        <f t="shared" si="15"/>
        <v>9.3167750939311386E-2</v>
      </c>
      <c r="I211" s="138">
        <f t="shared" si="13"/>
        <v>9.3167750939311382</v>
      </c>
      <c r="J211" s="3"/>
    </row>
    <row r="212" spans="1:10" x14ac:dyDescent="0.25">
      <c r="A212" s="119">
        <v>9112</v>
      </c>
      <c r="B212" s="119" t="s">
        <v>99</v>
      </c>
      <c r="C212" s="120">
        <v>3934263</v>
      </c>
      <c r="D212" s="122">
        <v>1411483</v>
      </c>
      <c r="E212" s="122">
        <v>2368210</v>
      </c>
      <c r="F212" s="122">
        <f t="shared" si="12"/>
        <v>3779693</v>
      </c>
      <c r="G212" s="121">
        <f t="shared" si="14"/>
        <v>1.0408948557462208</v>
      </c>
      <c r="H212" s="121">
        <f t="shared" si="15"/>
        <v>0.24199064614246962</v>
      </c>
      <c r="I212" s="138">
        <f t="shared" si="13"/>
        <v>24.199064614246961</v>
      </c>
      <c r="J212" s="3"/>
    </row>
    <row r="213" spans="1:10" x14ac:dyDescent="0.25">
      <c r="A213" s="119">
        <v>9113</v>
      </c>
      <c r="B213" s="119" t="s">
        <v>289</v>
      </c>
      <c r="C213" s="120">
        <v>384455</v>
      </c>
      <c r="D213" s="122">
        <v>294867</v>
      </c>
      <c r="E213" s="122">
        <v>1183954</v>
      </c>
      <c r="F213" s="122">
        <f t="shared" si="12"/>
        <v>1478821</v>
      </c>
      <c r="G213" s="121">
        <f t="shared" si="14"/>
        <v>0.25997399279561217</v>
      </c>
      <c r="H213" s="121">
        <f t="shared" si="15"/>
        <v>6.0439605546658837E-2</v>
      </c>
      <c r="I213" s="138">
        <f t="shared" si="13"/>
        <v>6.0439605546658832</v>
      </c>
      <c r="J213" s="3"/>
    </row>
    <row r="214" spans="1:10" x14ac:dyDescent="0.25">
      <c r="A214" s="119">
        <v>9114</v>
      </c>
      <c r="B214" s="119" t="s">
        <v>123</v>
      </c>
      <c r="C214" s="120">
        <v>947299</v>
      </c>
      <c r="D214" s="122">
        <v>426807</v>
      </c>
      <c r="E214" s="122">
        <v>1390219</v>
      </c>
      <c r="F214" s="122">
        <f t="shared" si="12"/>
        <v>1817026</v>
      </c>
      <c r="G214" s="121">
        <f t="shared" si="14"/>
        <v>0.52134586956928519</v>
      </c>
      <c r="H214" s="121">
        <f t="shared" si="15"/>
        <v>0.12120419574014892</v>
      </c>
      <c r="I214" s="138">
        <f t="shared" si="13"/>
        <v>12.120419574014891</v>
      </c>
      <c r="J214" s="3"/>
    </row>
    <row r="215" spans="1:10" x14ac:dyDescent="0.25">
      <c r="A215" s="119">
        <v>9115</v>
      </c>
      <c r="B215" s="119" t="s">
        <v>169</v>
      </c>
      <c r="C215" s="120">
        <v>4912364</v>
      </c>
      <c r="D215" s="122">
        <v>1600492</v>
      </c>
      <c r="E215" s="122">
        <v>2856438</v>
      </c>
      <c r="F215" s="122">
        <f t="shared" si="12"/>
        <v>4456930</v>
      </c>
      <c r="G215" s="121">
        <f t="shared" si="14"/>
        <v>1.1021855851449316</v>
      </c>
      <c r="H215" s="121">
        <f t="shared" si="15"/>
        <v>0.25623971570781429</v>
      </c>
      <c r="I215" s="138">
        <f t="shared" si="13"/>
        <v>25.623971570781428</v>
      </c>
      <c r="J215" s="3"/>
    </row>
    <row r="216" spans="1:10" x14ac:dyDescent="0.25">
      <c r="A216" s="119">
        <v>9116</v>
      </c>
      <c r="B216" s="119" t="s">
        <v>276</v>
      </c>
      <c r="C216" s="120">
        <v>352174</v>
      </c>
      <c r="D216" s="122">
        <v>372166</v>
      </c>
      <c r="E216" s="122">
        <v>1418358</v>
      </c>
      <c r="F216" s="122">
        <f t="shared" si="12"/>
        <v>1790524</v>
      </c>
      <c r="G216" s="121">
        <f t="shared" si="14"/>
        <v>0.19668767355254663</v>
      </c>
      <c r="H216" s="121">
        <f t="shared" si="15"/>
        <v>4.5726594716541044E-2</v>
      </c>
      <c r="I216" s="138">
        <f t="shared" si="13"/>
        <v>4.572659471654104</v>
      </c>
      <c r="J216" s="3"/>
    </row>
    <row r="217" spans="1:10" x14ac:dyDescent="0.25">
      <c r="A217" s="119">
        <v>9117</v>
      </c>
      <c r="B217" s="119" t="s">
        <v>298</v>
      </c>
      <c r="C217" s="120">
        <v>355846</v>
      </c>
      <c r="D217" s="122">
        <v>417660</v>
      </c>
      <c r="E217" s="122">
        <v>1224242</v>
      </c>
      <c r="F217" s="122">
        <f t="shared" si="12"/>
        <v>1641902</v>
      </c>
      <c r="G217" s="121">
        <f t="shared" si="14"/>
        <v>0.21672791676969758</v>
      </c>
      <c r="H217" s="121">
        <f t="shared" si="15"/>
        <v>5.0385616113561925E-2</v>
      </c>
      <c r="I217" s="138">
        <f t="shared" si="13"/>
        <v>5.0385616113561928</v>
      </c>
      <c r="J217" s="3"/>
    </row>
    <row r="218" spans="1:10" x14ac:dyDescent="0.25">
      <c r="A218" s="119">
        <v>9118</v>
      </c>
      <c r="B218" s="119" t="s">
        <v>284</v>
      </c>
      <c r="C218" s="120">
        <v>398202</v>
      </c>
      <c r="D218" s="122">
        <v>167080</v>
      </c>
      <c r="E218" s="122">
        <v>1192430</v>
      </c>
      <c r="F218" s="122">
        <f t="shared" si="12"/>
        <v>1359510</v>
      </c>
      <c r="G218" s="121">
        <f t="shared" si="14"/>
        <v>0.29290111878544478</v>
      </c>
      <c r="H218" s="121">
        <f t="shared" si="15"/>
        <v>6.8094611669425931E-2</v>
      </c>
      <c r="I218" s="138">
        <f t="shared" si="13"/>
        <v>6.8094611669425928</v>
      </c>
      <c r="J218" s="3"/>
    </row>
    <row r="219" spans="1:10" x14ac:dyDescent="0.25">
      <c r="A219" s="119">
        <v>9119</v>
      </c>
      <c r="B219" s="119" t="s">
        <v>204</v>
      </c>
      <c r="C219" s="120">
        <v>1098618</v>
      </c>
      <c r="D219" s="122">
        <v>691696</v>
      </c>
      <c r="E219" s="122">
        <v>1463306</v>
      </c>
      <c r="F219" s="122">
        <f t="shared" si="12"/>
        <v>2155002</v>
      </c>
      <c r="G219" s="121">
        <f t="shared" si="14"/>
        <v>0.50979906283149623</v>
      </c>
      <c r="H219" s="121">
        <f t="shared" si="15"/>
        <v>0.11851975628122145</v>
      </c>
      <c r="I219" s="138">
        <f t="shared" si="13"/>
        <v>11.851975628122146</v>
      </c>
      <c r="J219" s="3"/>
    </row>
    <row r="220" spans="1:10" x14ac:dyDescent="0.25">
      <c r="A220" s="119">
        <v>9120</v>
      </c>
      <c r="B220" s="119" t="s">
        <v>140</v>
      </c>
      <c r="C220" s="120">
        <v>3538003</v>
      </c>
      <c r="D220" s="122">
        <v>1080125</v>
      </c>
      <c r="E220" s="122">
        <v>3517965</v>
      </c>
      <c r="F220" s="122">
        <f t="shared" si="12"/>
        <v>4598090</v>
      </c>
      <c r="G220" s="121">
        <f t="shared" si="14"/>
        <v>0.76945057621751645</v>
      </c>
      <c r="H220" s="121">
        <f t="shared" si="15"/>
        <v>0.17888439075826265</v>
      </c>
      <c r="I220" s="138">
        <f t="shared" si="13"/>
        <v>17.888439075826266</v>
      </c>
      <c r="J220" s="3"/>
    </row>
    <row r="221" spans="1:10" x14ac:dyDescent="0.25">
      <c r="A221" s="119">
        <v>9121</v>
      </c>
      <c r="B221" s="119" t="s">
        <v>312</v>
      </c>
      <c r="C221" s="120">
        <v>763058</v>
      </c>
      <c r="D221" s="122">
        <v>217184</v>
      </c>
      <c r="E221" s="122">
        <v>971848</v>
      </c>
      <c r="F221" s="122">
        <f t="shared" si="12"/>
        <v>1189032</v>
      </c>
      <c r="G221" s="121">
        <f t="shared" si="14"/>
        <v>0.64174723640743059</v>
      </c>
      <c r="H221" s="121">
        <f t="shared" si="15"/>
        <v>0.14919549994994025</v>
      </c>
      <c r="I221" s="138">
        <f t="shared" si="13"/>
        <v>14.919549994994025</v>
      </c>
      <c r="J221" s="3"/>
    </row>
    <row r="222" spans="1:10" x14ac:dyDescent="0.25">
      <c r="A222" s="119">
        <v>9201</v>
      </c>
      <c r="B222" s="119" t="s">
        <v>138</v>
      </c>
      <c r="C222" s="120">
        <v>2497674</v>
      </c>
      <c r="D222" s="122">
        <v>884494</v>
      </c>
      <c r="E222" s="122">
        <v>3070006</v>
      </c>
      <c r="F222" s="122">
        <f t="shared" si="12"/>
        <v>3954500</v>
      </c>
      <c r="G222" s="121">
        <f t="shared" si="14"/>
        <v>0.63160298394234415</v>
      </c>
      <c r="H222" s="121">
        <f t="shared" si="15"/>
        <v>0.14683713090324269</v>
      </c>
      <c r="I222" s="138">
        <f t="shared" si="13"/>
        <v>14.683713090324268</v>
      </c>
      <c r="J222" s="3"/>
    </row>
    <row r="223" spans="1:10" x14ac:dyDescent="0.25">
      <c r="A223" s="119">
        <v>9202</v>
      </c>
      <c r="B223" s="119" t="s">
        <v>88</v>
      </c>
      <c r="C223" s="120">
        <v>1502994</v>
      </c>
      <c r="D223" s="122">
        <v>644007</v>
      </c>
      <c r="E223" s="122">
        <v>1518413</v>
      </c>
      <c r="F223" s="122">
        <f t="shared" si="12"/>
        <v>2162420</v>
      </c>
      <c r="G223" s="121">
        <f t="shared" si="14"/>
        <v>0.69505184006807186</v>
      </c>
      <c r="H223" s="121">
        <f t="shared" si="15"/>
        <v>0.16158792884032933</v>
      </c>
      <c r="I223" s="138">
        <f t="shared" si="13"/>
        <v>16.158792884032934</v>
      </c>
      <c r="J223" s="3"/>
    </row>
    <row r="224" spans="1:10" x14ac:dyDescent="0.25">
      <c r="A224" s="119">
        <v>9203</v>
      </c>
      <c r="B224" s="119" t="s">
        <v>137</v>
      </c>
      <c r="C224" s="120">
        <v>730146</v>
      </c>
      <c r="D224" s="122">
        <v>437213</v>
      </c>
      <c r="E224" s="122">
        <v>1282376</v>
      </c>
      <c r="F224" s="122">
        <f t="shared" si="12"/>
        <v>1719589</v>
      </c>
      <c r="G224" s="121">
        <f t="shared" si="14"/>
        <v>0.42460494920588582</v>
      </c>
      <c r="H224" s="121">
        <f t="shared" si="15"/>
        <v>9.8713549640862333E-2</v>
      </c>
      <c r="I224" s="138">
        <f t="shared" si="13"/>
        <v>9.8713549640862333</v>
      </c>
      <c r="J224" s="3"/>
    </row>
    <row r="225" spans="1:10" x14ac:dyDescent="0.25">
      <c r="A225" s="119">
        <v>9204</v>
      </c>
      <c r="B225" s="119" t="s">
        <v>342</v>
      </c>
      <c r="C225" s="120">
        <v>326900</v>
      </c>
      <c r="D225" s="122">
        <v>396526</v>
      </c>
      <c r="E225" s="122">
        <v>896248</v>
      </c>
      <c r="F225" s="122">
        <f t="shared" si="12"/>
        <v>1292774</v>
      </c>
      <c r="G225" s="121">
        <f t="shared" si="14"/>
        <v>0.252867090458193</v>
      </c>
      <c r="H225" s="121">
        <f t="shared" si="15"/>
        <v>5.8787369608312726E-2</v>
      </c>
      <c r="I225" s="138">
        <f t="shared" si="13"/>
        <v>5.8787369608312723</v>
      </c>
      <c r="J225" s="3"/>
    </row>
    <row r="226" spans="1:10" x14ac:dyDescent="0.25">
      <c r="A226" s="119">
        <v>9205</v>
      </c>
      <c r="B226" s="119" t="s">
        <v>297</v>
      </c>
      <c r="C226" s="120">
        <v>351731</v>
      </c>
      <c r="D226" s="122">
        <v>495495</v>
      </c>
      <c r="E226" s="122">
        <v>1161391</v>
      </c>
      <c r="F226" s="122">
        <f t="shared" si="12"/>
        <v>1656886</v>
      </c>
      <c r="G226" s="121">
        <f t="shared" si="14"/>
        <v>0.21228436959452854</v>
      </c>
      <c r="H226" s="121">
        <f t="shared" si="15"/>
        <v>4.9352565708761127E-2</v>
      </c>
      <c r="I226" s="138">
        <f t="shared" si="13"/>
        <v>4.9352565708761125</v>
      </c>
      <c r="J226" s="3"/>
    </row>
    <row r="227" spans="1:10" x14ac:dyDescent="0.25">
      <c r="A227" s="119">
        <v>9206</v>
      </c>
      <c r="B227" s="119" t="s">
        <v>321</v>
      </c>
      <c r="C227" s="120">
        <v>428128</v>
      </c>
      <c r="D227" s="122">
        <v>240694</v>
      </c>
      <c r="E227" s="122">
        <v>956018</v>
      </c>
      <c r="F227" s="122">
        <f t="shared" si="12"/>
        <v>1196712</v>
      </c>
      <c r="G227" s="121">
        <f t="shared" si="14"/>
        <v>0.35775357813742992</v>
      </c>
      <c r="H227" s="121">
        <f t="shared" si="15"/>
        <v>8.3171723882901408E-2</v>
      </c>
      <c r="I227" s="138">
        <f t="shared" si="13"/>
        <v>8.3171723882901407</v>
      </c>
      <c r="J227" s="3"/>
    </row>
    <row r="228" spans="1:10" x14ac:dyDescent="0.25">
      <c r="A228" s="119">
        <v>9207</v>
      </c>
      <c r="B228" s="119" t="s">
        <v>347</v>
      </c>
      <c r="C228" s="120">
        <v>354867</v>
      </c>
      <c r="D228" s="122">
        <v>369953</v>
      </c>
      <c r="E228" s="122">
        <v>1120598</v>
      </c>
      <c r="F228" s="122">
        <f t="shared" si="12"/>
        <v>1490551</v>
      </c>
      <c r="G228" s="121">
        <f t="shared" si="14"/>
        <v>0.23807773098672907</v>
      </c>
      <c r="H228" s="121">
        <f t="shared" si="15"/>
        <v>5.53490908669243E-2</v>
      </c>
      <c r="I228" s="138">
        <f t="shared" si="13"/>
        <v>5.53490908669243</v>
      </c>
      <c r="J228" s="3"/>
    </row>
    <row r="229" spans="1:10" x14ac:dyDescent="0.25">
      <c r="A229" s="119">
        <v>9208</v>
      </c>
      <c r="B229" s="119" t="s">
        <v>283</v>
      </c>
      <c r="C229" s="120">
        <v>399863</v>
      </c>
      <c r="D229" s="122">
        <v>254343</v>
      </c>
      <c r="E229" s="122">
        <v>1419948</v>
      </c>
      <c r="F229" s="122">
        <f t="shared" si="12"/>
        <v>1674291</v>
      </c>
      <c r="G229" s="121">
        <f t="shared" si="14"/>
        <v>0.23882526992022296</v>
      </c>
      <c r="H229" s="121">
        <f t="shared" si="15"/>
        <v>5.5522881167197377E-2</v>
      </c>
      <c r="I229" s="138">
        <f t="shared" si="13"/>
        <v>5.5522881167197378</v>
      </c>
      <c r="J229" s="3"/>
    </row>
    <row r="230" spans="1:10" x14ac:dyDescent="0.25">
      <c r="A230" s="119">
        <v>9209</v>
      </c>
      <c r="B230" s="119" t="s">
        <v>106</v>
      </c>
      <c r="C230" s="120">
        <v>884058</v>
      </c>
      <c r="D230" s="122">
        <v>275237</v>
      </c>
      <c r="E230" s="122">
        <v>960164</v>
      </c>
      <c r="F230" s="122">
        <f t="shared" si="12"/>
        <v>1235401</v>
      </c>
      <c r="G230" s="121">
        <f t="shared" si="14"/>
        <v>0.71560408320861002</v>
      </c>
      <c r="H230" s="121">
        <f t="shared" si="15"/>
        <v>0.16636598165690364</v>
      </c>
      <c r="I230" s="138">
        <f t="shared" si="13"/>
        <v>16.636598165690366</v>
      </c>
      <c r="J230" s="3"/>
    </row>
    <row r="231" spans="1:10" x14ac:dyDescent="0.25">
      <c r="A231" s="119">
        <v>9210</v>
      </c>
      <c r="B231" s="119" t="s">
        <v>113</v>
      </c>
      <c r="C231" s="120">
        <v>711410</v>
      </c>
      <c r="D231" s="122">
        <v>352425</v>
      </c>
      <c r="E231" s="122">
        <v>1395041</v>
      </c>
      <c r="F231" s="122">
        <f t="shared" si="12"/>
        <v>1747466</v>
      </c>
      <c r="G231" s="121">
        <f t="shared" si="14"/>
        <v>0.40710949454810563</v>
      </c>
      <c r="H231" s="121">
        <f t="shared" si="15"/>
        <v>9.4646149025112994E-2</v>
      </c>
      <c r="I231" s="138">
        <f t="shared" si="13"/>
        <v>9.4646149025112987</v>
      </c>
      <c r="J231" s="3"/>
    </row>
    <row r="232" spans="1:10" x14ac:dyDescent="0.25">
      <c r="A232" s="119">
        <v>9211</v>
      </c>
      <c r="B232" s="119" t="s">
        <v>108</v>
      </c>
      <c r="C232" s="120">
        <v>1890720</v>
      </c>
      <c r="D232" s="122">
        <v>899665</v>
      </c>
      <c r="E232" s="122">
        <v>2192021</v>
      </c>
      <c r="F232" s="122">
        <f t="shared" si="12"/>
        <v>3091686</v>
      </c>
      <c r="G232" s="121">
        <f t="shared" si="14"/>
        <v>0.61154981456719737</v>
      </c>
      <c r="H232" s="121">
        <f t="shared" si="15"/>
        <v>0.1421751043906635</v>
      </c>
      <c r="I232" s="138">
        <f t="shared" si="13"/>
        <v>14.21751043906635</v>
      </c>
      <c r="J232" s="3"/>
    </row>
    <row r="233" spans="1:10" x14ac:dyDescent="0.25">
      <c r="A233" s="119">
        <v>10101</v>
      </c>
      <c r="B233" s="119" t="s">
        <v>61</v>
      </c>
      <c r="C233" s="120">
        <v>25702006</v>
      </c>
      <c r="D233" s="122">
        <v>6088947</v>
      </c>
      <c r="E233" s="122">
        <v>14646060</v>
      </c>
      <c r="F233" s="122">
        <f t="shared" si="12"/>
        <v>20735007</v>
      </c>
      <c r="G233" s="121">
        <f t="shared" si="14"/>
        <v>1.2395465311393432</v>
      </c>
      <c r="H233" s="121">
        <f t="shared" si="15"/>
        <v>0.28817383844117972</v>
      </c>
      <c r="I233" s="138">
        <f t="shared" si="13"/>
        <v>28.817383844117973</v>
      </c>
      <c r="J233" s="3"/>
    </row>
    <row r="234" spans="1:10" x14ac:dyDescent="0.25">
      <c r="A234" s="119">
        <v>10102</v>
      </c>
      <c r="B234" s="119" t="s">
        <v>172</v>
      </c>
      <c r="C234" s="120">
        <v>1900737</v>
      </c>
      <c r="D234" s="122">
        <v>533546</v>
      </c>
      <c r="E234" s="122">
        <v>1767693</v>
      </c>
      <c r="F234" s="122">
        <f t="shared" si="12"/>
        <v>2301239</v>
      </c>
      <c r="G234" s="121">
        <f t="shared" si="14"/>
        <v>0.82596244892425341</v>
      </c>
      <c r="H234" s="121">
        <f t="shared" si="15"/>
        <v>0.19202245606383125</v>
      </c>
      <c r="I234" s="138">
        <f t="shared" si="13"/>
        <v>19.202245606383126</v>
      </c>
      <c r="J234" s="3"/>
    </row>
    <row r="235" spans="1:10" x14ac:dyDescent="0.25">
      <c r="A235" s="119">
        <v>10103</v>
      </c>
      <c r="B235" s="119" t="s">
        <v>231</v>
      </c>
      <c r="C235" s="120">
        <v>252531</v>
      </c>
      <c r="D235" s="122">
        <v>932216</v>
      </c>
      <c r="E235" s="122">
        <v>616260</v>
      </c>
      <c r="F235" s="122">
        <f t="shared" si="12"/>
        <v>1548476</v>
      </c>
      <c r="G235" s="121">
        <f t="shared" si="14"/>
        <v>0.1630835737848052</v>
      </c>
      <c r="H235" s="121">
        <f t="shared" si="15"/>
        <v>3.7914203512049993E-2</v>
      </c>
      <c r="I235" s="138">
        <f t="shared" si="13"/>
        <v>3.7914203512049993</v>
      </c>
      <c r="J235" s="3"/>
    </row>
    <row r="236" spans="1:10" x14ac:dyDescent="0.25">
      <c r="A236" s="119">
        <v>10104</v>
      </c>
      <c r="B236" s="119" t="s">
        <v>187</v>
      </c>
      <c r="C236" s="120">
        <v>548285</v>
      </c>
      <c r="D236" s="122">
        <v>226957</v>
      </c>
      <c r="E236" s="122">
        <v>1076572</v>
      </c>
      <c r="F236" s="122">
        <f t="shared" si="12"/>
        <v>1303529</v>
      </c>
      <c r="G236" s="121">
        <f t="shared" si="14"/>
        <v>0.42061588196350064</v>
      </c>
      <c r="H236" s="121">
        <f t="shared" si="15"/>
        <v>9.7786158219758126E-2</v>
      </c>
      <c r="I236" s="138">
        <f t="shared" si="13"/>
        <v>9.7786158219758121</v>
      </c>
      <c r="J236" s="3"/>
    </row>
    <row r="237" spans="1:10" x14ac:dyDescent="0.25">
      <c r="A237" s="119">
        <v>10105</v>
      </c>
      <c r="B237" s="119" t="s">
        <v>183</v>
      </c>
      <c r="C237" s="120">
        <v>1562046</v>
      </c>
      <c r="D237" s="122">
        <v>438016</v>
      </c>
      <c r="E237" s="122">
        <v>1026238</v>
      </c>
      <c r="F237" s="122">
        <f t="shared" si="12"/>
        <v>1464254</v>
      </c>
      <c r="G237" s="121">
        <f t="shared" si="14"/>
        <v>1.0667862269797452</v>
      </c>
      <c r="H237" s="121">
        <f t="shared" si="15"/>
        <v>0.2480099569496341</v>
      </c>
      <c r="I237" s="138">
        <f t="shared" si="13"/>
        <v>24.800995694963408</v>
      </c>
      <c r="J237" s="3"/>
    </row>
    <row r="238" spans="1:10" x14ac:dyDescent="0.25">
      <c r="A238" s="119">
        <v>10106</v>
      </c>
      <c r="B238" s="119" t="s">
        <v>163</v>
      </c>
      <c r="C238" s="120">
        <v>702878</v>
      </c>
      <c r="D238" s="122">
        <v>221892</v>
      </c>
      <c r="E238" s="122">
        <v>1076006</v>
      </c>
      <c r="F238" s="122">
        <f t="shared" si="12"/>
        <v>1297898</v>
      </c>
      <c r="G238" s="121">
        <f t="shared" si="14"/>
        <v>0.54155103097469914</v>
      </c>
      <c r="H238" s="121">
        <f t="shared" si="15"/>
        <v>0.12590155785786614</v>
      </c>
      <c r="I238" s="138">
        <f t="shared" si="13"/>
        <v>12.590155785786614</v>
      </c>
      <c r="J238" s="3"/>
    </row>
    <row r="239" spans="1:10" x14ac:dyDescent="0.25">
      <c r="A239" s="119">
        <v>10107</v>
      </c>
      <c r="B239" s="119" t="s">
        <v>198</v>
      </c>
      <c r="C239" s="120">
        <v>1431480</v>
      </c>
      <c r="D239" s="122">
        <v>479491</v>
      </c>
      <c r="E239" s="122">
        <v>1468144</v>
      </c>
      <c r="F239" s="122">
        <f t="shared" si="12"/>
        <v>1947635</v>
      </c>
      <c r="G239" s="121">
        <f t="shared" si="14"/>
        <v>0.73498371101361393</v>
      </c>
      <c r="H239" s="121">
        <f t="shared" si="15"/>
        <v>0.17087142101866457</v>
      </c>
      <c r="I239" s="138">
        <f t="shared" si="13"/>
        <v>17.087142101866455</v>
      </c>
      <c r="J239" s="3"/>
    </row>
    <row r="240" spans="1:10" x14ac:dyDescent="0.25">
      <c r="A240" s="119">
        <v>10108</v>
      </c>
      <c r="B240" s="119" t="s">
        <v>212</v>
      </c>
      <c r="C240" s="120">
        <v>555620</v>
      </c>
      <c r="D240" s="122">
        <v>652422</v>
      </c>
      <c r="E240" s="122">
        <v>1306548</v>
      </c>
      <c r="F240" s="122">
        <f t="shared" si="12"/>
        <v>1958970</v>
      </c>
      <c r="G240" s="121">
        <f t="shared" si="14"/>
        <v>0.28362864158205586</v>
      </c>
      <c r="H240" s="121">
        <f t="shared" si="15"/>
        <v>6.5938915791593222E-2</v>
      </c>
      <c r="I240" s="138">
        <f t="shared" si="13"/>
        <v>6.5938915791593224</v>
      </c>
      <c r="J240" s="3"/>
    </row>
    <row r="241" spans="1:10" x14ac:dyDescent="0.25">
      <c r="A241" s="119">
        <v>10109</v>
      </c>
      <c r="B241" s="119" t="s">
        <v>56</v>
      </c>
      <c r="C241" s="120">
        <v>6211722</v>
      </c>
      <c r="D241" s="122">
        <v>929782</v>
      </c>
      <c r="E241" s="122">
        <v>3009045</v>
      </c>
      <c r="F241" s="122">
        <f t="shared" si="12"/>
        <v>3938827</v>
      </c>
      <c r="G241" s="121">
        <f t="shared" si="14"/>
        <v>1.5770487000317608</v>
      </c>
      <c r="H241" s="121">
        <f t="shared" si="15"/>
        <v>0.36663744835710144</v>
      </c>
      <c r="I241" s="138">
        <f t="shared" si="13"/>
        <v>36.663744835710141</v>
      </c>
      <c r="J241" s="3"/>
    </row>
    <row r="242" spans="1:10" x14ac:dyDescent="0.25">
      <c r="A242" s="119">
        <v>10201</v>
      </c>
      <c r="B242" s="119" t="s">
        <v>122</v>
      </c>
      <c r="C242" s="120">
        <v>3128832</v>
      </c>
      <c r="D242" s="122">
        <v>1221676</v>
      </c>
      <c r="E242" s="122">
        <v>3279393</v>
      </c>
      <c r="F242" s="122">
        <f t="shared" si="12"/>
        <v>4501069</v>
      </c>
      <c r="G242" s="121">
        <f t="shared" si="14"/>
        <v>0.69513086780051581</v>
      </c>
      <c r="H242" s="121">
        <f t="shared" si="15"/>
        <v>0.16160630146647087</v>
      </c>
      <c r="I242" s="138">
        <f t="shared" si="13"/>
        <v>16.160630146647087</v>
      </c>
      <c r="J242" s="3"/>
    </row>
    <row r="243" spans="1:10" x14ac:dyDescent="0.25">
      <c r="A243" s="119">
        <v>10202</v>
      </c>
      <c r="B243" s="119" t="s">
        <v>104</v>
      </c>
      <c r="C243" s="120">
        <v>2295425</v>
      </c>
      <c r="D243" s="122">
        <v>1229997</v>
      </c>
      <c r="E243" s="122">
        <v>2702772</v>
      </c>
      <c r="F243" s="122">
        <f t="shared" si="12"/>
        <v>3932769</v>
      </c>
      <c r="G243" s="121">
        <f t="shared" si="14"/>
        <v>0.58366636840353447</v>
      </c>
      <c r="H243" s="121">
        <f t="shared" si="15"/>
        <v>0.13569266947749811</v>
      </c>
      <c r="I243" s="138">
        <f t="shared" si="13"/>
        <v>13.569266947749812</v>
      </c>
      <c r="J243" s="3"/>
    </row>
    <row r="244" spans="1:10" x14ac:dyDescent="0.25">
      <c r="A244" s="119">
        <v>10203</v>
      </c>
      <c r="B244" s="119" t="s">
        <v>162</v>
      </c>
      <c r="C244" s="120">
        <v>1086115</v>
      </c>
      <c r="D244" s="122">
        <v>344371</v>
      </c>
      <c r="E244" s="122">
        <v>1388810</v>
      </c>
      <c r="F244" s="122">
        <f t="shared" si="12"/>
        <v>1733181</v>
      </c>
      <c r="G244" s="121">
        <f t="shared" si="14"/>
        <v>0.62665988145496632</v>
      </c>
      <c r="H244" s="121">
        <f t="shared" si="15"/>
        <v>0.14568794224286502</v>
      </c>
      <c r="I244" s="138">
        <f t="shared" si="13"/>
        <v>14.568794224286503</v>
      </c>
      <c r="J244" s="3"/>
    </row>
    <row r="245" spans="1:10" x14ac:dyDescent="0.25">
      <c r="A245" s="119">
        <v>10204</v>
      </c>
      <c r="B245" s="119" t="s">
        <v>279</v>
      </c>
      <c r="C245" s="120">
        <v>131986</v>
      </c>
      <c r="D245" s="122">
        <v>163735</v>
      </c>
      <c r="E245" s="122">
        <v>869577</v>
      </c>
      <c r="F245" s="122">
        <f t="shared" si="12"/>
        <v>1033312</v>
      </c>
      <c r="G245" s="121">
        <f t="shared" si="14"/>
        <v>0.12773102412436901</v>
      </c>
      <c r="H245" s="121">
        <f t="shared" si="15"/>
        <v>2.9695326948403607E-2</v>
      </c>
      <c r="I245" s="138">
        <f t="shared" si="13"/>
        <v>2.9695326948403609</v>
      </c>
      <c r="J245" s="3"/>
    </row>
    <row r="246" spans="1:10" x14ac:dyDescent="0.25">
      <c r="A246" s="119">
        <v>10205</v>
      </c>
      <c r="B246" s="119" t="s">
        <v>179</v>
      </c>
      <c r="C246" s="120">
        <v>822751</v>
      </c>
      <c r="D246" s="122">
        <v>310597</v>
      </c>
      <c r="E246" s="122">
        <v>1351761</v>
      </c>
      <c r="F246" s="122">
        <f t="shared" si="12"/>
        <v>1662358</v>
      </c>
      <c r="G246" s="121">
        <f t="shared" si="14"/>
        <v>0.49493009327714005</v>
      </c>
      <c r="H246" s="121">
        <f t="shared" si="15"/>
        <v>0.11506296952695141</v>
      </c>
      <c r="I246" s="138">
        <f t="shared" si="13"/>
        <v>11.506296952695141</v>
      </c>
      <c r="J246" s="3"/>
    </row>
    <row r="247" spans="1:10" x14ac:dyDescent="0.25">
      <c r="A247" s="119">
        <v>10206</v>
      </c>
      <c r="B247" s="119" t="s">
        <v>281</v>
      </c>
      <c r="C247" s="120">
        <v>186956</v>
      </c>
      <c r="D247" s="122">
        <v>128099</v>
      </c>
      <c r="E247" s="122">
        <v>939489</v>
      </c>
      <c r="F247" s="122">
        <f t="shared" si="12"/>
        <v>1067588</v>
      </c>
      <c r="G247" s="121">
        <f t="shared" si="14"/>
        <v>0.17511999010854373</v>
      </c>
      <c r="H247" s="121">
        <f t="shared" si="15"/>
        <v>4.0712469011530368E-2</v>
      </c>
      <c r="I247" s="138">
        <f t="shared" si="13"/>
        <v>4.071246901153037</v>
      </c>
      <c r="J247" s="3"/>
    </row>
    <row r="248" spans="1:10" x14ac:dyDescent="0.25">
      <c r="A248" s="119">
        <v>10207</v>
      </c>
      <c r="B248" s="119" t="s">
        <v>305</v>
      </c>
      <c r="C248" s="120">
        <v>165456</v>
      </c>
      <c r="D248" s="122">
        <v>346380</v>
      </c>
      <c r="E248" s="122">
        <v>934487</v>
      </c>
      <c r="F248" s="122">
        <f t="shared" si="12"/>
        <v>1280867</v>
      </c>
      <c r="G248" s="121">
        <f t="shared" si="14"/>
        <v>0.12917500411830424</v>
      </c>
      <c r="H248" s="121">
        <f t="shared" si="15"/>
        <v>3.0031028148020618E-2</v>
      </c>
      <c r="I248" s="138">
        <f t="shared" si="13"/>
        <v>3.003102814802062</v>
      </c>
      <c r="J248" s="3"/>
    </row>
    <row r="249" spans="1:10" x14ac:dyDescent="0.25">
      <c r="A249" s="119">
        <v>10208</v>
      </c>
      <c r="B249" s="119" t="s">
        <v>167</v>
      </c>
      <c r="C249" s="120">
        <v>1395421</v>
      </c>
      <c r="D249" s="122">
        <v>489017</v>
      </c>
      <c r="E249" s="122">
        <v>1548204</v>
      </c>
      <c r="F249" s="122">
        <f t="shared" si="12"/>
        <v>2037221</v>
      </c>
      <c r="G249" s="121">
        <f t="shared" si="14"/>
        <v>0.68496299615996492</v>
      </c>
      <c r="H249" s="121">
        <f t="shared" si="15"/>
        <v>0.15924244135648247</v>
      </c>
      <c r="I249" s="138">
        <f t="shared" si="13"/>
        <v>15.924244135648246</v>
      </c>
      <c r="J249" s="3"/>
    </row>
    <row r="250" spans="1:10" x14ac:dyDescent="0.25">
      <c r="A250" s="119">
        <v>10209</v>
      </c>
      <c r="B250" s="119" t="s">
        <v>319</v>
      </c>
      <c r="C250" s="120">
        <v>306489</v>
      </c>
      <c r="D250" s="122">
        <v>223652</v>
      </c>
      <c r="E250" s="122">
        <v>1148114</v>
      </c>
      <c r="F250" s="122">
        <f t="shared" si="12"/>
        <v>1371766</v>
      </c>
      <c r="G250" s="121">
        <f t="shared" si="14"/>
        <v>0.2234265902493574</v>
      </c>
      <c r="H250" s="121">
        <f t="shared" si="15"/>
        <v>5.1942945669656418E-2</v>
      </c>
      <c r="I250" s="138">
        <f t="shared" si="13"/>
        <v>5.1942945669656417</v>
      </c>
      <c r="J250" s="3"/>
    </row>
    <row r="251" spans="1:10" x14ac:dyDescent="0.25">
      <c r="A251" s="119">
        <v>10210</v>
      </c>
      <c r="B251" s="119" t="s">
        <v>191</v>
      </c>
      <c r="C251" s="120">
        <v>298273</v>
      </c>
      <c r="D251" s="122">
        <v>328338</v>
      </c>
      <c r="E251" s="122">
        <v>1331859</v>
      </c>
      <c r="F251" s="122">
        <f t="shared" si="12"/>
        <v>1660197</v>
      </c>
      <c r="G251" s="121">
        <f t="shared" si="14"/>
        <v>0.17966120888063283</v>
      </c>
      <c r="H251" s="121">
        <f t="shared" si="15"/>
        <v>4.1768226429165341E-2</v>
      </c>
      <c r="I251" s="138">
        <f t="shared" si="13"/>
        <v>4.1768226429165338</v>
      </c>
      <c r="J251" s="3"/>
    </row>
    <row r="252" spans="1:10" x14ac:dyDescent="0.25">
      <c r="A252" s="119">
        <v>10301</v>
      </c>
      <c r="B252" s="119" t="s">
        <v>68</v>
      </c>
      <c r="C252" s="120">
        <v>13306360</v>
      </c>
      <c r="D252" s="122">
        <v>4767301</v>
      </c>
      <c r="E252" s="122">
        <v>8142545</v>
      </c>
      <c r="F252" s="122">
        <f t="shared" si="12"/>
        <v>12909846</v>
      </c>
      <c r="G252" s="121">
        <f t="shared" si="14"/>
        <v>1.0307140766822471</v>
      </c>
      <c r="H252" s="121">
        <f t="shared" si="15"/>
        <v>0.23962378527239789</v>
      </c>
      <c r="I252" s="138">
        <f t="shared" si="13"/>
        <v>23.962378527239789</v>
      </c>
      <c r="J252" s="3"/>
    </row>
    <row r="253" spans="1:10" x14ac:dyDescent="0.25">
      <c r="A253" s="119">
        <v>10302</v>
      </c>
      <c r="B253" s="119" t="s">
        <v>190</v>
      </c>
      <c r="C253" s="120">
        <v>627036</v>
      </c>
      <c r="D253" s="122">
        <v>252189</v>
      </c>
      <c r="E253" s="122">
        <v>795869</v>
      </c>
      <c r="F253" s="122">
        <f t="shared" si="12"/>
        <v>1048058</v>
      </c>
      <c r="G253" s="121">
        <f t="shared" si="14"/>
        <v>0.59828368277328159</v>
      </c>
      <c r="H253" s="121">
        <f t="shared" si="15"/>
        <v>0.13909095061000198</v>
      </c>
      <c r="I253" s="138">
        <f t="shared" si="13"/>
        <v>13.909095061000198</v>
      </c>
      <c r="J253" s="3"/>
    </row>
    <row r="254" spans="1:10" x14ac:dyDescent="0.25">
      <c r="A254" s="119">
        <v>10303</v>
      </c>
      <c r="B254" s="119" t="s">
        <v>175</v>
      </c>
      <c r="C254" s="120">
        <v>1128624</v>
      </c>
      <c r="D254" s="122">
        <v>569207</v>
      </c>
      <c r="E254" s="122">
        <v>1587465</v>
      </c>
      <c r="F254" s="122">
        <f t="shared" si="12"/>
        <v>2156672</v>
      </c>
      <c r="G254" s="121">
        <f t="shared" si="14"/>
        <v>0.52331740756127965</v>
      </c>
      <c r="H254" s="121">
        <f t="shared" si="15"/>
        <v>0.121662545351489</v>
      </c>
      <c r="I254" s="138">
        <f t="shared" si="13"/>
        <v>12.1662545351489</v>
      </c>
      <c r="J254" s="3"/>
    </row>
    <row r="255" spans="1:10" x14ac:dyDescent="0.25">
      <c r="A255" s="119">
        <v>10304</v>
      </c>
      <c r="B255" s="119" t="s">
        <v>207</v>
      </c>
      <c r="C255" s="120">
        <v>1139313</v>
      </c>
      <c r="D255" s="122">
        <v>331183</v>
      </c>
      <c r="E255" s="122">
        <v>957597</v>
      </c>
      <c r="F255" s="122">
        <f t="shared" si="12"/>
        <v>1288780</v>
      </c>
      <c r="G255" s="121">
        <f t="shared" si="14"/>
        <v>0.88402442620152388</v>
      </c>
      <c r="H255" s="121">
        <f t="shared" si="15"/>
        <v>0.20552089475825946</v>
      </c>
      <c r="I255" s="138">
        <f t="shared" si="13"/>
        <v>20.552089475825948</v>
      </c>
      <c r="J255" s="3"/>
    </row>
    <row r="256" spans="1:10" x14ac:dyDescent="0.25">
      <c r="A256" s="119">
        <v>10305</v>
      </c>
      <c r="B256" s="119" t="s">
        <v>203</v>
      </c>
      <c r="C256" s="120">
        <v>773497</v>
      </c>
      <c r="D256" s="122">
        <v>217276</v>
      </c>
      <c r="E256" s="122">
        <v>1131124</v>
      </c>
      <c r="F256" s="122">
        <f t="shared" si="12"/>
        <v>1348400</v>
      </c>
      <c r="G256" s="121">
        <f t="shared" si="14"/>
        <v>0.57364061109463071</v>
      </c>
      <c r="H256" s="121">
        <f t="shared" si="15"/>
        <v>0.13336184857291222</v>
      </c>
      <c r="I256" s="138">
        <f t="shared" si="13"/>
        <v>13.336184857291222</v>
      </c>
      <c r="J256" s="3"/>
    </row>
    <row r="257" spans="1:10" x14ac:dyDescent="0.25">
      <c r="A257" s="119">
        <v>10306</v>
      </c>
      <c r="B257" s="119" t="s">
        <v>336</v>
      </c>
      <c r="C257" s="120">
        <v>466137</v>
      </c>
      <c r="D257" s="122">
        <v>422968</v>
      </c>
      <c r="E257" s="122">
        <v>954002</v>
      </c>
      <c r="F257" s="122">
        <f t="shared" si="12"/>
        <v>1376970</v>
      </c>
      <c r="G257" s="121">
        <f t="shared" si="14"/>
        <v>0.33852371511361901</v>
      </c>
      <c r="H257" s="121">
        <f t="shared" si="15"/>
        <v>7.870110232811707E-2</v>
      </c>
      <c r="I257" s="138">
        <f t="shared" si="13"/>
        <v>7.8701102328117072</v>
      </c>
      <c r="J257" s="3"/>
    </row>
    <row r="258" spans="1:10" x14ac:dyDescent="0.25">
      <c r="A258" s="119">
        <v>10307</v>
      </c>
      <c r="B258" s="119" t="s">
        <v>229</v>
      </c>
      <c r="C258" s="120">
        <v>896880</v>
      </c>
      <c r="D258" s="122">
        <v>384592</v>
      </c>
      <c r="E258" s="122">
        <v>1182536</v>
      </c>
      <c r="F258" s="122">
        <f t="shared" si="12"/>
        <v>1567128</v>
      </c>
      <c r="G258" s="121">
        <f t="shared" si="14"/>
        <v>0.57230806928342803</v>
      </c>
      <c r="H258" s="121">
        <f t="shared" si="15"/>
        <v>0.13305205488709984</v>
      </c>
      <c r="I258" s="138">
        <f t="shared" si="13"/>
        <v>13.305205488709984</v>
      </c>
      <c r="J258" s="3"/>
    </row>
    <row r="259" spans="1:10" x14ac:dyDescent="0.25">
      <c r="A259" s="119">
        <v>10401</v>
      </c>
      <c r="B259" s="119" t="s">
        <v>210</v>
      </c>
      <c r="C259" s="120">
        <v>559622</v>
      </c>
      <c r="D259" s="122">
        <v>411079</v>
      </c>
      <c r="E259" s="122">
        <v>1148992</v>
      </c>
      <c r="F259" s="122">
        <f t="shared" si="12"/>
        <v>1560071</v>
      </c>
      <c r="G259" s="121">
        <f t="shared" si="14"/>
        <v>0.35871572511763888</v>
      </c>
      <c r="H259" s="121">
        <f t="shared" si="15"/>
        <v>8.3395406964952831E-2</v>
      </c>
      <c r="I259" s="138">
        <f t="shared" si="13"/>
        <v>8.3395406964952823</v>
      </c>
      <c r="J259" s="3"/>
    </row>
    <row r="260" spans="1:10" x14ac:dyDescent="0.25">
      <c r="A260" s="119">
        <v>10402</v>
      </c>
      <c r="B260" s="119" t="s">
        <v>200</v>
      </c>
      <c r="C260" s="120">
        <v>186917</v>
      </c>
      <c r="D260" s="122">
        <v>388784</v>
      </c>
      <c r="E260" s="122">
        <v>677696</v>
      </c>
      <c r="F260" s="122">
        <f t="shared" si="12"/>
        <v>1066480</v>
      </c>
      <c r="G260" s="121">
        <f t="shared" si="14"/>
        <v>0.17526535893781411</v>
      </c>
      <c r="H260" s="121">
        <f t="shared" si="15"/>
        <v>4.0746264833202379E-2</v>
      </c>
      <c r="I260" s="138">
        <f t="shared" si="13"/>
        <v>4.0746264833202384</v>
      </c>
      <c r="J260" s="3"/>
    </row>
    <row r="261" spans="1:10" x14ac:dyDescent="0.25">
      <c r="A261" s="119">
        <v>10403</v>
      </c>
      <c r="B261" s="119" t="s">
        <v>195</v>
      </c>
      <c r="C261" s="120">
        <v>495521</v>
      </c>
      <c r="D261" s="122">
        <v>318332</v>
      </c>
      <c r="E261" s="122">
        <v>850786</v>
      </c>
      <c r="F261" s="122">
        <f t="shared" si="12"/>
        <v>1169118</v>
      </c>
      <c r="G261" s="121">
        <f t="shared" si="14"/>
        <v>0.42384173368299866</v>
      </c>
      <c r="H261" s="121">
        <f t="shared" si="15"/>
        <v>9.8536114795728991E-2</v>
      </c>
      <c r="I261" s="138">
        <f t="shared" si="13"/>
        <v>9.8536114795728995</v>
      </c>
      <c r="J261" s="3"/>
    </row>
    <row r="262" spans="1:10" x14ac:dyDescent="0.25">
      <c r="A262" s="119">
        <v>10404</v>
      </c>
      <c r="B262" s="119" t="s">
        <v>205</v>
      </c>
      <c r="C262" s="120">
        <v>142346</v>
      </c>
      <c r="D262" s="122">
        <v>143492</v>
      </c>
      <c r="E262" s="122">
        <v>839790</v>
      </c>
      <c r="F262" s="122">
        <f t="shared" ref="F262:F325" si="16">SUM(D262:E262)</f>
        <v>983282</v>
      </c>
      <c r="G262" s="121">
        <f t="shared" si="14"/>
        <v>0.14476620135424018</v>
      </c>
      <c r="H262" s="121">
        <f t="shared" si="15"/>
        <v>3.3655720759796476E-2</v>
      </c>
      <c r="I262" s="138">
        <f t="shared" ref="I262:I325" si="17">H262*100</f>
        <v>3.3655720759796477</v>
      </c>
      <c r="J262" s="3"/>
    </row>
    <row r="263" spans="1:10" x14ac:dyDescent="0.25">
      <c r="A263" s="119">
        <v>11101</v>
      </c>
      <c r="B263" s="119" t="s">
        <v>53</v>
      </c>
      <c r="C263" s="120">
        <v>3856119</v>
      </c>
      <c r="D263" s="122">
        <v>764620</v>
      </c>
      <c r="E263" s="122">
        <v>3290584</v>
      </c>
      <c r="F263" s="122">
        <f t="shared" si="16"/>
        <v>4055204</v>
      </c>
      <c r="G263" s="121">
        <f t="shared" ref="G263:G326" si="18">IFERROR(C263/F263,0)</f>
        <v>0.95090629226051271</v>
      </c>
      <c r="H263" s="121">
        <f t="shared" ref="H263:H326" si="19">IFERROR(G263/$G$3,0)</f>
        <v>0.22106981009152424</v>
      </c>
      <c r="I263" s="138">
        <f t="shared" si="17"/>
        <v>22.106981009152424</v>
      </c>
      <c r="J263" s="3"/>
    </row>
    <row r="264" spans="1:10" x14ac:dyDescent="0.25">
      <c r="A264" s="119">
        <v>11102</v>
      </c>
      <c r="B264" s="119" t="s">
        <v>330</v>
      </c>
      <c r="C264" s="120">
        <v>267778</v>
      </c>
      <c r="D264" s="122">
        <v>159712</v>
      </c>
      <c r="E264" s="122">
        <v>825229</v>
      </c>
      <c r="F264" s="122">
        <f t="shared" si="16"/>
        <v>984941</v>
      </c>
      <c r="G264" s="121">
        <f t="shared" si="18"/>
        <v>0.27187212228955848</v>
      </c>
      <c r="H264" s="121">
        <f t="shared" si="19"/>
        <v>6.3205721670907239E-2</v>
      </c>
      <c r="I264" s="138">
        <f t="shared" si="17"/>
        <v>6.3205721670907238</v>
      </c>
      <c r="J264" s="3"/>
    </row>
    <row r="265" spans="1:10" x14ac:dyDescent="0.25">
      <c r="A265" s="119">
        <v>11201</v>
      </c>
      <c r="B265" s="119" t="s">
        <v>157</v>
      </c>
      <c r="C265" s="120">
        <v>1680630</v>
      </c>
      <c r="D265" s="122">
        <v>589925</v>
      </c>
      <c r="E265" s="122">
        <v>1886347</v>
      </c>
      <c r="F265" s="122">
        <f t="shared" si="16"/>
        <v>2476272</v>
      </c>
      <c r="G265" s="121">
        <f t="shared" si="18"/>
        <v>0.67869361685630658</v>
      </c>
      <c r="H265" s="121">
        <f t="shared" si="19"/>
        <v>0.15778491551683668</v>
      </c>
      <c r="I265" s="138">
        <f t="shared" si="17"/>
        <v>15.778491551683668</v>
      </c>
      <c r="J265" s="3"/>
    </row>
    <row r="266" spans="1:10" x14ac:dyDescent="0.25">
      <c r="A266" s="119">
        <v>11202</v>
      </c>
      <c r="B266" s="119" t="s">
        <v>211</v>
      </c>
      <c r="C266" s="120">
        <v>534475</v>
      </c>
      <c r="D266" s="122">
        <v>523797</v>
      </c>
      <c r="E266" s="122">
        <v>1083653</v>
      </c>
      <c r="F266" s="122">
        <f t="shared" si="16"/>
        <v>1607450</v>
      </c>
      <c r="G266" s="121">
        <f t="shared" si="18"/>
        <v>0.33249867803042088</v>
      </c>
      <c r="H266" s="121">
        <f t="shared" si="19"/>
        <v>7.7300381968374091E-2</v>
      </c>
      <c r="I266" s="138">
        <f t="shared" si="17"/>
        <v>7.730038196837409</v>
      </c>
      <c r="J266" s="3"/>
    </row>
    <row r="267" spans="1:10" x14ac:dyDescent="0.25">
      <c r="A267" s="119">
        <v>11203</v>
      </c>
      <c r="B267" s="119" t="s">
        <v>280</v>
      </c>
      <c r="C267" s="120">
        <v>567825</v>
      </c>
      <c r="D267" s="122">
        <v>319210</v>
      </c>
      <c r="E267" s="122">
        <v>594952</v>
      </c>
      <c r="F267" s="122">
        <f t="shared" si="16"/>
        <v>914162</v>
      </c>
      <c r="G267" s="121">
        <f t="shared" si="18"/>
        <v>0.62114264211376102</v>
      </c>
      <c r="H267" s="121">
        <f t="shared" si="19"/>
        <v>0.14440527636577816</v>
      </c>
      <c r="I267" s="138">
        <f t="shared" si="17"/>
        <v>14.440527636577816</v>
      </c>
      <c r="J267" s="3"/>
    </row>
    <row r="268" spans="1:10" x14ac:dyDescent="0.25">
      <c r="A268" s="119">
        <v>11301</v>
      </c>
      <c r="B268" s="119" t="s">
        <v>222</v>
      </c>
      <c r="C268" s="120">
        <v>258922</v>
      </c>
      <c r="D268" s="122">
        <v>326663</v>
      </c>
      <c r="E268" s="122">
        <v>533745</v>
      </c>
      <c r="F268" s="122">
        <f t="shared" si="16"/>
        <v>860408</v>
      </c>
      <c r="G268" s="121">
        <f t="shared" si="18"/>
        <v>0.3009293265520544</v>
      </c>
      <c r="H268" s="121">
        <f t="shared" si="19"/>
        <v>6.9961035712241562E-2</v>
      </c>
      <c r="I268" s="138">
        <f t="shared" si="17"/>
        <v>6.9961035712241566</v>
      </c>
      <c r="J268" s="3"/>
    </row>
    <row r="269" spans="1:10" x14ac:dyDescent="0.25">
      <c r="A269" s="119">
        <v>11302</v>
      </c>
      <c r="B269" s="119" t="s">
        <v>335</v>
      </c>
      <c r="C269" s="120">
        <v>55657</v>
      </c>
      <c r="D269" s="122">
        <v>256505</v>
      </c>
      <c r="E269" s="122">
        <v>476911</v>
      </c>
      <c r="F269" s="122">
        <f t="shared" si="16"/>
        <v>733416</v>
      </c>
      <c r="G269" s="121">
        <f t="shared" si="18"/>
        <v>7.5887354516399969E-2</v>
      </c>
      <c r="H269" s="121">
        <f t="shared" si="19"/>
        <v>1.7642540792749965E-2</v>
      </c>
      <c r="I269" s="138">
        <f t="shared" si="17"/>
        <v>1.7642540792749966</v>
      </c>
      <c r="J269" s="3"/>
    </row>
    <row r="270" spans="1:10" x14ac:dyDescent="0.25">
      <c r="A270" s="119">
        <v>11303</v>
      </c>
      <c r="B270" s="119" t="s">
        <v>243</v>
      </c>
      <c r="C270" s="120">
        <v>85094</v>
      </c>
      <c r="D270" s="122">
        <v>113702</v>
      </c>
      <c r="E270" s="122">
        <v>628882</v>
      </c>
      <c r="F270" s="122">
        <f t="shared" si="16"/>
        <v>742584</v>
      </c>
      <c r="G270" s="121">
        <f t="shared" si="18"/>
        <v>0.11459174988957478</v>
      </c>
      <c r="H270" s="121">
        <f t="shared" si="19"/>
        <v>2.6640665428685067E-2</v>
      </c>
      <c r="I270" s="138">
        <f t="shared" si="17"/>
        <v>2.6640665428685066</v>
      </c>
      <c r="J270" s="3"/>
    </row>
    <row r="271" spans="1:10" x14ac:dyDescent="0.25">
      <c r="A271" s="119">
        <v>11401</v>
      </c>
      <c r="B271" s="119" t="s">
        <v>161</v>
      </c>
      <c r="C271" s="120">
        <v>363469</v>
      </c>
      <c r="D271" s="122">
        <v>731974</v>
      </c>
      <c r="E271" s="122">
        <v>803153</v>
      </c>
      <c r="F271" s="122">
        <f t="shared" si="16"/>
        <v>1535127</v>
      </c>
      <c r="G271" s="121">
        <f t="shared" si="18"/>
        <v>0.23676803287285025</v>
      </c>
      <c r="H271" s="121">
        <f t="shared" si="19"/>
        <v>5.5044607958704042E-2</v>
      </c>
      <c r="I271" s="138">
        <f t="shared" si="17"/>
        <v>5.5044607958704042</v>
      </c>
      <c r="J271" s="3"/>
    </row>
    <row r="272" spans="1:10" x14ac:dyDescent="0.25">
      <c r="A272" s="119">
        <v>11402</v>
      </c>
      <c r="B272" s="119" t="s">
        <v>173</v>
      </c>
      <c r="C272" s="120">
        <v>155060</v>
      </c>
      <c r="D272" s="122">
        <v>237694</v>
      </c>
      <c r="E272" s="122">
        <v>743749</v>
      </c>
      <c r="F272" s="122">
        <f t="shared" si="16"/>
        <v>981443</v>
      </c>
      <c r="G272" s="121">
        <f t="shared" si="18"/>
        <v>0.15799185485046</v>
      </c>
      <c r="H272" s="121">
        <f t="shared" si="19"/>
        <v>3.6730464013198579E-2</v>
      </c>
      <c r="I272" s="138">
        <f t="shared" si="17"/>
        <v>3.673046401319858</v>
      </c>
      <c r="J272" s="3"/>
    </row>
    <row r="273" spans="1:10" x14ac:dyDescent="0.25">
      <c r="A273" s="119">
        <v>12101</v>
      </c>
      <c r="B273" s="119" t="s">
        <v>51</v>
      </c>
      <c r="C273" s="120">
        <v>12214830</v>
      </c>
      <c r="D273" s="122">
        <v>2484688</v>
      </c>
      <c r="E273" s="122">
        <v>9821662</v>
      </c>
      <c r="F273" s="122">
        <f t="shared" si="16"/>
        <v>12306350</v>
      </c>
      <c r="G273" s="121">
        <f t="shared" si="18"/>
        <v>0.99256318892279194</v>
      </c>
      <c r="H273" s="121">
        <f t="shared" si="19"/>
        <v>0.23075434189984817</v>
      </c>
      <c r="I273" s="138">
        <f t="shared" si="17"/>
        <v>23.075434189984819</v>
      </c>
      <c r="J273" s="3"/>
    </row>
    <row r="274" spans="1:10" x14ac:dyDescent="0.25">
      <c r="A274" s="119">
        <v>12102</v>
      </c>
      <c r="B274" s="119" t="s">
        <v>250</v>
      </c>
      <c r="C274" s="120">
        <v>133972</v>
      </c>
      <c r="D274" s="122">
        <v>105279</v>
      </c>
      <c r="E274" s="122">
        <v>699296</v>
      </c>
      <c r="F274" s="122">
        <f t="shared" si="16"/>
        <v>804575</v>
      </c>
      <c r="G274" s="121">
        <f t="shared" si="18"/>
        <v>0.1665127551813069</v>
      </c>
      <c r="H274" s="121">
        <f t="shared" si="19"/>
        <v>3.87114308374596E-2</v>
      </c>
      <c r="I274" s="138">
        <f t="shared" si="17"/>
        <v>3.8711430837459599</v>
      </c>
      <c r="J274" s="3"/>
    </row>
    <row r="275" spans="1:10" x14ac:dyDescent="0.25">
      <c r="A275" s="119">
        <v>12103</v>
      </c>
      <c r="B275" s="119" t="s">
        <v>246</v>
      </c>
      <c r="C275" s="120">
        <v>349541</v>
      </c>
      <c r="D275" s="122">
        <v>332824</v>
      </c>
      <c r="E275" s="122">
        <v>696786</v>
      </c>
      <c r="F275" s="122">
        <f t="shared" si="16"/>
        <v>1029610</v>
      </c>
      <c r="G275" s="121">
        <f t="shared" si="18"/>
        <v>0.33948873845436622</v>
      </c>
      <c r="H275" s="121">
        <f t="shared" si="19"/>
        <v>7.8925454115889679E-2</v>
      </c>
      <c r="I275" s="138">
        <f t="shared" si="17"/>
        <v>7.8925454115889675</v>
      </c>
      <c r="J275" s="3"/>
    </row>
    <row r="276" spans="1:10" x14ac:dyDescent="0.25">
      <c r="A276" s="119">
        <v>12104</v>
      </c>
      <c r="B276" s="119" t="s">
        <v>151</v>
      </c>
      <c r="C276" s="120">
        <v>170262</v>
      </c>
      <c r="D276" s="122">
        <v>132662</v>
      </c>
      <c r="E276" s="122">
        <v>669097</v>
      </c>
      <c r="F276" s="122">
        <f t="shared" si="16"/>
        <v>801759</v>
      </c>
      <c r="G276" s="121">
        <f t="shared" si="18"/>
        <v>0.21236057219189308</v>
      </c>
      <c r="H276" s="121">
        <f t="shared" si="19"/>
        <v>4.9370281538243979E-2</v>
      </c>
      <c r="I276" s="138">
        <f t="shared" si="17"/>
        <v>4.9370281538243983</v>
      </c>
      <c r="J276" s="3"/>
    </row>
    <row r="277" spans="1:10" x14ac:dyDescent="0.25">
      <c r="A277" s="119">
        <v>12201</v>
      </c>
      <c r="B277" s="119" t="s">
        <v>223</v>
      </c>
      <c r="C277" s="120">
        <v>298388</v>
      </c>
      <c r="D277" s="122">
        <v>358057</v>
      </c>
      <c r="E277" s="122">
        <v>986025</v>
      </c>
      <c r="F277" s="122">
        <f t="shared" si="16"/>
        <v>1344082</v>
      </c>
      <c r="G277" s="121">
        <f t="shared" si="18"/>
        <v>0.222001336227998</v>
      </c>
      <c r="H277" s="121">
        <f t="shared" si="19"/>
        <v>5.1611597945492048E-2</v>
      </c>
      <c r="I277" s="138">
        <f t="shared" si="17"/>
        <v>5.1611597945492047</v>
      </c>
      <c r="J277" s="3"/>
    </row>
    <row r="278" spans="1:10" x14ac:dyDescent="0.25">
      <c r="A278" s="119">
        <v>12301</v>
      </c>
      <c r="B278" s="119" t="s">
        <v>185</v>
      </c>
      <c r="C278" s="120">
        <v>997881</v>
      </c>
      <c r="D278" s="122">
        <v>311622</v>
      </c>
      <c r="E278" s="122">
        <v>1174114</v>
      </c>
      <c r="F278" s="122">
        <f t="shared" si="16"/>
        <v>1485736</v>
      </c>
      <c r="G278" s="121">
        <f t="shared" si="18"/>
        <v>0.67164085678747776</v>
      </c>
      <c r="H278" s="121">
        <f t="shared" si="19"/>
        <v>0.15614526675046808</v>
      </c>
      <c r="I278" s="138">
        <f t="shared" si="17"/>
        <v>15.614526675046807</v>
      </c>
      <c r="J278" s="3"/>
    </row>
    <row r="279" spans="1:10" x14ac:dyDescent="0.25">
      <c r="A279" s="119">
        <v>12302</v>
      </c>
      <c r="B279" s="119" t="s">
        <v>154</v>
      </c>
      <c r="C279" s="120">
        <v>230872</v>
      </c>
      <c r="D279" s="122">
        <v>152194</v>
      </c>
      <c r="E279" s="122">
        <v>639908</v>
      </c>
      <c r="F279" s="122">
        <f t="shared" si="16"/>
        <v>792102</v>
      </c>
      <c r="G279" s="121">
        <f t="shared" si="18"/>
        <v>0.29146751302231277</v>
      </c>
      <c r="H279" s="121">
        <f t="shared" si="19"/>
        <v>6.7761322304973101E-2</v>
      </c>
      <c r="I279" s="138">
        <f t="shared" si="17"/>
        <v>6.7761322304973097</v>
      </c>
      <c r="J279" s="3"/>
    </row>
    <row r="280" spans="1:10" x14ac:dyDescent="0.25">
      <c r="A280" s="119">
        <v>12303</v>
      </c>
      <c r="B280" s="119" t="s">
        <v>256</v>
      </c>
      <c r="C280" s="120">
        <v>97191</v>
      </c>
      <c r="D280" s="122">
        <v>199046</v>
      </c>
      <c r="E280" s="122">
        <v>612870</v>
      </c>
      <c r="F280" s="122">
        <f t="shared" si="16"/>
        <v>811916</v>
      </c>
      <c r="G280" s="121">
        <f t="shared" si="18"/>
        <v>0.11970573310539515</v>
      </c>
      <c r="H280" s="121">
        <f t="shared" si="19"/>
        <v>2.7829581000633898E-2</v>
      </c>
      <c r="I280" s="138">
        <f t="shared" si="17"/>
        <v>2.7829581000633898</v>
      </c>
      <c r="J280" s="3"/>
    </row>
    <row r="281" spans="1:10" x14ac:dyDescent="0.25">
      <c r="A281" s="119">
        <v>12401</v>
      </c>
      <c r="B281" s="119" t="s">
        <v>91</v>
      </c>
      <c r="C281" s="120">
        <v>2504711</v>
      </c>
      <c r="D281" s="122">
        <v>726249</v>
      </c>
      <c r="E281" s="122">
        <v>2476678</v>
      </c>
      <c r="F281" s="122">
        <f t="shared" si="16"/>
        <v>3202927</v>
      </c>
      <c r="G281" s="121">
        <f t="shared" si="18"/>
        <v>0.78200689556771041</v>
      </c>
      <c r="H281" s="121">
        <f t="shared" si="19"/>
        <v>0.18180352501658917</v>
      </c>
      <c r="I281" s="138">
        <f t="shared" si="17"/>
        <v>18.180352501658916</v>
      </c>
      <c r="J281" s="3"/>
    </row>
    <row r="282" spans="1:10" x14ac:dyDescent="0.25">
      <c r="A282" s="119">
        <v>12402</v>
      </c>
      <c r="B282" s="119" t="s">
        <v>258</v>
      </c>
      <c r="C282" s="120">
        <v>343501</v>
      </c>
      <c r="D282" s="122">
        <v>232543</v>
      </c>
      <c r="E282" s="122">
        <v>659435</v>
      </c>
      <c r="F282" s="122">
        <f t="shared" si="16"/>
        <v>891978</v>
      </c>
      <c r="G282" s="121">
        <f t="shared" si="18"/>
        <v>0.38510030516447713</v>
      </c>
      <c r="H282" s="121">
        <f t="shared" si="19"/>
        <v>8.9529380572839296E-2</v>
      </c>
      <c r="I282" s="138">
        <f t="shared" si="17"/>
        <v>8.9529380572839301</v>
      </c>
      <c r="J282" s="3"/>
    </row>
    <row r="283" spans="1:10" x14ac:dyDescent="0.25">
      <c r="A283" s="119">
        <v>13101</v>
      </c>
      <c r="B283" s="119" t="s">
        <v>7</v>
      </c>
      <c r="C283" s="120">
        <v>117956874</v>
      </c>
      <c r="D283" s="122">
        <v>8670493</v>
      </c>
      <c r="E283" s="122">
        <v>48991100</v>
      </c>
      <c r="F283" s="122">
        <f t="shared" si="16"/>
        <v>57661593</v>
      </c>
      <c r="G283" s="121">
        <f t="shared" si="18"/>
        <v>2.0456749087733321</v>
      </c>
      <c r="H283" s="121">
        <f t="shared" si="19"/>
        <v>0.47558520463299309</v>
      </c>
      <c r="I283" s="138">
        <f t="shared" si="17"/>
        <v>47.55852046329931</v>
      </c>
      <c r="J283" s="3"/>
    </row>
    <row r="284" spans="1:10" x14ac:dyDescent="0.25">
      <c r="A284" s="119">
        <v>13102</v>
      </c>
      <c r="B284" s="119" t="s">
        <v>21</v>
      </c>
      <c r="C284" s="120">
        <v>12154293</v>
      </c>
      <c r="D284" s="122">
        <v>2584714</v>
      </c>
      <c r="E284" s="122">
        <v>5794671</v>
      </c>
      <c r="F284" s="122">
        <f t="shared" si="16"/>
        <v>8379385</v>
      </c>
      <c r="G284" s="121">
        <f t="shared" si="18"/>
        <v>1.4504994101595761</v>
      </c>
      <c r="H284" s="121">
        <f t="shared" si="19"/>
        <v>0.33721685485912856</v>
      </c>
      <c r="I284" s="138">
        <f t="shared" si="17"/>
        <v>33.721685485912857</v>
      </c>
      <c r="J284" s="3"/>
    </row>
    <row r="285" spans="1:10" x14ac:dyDescent="0.25">
      <c r="A285" s="119">
        <v>13103</v>
      </c>
      <c r="B285" s="119" t="s">
        <v>46</v>
      </c>
      <c r="C285" s="120">
        <v>3719267</v>
      </c>
      <c r="D285" s="122">
        <v>970146</v>
      </c>
      <c r="E285" s="122">
        <v>6700824</v>
      </c>
      <c r="F285" s="122">
        <f t="shared" si="16"/>
        <v>7670970</v>
      </c>
      <c r="G285" s="121">
        <f t="shared" si="18"/>
        <v>0.48484963440086454</v>
      </c>
      <c r="H285" s="121">
        <f t="shared" si="19"/>
        <v>0.11271943142277498</v>
      </c>
      <c r="I285" s="138">
        <f t="shared" si="17"/>
        <v>11.271943142277498</v>
      </c>
      <c r="J285" s="3"/>
    </row>
    <row r="286" spans="1:10" x14ac:dyDescent="0.25">
      <c r="A286" s="119">
        <v>13104</v>
      </c>
      <c r="B286" s="119" t="s">
        <v>43</v>
      </c>
      <c r="C286" s="120">
        <v>9147229</v>
      </c>
      <c r="D286" s="122">
        <v>2557890</v>
      </c>
      <c r="E286" s="122">
        <v>7059031</v>
      </c>
      <c r="F286" s="122">
        <f t="shared" si="16"/>
        <v>9616921</v>
      </c>
      <c r="G286" s="121">
        <f t="shared" si="18"/>
        <v>0.95115983587678421</v>
      </c>
      <c r="H286" s="121">
        <f t="shared" si="19"/>
        <v>0.22112875474207</v>
      </c>
      <c r="I286" s="138">
        <f t="shared" si="17"/>
        <v>22.112875474207002</v>
      </c>
      <c r="J286" s="3"/>
    </row>
    <row r="287" spans="1:10" x14ac:dyDescent="0.25">
      <c r="A287" s="119">
        <v>13105</v>
      </c>
      <c r="B287" s="119" t="s">
        <v>49</v>
      </c>
      <c r="C287" s="120">
        <v>5693027</v>
      </c>
      <c r="D287" s="122">
        <v>2908099</v>
      </c>
      <c r="E287" s="122">
        <v>7720048</v>
      </c>
      <c r="F287" s="122">
        <f t="shared" si="16"/>
        <v>10628147</v>
      </c>
      <c r="G287" s="121">
        <f t="shared" si="18"/>
        <v>0.53565565098036372</v>
      </c>
      <c r="H287" s="121">
        <f t="shared" si="19"/>
        <v>0.12453098060291191</v>
      </c>
      <c r="I287" s="138">
        <f t="shared" si="17"/>
        <v>12.453098060291191</v>
      </c>
      <c r="J287" s="3"/>
    </row>
    <row r="288" spans="1:10" x14ac:dyDescent="0.25">
      <c r="A288" s="119">
        <v>13106</v>
      </c>
      <c r="B288" s="119" t="s">
        <v>23</v>
      </c>
      <c r="C288" s="120">
        <v>17274739</v>
      </c>
      <c r="D288" s="122">
        <v>1929143</v>
      </c>
      <c r="E288" s="122">
        <v>9632579</v>
      </c>
      <c r="F288" s="122">
        <f t="shared" si="16"/>
        <v>11561722</v>
      </c>
      <c r="G288" s="121">
        <f t="shared" si="18"/>
        <v>1.4941320159747831</v>
      </c>
      <c r="H288" s="121">
        <f t="shared" si="19"/>
        <v>0.34736070600395152</v>
      </c>
      <c r="I288" s="138">
        <f t="shared" si="17"/>
        <v>34.736070600395152</v>
      </c>
      <c r="J288" s="3"/>
    </row>
    <row r="289" spans="1:10" x14ac:dyDescent="0.25">
      <c r="A289" s="119">
        <v>13107</v>
      </c>
      <c r="B289" s="119" t="s">
        <v>11</v>
      </c>
      <c r="C289" s="120">
        <v>23740606</v>
      </c>
      <c r="D289" s="122">
        <v>3304967</v>
      </c>
      <c r="E289" s="122">
        <v>8340365</v>
      </c>
      <c r="F289" s="122">
        <f t="shared" si="16"/>
        <v>11645332</v>
      </c>
      <c r="G289" s="121">
        <f t="shared" si="18"/>
        <v>2.0386371122781215</v>
      </c>
      <c r="H289" s="121">
        <f t="shared" si="19"/>
        <v>0.47394903464724147</v>
      </c>
      <c r="I289" s="138">
        <f t="shared" si="17"/>
        <v>47.394903464724145</v>
      </c>
      <c r="J289" s="3"/>
    </row>
    <row r="290" spans="1:10" x14ac:dyDescent="0.25">
      <c r="A290" s="119">
        <v>13108</v>
      </c>
      <c r="B290" s="119" t="s">
        <v>26</v>
      </c>
      <c r="C290" s="120">
        <v>9306261</v>
      </c>
      <c r="D290" s="122">
        <v>1733563</v>
      </c>
      <c r="E290" s="122">
        <v>5994853</v>
      </c>
      <c r="F290" s="122">
        <f t="shared" si="16"/>
        <v>7728416</v>
      </c>
      <c r="G290" s="121">
        <f t="shared" si="18"/>
        <v>1.2041614995880139</v>
      </c>
      <c r="H290" s="121">
        <f t="shared" si="19"/>
        <v>0.27994741038112447</v>
      </c>
      <c r="I290" s="138">
        <f t="shared" si="17"/>
        <v>27.994741038112448</v>
      </c>
      <c r="J290" s="3"/>
    </row>
    <row r="291" spans="1:10" x14ac:dyDescent="0.25">
      <c r="A291" s="119">
        <v>13109</v>
      </c>
      <c r="B291" s="119" t="s">
        <v>20</v>
      </c>
      <c r="C291" s="120">
        <v>9537158</v>
      </c>
      <c r="D291" s="122">
        <v>1452780</v>
      </c>
      <c r="E291" s="122">
        <v>5483187</v>
      </c>
      <c r="F291" s="122">
        <f t="shared" si="16"/>
        <v>6935967</v>
      </c>
      <c r="G291" s="121">
        <f t="shared" si="18"/>
        <v>1.3750293217946394</v>
      </c>
      <c r="H291" s="121">
        <f t="shared" si="19"/>
        <v>0.31967132146827759</v>
      </c>
      <c r="I291" s="138">
        <f t="shared" si="17"/>
        <v>31.967132146827758</v>
      </c>
      <c r="J291" s="3"/>
    </row>
    <row r="292" spans="1:10" x14ac:dyDescent="0.25">
      <c r="A292" s="119">
        <v>13110</v>
      </c>
      <c r="B292" s="119" t="s">
        <v>35</v>
      </c>
      <c r="C292" s="120">
        <v>26849931</v>
      </c>
      <c r="D292" s="122">
        <v>3748417</v>
      </c>
      <c r="E292" s="122">
        <v>14465340</v>
      </c>
      <c r="F292" s="122">
        <f t="shared" si="16"/>
        <v>18213757</v>
      </c>
      <c r="G292" s="121">
        <f t="shared" si="18"/>
        <v>1.4741566498334198</v>
      </c>
      <c r="H292" s="121">
        <f t="shared" si="19"/>
        <v>0.3427167674420537</v>
      </c>
      <c r="I292" s="138">
        <f t="shared" si="17"/>
        <v>34.271676744205372</v>
      </c>
      <c r="J292" s="3"/>
    </row>
    <row r="293" spans="1:10" x14ac:dyDescent="0.25">
      <c r="A293" s="119">
        <v>13111</v>
      </c>
      <c r="B293" s="119" t="s">
        <v>36</v>
      </c>
      <c r="C293" s="120">
        <v>4362587</v>
      </c>
      <c r="D293" s="122">
        <v>1821059</v>
      </c>
      <c r="E293" s="122">
        <v>6160875</v>
      </c>
      <c r="F293" s="122">
        <f t="shared" si="16"/>
        <v>7981934</v>
      </c>
      <c r="G293" s="121">
        <f t="shared" si="18"/>
        <v>0.54655763878779251</v>
      </c>
      <c r="H293" s="121">
        <f t="shared" si="19"/>
        <v>0.12706551044441614</v>
      </c>
      <c r="I293" s="138">
        <f t="shared" si="17"/>
        <v>12.706551044441614</v>
      </c>
      <c r="J293" s="3"/>
    </row>
    <row r="294" spans="1:10" x14ac:dyDescent="0.25">
      <c r="A294" s="119">
        <v>13112</v>
      </c>
      <c r="B294" s="119" t="s">
        <v>27</v>
      </c>
      <c r="C294" s="120">
        <v>4481563</v>
      </c>
      <c r="D294" s="122">
        <v>2922658</v>
      </c>
      <c r="E294" s="122">
        <v>8234669</v>
      </c>
      <c r="F294" s="122">
        <f t="shared" si="16"/>
        <v>11157327</v>
      </c>
      <c r="G294" s="121">
        <f t="shared" si="18"/>
        <v>0.40166995195175331</v>
      </c>
      <c r="H294" s="121">
        <f t="shared" si="19"/>
        <v>9.3381546341812074E-2</v>
      </c>
      <c r="I294" s="138">
        <f t="shared" si="17"/>
        <v>9.3381546341812083</v>
      </c>
      <c r="J294" s="3"/>
    </row>
    <row r="295" spans="1:10" x14ac:dyDescent="0.25">
      <c r="A295" s="119">
        <v>13113</v>
      </c>
      <c r="B295" s="119" t="s">
        <v>18</v>
      </c>
      <c r="C295" s="120">
        <v>14887194</v>
      </c>
      <c r="D295" s="122">
        <v>1803954</v>
      </c>
      <c r="E295" s="122">
        <v>6474953</v>
      </c>
      <c r="F295" s="122">
        <f t="shared" si="16"/>
        <v>8278907</v>
      </c>
      <c r="G295" s="121">
        <f t="shared" si="18"/>
        <v>1.7982076619534439</v>
      </c>
      <c r="H295" s="121">
        <f t="shared" si="19"/>
        <v>0.41805320836415655</v>
      </c>
      <c r="I295" s="138">
        <f t="shared" si="17"/>
        <v>41.805320836415653</v>
      </c>
      <c r="J295" s="3"/>
    </row>
    <row r="296" spans="1:10" x14ac:dyDescent="0.25">
      <c r="A296" s="119">
        <v>13114</v>
      </c>
      <c r="B296" s="119" t="s">
        <v>3</v>
      </c>
      <c r="C296" s="120">
        <v>192615541</v>
      </c>
      <c r="D296" s="122">
        <v>14995240</v>
      </c>
      <c r="E296" s="122">
        <v>29784652</v>
      </c>
      <c r="F296" s="122">
        <f t="shared" si="16"/>
        <v>44779892</v>
      </c>
      <c r="G296" s="121">
        <f t="shared" si="18"/>
        <v>4.3013846706017063</v>
      </c>
      <c r="H296" s="121">
        <f t="shared" si="19"/>
        <v>1</v>
      </c>
      <c r="I296" s="138">
        <f t="shared" si="17"/>
        <v>100</v>
      </c>
      <c r="J296" s="3"/>
    </row>
    <row r="297" spans="1:10" x14ac:dyDescent="0.25">
      <c r="A297" s="119">
        <v>13115</v>
      </c>
      <c r="B297" s="119" t="s">
        <v>9</v>
      </c>
      <c r="C297" s="120">
        <v>47284835</v>
      </c>
      <c r="D297" s="122">
        <v>6748856</v>
      </c>
      <c r="E297" s="122">
        <v>10234738</v>
      </c>
      <c r="F297" s="122">
        <f t="shared" si="16"/>
        <v>16983594</v>
      </c>
      <c r="G297" s="121">
        <f t="shared" si="18"/>
        <v>2.7841477487038375</v>
      </c>
      <c r="H297" s="121">
        <f t="shared" si="19"/>
        <v>0.6472677897730017</v>
      </c>
      <c r="I297" s="138">
        <f t="shared" si="17"/>
        <v>64.726778977300171</v>
      </c>
      <c r="J297" s="3"/>
    </row>
    <row r="298" spans="1:10" x14ac:dyDescent="0.25">
      <c r="A298" s="119">
        <v>13116</v>
      </c>
      <c r="B298" s="119" t="s">
        <v>33</v>
      </c>
      <c r="C298" s="120">
        <v>4336553</v>
      </c>
      <c r="D298" s="122">
        <v>2284434</v>
      </c>
      <c r="E298" s="122">
        <v>6428636</v>
      </c>
      <c r="F298" s="122">
        <f t="shared" si="16"/>
        <v>8713070</v>
      </c>
      <c r="G298" s="121">
        <f t="shared" si="18"/>
        <v>0.49770666366734112</v>
      </c>
      <c r="H298" s="121">
        <f t="shared" si="19"/>
        <v>0.11570847570759549</v>
      </c>
      <c r="I298" s="138">
        <f t="shared" si="17"/>
        <v>11.570847570759549</v>
      </c>
      <c r="J298" s="3"/>
    </row>
    <row r="299" spans="1:10" x14ac:dyDescent="0.25">
      <c r="A299" s="119">
        <v>13117</v>
      </c>
      <c r="B299" s="119" t="s">
        <v>44</v>
      </c>
      <c r="C299" s="120">
        <v>3687538</v>
      </c>
      <c r="D299" s="122">
        <v>1761638</v>
      </c>
      <c r="E299" s="122">
        <v>6024430</v>
      </c>
      <c r="F299" s="122">
        <f t="shared" si="16"/>
        <v>7786068</v>
      </c>
      <c r="G299" s="121">
        <f t="shared" si="18"/>
        <v>0.4736072174042148</v>
      </c>
      <c r="H299" s="121">
        <f t="shared" si="19"/>
        <v>0.11010575748807964</v>
      </c>
      <c r="I299" s="138">
        <f t="shared" si="17"/>
        <v>11.010575748807964</v>
      </c>
      <c r="J299" s="3"/>
    </row>
    <row r="300" spans="1:10" x14ac:dyDescent="0.25">
      <c r="A300" s="119">
        <v>13118</v>
      </c>
      <c r="B300" s="119" t="s">
        <v>16</v>
      </c>
      <c r="C300" s="120">
        <v>14984456</v>
      </c>
      <c r="D300" s="122">
        <v>1446490</v>
      </c>
      <c r="E300" s="122">
        <v>8073351</v>
      </c>
      <c r="F300" s="122">
        <f t="shared" si="16"/>
        <v>9519841</v>
      </c>
      <c r="G300" s="121">
        <f t="shared" si="18"/>
        <v>1.5740237678339375</v>
      </c>
      <c r="H300" s="121">
        <f t="shared" si="19"/>
        <v>0.36593420220976253</v>
      </c>
      <c r="I300" s="138">
        <f t="shared" si="17"/>
        <v>36.593420220976256</v>
      </c>
      <c r="J300" s="3"/>
    </row>
    <row r="301" spans="1:10" x14ac:dyDescent="0.25">
      <c r="A301" s="119">
        <v>13119</v>
      </c>
      <c r="B301" s="119" t="s">
        <v>8</v>
      </c>
      <c r="C301" s="120">
        <v>56286478</v>
      </c>
      <c r="D301" s="122">
        <v>16033869</v>
      </c>
      <c r="E301" s="122">
        <v>17967475</v>
      </c>
      <c r="F301" s="122">
        <f t="shared" si="16"/>
        <v>34001344</v>
      </c>
      <c r="G301" s="121">
        <f t="shared" si="18"/>
        <v>1.6554192093112554</v>
      </c>
      <c r="H301" s="121">
        <f t="shared" si="19"/>
        <v>0.384857281104246</v>
      </c>
      <c r="I301" s="138">
        <f t="shared" si="17"/>
        <v>38.485728110424603</v>
      </c>
      <c r="J301" s="3"/>
    </row>
    <row r="302" spans="1:10" x14ac:dyDescent="0.25">
      <c r="A302" s="119">
        <v>13120</v>
      </c>
      <c r="B302" s="119" t="s">
        <v>31</v>
      </c>
      <c r="C302" s="120">
        <v>26616810</v>
      </c>
      <c r="D302" s="122">
        <v>2151877</v>
      </c>
      <c r="E302" s="122">
        <v>11716581</v>
      </c>
      <c r="F302" s="122">
        <f t="shared" si="16"/>
        <v>13868458</v>
      </c>
      <c r="G302" s="121">
        <f t="shared" si="18"/>
        <v>1.9192335586263447</v>
      </c>
      <c r="H302" s="121">
        <f t="shared" si="19"/>
        <v>0.44618970531595575</v>
      </c>
      <c r="I302" s="138">
        <f t="shared" si="17"/>
        <v>44.618970531595572</v>
      </c>
      <c r="J302" s="3"/>
    </row>
    <row r="303" spans="1:10" x14ac:dyDescent="0.25">
      <c r="A303" s="119">
        <v>13121</v>
      </c>
      <c r="B303" s="119" t="s">
        <v>45</v>
      </c>
      <c r="C303" s="120">
        <v>4737314</v>
      </c>
      <c r="D303" s="122">
        <v>797654</v>
      </c>
      <c r="E303" s="122">
        <v>5886506</v>
      </c>
      <c r="F303" s="122">
        <f t="shared" si="16"/>
        <v>6684160</v>
      </c>
      <c r="G303" s="121">
        <f t="shared" si="18"/>
        <v>0.70873737313289931</v>
      </c>
      <c r="H303" s="121">
        <f t="shared" si="19"/>
        <v>0.16476958640245407</v>
      </c>
      <c r="I303" s="138">
        <f t="shared" si="17"/>
        <v>16.476958640245407</v>
      </c>
      <c r="J303" s="3"/>
    </row>
    <row r="304" spans="1:10" x14ac:dyDescent="0.25">
      <c r="A304" s="119">
        <v>13122</v>
      </c>
      <c r="B304" s="119" t="s">
        <v>14</v>
      </c>
      <c r="C304" s="120">
        <v>28152554</v>
      </c>
      <c r="D304" s="122">
        <v>4039408</v>
      </c>
      <c r="E304" s="122">
        <v>10442880</v>
      </c>
      <c r="F304" s="122">
        <f t="shared" si="16"/>
        <v>14482288</v>
      </c>
      <c r="G304" s="121">
        <f t="shared" si="18"/>
        <v>1.9439299922774633</v>
      </c>
      <c r="H304" s="121">
        <f t="shared" si="19"/>
        <v>0.45193121311922413</v>
      </c>
      <c r="I304" s="138">
        <f t="shared" si="17"/>
        <v>45.193121311922411</v>
      </c>
      <c r="J304" s="3"/>
    </row>
    <row r="305" spans="1:10" x14ac:dyDescent="0.25">
      <c r="A305" s="119">
        <v>13123</v>
      </c>
      <c r="B305" s="119" t="s">
        <v>4</v>
      </c>
      <c r="C305" s="120">
        <v>86030627</v>
      </c>
      <c r="D305" s="122">
        <v>9295063</v>
      </c>
      <c r="E305" s="122">
        <v>27052771</v>
      </c>
      <c r="F305" s="122">
        <f t="shared" si="16"/>
        <v>36347834</v>
      </c>
      <c r="G305" s="121">
        <f t="shared" si="18"/>
        <v>2.3668708017099451</v>
      </c>
      <c r="H305" s="121">
        <f t="shared" si="19"/>
        <v>0.55025787809367244</v>
      </c>
      <c r="I305" s="138">
        <f t="shared" si="17"/>
        <v>55.025787809367245</v>
      </c>
      <c r="J305" s="3"/>
    </row>
    <row r="306" spans="1:10" x14ac:dyDescent="0.25">
      <c r="A306" s="119">
        <v>13124</v>
      </c>
      <c r="B306" s="119" t="s">
        <v>15</v>
      </c>
      <c r="C306" s="120">
        <v>23283819</v>
      </c>
      <c r="D306" s="122">
        <v>4268036</v>
      </c>
      <c r="E306" s="122">
        <v>8253072</v>
      </c>
      <c r="F306" s="122">
        <f t="shared" si="16"/>
        <v>12521108</v>
      </c>
      <c r="G306" s="121">
        <f t="shared" si="18"/>
        <v>1.8595653835107884</v>
      </c>
      <c r="H306" s="121">
        <f t="shared" si="19"/>
        <v>0.43231785248601351</v>
      </c>
      <c r="I306" s="138">
        <f t="shared" si="17"/>
        <v>43.231785248601348</v>
      </c>
      <c r="J306" s="3"/>
    </row>
    <row r="307" spans="1:10" x14ac:dyDescent="0.25">
      <c r="A307" s="119">
        <v>13125</v>
      </c>
      <c r="B307" s="119" t="s">
        <v>12</v>
      </c>
      <c r="C307" s="120">
        <v>29698236</v>
      </c>
      <c r="D307" s="122">
        <v>4141913</v>
      </c>
      <c r="E307" s="122">
        <v>7657761</v>
      </c>
      <c r="F307" s="122">
        <f t="shared" si="16"/>
        <v>11799674</v>
      </c>
      <c r="G307" s="121">
        <f t="shared" si="18"/>
        <v>2.5168691948608073</v>
      </c>
      <c r="H307" s="121">
        <f t="shared" si="19"/>
        <v>0.58512999594354598</v>
      </c>
      <c r="I307" s="138">
        <f t="shared" si="17"/>
        <v>58.512999594354596</v>
      </c>
      <c r="J307" s="3"/>
    </row>
    <row r="308" spans="1:10" x14ac:dyDescent="0.25">
      <c r="A308" s="119">
        <v>13126</v>
      </c>
      <c r="B308" s="119" t="s">
        <v>40</v>
      </c>
      <c r="C308" s="120">
        <v>9369801</v>
      </c>
      <c r="D308" s="122">
        <v>1354277</v>
      </c>
      <c r="E308" s="122">
        <v>5636560</v>
      </c>
      <c r="F308" s="122">
        <f t="shared" si="16"/>
        <v>6990837</v>
      </c>
      <c r="G308" s="121">
        <f t="shared" si="18"/>
        <v>1.3402974493612139</v>
      </c>
      <c r="H308" s="121">
        <f t="shared" si="19"/>
        <v>0.31159674197976905</v>
      </c>
      <c r="I308" s="138">
        <f t="shared" si="17"/>
        <v>31.159674197976905</v>
      </c>
      <c r="J308" s="3"/>
    </row>
    <row r="309" spans="1:10" x14ac:dyDescent="0.25">
      <c r="A309" s="119">
        <v>13127</v>
      </c>
      <c r="B309" s="119" t="s">
        <v>6</v>
      </c>
      <c r="C309" s="120">
        <v>21487860</v>
      </c>
      <c r="D309" s="122">
        <v>3497746</v>
      </c>
      <c r="E309" s="122">
        <v>8942135</v>
      </c>
      <c r="F309" s="122">
        <f t="shared" si="16"/>
        <v>12439881</v>
      </c>
      <c r="G309" s="121">
        <f t="shared" si="18"/>
        <v>1.72733645924748</v>
      </c>
      <c r="H309" s="121">
        <f t="shared" si="19"/>
        <v>0.40157683897772589</v>
      </c>
      <c r="I309" s="138">
        <f t="shared" si="17"/>
        <v>40.157683897772586</v>
      </c>
      <c r="J309" s="3"/>
    </row>
    <row r="310" spans="1:10" x14ac:dyDescent="0.25">
      <c r="A310" s="119">
        <v>13128</v>
      </c>
      <c r="B310" s="119" t="s">
        <v>10</v>
      </c>
      <c r="C310" s="120">
        <v>15869447</v>
      </c>
      <c r="D310" s="122">
        <v>3008630</v>
      </c>
      <c r="E310" s="122">
        <v>8363998</v>
      </c>
      <c r="F310" s="122">
        <f t="shared" si="16"/>
        <v>11372628</v>
      </c>
      <c r="G310" s="121">
        <f t="shared" si="18"/>
        <v>1.3954072005168903</v>
      </c>
      <c r="H310" s="121">
        <f t="shared" si="19"/>
        <v>0.32440883747365273</v>
      </c>
      <c r="I310" s="138">
        <f t="shared" si="17"/>
        <v>32.440883747365277</v>
      </c>
      <c r="J310" s="3"/>
    </row>
    <row r="311" spans="1:10" x14ac:dyDescent="0.25">
      <c r="A311" s="119">
        <v>13129</v>
      </c>
      <c r="B311" s="119" t="s">
        <v>22</v>
      </c>
      <c r="C311" s="120">
        <v>13571650</v>
      </c>
      <c r="D311" s="122">
        <v>1204928</v>
      </c>
      <c r="E311" s="122">
        <v>6332494</v>
      </c>
      <c r="F311" s="122">
        <f t="shared" si="16"/>
        <v>7537422</v>
      </c>
      <c r="G311" s="121">
        <f t="shared" si="18"/>
        <v>1.8005692131872144</v>
      </c>
      <c r="H311" s="121">
        <f t="shared" si="19"/>
        <v>0.4186022295316682</v>
      </c>
      <c r="I311" s="138">
        <f t="shared" si="17"/>
        <v>41.860222953166819</v>
      </c>
      <c r="J311" s="3"/>
    </row>
    <row r="312" spans="1:10" x14ac:dyDescent="0.25">
      <c r="A312" s="119">
        <v>13130</v>
      </c>
      <c r="B312" s="119" t="s">
        <v>41</v>
      </c>
      <c r="C312" s="120">
        <v>11226700</v>
      </c>
      <c r="D312" s="122">
        <v>1412595</v>
      </c>
      <c r="E312" s="122">
        <v>7620359</v>
      </c>
      <c r="F312" s="122">
        <f t="shared" si="16"/>
        <v>9032954</v>
      </c>
      <c r="G312" s="121">
        <f t="shared" si="18"/>
        <v>1.2428603090417598</v>
      </c>
      <c r="H312" s="121">
        <f t="shared" si="19"/>
        <v>0.28894423638421074</v>
      </c>
      <c r="I312" s="138">
        <f t="shared" si="17"/>
        <v>28.894423638421074</v>
      </c>
      <c r="J312" s="3"/>
    </row>
    <row r="313" spans="1:10" x14ac:dyDescent="0.25">
      <c r="A313" s="119">
        <v>13131</v>
      </c>
      <c r="B313" s="119" t="s">
        <v>38</v>
      </c>
      <c r="C313" s="120">
        <v>3913975</v>
      </c>
      <c r="D313" s="122">
        <v>1095593</v>
      </c>
      <c r="E313" s="122">
        <v>5576137</v>
      </c>
      <c r="F313" s="122">
        <f t="shared" si="16"/>
        <v>6671730</v>
      </c>
      <c r="G313" s="121">
        <f t="shared" si="18"/>
        <v>0.586650688801855</v>
      </c>
      <c r="H313" s="121">
        <f t="shared" si="19"/>
        <v>0.13638647406064019</v>
      </c>
      <c r="I313" s="138">
        <f t="shared" si="17"/>
        <v>13.63864740606402</v>
      </c>
      <c r="J313" s="3"/>
    </row>
    <row r="314" spans="1:10" x14ac:dyDescent="0.25">
      <c r="A314" s="119">
        <v>13132</v>
      </c>
      <c r="B314" s="119" t="s">
        <v>5</v>
      </c>
      <c r="C314" s="120">
        <v>61353662</v>
      </c>
      <c r="D314" s="122">
        <v>7328312</v>
      </c>
      <c r="E314" s="122">
        <v>15455197</v>
      </c>
      <c r="F314" s="122">
        <f t="shared" si="16"/>
        <v>22783509</v>
      </c>
      <c r="G314" s="121">
        <f t="shared" si="18"/>
        <v>2.6928978323751624</v>
      </c>
      <c r="H314" s="121">
        <f t="shared" si="19"/>
        <v>0.6260537102808017</v>
      </c>
      <c r="I314" s="138">
        <f t="shared" si="17"/>
        <v>62.605371028080171</v>
      </c>
      <c r="J314" s="3"/>
    </row>
    <row r="315" spans="1:10" x14ac:dyDescent="0.25">
      <c r="A315" s="119">
        <v>13201</v>
      </c>
      <c r="B315" s="119" t="s">
        <v>13</v>
      </c>
      <c r="C315" s="120">
        <v>22945737</v>
      </c>
      <c r="D315" s="122">
        <v>12014092</v>
      </c>
      <c r="E315" s="122">
        <v>13095474</v>
      </c>
      <c r="F315" s="122">
        <f t="shared" si="16"/>
        <v>25109566</v>
      </c>
      <c r="G315" s="121">
        <f t="shared" si="18"/>
        <v>0.91382451612266014</v>
      </c>
      <c r="H315" s="121">
        <f t="shared" si="19"/>
        <v>0.21244891729128432</v>
      </c>
      <c r="I315" s="138">
        <f t="shared" si="17"/>
        <v>21.244891729128433</v>
      </c>
      <c r="J315" s="3"/>
    </row>
    <row r="316" spans="1:10" x14ac:dyDescent="0.25">
      <c r="A316" s="119">
        <v>13202</v>
      </c>
      <c r="B316" s="119" t="s">
        <v>78</v>
      </c>
      <c r="C316" s="120">
        <v>5162722</v>
      </c>
      <c r="D316" s="122">
        <v>813998</v>
      </c>
      <c r="E316" s="122">
        <v>2009168</v>
      </c>
      <c r="F316" s="122">
        <f t="shared" si="16"/>
        <v>2823166</v>
      </c>
      <c r="G316" s="121">
        <f t="shared" si="18"/>
        <v>1.8286994105199623</v>
      </c>
      <c r="H316" s="121">
        <f t="shared" si="19"/>
        <v>0.42514202996500466</v>
      </c>
      <c r="I316" s="138">
        <f t="shared" si="17"/>
        <v>42.514202996500465</v>
      </c>
      <c r="J316" s="3"/>
    </row>
    <row r="317" spans="1:10" x14ac:dyDescent="0.25">
      <c r="A317" s="119">
        <v>13203</v>
      </c>
      <c r="B317" s="119" t="s">
        <v>228</v>
      </c>
      <c r="C317" s="120">
        <v>2349315</v>
      </c>
      <c r="D317" s="122">
        <v>1054179</v>
      </c>
      <c r="E317" s="122">
        <v>2034956</v>
      </c>
      <c r="F317" s="122">
        <f t="shared" si="16"/>
        <v>3089135</v>
      </c>
      <c r="G317" s="121">
        <f t="shared" si="18"/>
        <v>0.76050900980371527</v>
      </c>
      <c r="H317" s="121">
        <f t="shared" si="19"/>
        <v>0.17680562610489106</v>
      </c>
      <c r="I317" s="138">
        <f t="shared" si="17"/>
        <v>17.680562610489105</v>
      </c>
      <c r="J317" s="3"/>
    </row>
    <row r="318" spans="1:10" x14ac:dyDescent="0.25">
      <c r="A318" s="119">
        <v>13301</v>
      </c>
      <c r="B318" s="119" t="s">
        <v>57</v>
      </c>
      <c r="C318" s="120">
        <v>18476589</v>
      </c>
      <c r="D318" s="122">
        <v>4299146</v>
      </c>
      <c r="E318" s="122">
        <v>3669043</v>
      </c>
      <c r="F318" s="122">
        <f t="shared" si="16"/>
        <v>7968189</v>
      </c>
      <c r="G318" s="121">
        <f t="shared" si="18"/>
        <v>2.318794019569566</v>
      </c>
      <c r="H318" s="121">
        <f t="shared" si="19"/>
        <v>0.53908083027719478</v>
      </c>
      <c r="I318" s="138">
        <f t="shared" si="17"/>
        <v>53.908083027719478</v>
      </c>
      <c r="J318" s="3"/>
    </row>
    <row r="319" spans="1:10" x14ac:dyDescent="0.25">
      <c r="A319" s="119">
        <v>13302</v>
      </c>
      <c r="B319" s="119" t="s">
        <v>79</v>
      </c>
      <c r="C319" s="120">
        <v>13089690</v>
      </c>
      <c r="D319" s="122">
        <v>2206728</v>
      </c>
      <c r="E319" s="122">
        <v>1924251</v>
      </c>
      <c r="F319" s="122">
        <f t="shared" si="16"/>
        <v>4130979</v>
      </c>
      <c r="G319" s="121">
        <f t="shared" si="18"/>
        <v>3.1686653454302238</v>
      </c>
      <c r="H319" s="121">
        <f t="shared" si="19"/>
        <v>0.73666170037914092</v>
      </c>
      <c r="I319" s="138">
        <f t="shared" si="17"/>
        <v>73.666170037914085</v>
      </c>
      <c r="J319" s="3"/>
    </row>
    <row r="320" spans="1:10" x14ac:dyDescent="0.25">
      <c r="A320" s="119">
        <v>13303</v>
      </c>
      <c r="B320" s="119" t="s">
        <v>219</v>
      </c>
      <c r="C320" s="120">
        <v>2401169</v>
      </c>
      <c r="D320" s="122">
        <v>665627</v>
      </c>
      <c r="E320" s="122">
        <v>1274361</v>
      </c>
      <c r="F320" s="122">
        <f t="shared" si="16"/>
        <v>1939988</v>
      </c>
      <c r="G320" s="121">
        <f t="shared" si="18"/>
        <v>1.2377236354039303</v>
      </c>
      <c r="H320" s="121">
        <f t="shared" si="19"/>
        <v>0.28775004566861706</v>
      </c>
      <c r="I320" s="138">
        <f t="shared" si="17"/>
        <v>28.775004566861707</v>
      </c>
      <c r="J320" s="3"/>
    </row>
    <row r="321" spans="1:10" x14ac:dyDescent="0.25">
      <c r="A321" s="119">
        <v>13401</v>
      </c>
      <c r="B321" s="119" t="s">
        <v>42</v>
      </c>
      <c r="C321" s="120">
        <v>22801158</v>
      </c>
      <c r="D321" s="122">
        <v>5375402</v>
      </c>
      <c r="E321" s="122">
        <v>10815646</v>
      </c>
      <c r="F321" s="122">
        <f t="shared" si="16"/>
        <v>16191048</v>
      </c>
      <c r="G321" s="121">
        <f t="shared" si="18"/>
        <v>1.4082570813204927</v>
      </c>
      <c r="H321" s="121">
        <f t="shared" si="19"/>
        <v>0.32739621986040518</v>
      </c>
      <c r="I321" s="138">
        <f t="shared" si="17"/>
        <v>32.739621986040518</v>
      </c>
      <c r="J321" s="3"/>
    </row>
    <row r="322" spans="1:10" x14ac:dyDescent="0.25">
      <c r="A322" s="119">
        <v>13402</v>
      </c>
      <c r="B322" s="119" t="s">
        <v>81</v>
      </c>
      <c r="C322" s="120">
        <v>8429219</v>
      </c>
      <c r="D322" s="122">
        <v>1090472</v>
      </c>
      <c r="E322" s="122">
        <v>3439821</v>
      </c>
      <c r="F322" s="122">
        <f t="shared" si="16"/>
        <v>4530293</v>
      </c>
      <c r="G322" s="121">
        <f t="shared" si="18"/>
        <v>1.8606344004681374</v>
      </c>
      <c r="H322" s="121">
        <f t="shared" si="19"/>
        <v>0.43256638105046752</v>
      </c>
      <c r="I322" s="138">
        <f t="shared" si="17"/>
        <v>43.256638105046754</v>
      </c>
      <c r="J322" s="3"/>
    </row>
    <row r="323" spans="1:10" x14ac:dyDescent="0.25">
      <c r="A323" s="119">
        <v>13403</v>
      </c>
      <c r="B323" s="119" t="s">
        <v>232</v>
      </c>
      <c r="C323" s="120">
        <v>3989526</v>
      </c>
      <c r="D323" s="122">
        <v>544764</v>
      </c>
      <c r="E323" s="122">
        <v>2102040</v>
      </c>
      <c r="F323" s="122">
        <f t="shared" si="16"/>
        <v>2646804</v>
      </c>
      <c r="G323" s="121">
        <f t="shared" si="18"/>
        <v>1.5072993693526231</v>
      </c>
      <c r="H323" s="121">
        <f t="shared" si="19"/>
        <v>0.35042189545483549</v>
      </c>
      <c r="I323" s="138">
        <f t="shared" si="17"/>
        <v>35.042189545483552</v>
      </c>
      <c r="J323" s="3"/>
    </row>
    <row r="324" spans="1:10" x14ac:dyDescent="0.25">
      <c r="A324" s="119">
        <v>13404</v>
      </c>
      <c r="B324" s="119" t="s">
        <v>146</v>
      </c>
      <c r="C324" s="120">
        <v>6434203</v>
      </c>
      <c r="D324" s="122">
        <v>1818683</v>
      </c>
      <c r="E324" s="122">
        <v>2821330</v>
      </c>
      <c r="F324" s="122">
        <f t="shared" si="16"/>
        <v>4640013</v>
      </c>
      <c r="G324" s="121">
        <f t="shared" si="18"/>
        <v>1.3866777959458303</v>
      </c>
      <c r="H324" s="121">
        <f t="shared" si="19"/>
        <v>0.32237939690054568</v>
      </c>
      <c r="I324" s="138">
        <f t="shared" si="17"/>
        <v>32.237939690054567</v>
      </c>
      <c r="J324" s="3"/>
    </row>
    <row r="325" spans="1:10" x14ac:dyDescent="0.25">
      <c r="A325" s="119">
        <v>13501</v>
      </c>
      <c r="B325" s="119" t="s">
        <v>149</v>
      </c>
      <c r="C325" s="120">
        <v>5933091</v>
      </c>
      <c r="D325" s="122">
        <v>2162233</v>
      </c>
      <c r="E325" s="122">
        <v>4902900</v>
      </c>
      <c r="F325" s="122">
        <f t="shared" si="16"/>
        <v>7065133</v>
      </c>
      <c r="G325" s="121">
        <f t="shared" si="18"/>
        <v>0.83977060304455697</v>
      </c>
      <c r="H325" s="121">
        <f t="shared" si="19"/>
        <v>0.1952326209706523</v>
      </c>
      <c r="I325" s="138">
        <f t="shared" si="17"/>
        <v>19.523262097065231</v>
      </c>
      <c r="J325" s="3"/>
    </row>
    <row r="326" spans="1:10" x14ac:dyDescent="0.25">
      <c r="A326" s="119">
        <v>13502</v>
      </c>
      <c r="B326" s="119" t="s">
        <v>218</v>
      </c>
      <c r="C326" s="120">
        <v>3493829</v>
      </c>
      <c r="D326" s="122">
        <v>504244</v>
      </c>
      <c r="E326" s="122">
        <v>1362802</v>
      </c>
      <c r="F326" s="122">
        <f t="shared" ref="F326:F350" si="20">SUM(D326:E326)</f>
        <v>1867046</v>
      </c>
      <c r="G326" s="121">
        <f t="shared" si="18"/>
        <v>1.8713138294396603</v>
      </c>
      <c r="H326" s="121">
        <f t="shared" si="19"/>
        <v>0.43504916968467472</v>
      </c>
      <c r="I326" s="138">
        <f t="shared" ref="I326:I350" si="21">H326*100</f>
        <v>43.504916968467469</v>
      </c>
      <c r="J326" s="3"/>
    </row>
    <row r="327" spans="1:10" x14ac:dyDescent="0.25">
      <c r="A327" s="119">
        <v>13503</v>
      </c>
      <c r="B327" s="119" t="s">
        <v>158</v>
      </c>
      <c r="C327" s="120">
        <v>2847820</v>
      </c>
      <c r="D327" s="122">
        <v>489553</v>
      </c>
      <c r="E327" s="122">
        <v>1853151</v>
      </c>
      <c r="F327" s="122">
        <f t="shared" si="20"/>
        <v>2342704</v>
      </c>
      <c r="G327" s="121">
        <f t="shared" ref="G327:G350" si="22">IFERROR(C327/F327,0)</f>
        <v>1.2156123863706212</v>
      </c>
      <c r="H327" s="121">
        <f t="shared" ref="H327:H350" si="23">IFERROR(G327/$G$3,0)</f>
        <v>0.28260955005462768</v>
      </c>
      <c r="I327" s="138">
        <f t="shared" si="21"/>
        <v>28.260955005462769</v>
      </c>
      <c r="J327" s="3"/>
    </row>
    <row r="328" spans="1:10" x14ac:dyDescent="0.25">
      <c r="A328" s="119">
        <v>13504</v>
      </c>
      <c r="B328" s="119" t="s">
        <v>242</v>
      </c>
      <c r="C328" s="120">
        <v>2513888</v>
      </c>
      <c r="D328" s="122">
        <v>279080</v>
      </c>
      <c r="E328" s="122">
        <v>931481</v>
      </c>
      <c r="F328" s="122">
        <f t="shared" si="20"/>
        <v>1210561</v>
      </c>
      <c r="G328" s="121">
        <f t="shared" si="22"/>
        <v>2.0766305869757904</v>
      </c>
      <c r="H328" s="121">
        <f t="shared" si="23"/>
        <v>0.48278188211548573</v>
      </c>
      <c r="I328" s="138">
        <f t="shared" si="21"/>
        <v>48.278188211548574</v>
      </c>
      <c r="J328" s="3"/>
    </row>
    <row r="329" spans="1:10" x14ac:dyDescent="0.25">
      <c r="A329" s="119">
        <v>13505</v>
      </c>
      <c r="B329" s="119" t="s">
        <v>252</v>
      </c>
      <c r="C329" s="120">
        <v>829710</v>
      </c>
      <c r="D329" s="122">
        <v>340527</v>
      </c>
      <c r="E329" s="122">
        <v>942444</v>
      </c>
      <c r="F329" s="122">
        <f t="shared" si="20"/>
        <v>1282971</v>
      </c>
      <c r="G329" s="121">
        <f t="shared" si="22"/>
        <v>0.64670986327828139</v>
      </c>
      <c r="H329" s="121">
        <f t="shared" si="23"/>
        <v>0.15034922770295159</v>
      </c>
      <c r="I329" s="138">
        <f t="shared" si="21"/>
        <v>15.034922770295159</v>
      </c>
      <c r="J329" s="3"/>
    </row>
    <row r="330" spans="1:10" x14ac:dyDescent="0.25">
      <c r="A330" s="119">
        <v>13601</v>
      </c>
      <c r="B330" s="119" t="s">
        <v>64</v>
      </c>
      <c r="C330" s="120">
        <v>4036533</v>
      </c>
      <c r="D330" s="122">
        <v>1549754</v>
      </c>
      <c r="E330" s="122">
        <v>3321526</v>
      </c>
      <c r="F330" s="122">
        <f t="shared" si="20"/>
        <v>4871280</v>
      </c>
      <c r="G330" s="121">
        <f t="shared" si="22"/>
        <v>0.82863908459378233</v>
      </c>
      <c r="H330" s="121">
        <f t="shared" si="23"/>
        <v>0.19264472909321703</v>
      </c>
      <c r="I330" s="138">
        <f t="shared" si="21"/>
        <v>19.264472909321704</v>
      </c>
      <c r="J330" s="3"/>
    </row>
    <row r="331" spans="1:10" x14ac:dyDescent="0.25">
      <c r="A331" s="119">
        <v>13602</v>
      </c>
      <c r="B331" s="119" t="s">
        <v>136</v>
      </c>
      <c r="C331" s="120">
        <v>3625856</v>
      </c>
      <c r="D331" s="122">
        <v>1073785</v>
      </c>
      <c r="E331" s="122">
        <v>2960694</v>
      </c>
      <c r="F331" s="122">
        <f t="shared" si="20"/>
        <v>4034479</v>
      </c>
      <c r="G331" s="121">
        <f t="shared" si="22"/>
        <v>0.89871728171097187</v>
      </c>
      <c r="H331" s="121">
        <f t="shared" si="23"/>
        <v>0.20893673794240153</v>
      </c>
      <c r="I331" s="138">
        <f t="shared" si="21"/>
        <v>20.893673794240154</v>
      </c>
      <c r="J331" s="3"/>
    </row>
    <row r="332" spans="1:10" x14ac:dyDescent="0.25">
      <c r="A332" s="119">
        <v>13603</v>
      </c>
      <c r="B332" s="119" t="s">
        <v>226</v>
      </c>
      <c r="C332" s="120">
        <v>2384234</v>
      </c>
      <c r="D332" s="122">
        <v>605466</v>
      </c>
      <c r="E332" s="122">
        <v>2321214</v>
      </c>
      <c r="F332" s="122">
        <f t="shared" si="20"/>
        <v>2926680</v>
      </c>
      <c r="G332" s="121">
        <f t="shared" si="22"/>
        <v>0.81465483072970057</v>
      </c>
      <c r="H332" s="121">
        <f t="shared" si="23"/>
        <v>0.18939362394104159</v>
      </c>
      <c r="I332" s="138">
        <f t="shared" si="21"/>
        <v>18.939362394104158</v>
      </c>
      <c r="J332" s="3"/>
    </row>
    <row r="333" spans="1:10" x14ac:dyDescent="0.25">
      <c r="A333" s="119">
        <v>13604</v>
      </c>
      <c r="B333" s="119" t="s">
        <v>55</v>
      </c>
      <c r="C333" s="120">
        <v>4458454</v>
      </c>
      <c r="D333" s="122">
        <v>1030281</v>
      </c>
      <c r="E333" s="122">
        <v>2371740</v>
      </c>
      <c r="F333" s="122">
        <f t="shared" si="20"/>
        <v>3402021</v>
      </c>
      <c r="G333" s="121">
        <f t="shared" si="22"/>
        <v>1.3105310049526444</v>
      </c>
      <c r="H333" s="121">
        <f t="shared" si="23"/>
        <v>0.30467654146573192</v>
      </c>
      <c r="I333" s="138">
        <f t="shared" si="21"/>
        <v>30.467654146573192</v>
      </c>
      <c r="J333" s="3"/>
    </row>
    <row r="334" spans="1:10" x14ac:dyDescent="0.25">
      <c r="A334" s="119">
        <v>13605</v>
      </c>
      <c r="B334" s="119" t="s">
        <v>80</v>
      </c>
      <c r="C334" s="120">
        <v>4579231</v>
      </c>
      <c r="D334" s="122">
        <v>923364</v>
      </c>
      <c r="E334" s="122">
        <v>5568709</v>
      </c>
      <c r="F334" s="122">
        <f t="shared" si="20"/>
        <v>6492073</v>
      </c>
      <c r="G334" s="121">
        <f t="shared" si="22"/>
        <v>0.7053572872640218</v>
      </c>
      <c r="H334" s="121">
        <f t="shared" si="23"/>
        <v>0.16398377296614852</v>
      </c>
      <c r="I334" s="138">
        <f t="shared" si="21"/>
        <v>16.398377296614854</v>
      </c>
      <c r="J334" s="3"/>
    </row>
    <row r="335" spans="1:10" x14ac:dyDescent="0.25">
      <c r="A335" s="119">
        <v>14101</v>
      </c>
      <c r="B335" s="119" t="s">
        <v>63</v>
      </c>
      <c r="C335" s="120">
        <v>10654642</v>
      </c>
      <c r="D335" s="122">
        <v>5509297</v>
      </c>
      <c r="E335" s="122">
        <v>7473928</v>
      </c>
      <c r="F335" s="122">
        <f t="shared" si="20"/>
        <v>12983225</v>
      </c>
      <c r="G335" s="121">
        <f t="shared" si="22"/>
        <v>0.82064679615426828</v>
      </c>
      <c r="H335" s="121">
        <f t="shared" si="23"/>
        <v>0.19078665569323999</v>
      </c>
      <c r="I335" s="138">
        <f t="shared" si="21"/>
        <v>19.078665569323999</v>
      </c>
      <c r="J335" s="3"/>
    </row>
    <row r="336" spans="1:10" x14ac:dyDescent="0.25">
      <c r="A336" s="119">
        <v>14102</v>
      </c>
      <c r="B336" s="119" t="s">
        <v>270</v>
      </c>
      <c r="C336" s="120">
        <v>178886</v>
      </c>
      <c r="D336" s="122">
        <v>730040</v>
      </c>
      <c r="E336" s="122">
        <v>728209</v>
      </c>
      <c r="F336" s="122">
        <f t="shared" si="20"/>
        <v>1458249</v>
      </c>
      <c r="G336" s="121">
        <f t="shared" si="22"/>
        <v>0.12267177964805737</v>
      </c>
      <c r="H336" s="121">
        <f t="shared" si="23"/>
        <v>2.8519137217945498E-2</v>
      </c>
      <c r="I336" s="138">
        <f t="shared" si="21"/>
        <v>2.85191372179455</v>
      </c>
      <c r="J336" s="3"/>
    </row>
    <row r="337" spans="1:10" x14ac:dyDescent="0.25">
      <c r="A337" s="119">
        <v>14103</v>
      </c>
      <c r="B337" s="119" t="s">
        <v>110</v>
      </c>
      <c r="C337" s="120">
        <v>667282</v>
      </c>
      <c r="D337" s="122">
        <v>245390</v>
      </c>
      <c r="E337" s="122">
        <v>1440334</v>
      </c>
      <c r="F337" s="122">
        <f t="shared" si="20"/>
        <v>1685724</v>
      </c>
      <c r="G337" s="121">
        <f t="shared" si="22"/>
        <v>0.39584297310829059</v>
      </c>
      <c r="H337" s="121">
        <f t="shared" si="23"/>
        <v>9.2026871210501959E-2</v>
      </c>
      <c r="I337" s="138">
        <f t="shared" si="21"/>
        <v>9.2026871210501966</v>
      </c>
      <c r="J337" s="3"/>
    </row>
    <row r="338" spans="1:10" x14ac:dyDescent="0.25">
      <c r="A338" s="119">
        <v>14104</v>
      </c>
      <c r="B338" s="119" t="s">
        <v>186</v>
      </c>
      <c r="C338" s="120">
        <v>1184372</v>
      </c>
      <c r="D338" s="122">
        <v>738139</v>
      </c>
      <c r="E338" s="122">
        <v>1557860</v>
      </c>
      <c r="F338" s="122">
        <f t="shared" si="20"/>
        <v>2295999</v>
      </c>
      <c r="G338" s="121">
        <f t="shared" si="22"/>
        <v>0.51584168808435893</v>
      </c>
      <c r="H338" s="121">
        <f t="shared" si="23"/>
        <v>0.1199245655962687</v>
      </c>
      <c r="I338" s="138">
        <f t="shared" si="21"/>
        <v>11.99245655962687</v>
      </c>
      <c r="J338" s="3"/>
    </row>
    <row r="339" spans="1:10" x14ac:dyDescent="0.25">
      <c r="A339" s="119">
        <v>14105</v>
      </c>
      <c r="B339" s="119" t="s">
        <v>236</v>
      </c>
      <c r="C339" s="120">
        <v>399771</v>
      </c>
      <c r="D339" s="122">
        <v>228001</v>
      </c>
      <c r="E339" s="122">
        <v>881311</v>
      </c>
      <c r="F339" s="122">
        <f t="shared" si="20"/>
        <v>1109312</v>
      </c>
      <c r="G339" s="121">
        <f t="shared" si="22"/>
        <v>0.36037742312352161</v>
      </c>
      <c r="H339" s="121">
        <f t="shared" si="23"/>
        <v>8.3781723961253995E-2</v>
      </c>
      <c r="I339" s="138">
        <f t="shared" si="21"/>
        <v>8.3781723961254002</v>
      </c>
      <c r="J339" s="3"/>
    </row>
    <row r="340" spans="1:10" x14ac:dyDescent="0.25">
      <c r="A340" s="119">
        <v>14106</v>
      </c>
      <c r="B340" s="119" t="s">
        <v>235</v>
      </c>
      <c r="C340" s="120">
        <v>1230259</v>
      </c>
      <c r="D340" s="122">
        <v>715876</v>
      </c>
      <c r="E340" s="122">
        <v>1372325</v>
      </c>
      <c r="F340" s="122">
        <f t="shared" si="20"/>
        <v>2088201</v>
      </c>
      <c r="G340" s="121">
        <f t="shared" si="22"/>
        <v>0.58914778797634904</v>
      </c>
      <c r="H340" s="121">
        <f t="shared" si="23"/>
        <v>0.13696700785748026</v>
      </c>
      <c r="I340" s="138">
        <f t="shared" si="21"/>
        <v>13.696700785748025</v>
      </c>
      <c r="J340" s="3"/>
    </row>
    <row r="341" spans="1:10" x14ac:dyDescent="0.25">
      <c r="A341" s="119">
        <v>14107</v>
      </c>
      <c r="B341" s="119" t="s">
        <v>201</v>
      </c>
      <c r="C341" s="120">
        <v>1048403</v>
      </c>
      <c r="D341" s="122">
        <v>339957</v>
      </c>
      <c r="E341" s="122">
        <v>1423947</v>
      </c>
      <c r="F341" s="122">
        <f t="shared" si="20"/>
        <v>1763904</v>
      </c>
      <c r="G341" s="121">
        <f t="shared" si="22"/>
        <v>0.59436511284060811</v>
      </c>
      <c r="H341" s="121">
        <f t="shared" si="23"/>
        <v>0.13817994863441599</v>
      </c>
      <c r="I341" s="138">
        <f t="shared" si="21"/>
        <v>13.8179948634416</v>
      </c>
      <c r="J341" s="3"/>
    </row>
    <row r="342" spans="1:10" x14ac:dyDescent="0.25">
      <c r="A342" s="119">
        <v>14108</v>
      </c>
      <c r="B342" s="119" t="s">
        <v>286</v>
      </c>
      <c r="C342" s="120">
        <v>3365327</v>
      </c>
      <c r="D342" s="122">
        <v>828323</v>
      </c>
      <c r="E342" s="122">
        <v>2820405</v>
      </c>
      <c r="F342" s="122">
        <f t="shared" si="20"/>
        <v>3648728</v>
      </c>
      <c r="G342" s="121">
        <f t="shared" si="22"/>
        <v>0.92232882253760762</v>
      </c>
      <c r="H342" s="121">
        <f t="shared" si="23"/>
        <v>0.21442602630761368</v>
      </c>
      <c r="I342" s="138">
        <f t="shared" si="21"/>
        <v>21.442602630761368</v>
      </c>
      <c r="J342" s="3"/>
    </row>
    <row r="343" spans="1:10" x14ac:dyDescent="0.25">
      <c r="A343" s="119">
        <v>14201</v>
      </c>
      <c r="B343" s="119" t="s">
        <v>166</v>
      </c>
      <c r="C343" s="120">
        <v>2224208</v>
      </c>
      <c r="D343" s="122">
        <v>500936</v>
      </c>
      <c r="E343" s="122">
        <v>2605688</v>
      </c>
      <c r="F343" s="122">
        <f t="shared" si="20"/>
        <v>3106624</v>
      </c>
      <c r="G343" s="121">
        <f t="shared" si="22"/>
        <v>0.71595661399641541</v>
      </c>
      <c r="H343" s="121">
        <f t="shared" si="23"/>
        <v>0.16644793916937975</v>
      </c>
      <c r="I343" s="138">
        <f t="shared" si="21"/>
        <v>16.644793916937974</v>
      </c>
      <c r="J343" s="3"/>
    </row>
    <row r="344" spans="1:10" x14ac:dyDescent="0.25">
      <c r="A344" s="119">
        <v>14202</v>
      </c>
      <c r="B344" s="119" t="s">
        <v>178</v>
      </c>
      <c r="C344" s="120">
        <v>1125147</v>
      </c>
      <c r="D344" s="122">
        <v>775594</v>
      </c>
      <c r="E344" s="122">
        <v>1302673</v>
      </c>
      <c r="F344" s="122">
        <f t="shared" si="20"/>
        <v>2078267</v>
      </c>
      <c r="G344" s="121">
        <f t="shared" si="22"/>
        <v>0.54138712687060897</v>
      </c>
      <c r="H344" s="121">
        <f t="shared" si="23"/>
        <v>0.12586345289478054</v>
      </c>
      <c r="I344" s="138">
        <f t="shared" si="21"/>
        <v>12.586345289478054</v>
      </c>
      <c r="J344" s="3"/>
    </row>
    <row r="345" spans="1:10" x14ac:dyDescent="0.25">
      <c r="A345" s="119">
        <v>14203</v>
      </c>
      <c r="B345" s="119" t="s">
        <v>267</v>
      </c>
      <c r="C345" s="120">
        <v>1331372</v>
      </c>
      <c r="D345" s="122">
        <v>345001</v>
      </c>
      <c r="E345" s="122">
        <v>1217068</v>
      </c>
      <c r="F345" s="122">
        <f t="shared" si="20"/>
        <v>1562069</v>
      </c>
      <c r="G345" s="121">
        <f t="shared" si="22"/>
        <v>0.85231318206814166</v>
      </c>
      <c r="H345" s="121">
        <f t="shared" si="23"/>
        <v>0.19814856083283397</v>
      </c>
      <c r="I345" s="138">
        <f t="shared" si="21"/>
        <v>19.814856083283399</v>
      </c>
      <c r="J345" s="3"/>
    </row>
    <row r="346" spans="1:10" x14ac:dyDescent="0.25">
      <c r="A346" s="119">
        <v>14204</v>
      </c>
      <c r="B346" s="119" t="s">
        <v>101</v>
      </c>
      <c r="C346" s="120">
        <v>1596775</v>
      </c>
      <c r="D346" s="122">
        <v>356289</v>
      </c>
      <c r="E346" s="122">
        <v>1929596</v>
      </c>
      <c r="F346" s="122">
        <f t="shared" si="20"/>
        <v>2285885</v>
      </c>
      <c r="G346" s="121">
        <f t="shared" si="22"/>
        <v>0.69853689052598888</v>
      </c>
      <c r="H346" s="121">
        <f t="shared" si="23"/>
        <v>0.16239814478816955</v>
      </c>
      <c r="I346" s="138">
        <f t="shared" si="21"/>
        <v>16.239814478816957</v>
      </c>
      <c r="J346" s="3"/>
    </row>
    <row r="347" spans="1:10" x14ac:dyDescent="0.25">
      <c r="A347" s="119">
        <v>15101</v>
      </c>
      <c r="B347" s="119" t="s">
        <v>59</v>
      </c>
      <c r="C347" s="120">
        <v>13047994</v>
      </c>
      <c r="D347" s="122">
        <v>4010624</v>
      </c>
      <c r="E347" s="122">
        <v>15135094</v>
      </c>
      <c r="F347" s="122">
        <f t="shared" si="20"/>
        <v>19145718</v>
      </c>
      <c r="G347" s="121">
        <f t="shared" si="22"/>
        <v>0.68150977675530366</v>
      </c>
      <c r="H347" s="121">
        <f t="shared" si="23"/>
        <v>0.15843962559618494</v>
      </c>
      <c r="I347" s="138">
        <f t="shared" si="21"/>
        <v>15.843962559618493</v>
      </c>
      <c r="J347" s="3"/>
    </row>
    <row r="348" spans="1:10" x14ac:dyDescent="0.25">
      <c r="A348" s="119">
        <v>15102</v>
      </c>
      <c r="B348" s="119" t="s">
        <v>310</v>
      </c>
      <c r="C348" s="120">
        <v>309762</v>
      </c>
      <c r="D348" s="122">
        <v>328442</v>
      </c>
      <c r="E348" s="122">
        <v>691638</v>
      </c>
      <c r="F348" s="122">
        <f t="shared" si="20"/>
        <v>1020080</v>
      </c>
      <c r="G348" s="121">
        <f t="shared" si="22"/>
        <v>0.30366441847698222</v>
      </c>
      <c r="H348" s="121">
        <f t="shared" si="23"/>
        <v>7.0596898843391195E-2</v>
      </c>
      <c r="I348" s="138">
        <f t="shared" si="21"/>
        <v>7.0596898843391198</v>
      </c>
      <c r="J348" s="3"/>
    </row>
    <row r="349" spans="1:10" x14ac:dyDescent="0.25">
      <c r="A349" s="119">
        <v>15201</v>
      </c>
      <c r="B349" s="119" t="s">
        <v>294</v>
      </c>
      <c r="C349" s="120">
        <v>239763</v>
      </c>
      <c r="D349" s="122">
        <v>252124</v>
      </c>
      <c r="E349" s="122">
        <v>836010</v>
      </c>
      <c r="F349" s="122">
        <f t="shared" si="20"/>
        <v>1088134</v>
      </c>
      <c r="G349" s="121">
        <f t="shared" si="22"/>
        <v>0.2203432665462158</v>
      </c>
      <c r="H349" s="121">
        <f t="shared" si="23"/>
        <v>5.1226124473864536E-2</v>
      </c>
      <c r="I349" s="138">
        <f t="shared" si="21"/>
        <v>5.1226124473864534</v>
      </c>
      <c r="J349" s="3"/>
    </row>
    <row r="350" spans="1:10" x14ac:dyDescent="0.25">
      <c r="A350" s="119">
        <v>15202</v>
      </c>
      <c r="B350" s="119" t="s">
        <v>322</v>
      </c>
      <c r="C350" s="120">
        <v>106194</v>
      </c>
      <c r="D350" s="122">
        <v>297863</v>
      </c>
      <c r="E350" s="122">
        <v>566916</v>
      </c>
      <c r="F350" s="122">
        <f t="shared" si="20"/>
        <v>864779</v>
      </c>
      <c r="G350" s="121">
        <f t="shared" si="22"/>
        <v>0.12279900413862964</v>
      </c>
      <c r="H350" s="121">
        <f t="shared" si="23"/>
        <v>2.8548714784314255E-2</v>
      </c>
      <c r="I350" s="138">
        <f t="shared" si="21"/>
        <v>2.8548714784314253</v>
      </c>
      <c r="J350" s="3"/>
    </row>
    <row r="351" spans="1:10" x14ac:dyDescent="0.25">
      <c r="C351" s="81">
        <v>1906717968</v>
      </c>
      <c r="D351" s="81">
        <v>405362183</v>
      </c>
      <c r="J351" s="3"/>
    </row>
  </sheetData>
  <sheetProtection algorithmName="SHA-512" hashValue="+XJ7Dw5E2M/pzSdlU+hAQJt5Y0Nc37UeprWIvH4tvXevNYiiI41stjOVcd1i6r9TI677SDVjXBx4zkMkFkIJSA==" saltValue="q1Z0IXbnRHSwrx3aEM/AHQ==" spinCount="100000" sheet="1" objects="1" scenarios="1"/>
  <autoFilter ref="A5:J351"/>
  <mergeCells count="1">
    <mergeCell ref="A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T366"/>
  <sheetViews>
    <sheetView workbookViewId="0"/>
  </sheetViews>
  <sheetFormatPr baseColWidth="10" defaultColWidth="11" defaultRowHeight="15" x14ac:dyDescent="0.25"/>
  <cols>
    <col min="1" max="1" width="2" style="218" customWidth="1"/>
    <col min="2" max="2" width="42.85546875" style="218" customWidth="1"/>
    <col min="3" max="3" width="19.42578125" style="205" customWidth="1"/>
    <col min="4" max="4" width="31.42578125" style="218" customWidth="1"/>
    <col min="5" max="18" width="6.42578125" style="218" customWidth="1"/>
    <col min="19" max="16384" width="11" style="218"/>
  </cols>
  <sheetData>
    <row r="1" spans="2:20" s="207" customFormat="1" ht="13.5" customHeight="1" x14ac:dyDescent="0.25">
      <c r="B1" s="204"/>
      <c r="C1" s="205"/>
      <c r="D1" s="204"/>
      <c r="E1" s="206"/>
      <c r="F1" s="206"/>
      <c r="G1" s="206"/>
      <c r="H1" s="206"/>
      <c r="I1" s="206"/>
      <c r="J1" s="206"/>
      <c r="K1" s="206"/>
      <c r="L1" s="206"/>
      <c r="M1" s="206"/>
      <c r="N1" s="206"/>
      <c r="O1" s="206"/>
      <c r="P1" s="206"/>
      <c r="Q1" s="206"/>
      <c r="R1" s="206"/>
    </row>
    <row r="2" spans="2:20" s="207" customFormat="1" x14ac:dyDescent="0.25">
      <c r="B2" s="204"/>
      <c r="C2" s="208"/>
      <c r="D2" s="204"/>
      <c r="E2" s="206"/>
      <c r="F2" s="206"/>
      <c r="G2" s="206"/>
      <c r="H2" s="206"/>
      <c r="I2" s="206"/>
      <c r="J2" s="206"/>
      <c r="K2" s="206"/>
      <c r="L2" s="209" t="s">
        <v>770</v>
      </c>
      <c r="M2" s="206"/>
      <c r="N2" s="206"/>
      <c r="O2" s="206"/>
      <c r="P2" s="206"/>
      <c r="Q2" s="210"/>
      <c r="R2" s="206"/>
    </row>
    <row r="3" spans="2:20" s="207" customFormat="1" ht="15.75" x14ac:dyDescent="0.25">
      <c r="B3" s="204"/>
      <c r="C3" s="281" t="s">
        <v>771</v>
      </c>
      <c r="D3" s="281"/>
      <c r="E3" s="281"/>
      <c r="F3" s="281"/>
      <c r="G3" s="281"/>
      <c r="H3" s="281"/>
      <c r="I3" s="281"/>
      <c r="J3" s="281"/>
      <c r="K3" s="211"/>
      <c r="L3" s="212">
        <v>100</v>
      </c>
      <c r="M3" s="282" t="s">
        <v>772</v>
      </c>
      <c r="N3" s="283"/>
      <c r="O3" s="283"/>
      <c r="P3" s="283"/>
      <c r="Q3" s="283"/>
      <c r="R3" s="284"/>
    </row>
    <row r="4" spans="2:20" s="207" customFormat="1" ht="25.5" customHeight="1" x14ac:dyDescent="0.25">
      <c r="B4" s="204"/>
      <c r="C4" s="281" t="s">
        <v>773</v>
      </c>
      <c r="D4" s="281"/>
      <c r="E4" s="281"/>
      <c r="F4" s="281"/>
      <c r="G4" s="281"/>
      <c r="H4" s="281"/>
      <c r="I4" s="281"/>
      <c r="J4" s="281"/>
      <c r="K4" s="211"/>
      <c r="L4" s="212">
        <v>50</v>
      </c>
      <c r="M4" s="285" t="s">
        <v>774</v>
      </c>
      <c r="N4" s="285"/>
      <c r="O4" s="285"/>
      <c r="P4" s="285"/>
      <c r="Q4" s="285"/>
      <c r="R4" s="285"/>
    </row>
    <row r="5" spans="2:20" s="207" customFormat="1" ht="15.75" customHeight="1" x14ac:dyDescent="0.25">
      <c r="B5" s="204"/>
      <c r="C5" s="286" t="s">
        <v>775</v>
      </c>
      <c r="D5" s="286"/>
      <c r="E5" s="286"/>
      <c r="F5" s="286"/>
      <c r="G5" s="286"/>
      <c r="H5" s="286"/>
      <c r="I5" s="286"/>
      <c r="J5" s="286"/>
      <c r="K5" s="213"/>
      <c r="L5" s="212">
        <v>-100</v>
      </c>
      <c r="M5" s="285" t="s">
        <v>776</v>
      </c>
      <c r="N5" s="285"/>
      <c r="O5" s="285"/>
      <c r="P5" s="285"/>
      <c r="Q5" s="285"/>
      <c r="R5" s="285"/>
    </row>
    <row r="6" spans="2:20" s="207" customFormat="1" ht="18.75" x14ac:dyDescent="0.25">
      <c r="B6" s="204"/>
      <c r="C6" s="286"/>
      <c r="D6" s="286"/>
      <c r="E6" s="286"/>
      <c r="F6" s="286"/>
      <c r="G6" s="286"/>
      <c r="H6" s="286"/>
      <c r="I6" s="286"/>
      <c r="J6" s="286"/>
      <c r="K6" s="213"/>
      <c r="L6" s="213"/>
      <c r="M6" s="213"/>
      <c r="N6" s="213"/>
      <c r="O6" s="213"/>
      <c r="P6" s="213"/>
      <c r="Q6" s="204"/>
      <c r="R6" s="214"/>
    </row>
    <row r="7" spans="2:20" s="207" customFormat="1" ht="13.5" customHeight="1" x14ac:dyDescent="0.25">
      <c r="B7" s="204"/>
      <c r="C7" s="215"/>
      <c r="D7" s="213"/>
      <c r="E7" s="213"/>
      <c r="F7" s="213"/>
      <c r="G7" s="213"/>
      <c r="H7" s="213"/>
      <c r="I7" s="213"/>
      <c r="J7" s="213"/>
      <c r="K7" s="213"/>
    </row>
    <row r="8" spans="2:20" s="207" customFormat="1" ht="15.75" customHeight="1" x14ac:dyDescent="0.25">
      <c r="B8" s="204"/>
      <c r="C8" s="215"/>
      <c r="D8" s="213"/>
      <c r="E8" s="213"/>
      <c r="F8" s="213"/>
      <c r="G8" s="213"/>
      <c r="H8" s="213"/>
      <c r="I8" s="213"/>
      <c r="J8" s="213"/>
      <c r="K8" s="213"/>
    </row>
    <row r="9" spans="2:20" s="207" customFormat="1" ht="13.5" customHeight="1" x14ac:dyDescent="0.25">
      <c r="B9" s="231"/>
      <c r="C9" s="232"/>
      <c r="D9" s="233" t="s">
        <v>1128</v>
      </c>
      <c r="E9" s="232"/>
      <c r="F9" s="216"/>
      <c r="G9" s="216"/>
      <c r="H9" s="216"/>
      <c r="I9" s="216"/>
      <c r="J9" s="216"/>
      <c r="K9" s="213"/>
      <c r="L9" s="232"/>
      <c r="M9" s="232"/>
      <c r="N9" s="232"/>
      <c r="O9" s="232"/>
      <c r="P9" s="232"/>
      <c r="Q9" s="232"/>
      <c r="R9" s="232"/>
    </row>
    <row r="10" spans="2:20" ht="30.75" customHeight="1" x14ac:dyDescent="0.25">
      <c r="B10" s="234" t="s">
        <v>777</v>
      </c>
      <c r="C10" s="217" t="s">
        <v>352</v>
      </c>
      <c r="D10" s="217" t="s">
        <v>412</v>
      </c>
      <c r="E10" s="217" t="s">
        <v>353</v>
      </c>
      <c r="F10" s="217" t="s">
        <v>354</v>
      </c>
      <c r="G10" s="217" t="s">
        <v>355</v>
      </c>
      <c r="H10" s="217" t="s">
        <v>356</v>
      </c>
      <c r="I10" s="217" t="s">
        <v>357</v>
      </c>
      <c r="J10" s="217" t="s">
        <v>358</v>
      </c>
      <c r="K10" s="217" t="s">
        <v>359</v>
      </c>
      <c r="L10" s="217" t="s">
        <v>360</v>
      </c>
      <c r="M10" s="217" t="s">
        <v>361</v>
      </c>
      <c r="N10" s="217" t="s">
        <v>362</v>
      </c>
      <c r="O10" s="217" t="s">
        <v>363</v>
      </c>
      <c r="P10" s="217" t="s">
        <v>364</v>
      </c>
      <c r="Q10" s="217" t="s">
        <v>365</v>
      </c>
      <c r="R10" s="217" t="s">
        <v>366</v>
      </c>
    </row>
    <row r="11" spans="2:20" x14ac:dyDescent="0.25">
      <c r="B11" s="236" t="s">
        <v>778</v>
      </c>
      <c r="C11" s="237" t="s">
        <v>779</v>
      </c>
      <c r="D11" s="238" t="s">
        <v>780</v>
      </c>
      <c r="E11" s="239">
        <v>100</v>
      </c>
      <c r="F11" s="239">
        <v>100</v>
      </c>
      <c r="G11" s="239">
        <v>100</v>
      </c>
      <c r="H11" s="239">
        <v>100</v>
      </c>
      <c r="I11" s="239">
        <v>100</v>
      </c>
      <c r="J11" s="239">
        <v>100</v>
      </c>
      <c r="K11" s="239">
        <v>100</v>
      </c>
      <c r="L11" s="239">
        <v>100</v>
      </c>
      <c r="M11" s="239">
        <v>100</v>
      </c>
      <c r="N11" s="239">
        <v>100</v>
      </c>
      <c r="O11" s="239">
        <v>100</v>
      </c>
      <c r="P11" s="239">
        <v>100</v>
      </c>
      <c r="Q11" s="239">
        <v>100</v>
      </c>
      <c r="R11" s="239">
        <v>100</v>
      </c>
      <c r="S11" s="218">
        <v>15101</v>
      </c>
      <c r="T11" s="223">
        <f>SUM(E11:R11)/1400</f>
        <v>1</v>
      </c>
    </row>
    <row r="12" spans="2:20" x14ac:dyDescent="0.25">
      <c r="B12" s="240" t="s">
        <v>778</v>
      </c>
      <c r="C12" s="241" t="s">
        <v>781</v>
      </c>
      <c r="D12" s="242" t="s">
        <v>780</v>
      </c>
      <c r="E12" s="243">
        <v>100</v>
      </c>
      <c r="F12" s="243">
        <v>100</v>
      </c>
      <c r="G12" s="243">
        <v>100</v>
      </c>
      <c r="H12" s="243">
        <v>100</v>
      </c>
      <c r="I12" s="243">
        <v>100</v>
      </c>
      <c r="J12" s="243">
        <v>100</v>
      </c>
      <c r="K12" s="243">
        <v>100</v>
      </c>
      <c r="L12" s="243">
        <v>100</v>
      </c>
      <c r="M12" s="243">
        <v>100</v>
      </c>
      <c r="N12" s="243">
        <v>100</v>
      </c>
      <c r="O12" s="243">
        <v>100</v>
      </c>
      <c r="P12" s="243">
        <v>100</v>
      </c>
      <c r="Q12" s="243">
        <v>100</v>
      </c>
      <c r="R12" s="243">
        <v>100</v>
      </c>
      <c r="S12" s="218">
        <v>15102</v>
      </c>
      <c r="T12" s="223">
        <f t="shared" ref="T12:T75" si="0">SUM(E12:R12)/1400</f>
        <v>1</v>
      </c>
    </row>
    <row r="13" spans="2:20" x14ac:dyDescent="0.25">
      <c r="B13" s="236" t="s">
        <v>778</v>
      </c>
      <c r="C13" s="237" t="s">
        <v>782</v>
      </c>
      <c r="D13" s="238" t="s">
        <v>780</v>
      </c>
      <c r="E13" s="239">
        <v>100</v>
      </c>
      <c r="F13" s="239">
        <v>100</v>
      </c>
      <c r="G13" s="239">
        <v>100</v>
      </c>
      <c r="H13" s="239">
        <v>100</v>
      </c>
      <c r="I13" s="239">
        <v>100</v>
      </c>
      <c r="J13" s="239">
        <v>100</v>
      </c>
      <c r="K13" s="239">
        <v>100</v>
      </c>
      <c r="L13" s="239">
        <v>100</v>
      </c>
      <c r="M13" s="239">
        <v>100</v>
      </c>
      <c r="N13" s="239">
        <v>100</v>
      </c>
      <c r="O13" s="239">
        <v>100</v>
      </c>
      <c r="P13" s="239">
        <v>100</v>
      </c>
      <c r="Q13" s="239">
        <v>100</v>
      </c>
      <c r="R13" s="239">
        <v>100</v>
      </c>
      <c r="S13" s="218">
        <v>15202</v>
      </c>
      <c r="T13" s="223">
        <f t="shared" si="0"/>
        <v>1</v>
      </c>
    </row>
    <row r="14" spans="2:20" x14ac:dyDescent="0.25">
      <c r="B14" s="240" t="s">
        <v>778</v>
      </c>
      <c r="C14" s="241" t="s">
        <v>783</v>
      </c>
      <c r="D14" s="242" t="s">
        <v>780</v>
      </c>
      <c r="E14" s="243">
        <v>100</v>
      </c>
      <c r="F14" s="243">
        <v>100</v>
      </c>
      <c r="G14" s="243">
        <v>100</v>
      </c>
      <c r="H14" s="243">
        <v>100</v>
      </c>
      <c r="I14" s="243">
        <v>100</v>
      </c>
      <c r="J14" s="243">
        <v>100</v>
      </c>
      <c r="K14" s="243">
        <v>100</v>
      </c>
      <c r="L14" s="243">
        <v>100</v>
      </c>
      <c r="M14" s="243">
        <v>100</v>
      </c>
      <c r="N14" s="243">
        <v>100</v>
      </c>
      <c r="O14" s="243">
        <v>100</v>
      </c>
      <c r="P14" s="243">
        <v>100</v>
      </c>
      <c r="Q14" s="243">
        <v>100</v>
      </c>
      <c r="R14" s="243">
        <v>100</v>
      </c>
      <c r="S14" s="218">
        <v>15201</v>
      </c>
      <c r="T14" s="223">
        <f t="shared" si="0"/>
        <v>1</v>
      </c>
    </row>
    <row r="15" spans="2:20" x14ac:dyDescent="0.25">
      <c r="B15" s="236" t="s">
        <v>784</v>
      </c>
      <c r="C15" s="237" t="s">
        <v>785</v>
      </c>
      <c r="D15" s="238" t="s">
        <v>780</v>
      </c>
      <c r="E15" s="239">
        <v>100</v>
      </c>
      <c r="F15" s="239">
        <v>100</v>
      </c>
      <c r="G15" s="239">
        <v>100</v>
      </c>
      <c r="H15" s="239">
        <v>100</v>
      </c>
      <c r="I15" s="239">
        <v>100</v>
      </c>
      <c r="J15" s="239">
        <v>100</v>
      </c>
      <c r="K15" s="239">
        <v>100</v>
      </c>
      <c r="L15" s="239">
        <v>100</v>
      </c>
      <c r="M15" s="239">
        <v>100</v>
      </c>
      <c r="N15" s="239">
        <v>100</v>
      </c>
      <c r="O15" s="239">
        <v>100</v>
      </c>
      <c r="P15" s="239">
        <v>100</v>
      </c>
      <c r="Q15" s="239">
        <v>100</v>
      </c>
      <c r="R15" s="239">
        <v>100</v>
      </c>
      <c r="S15" s="218">
        <v>1107</v>
      </c>
      <c r="T15" s="223">
        <f t="shared" si="0"/>
        <v>1</v>
      </c>
    </row>
    <row r="16" spans="2:20" x14ac:dyDescent="0.25">
      <c r="B16" s="240" t="s">
        <v>784</v>
      </c>
      <c r="C16" s="241" t="s">
        <v>786</v>
      </c>
      <c r="D16" s="242" t="s">
        <v>780</v>
      </c>
      <c r="E16" s="243">
        <v>100</v>
      </c>
      <c r="F16" s="243">
        <v>100</v>
      </c>
      <c r="G16" s="243">
        <v>100</v>
      </c>
      <c r="H16" s="243">
        <v>100</v>
      </c>
      <c r="I16" s="243">
        <v>100</v>
      </c>
      <c r="J16" s="243">
        <v>100</v>
      </c>
      <c r="K16" s="243">
        <v>100</v>
      </c>
      <c r="L16" s="243">
        <v>100</v>
      </c>
      <c r="M16" s="243">
        <v>100</v>
      </c>
      <c r="N16" s="243">
        <v>100</v>
      </c>
      <c r="O16" s="243">
        <v>100</v>
      </c>
      <c r="P16" s="243">
        <v>100</v>
      </c>
      <c r="Q16" s="243">
        <v>100</v>
      </c>
      <c r="R16" s="243">
        <v>100</v>
      </c>
      <c r="S16" s="218">
        <v>1402</v>
      </c>
      <c r="T16" s="223">
        <f t="shared" si="0"/>
        <v>1</v>
      </c>
    </row>
    <row r="17" spans="2:20" x14ac:dyDescent="0.25">
      <c r="B17" s="236" t="s">
        <v>784</v>
      </c>
      <c r="C17" s="237" t="s">
        <v>787</v>
      </c>
      <c r="D17" s="238" t="s">
        <v>780</v>
      </c>
      <c r="E17" s="239">
        <v>100</v>
      </c>
      <c r="F17" s="239">
        <v>100</v>
      </c>
      <c r="G17" s="239">
        <v>100</v>
      </c>
      <c r="H17" s="239">
        <v>100</v>
      </c>
      <c r="I17" s="239">
        <v>100</v>
      </c>
      <c r="J17" s="239">
        <v>100</v>
      </c>
      <c r="K17" s="239">
        <v>100</v>
      </c>
      <c r="L17" s="239">
        <v>100</v>
      </c>
      <c r="M17" s="239">
        <v>100</v>
      </c>
      <c r="N17" s="239">
        <v>100</v>
      </c>
      <c r="O17" s="239">
        <v>100</v>
      </c>
      <c r="P17" s="239">
        <v>100</v>
      </c>
      <c r="Q17" s="239">
        <v>100</v>
      </c>
      <c r="R17" s="239">
        <v>100</v>
      </c>
      <c r="S17" s="218">
        <v>1403</v>
      </c>
      <c r="T17" s="223">
        <f t="shared" si="0"/>
        <v>1</v>
      </c>
    </row>
    <row r="18" spans="2:20" x14ac:dyDescent="0.25">
      <c r="B18" s="240" t="s">
        <v>784</v>
      </c>
      <c r="C18" s="241" t="s">
        <v>788</v>
      </c>
      <c r="D18" s="242" t="s">
        <v>780</v>
      </c>
      <c r="E18" s="243">
        <v>100</v>
      </c>
      <c r="F18" s="243">
        <v>100</v>
      </c>
      <c r="G18" s="243">
        <v>100</v>
      </c>
      <c r="H18" s="243">
        <v>100</v>
      </c>
      <c r="I18" s="243">
        <v>100</v>
      </c>
      <c r="J18" s="243">
        <v>100</v>
      </c>
      <c r="K18" s="243">
        <v>100</v>
      </c>
      <c r="L18" s="243">
        <v>100</v>
      </c>
      <c r="M18" s="243">
        <v>100</v>
      </c>
      <c r="N18" s="243">
        <v>100</v>
      </c>
      <c r="O18" s="243">
        <v>100</v>
      </c>
      <c r="P18" s="243">
        <v>100</v>
      </c>
      <c r="Q18" s="243">
        <v>100</v>
      </c>
      <c r="R18" s="243">
        <v>100</v>
      </c>
      <c r="S18" s="218">
        <v>1404</v>
      </c>
      <c r="T18" s="223">
        <f t="shared" si="0"/>
        <v>1</v>
      </c>
    </row>
    <row r="19" spans="2:20" x14ac:dyDescent="0.25">
      <c r="B19" s="236" t="s">
        <v>784</v>
      </c>
      <c r="C19" s="237" t="s">
        <v>789</v>
      </c>
      <c r="D19" s="238" t="s">
        <v>780</v>
      </c>
      <c r="E19" s="239">
        <v>100</v>
      </c>
      <c r="F19" s="239">
        <v>100</v>
      </c>
      <c r="G19" s="239">
        <v>100</v>
      </c>
      <c r="H19" s="239">
        <v>100</v>
      </c>
      <c r="I19" s="239">
        <v>100</v>
      </c>
      <c r="J19" s="239">
        <v>100</v>
      </c>
      <c r="K19" s="239">
        <v>100</v>
      </c>
      <c r="L19" s="239">
        <v>100</v>
      </c>
      <c r="M19" s="239">
        <v>100</v>
      </c>
      <c r="N19" s="239">
        <v>100</v>
      </c>
      <c r="O19" s="239">
        <v>100</v>
      </c>
      <c r="P19" s="239">
        <v>100</v>
      </c>
      <c r="Q19" s="239">
        <v>100</v>
      </c>
      <c r="R19" s="239">
        <v>100</v>
      </c>
      <c r="S19" s="218">
        <v>1101</v>
      </c>
      <c r="T19" s="223">
        <f t="shared" si="0"/>
        <v>1</v>
      </c>
    </row>
    <row r="20" spans="2:20" x14ac:dyDescent="0.25">
      <c r="B20" s="240" t="s">
        <v>784</v>
      </c>
      <c r="C20" s="241" t="s">
        <v>790</v>
      </c>
      <c r="D20" s="242" t="s">
        <v>780</v>
      </c>
      <c r="E20" s="243">
        <v>100</v>
      </c>
      <c r="F20" s="243">
        <v>100</v>
      </c>
      <c r="G20" s="243">
        <v>100</v>
      </c>
      <c r="H20" s="243">
        <v>100</v>
      </c>
      <c r="I20" s="243">
        <v>100</v>
      </c>
      <c r="J20" s="243">
        <v>100</v>
      </c>
      <c r="K20" s="243">
        <v>100</v>
      </c>
      <c r="L20" s="243">
        <v>100</v>
      </c>
      <c r="M20" s="243">
        <v>100</v>
      </c>
      <c r="N20" s="243">
        <v>100</v>
      </c>
      <c r="O20" s="243">
        <v>100</v>
      </c>
      <c r="P20" s="243">
        <v>100</v>
      </c>
      <c r="Q20" s="243">
        <v>100</v>
      </c>
      <c r="R20" s="243">
        <v>100</v>
      </c>
      <c r="S20" s="218">
        <v>1405</v>
      </c>
      <c r="T20" s="223">
        <f t="shared" si="0"/>
        <v>1</v>
      </c>
    </row>
    <row r="21" spans="2:20" x14ac:dyDescent="0.25">
      <c r="B21" s="236" t="s">
        <v>784</v>
      </c>
      <c r="C21" s="237" t="s">
        <v>791</v>
      </c>
      <c r="D21" s="238" t="s">
        <v>780</v>
      </c>
      <c r="E21" s="239">
        <v>100</v>
      </c>
      <c r="F21" s="239">
        <v>100</v>
      </c>
      <c r="G21" s="239">
        <v>100</v>
      </c>
      <c r="H21" s="239">
        <v>100</v>
      </c>
      <c r="I21" s="239">
        <v>100</v>
      </c>
      <c r="J21" s="239">
        <v>100</v>
      </c>
      <c r="K21" s="239">
        <v>100</v>
      </c>
      <c r="L21" s="239">
        <v>100</v>
      </c>
      <c r="M21" s="239">
        <v>100</v>
      </c>
      <c r="N21" s="239">
        <v>100</v>
      </c>
      <c r="O21" s="239">
        <v>100</v>
      </c>
      <c r="P21" s="239">
        <v>100</v>
      </c>
      <c r="Q21" s="239">
        <v>100</v>
      </c>
      <c r="R21" s="239">
        <v>100</v>
      </c>
      <c r="S21" s="218">
        <v>1401</v>
      </c>
      <c r="T21" s="223">
        <f t="shared" si="0"/>
        <v>1</v>
      </c>
    </row>
    <row r="22" spans="2:20" x14ac:dyDescent="0.25">
      <c r="B22" s="240" t="s">
        <v>792</v>
      </c>
      <c r="C22" s="241" t="s">
        <v>793</v>
      </c>
      <c r="D22" s="242" t="s">
        <v>780</v>
      </c>
      <c r="E22" s="243">
        <v>100</v>
      </c>
      <c r="F22" s="243">
        <v>100</v>
      </c>
      <c r="G22" s="243">
        <v>100</v>
      </c>
      <c r="H22" s="243">
        <v>100</v>
      </c>
      <c r="I22" s="243">
        <v>100</v>
      </c>
      <c r="J22" s="243">
        <v>100</v>
      </c>
      <c r="K22" s="243">
        <v>100</v>
      </c>
      <c r="L22" s="243">
        <v>100</v>
      </c>
      <c r="M22" s="243">
        <v>100</v>
      </c>
      <c r="N22" s="243">
        <v>100</v>
      </c>
      <c r="O22" s="243">
        <v>100</v>
      </c>
      <c r="P22" s="243">
        <v>100</v>
      </c>
      <c r="Q22" s="243">
        <v>100</v>
      </c>
      <c r="R22" s="243">
        <v>100</v>
      </c>
      <c r="S22" s="218">
        <v>2101</v>
      </c>
      <c r="T22" s="223">
        <f t="shared" si="0"/>
        <v>1</v>
      </c>
    </row>
    <row r="23" spans="2:20" x14ac:dyDescent="0.25">
      <c r="B23" s="236" t="s">
        <v>792</v>
      </c>
      <c r="C23" s="237" t="s">
        <v>794</v>
      </c>
      <c r="D23" s="238" t="s">
        <v>780</v>
      </c>
      <c r="E23" s="239">
        <v>100</v>
      </c>
      <c r="F23" s="239">
        <v>100</v>
      </c>
      <c r="G23" s="239">
        <v>100</v>
      </c>
      <c r="H23" s="239">
        <v>100</v>
      </c>
      <c r="I23" s="239">
        <v>100</v>
      </c>
      <c r="J23" s="239">
        <v>100</v>
      </c>
      <c r="K23" s="239">
        <v>100</v>
      </c>
      <c r="L23" s="239">
        <v>100</v>
      </c>
      <c r="M23" s="239">
        <v>100</v>
      </c>
      <c r="N23" s="239">
        <v>100</v>
      </c>
      <c r="O23" s="239">
        <v>100</v>
      </c>
      <c r="P23" s="239">
        <v>100</v>
      </c>
      <c r="Q23" s="239">
        <v>-100</v>
      </c>
      <c r="R23" s="239">
        <v>-100</v>
      </c>
      <c r="S23" s="218">
        <v>2201</v>
      </c>
      <c r="T23" s="223">
        <f t="shared" si="0"/>
        <v>0.7142857142857143</v>
      </c>
    </row>
    <row r="24" spans="2:20" x14ac:dyDescent="0.25">
      <c r="B24" s="240" t="s">
        <v>792</v>
      </c>
      <c r="C24" s="241" t="s">
        <v>795</v>
      </c>
      <c r="D24" s="242" t="s">
        <v>780</v>
      </c>
      <c r="E24" s="243">
        <v>100</v>
      </c>
      <c r="F24" s="243">
        <v>100</v>
      </c>
      <c r="G24" s="243">
        <v>100</v>
      </c>
      <c r="H24" s="243">
        <v>100</v>
      </c>
      <c r="I24" s="243">
        <v>100</v>
      </c>
      <c r="J24" s="243">
        <v>100</v>
      </c>
      <c r="K24" s="243">
        <v>100</v>
      </c>
      <c r="L24" s="243">
        <v>100</v>
      </c>
      <c r="M24" s="243">
        <v>100</v>
      </c>
      <c r="N24" s="243">
        <v>100</v>
      </c>
      <c r="O24" s="243">
        <v>100</v>
      </c>
      <c r="P24" s="243">
        <v>100</v>
      </c>
      <c r="Q24" s="243">
        <v>100</v>
      </c>
      <c r="R24" s="243">
        <v>100</v>
      </c>
      <c r="S24" s="218">
        <v>2302</v>
      </c>
      <c r="T24" s="223">
        <f t="shared" si="0"/>
        <v>1</v>
      </c>
    </row>
    <row r="25" spans="2:20" x14ac:dyDescent="0.25">
      <c r="B25" s="236" t="s">
        <v>792</v>
      </c>
      <c r="C25" s="237" t="s">
        <v>796</v>
      </c>
      <c r="D25" s="238" t="s">
        <v>780</v>
      </c>
      <c r="E25" s="239">
        <v>100</v>
      </c>
      <c r="F25" s="239">
        <v>100</v>
      </c>
      <c r="G25" s="239">
        <v>100</v>
      </c>
      <c r="H25" s="239">
        <v>100</v>
      </c>
      <c r="I25" s="239">
        <v>100</v>
      </c>
      <c r="J25" s="239">
        <v>100</v>
      </c>
      <c r="K25" s="239">
        <v>100</v>
      </c>
      <c r="L25" s="239">
        <v>100</v>
      </c>
      <c r="M25" s="239">
        <v>100</v>
      </c>
      <c r="N25" s="239">
        <v>100</v>
      </c>
      <c r="O25" s="239">
        <v>100</v>
      </c>
      <c r="P25" s="239">
        <v>100</v>
      </c>
      <c r="Q25" s="239">
        <v>100</v>
      </c>
      <c r="R25" s="239">
        <v>100</v>
      </c>
      <c r="S25" s="218">
        <v>2102</v>
      </c>
      <c r="T25" s="223">
        <f t="shared" si="0"/>
        <v>1</v>
      </c>
    </row>
    <row r="26" spans="2:20" x14ac:dyDescent="0.25">
      <c r="B26" s="240" t="s">
        <v>792</v>
      </c>
      <c r="C26" s="241" t="s">
        <v>797</v>
      </c>
      <c r="D26" s="242" t="s">
        <v>780</v>
      </c>
      <c r="E26" s="243">
        <v>100</v>
      </c>
      <c r="F26" s="243">
        <v>100</v>
      </c>
      <c r="G26" s="243">
        <v>100</v>
      </c>
      <c r="H26" s="243">
        <v>100</v>
      </c>
      <c r="I26" s="243">
        <v>100</v>
      </c>
      <c r="J26" s="243">
        <v>100</v>
      </c>
      <c r="K26" s="243">
        <v>100</v>
      </c>
      <c r="L26" s="243">
        <v>100</v>
      </c>
      <c r="M26" s="243">
        <v>100</v>
      </c>
      <c r="N26" s="243">
        <v>100</v>
      </c>
      <c r="O26" s="243">
        <v>100</v>
      </c>
      <c r="P26" s="243">
        <v>100</v>
      </c>
      <c r="Q26" s="243">
        <v>100</v>
      </c>
      <c r="R26" s="243">
        <v>100</v>
      </c>
      <c r="S26" s="218">
        <v>2202</v>
      </c>
      <c r="T26" s="223">
        <f t="shared" si="0"/>
        <v>1</v>
      </c>
    </row>
    <row r="27" spans="2:20" x14ac:dyDescent="0.25">
      <c r="B27" s="236" t="s">
        <v>792</v>
      </c>
      <c r="C27" s="237" t="s">
        <v>798</v>
      </c>
      <c r="D27" s="238" t="s">
        <v>780</v>
      </c>
      <c r="E27" s="239">
        <v>100</v>
      </c>
      <c r="F27" s="239">
        <v>100</v>
      </c>
      <c r="G27" s="239">
        <v>100</v>
      </c>
      <c r="H27" s="239">
        <v>100</v>
      </c>
      <c r="I27" s="239">
        <v>100</v>
      </c>
      <c r="J27" s="239">
        <v>100</v>
      </c>
      <c r="K27" s="239">
        <v>100</v>
      </c>
      <c r="L27" s="239">
        <v>100</v>
      </c>
      <c r="M27" s="239">
        <v>100</v>
      </c>
      <c r="N27" s="239">
        <v>100</v>
      </c>
      <c r="O27" s="239">
        <v>100</v>
      </c>
      <c r="P27" s="239">
        <v>100</v>
      </c>
      <c r="Q27" s="239">
        <v>100</v>
      </c>
      <c r="R27" s="239">
        <v>100</v>
      </c>
      <c r="S27" s="218">
        <v>2203</v>
      </c>
      <c r="T27" s="223">
        <f t="shared" si="0"/>
        <v>1</v>
      </c>
    </row>
    <row r="28" spans="2:20" x14ac:dyDescent="0.25">
      <c r="B28" s="240" t="s">
        <v>792</v>
      </c>
      <c r="C28" s="241" t="s">
        <v>799</v>
      </c>
      <c r="D28" s="242" t="s">
        <v>780</v>
      </c>
      <c r="E28" s="243">
        <v>100</v>
      </c>
      <c r="F28" s="243">
        <v>100</v>
      </c>
      <c r="G28" s="243">
        <v>100</v>
      </c>
      <c r="H28" s="243">
        <v>100</v>
      </c>
      <c r="I28" s="243">
        <v>100</v>
      </c>
      <c r="J28" s="243">
        <v>100</v>
      </c>
      <c r="K28" s="243">
        <v>100</v>
      </c>
      <c r="L28" s="243">
        <v>100</v>
      </c>
      <c r="M28" s="243">
        <v>100</v>
      </c>
      <c r="N28" s="243">
        <v>100</v>
      </c>
      <c r="O28" s="243">
        <v>100</v>
      </c>
      <c r="P28" s="243">
        <v>100</v>
      </c>
      <c r="Q28" s="243">
        <v>100</v>
      </c>
      <c r="R28" s="243">
        <v>100</v>
      </c>
      <c r="S28" s="218">
        <v>2103</v>
      </c>
      <c r="T28" s="223">
        <f t="shared" si="0"/>
        <v>1</v>
      </c>
    </row>
    <row r="29" spans="2:20" x14ac:dyDescent="0.25">
      <c r="B29" s="236" t="s">
        <v>792</v>
      </c>
      <c r="C29" s="237" t="s">
        <v>800</v>
      </c>
      <c r="D29" s="238" t="s">
        <v>780</v>
      </c>
      <c r="E29" s="239">
        <v>100</v>
      </c>
      <c r="F29" s="239">
        <v>100</v>
      </c>
      <c r="G29" s="239">
        <v>100</v>
      </c>
      <c r="H29" s="239">
        <v>100</v>
      </c>
      <c r="I29" s="239">
        <v>100</v>
      </c>
      <c r="J29" s="239">
        <v>100</v>
      </c>
      <c r="K29" s="239">
        <v>100</v>
      </c>
      <c r="L29" s="239">
        <v>100</v>
      </c>
      <c r="M29" s="239">
        <v>100</v>
      </c>
      <c r="N29" s="239">
        <v>100</v>
      </c>
      <c r="O29" s="239">
        <v>100</v>
      </c>
      <c r="P29" s="239">
        <v>100</v>
      </c>
      <c r="Q29" s="239">
        <v>100</v>
      </c>
      <c r="R29" s="239">
        <v>100</v>
      </c>
      <c r="S29" s="218">
        <v>2104</v>
      </c>
      <c r="T29" s="223">
        <f t="shared" si="0"/>
        <v>1</v>
      </c>
    </row>
    <row r="30" spans="2:20" x14ac:dyDescent="0.25">
      <c r="B30" s="240" t="s">
        <v>792</v>
      </c>
      <c r="C30" s="241" t="s">
        <v>801</v>
      </c>
      <c r="D30" s="242" t="s">
        <v>780</v>
      </c>
      <c r="E30" s="243">
        <v>100</v>
      </c>
      <c r="F30" s="243">
        <v>100</v>
      </c>
      <c r="G30" s="243">
        <v>100</v>
      </c>
      <c r="H30" s="243">
        <v>100</v>
      </c>
      <c r="I30" s="243">
        <v>100</v>
      </c>
      <c r="J30" s="243">
        <v>100</v>
      </c>
      <c r="K30" s="243">
        <v>100</v>
      </c>
      <c r="L30" s="243">
        <v>100</v>
      </c>
      <c r="M30" s="243">
        <v>100</v>
      </c>
      <c r="N30" s="243">
        <v>100</v>
      </c>
      <c r="O30" s="243">
        <v>100</v>
      </c>
      <c r="P30" s="243">
        <v>100</v>
      </c>
      <c r="Q30" s="243">
        <v>100</v>
      </c>
      <c r="R30" s="243">
        <v>100</v>
      </c>
      <c r="S30" s="218">
        <v>2301</v>
      </c>
      <c r="T30" s="223">
        <f t="shared" si="0"/>
        <v>1</v>
      </c>
    </row>
    <row r="31" spans="2:20" x14ac:dyDescent="0.25">
      <c r="B31" s="236" t="s">
        <v>802</v>
      </c>
      <c r="C31" s="237" t="s">
        <v>803</v>
      </c>
      <c r="D31" s="238" t="s">
        <v>780</v>
      </c>
      <c r="E31" s="239">
        <v>100</v>
      </c>
      <c r="F31" s="239">
        <v>100</v>
      </c>
      <c r="G31" s="239">
        <v>100</v>
      </c>
      <c r="H31" s="239">
        <v>100</v>
      </c>
      <c r="I31" s="239">
        <v>100</v>
      </c>
      <c r="J31" s="239">
        <v>100</v>
      </c>
      <c r="K31" s="239">
        <v>100</v>
      </c>
      <c r="L31" s="239">
        <v>100</v>
      </c>
      <c r="M31" s="239">
        <v>100</v>
      </c>
      <c r="N31" s="239">
        <v>100</v>
      </c>
      <c r="O31" s="239">
        <v>100</v>
      </c>
      <c r="P31" s="239">
        <v>100</v>
      </c>
      <c r="Q31" s="239">
        <v>100</v>
      </c>
      <c r="R31" s="239">
        <v>100</v>
      </c>
      <c r="S31" s="218">
        <v>3302</v>
      </c>
      <c r="T31" s="223">
        <f t="shared" si="0"/>
        <v>1</v>
      </c>
    </row>
    <row r="32" spans="2:20" x14ac:dyDescent="0.25">
      <c r="B32" s="240" t="s">
        <v>802</v>
      </c>
      <c r="C32" s="241" t="s">
        <v>804</v>
      </c>
      <c r="D32" s="242" t="s">
        <v>780</v>
      </c>
      <c r="E32" s="243">
        <v>100</v>
      </c>
      <c r="F32" s="243">
        <v>100</v>
      </c>
      <c r="G32" s="243">
        <v>100</v>
      </c>
      <c r="H32" s="243">
        <v>100</v>
      </c>
      <c r="I32" s="243">
        <v>100</v>
      </c>
      <c r="J32" s="243">
        <v>100</v>
      </c>
      <c r="K32" s="243">
        <v>100</v>
      </c>
      <c r="L32" s="243">
        <v>100</v>
      </c>
      <c r="M32" s="243">
        <v>100</v>
      </c>
      <c r="N32" s="243">
        <v>100</v>
      </c>
      <c r="O32" s="243">
        <v>100</v>
      </c>
      <c r="P32" s="243">
        <v>100</v>
      </c>
      <c r="Q32" s="243">
        <v>100</v>
      </c>
      <c r="R32" s="243">
        <v>100</v>
      </c>
      <c r="S32" s="218">
        <v>3102</v>
      </c>
      <c r="T32" s="223">
        <f t="shared" si="0"/>
        <v>1</v>
      </c>
    </row>
    <row r="33" spans="2:20" x14ac:dyDescent="0.25">
      <c r="B33" s="236" t="s">
        <v>802</v>
      </c>
      <c r="C33" s="237" t="s">
        <v>805</v>
      </c>
      <c r="D33" s="238" t="s">
        <v>780</v>
      </c>
      <c r="E33" s="239">
        <v>100</v>
      </c>
      <c r="F33" s="239">
        <v>100</v>
      </c>
      <c r="G33" s="239">
        <v>100</v>
      </c>
      <c r="H33" s="239">
        <v>100</v>
      </c>
      <c r="I33" s="239">
        <v>100</v>
      </c>
      <c r="J33" s="239">
        <v>100</v>
      </c>
      <c r="K33" s="239">
        <v>100</v>
      </c>
      <c r="L33" s="239">
        <v>100</v>
      </c>
      <c r="M33" s="239">
        <v>100</v>
      </c>
      <c r="N33" s="239">
        <v>100</v>
      </c>
      <c r="O33" s="239">
        <v>100</v>
      </c>
      <c r="P33" s="239">
        <v>100</v>
      </c>
      <c r="Q33" s="239">
        <v>100</v>
      </c>
      <c r="R33" s="239">
        <v>100</v>
      </c>
      <c r="S33" s="218">
        <v>3201</v>
      </c>
      <c r="T33" s="223">
        <f t="shared" si="0"/>
        <v>1</v>
      </c>
    </row>
    <row r="34" spans="2:20" x14ac:dyDescent="0.25">
      <c r="B34" s="240" t="s">
        <v>802</v>
      </c>
      <c r="C34" s="241" t="s">
        <v>806</v>
      </c>
      <c r="D34" s="242" t="s">
        <v>780</v>
      </c>
      <c r="E34" s="243">
        <v>100</v>
      </c>
      <c r="F34" s="243">
        <v>100</v>
      </c>
      <c r="G34" s="243">
        <v>100</v>
      </c>
      <c r="H34" s="243">
        <v>100</v>
      </c>
      <c r="I34" s="243">
        <v>100</v>
      </c>
      <c r="J34" s="243">
        <v>100</v>
      </c>
      <c r="K34" s="243">
        <v>100</v>
      </c>
      <c r="L34" s="243">
        <v>100</v>
      </c>
      <c r="M34" s="243">
        <v>100</v>
      </c>
      <c r="N34" s="243">
        <v>100</v>
      </c>
      <c r="O34" s="243">
        <v>100</v>
      </c>
      <c r="P34" s="243">
        <v>100</v>
      </c>
      <c r="Q34" s="243">
        <v>100</v>
      </c>
      <c r="R34" s="243">
        <v>100</v>
      </c>
      <c r="S34" s="218">
        <v>3101</v>
      </c>
      <c r="T34" s="223">
        <f t="shared" si="0"/>
        <v>1</v>
      </c>
    </row>
    <row r="35" spans="2:20" x14ac:dyDescent="0.25">
      <c r="B35" s="236" t="s">
        <v>802</v>
      </c>
      <c r="C35" s="237" t="s">
        <v>807</v>
      </c>
      <c r="D35" s="238" t="s">
        <v>780</v>
      </c>
      <c r="E35" s="239">
        <v>100</v>
      </c>
      <c r="F35" s="239">
        <v>100</v>
      </c>
      <c r="G35" s="239">
        <v>100</v>
      </c>
      <c r="H35" s="239">
        <v>100</v>
      </c>
      <c r="I35" s="239">
        <v>100</v>
      </c>
      <c r="J35" s="239">
        <v>100</v>
      </c>
      <c r="K35" s="239">
        <v>100</v>
      </c>
      <c r="L35" s="239">
        <v>100</v>
      </c>
      <c r="M35" s="239">
        <v>100</v>
      </c>
      <c r="N35" s="239">
        <v>100</v>
      </c>
      <c r="O35" s="239">
        <v>100</v>
      </c>
      <c r="P35" s="239">
        <v>100</v>
      </c>
      <c r="Q35" s="239">
        <v>100</v>
      </c>
      <c r="R35" s="239">
        <v>100</v>
      </c>
      <c r="S35" s="218">
        <v>3202</v>
      </c>
      <c r="T35" s="223">
        <f t="shared" si="0"/>
        <v>1</v>
      </c>
    </row>
    <row r="36" spans="2:20" x14ac:dyDescent="0.25">
      <c r="B36" s="240" t="s">
        <v>802</v>
      </c>
      <c r="C36" s="241" t="s">
        <v>808</v>
      </c>
      <c r="D36" s="242" t="s">
        <v>780</v>
      </c>
      <c r="E36" s="243">
        <v>100</v>
      </c>
      <c r="F36" s="243">
        <v>100</v>
      </c>
      <c r="G36" s="243">
        <v>100</v>
      </c>
      <c r="H36" s="243">
        <v>100</v>
      </c>
      <c r="I36" s="243">
        <v>100</v>
      </c>
      <c r="J36" s="243">
        <v>100</v>
      </c>
      <c r="K36" s="243">
        <v>100</v>
      </c>
      <c r="L36" s="243">
        <v>100</v>
      </c>
      <c r="M36" s="243">
        <v>100</v>
      </c>
      <c r="N36" s="243">
        <v>100</v>
      </c>
      <c r="O36" s="243">
        <v>100</v>
      </c>
      <c r="P36" s="243">
        <v>100</v>
      </c>
      <c r="Q36" s="243">
        <v>100</v>
      </c>
      <c r="R36" s="243">
        <v>100</v>
      </c>
      <c r="S36" s="218">
        <v>3303</v>
      </c>
      <c r="T36" s="223">
        <f t="shared" si="0"/>
        <v>1</v>
      </c>
    </row>
    <row r="37" spans="2:20" x14ac:dyDescent="0.25">
      <c r="B37" s="236" t="s">
        <v>802</v>
      </c>
      <c r="C37" s="237" t="s">
        <v>809</v>
      </c>
      <c r="D37" s="238" t="s">
        <v>780</v>
      </c>
      <c r="E37" s="239">
        <v>100</v>
      </c>
      <c r="F37" s="239">
        <v>100</v>
      </c>
      <c r="G37" s="239">
        <v>100</v>
      </c>
      <c r="H37" s="239">
        <v>100</v>
      </c>
      <c r="I37" s="239">
        <v>100</v>
      </c>
      <c r="J37" s="239">
        <v>100</v>
      </c>
      <c r="K37" s="239">
        <v>100</v>
      </c>
      <c r="L37" s="239">
        <v>100</v>
      </c>
      <c r="M37" s="239">
        <v>100</v>
      </c>
      <c r="N37" s="239">
        <v>100</v>
      </c>
      <c r="O37" s="239">
        <v>100</v>
      </c>
      <c r="P37" s="239">
        <v>100</v>
      </c>
      <c r="Q37" s="239">
        <v>100</v>
      </c>
      <c r="R37" s="239">
        <v>100</v>
      </c>
      <c r="S37" s="218">
        <v>3304</v>
      </c>
      <c r="T37" s="223">
        <f t="shared" si="0"/>
        <v>1</v>
      </c>
    </row>
    <row r="38" spans="2:20" x14ac:dyDescent="0.25">
      <c r="B38" s="240" t="s">
        <v>802</v>
      </c>
      <c r="C38" s="241" t="s">
        <v>810</v>
      </c>
      <c r="D38" s="242" t="s">
        <v>780</v>
      </c>
      <c r="E38" s="243">
        <v>100</v>
      </c>
      <c r="F38" s="243">
        <v>100</v>
      </c>
      <c r="G38" s="243">
        <v>100</v>
      </c>
      <c r="H38" s="243">
        <v>100</v>
      </c>
      <c r="I38" s="243">
        <v>100</v>
      </c>
      <c r="J38" s="243">
        <v>100</v>
      </c>
      <c r="K38" s="243">
        <v>100</v>
      </c>
      <c r="L38" s="243">
        <v>100</v>
      </c>
      <c r="M38" s="243">
        <v>100</v>
      </c>
      <c r="N38" s="243">
        <v>100</v>
      </c>
      <c r="O38" s="243">
        <v>100</v>
      </c>
      <c r="P38" s="243">
        <v>100</v>
      </c>
      <c r="Q38" s="243">
        <v>100</v>
      </c>
      <c r="R38" s="243">
        <v>100</v>
      </c>
      <c r="S38" s="218">
        <v>3103</v>
      </c>
      <c r="T38" s="223">
        <f t="shared" si="0"/>
        <v>1</v>
      </c>
    </row>
    <row r="39" spans="2:20" x14ac:dyDescent="0.25">
      <c r="B39" s="236" t="s">
        <v>802</v>
      </c>
      <c r="C39" s="237" t="s">
        <v>811</v>
      </c>
      <c r="D39" s="238" t="s">
        <v>780</v>
      </c>
      <c r="E39" s="239">
        <v>100</v>
      </c>
      <c r="F39" s="239">
        <v>100</v>
      </c>
      <c r="G39" s="239">
        <v>100</v>
      </c>
      <c r="H39" s="239">
        <v>100</v>
      </c>
      <c r="I39" s="239">
        <v>100</v>
      </c>
      <c r="J39" s="239">
        <v>100</v>
      </c>
      <c r="K39" s="239">
        <v>100</v>
      </c>
      <c r="L39" s="239">
        <v>100</v>
      </c>
      <c r="M39" s="239">
        <v>100</v>
      </c>
      <c r="N39" s="239">
        <v>100</v>
      </c>
      <c r="O39" s="239">
        <v>100</v>
      </c>
      <c r="P39" s="239">
        <v>100</v>
      </c>
      <c r="Q39" s="239">
        <v>100</v>
      </c>
      <c r="R39" s="239">
        <v>100</v>
      </c>
      <c r="S39" s="218">
        <v>3301</v>
      </c>
      <c r="T39" s="223">
        <f t="shared" si="0"/>
        <v>1</v>
      </c>
    </row>
    <row r="40" spans="2:20" x14ac:dyDescent="0.25">
      <c r="B40" s="240" t="s">
        <v>812</v>
      </c>
      <c r="C40" s="241" t="s">
        <v>813</v>
      </c>
      <c r="D40" s="242" t="s">
        <v>780</v>
      </c>
      <c r="E40" s="243">
        <v>100</v>
      </c>
      <c r="F40" s="243">
        <v>100</v>
      </c>
      <c r="G40" s="243">
        <v>100</v>
      </c>
      <c r="H40" s="243">
        <v>100</v>
      </c>
      <c r="I40" s="243">
        <v>100</v>
      </c>
      <c r="J40" s="243">
        <v>100</v>
      </c>
      <c r="K40" s="243">
        <v>100</v>
      </c>
      <c r="L40" s="243">
        <v>100</v>
      </c>
      <c r="M40" s="243">
        <v>100</v>
      </c>
      <c r="N40" s="243">
        <v>100</v>
      </c>
      <c r="O40" s="243">
        <v>100</v>
      </c>
      <c r="P40" s="243">
        <v>100</v>
      </c>
      <c r="Q40" s="243">
        <v>100</v>
      </c>
      <c r="R40" s="243">
        <v>100</v>
      </c>
      <c r="S40" s="218">
        <v>4103</v>
      </c>
      <c r="T40" s="223">
        <f t="shared" si="0"/>
        <v>1</v>
      </c>
    </row>
    <row r="41" spans="2:20" x14ac:dyDescent="0.25">
      <c r="B41" s="236" t="s">
        <v>812</v>
      </c>
      <c r="C41" s="237" t="s">
        <v>814</v>
      </c>
      <c r="D41" s="238" t="s">
        <v>780</v>
      </c>
      <c r="E41" s="239">
        <v>100</v>
      </c>
      <c r="F41" s="239">
        <v>100</v>
      </c>
      <c r="G41" s="239">
        <v>100</v>
      </c>
      <c r="H41" s="239">
        <v>100</v>
      </c>
      <c r="I41" s="239">
        <v>100</v>
      </c>
      <c r="J41" s="239">
        <v>100</v>
      </c>
      <c r="K41" s="239">
        <v>100</v>
      </c>
      <c r="L41" s="239">
        <v>100</v>
      </c>
      <c r="M41" s="239">
        <v>100</v>
      </c>
      <c r="N41" s="239">
        <v>100</v>
      </c>
      <c r="O41" s="239">
        <v>100</v>
      </c>
      <c r="P41" s="239">
        <v>100</v>
      </c>
      <c r="Q41" s="239">
        <v>100</v>
      </c>
      <c r="R41" s="239">
        <v>100</v>
      </c>
      <c r="S41" s="218">
        <v>4202</v>
      </c>
      <c r="T41" s="223">
        <f t="shared" si="0"/>
        <v>1</v>
      </c>
    </row>
    <row r="42" spans="2:20" x14ac:dyDescent="0.25">
      <c r="B42" s="240" t="s">
        <v>812</v>
      </c>
      <c r="C42" s="241" t="s">
        <v>815</v>
      </c>
      <c r="D42" s="242" t="s">
        <v>780</v>
      </c>
      <c r="E42" s="243">
        <v>100</v>
      </c>
      <c r="F42" s="243">
        <v>100</v>
      </c>
      <c r="G42" s="243">
        <v>100</v>
      </c>
      <c r="H42" s="243">
        <v>100</v>
      </c>
      <c r="I42" s="243">
        <v>100</v>
      </c>
      <c r="J42" s="243">
        <v>100</v>
      </c>
      <c r="K42" s="243">
        <v>100</v>
      </c>
      <c r="L42" s="243">
        <v>100</v>
      </c>
      <c r="M42" s="243">
        <v>100</v>
      </c>
      <c r="N42" s="243">
        <v>100</v>
      </c>
      <c r="O42" s="243">
        <v>100</v>
      </c>
      <c r="P42" s="243">
        <v>100</v>
      </c>
      <c r="Q42" s="243">
        <v>100</v>
      </c>
      <c r="R42" s="243">
        <v>100</v>
      </c>
      <c r="S42" s="218">
        <v>4302</v>
      </c>
      <c r="T42" s="223">
        <f t="shared" si="0"/>
        <v>1</v>
      </c>
    </row>
    <row r="43" spans="2:20" x14ac:dyDescent="0.25">
      <c r="B43" s="236" t="s">
        <v>812</v>
      </c>
      <c r="C43" s="237" t="s">
        <v>816</v>
      </c>
      <c r="D43" s="238" t="s">
        <v>780</v>
      </c>
      <c r="E43" s="239">
        <v>100</v>
      </c>
      <c r="F43" s="239">
        <v>100</v>
      </c>
      <c r="G43" s="239">
        <v>100</v>
      </c>
      <c r="H43" s="239">
        <v>100</v>
      </c>
      <c r="I43" s="239">
        <v>100</v>
      </c>
      <c r="J43" s="239">
        <v>100</v>
      </c>
      <c r="K43" s="239">
        <v>100</v>
      </c>
      <c r="L43" s="239">
        <v>100</v>
      </c>
      <c r="M43" s="239">
        <v>100</v>
      </c>
      <c r="N43" s="239">
        <v>100</v>
      </c>
      <c r="O43" s="239">
        <v>100</v>
      </c>
      <c r="P43" s="239">
        <v>100</v>
      </c>
      <c r="Q43" s="239">
        <v>100</v>
      </c>
      <c r="R43" s="239">
        <v>100</v>
      </c>
      <c r="S43" s="218">
        <v>4102</v>
      </c>
      <c r="T43" s="223">
        <f t="shared" si="0"/>
        <v>1</v>
      </c>
    </row>
    <row r="44" spans="2:20" x14ac:dyDescent="0.25">
      <c r="B44" s="240" t="s">
        <v>812</v>
      </c>
      <c r="C44" s="241" t="s">
        <v>817</v>
      </c>
      <c r="D44" s="242" t="s">
        <v>780</v>
      </c>
      <c r="E44" s="243">
        <v>100</v>
      </c>
      <c r="F44" s="243">
        <v>100</v>
      </c>
      <c r="G44" s="243">
        <v>100</v>
      </c>
      <c r="H44" s="243">
        <v>100</v>
      </c>
      <c r="I44" s="243">
        <v>100</v>
      </c>
      <c r="J44" s="243">
        <v>100</v>
      </c>
      <c r="K44" s="243">
        <v>100</v>
      </c>
      <c r="L44" s="243">
        <v>100</v>
      </c>
      <c r="M44" s="243">
        <v>100</v>
      </c>
      <c r="N44" s="243">
        <v>100</v>
      </c>
      <c r="O44" s="243">
        <v>100</v>
      </c>
      <c r="P44" s="243">
        <v>100</v>
      </c>
      <c r="Q44" s="243">
        <v>100</v>
      </c>
      <c r="R44" s="243">
        <v>100</v>
      </c>
      <c r="S44" s="218">
        <v>4201</v>
      </c>
      <c r="T44" s="223">
        <f t="shared" si="0"/>
        <v>1</v>
      </c>
    </row>
    <row r="45" spans="2:20" x14ac:dyDescent="0.25">
      <c r="B45" s="236" t="s">
        <v>812</v>
      </c>
      <c r="C45" s="237" t="s">
        <v>818</v>
      </c>
      <c r="D45" s="238" t="s">
        <v>780</v>
      </c>
      <c r="E45" s="239">
        <v>100</v>
      </c>
      <c r="F45" s="239">
        <v>100</v>
      </c>
      <c r="G45" s="239">
        <v>100</v>
      </c>
      <c r="H45" s="239">
        <v>100</v>
      </c>
      <c r="I45" s="239">
        <v>100</v>
      </c>
      <c r="J45" s="239">
        <v>100</v>
      </c>
      <c r="K45" s="239">
        <v>100</v>
      </c>
      <c r="L45" s="239">
        <v>100</v>
      </c>
      <c r="M45" s="239">
        <v>100</v>
      </c>
      <c r="N45" s="239">
        <v>100</v>
      </c>
      <c r="O45" s="239">
        <v>100</v>
      </c>
      <c r="P45" s="239">
        <v>100</v>
      </c>
      <c r="Q45" s="239">
        <v>100</v>
      </c>
      <c r="R45" s="239">
        <v>100</v>
      </c>
      <c r="S45" s="218">
        <v>4104</v>
      </c>
      <c r="T45" s="223">
        <f t="shared" si="0"/>
        <v>1</v>
      </c>
    </row>
    <row r="46" spans="2:20" x14ac:dyDescent="0.25">
      <c r="B46" s="240" t="s">
        <v>812</v>
      </c>
      <c r="C46" s="241" t="s">
        <v>819</v>
      </c>
      <c r="D46" s="242" t="s">
        <v>780</v>
      </c>
      <c r="E46" s="243">
        <v>100</v>
      </c>
      <c r="F46" s="243">
        <v>100</v>
      </c>
      <c r="G46" s="243">
        <v>100</v>
      </c>
      <c r="H46" s="243">
        <v>100</v>
      </c>
      <c r="I46" s="243">
        <v>100</v>
      </c>
      <c r="J46" s="243">
        <v>100</v>
      </c>
      <c r="K46" s="243">
        <v>100</v>
      </c>
      <c r="L46" s="243">
        <v>100</v>
      </c>
      <c r="M46" s="243">
        <v>100</v>
      </c>
      <c r="N46" s="243">
        <v>100</v>
      </c>
      <c r="O46" s="243">
        <v>100</v>
      </c>
      <c r="P46" s="243">
        <v>100</v>
      </c>
      <c r="Q46" s="243">
        <v>100</v>
      </c>
      <c r="R46" s="243">
        <v>100</v>
      </c>
      <c r="S46" s="218">
        <v>4101</v>
      </c>
      <c r="T46" s="223">
        <f t="shared" si="0"/>
        <v>1</v>
      </c>
    </row>
    <row r="47" spans="2:20" x14ac:dyDescent="0.25">
      <c r="B47" s="236" t="s">
        <v>812</v>
      </c>
      <c r="C47" s="237" t="s">
        <v>820</v>
      </c>
      <c r="D47" s="238" t="s">
        <v>780</v>
      </c>
      <c r="E47" s="239">
        <v>100</v>
      </c>
      <c r="F47" s="239">
        <v>100</v>
      </c>
      <c r="G47" s="239">
        <v>100</v>
      </c>
      <c r="H47" s="239">
        <v>100</v>
      </c>
      <c r="I47" s="239">
        <v>100</v>
      </c>
      <c r="J47" s="239">
        <v>100</v>
      </c>
      <c r="K47" s="239">
        <v>100</v>
      </c>
      <c r="L47" s="239">
        <v>100</v>
      </c>
      <c r="M47" s="239">
        <v>100</v>
      </c>
      <c r="N47" s="239">
        <v>100</v>
      </c>
      <c r="O47" s="239">
        <v>100</v>
      </c>
      <c r="P47" s="239">
        <v>100</v>
      </c>
      <c r="Q47" s="239">
        <v>100</v>
      </c>
      <c r="R47" s="239">
        <v>100</v>
      </c>
      <c r="S47" s="218">
        <v>4203</v>
      </c>
      <c r="T47" s="223">
        <f t="shared" si="0"/>
        <v>1</v>
      </c>
    </row>
    <row r="48" spans="2:20" x14ac:dyDescent="0.25">
      <c r="B48" s="240" t="s">
        <v>812</v>
      </c>
      <c r="C48" s="241" t="s">
        <v>821</v>
      </c>
      <c r="D48" s="242" t="s">
        <v>780</v>
      </c>
      <c r="E48" s="243">
        <v>100</v>
      </c>
      <c r="F48" s="243">
        <v>100</v>
      </c>
      <c r="G48" s="243">
        <v>100</v>
      </c>
      <c r="H48" s="243">
        <v>100</v>
      </c>
      <c r="I48" s="243">
        <v>100</v>
      </c>
      <c r="J48" s="243">
        <v>100</v>
      </c>
      <c r="K48" s="243">
        <v>100</v>
      </c>
      <c r="L48" s="243">
        <v>100</v>
      </c>
      <c r="M48" s="243">
        <v>100</v>
      </c>
      <c r="N48" s="243">
        <v>100</v>
      </c>
      <c r="O48" s="243">
        <v>100</v>
      </c>
      <c r="P48" s="243">
        <v>100</v>
      </c>
      <c r="Q48" s="243">
        <v>100</v>
      </c>
      <c r="R48" s="243">
        <v>100</v>
      </c>
      <c r="S48" s="218">
        <v>4303</v>
      </c>
      <c r="T48" s="223">
        <f t="shared" si="0"/>
        <v>1</v>
      </c>
    </row>
    <row r="49" spans="2:20" x14ac:dyDescent="0.25">
      <c r="B49" s="236" t="s">
        <v>812</v>
      </c>
      <c r="C49" s="237" t="s">
        <v>822</v>
      </c>
      <c r="D49" s="238" t="s">
        <v>780</v>
      </c>
      <c r="E49" s="239">
        <v>100</v>
      </c>
      <c r="F49" s="239">
        <v>100</v>
      </c>
      <c r="G49" s="239">
        <v>100</v>
      </c>
      <c r="H49" s="239">
        <v>100</v>
      </c>
      <c r="I49" s="239">
        <v>100</v>
      </c>
      <c r="J49" s="239">
        <v>100</v>
      </c>
      <c r="K49" s="239">
        <v>100</v>
      </c>
      <c r="L49" s="239">
        <v>100</v>
      </c>
      <c r="M49" s="239">
        <v>100</v>
      </c>
      <c r="N49" s="239">
        <v>100</v>
      </c>
      <c r="O49" s="239">
        <v>100</v>
      </c>
      <c r="P49" s="239">
        <v>100</v>
      </c>
      <c r="Q49" s="239">
        <v>100</v>
      </c>
      <c r="R49" s="239">
        <v>100</v>
      </c>
      <c r="S49" s="218">
        <v>4301</v>
      </c>
      <c r="T49" s="223">
        <f t="shared" si="0"/>
        <v>1</v>
      </c>
    </row>
    <row r="50" spans="2:20" x14ac:dyDescent="0.25">
      <c r="B50" s="240" t="s">
        <v>812</v>
      </c>
      <c r="C50" s="241" t="s">
        <v>823</v>
      </c>
      <c r="D50" s="242" t="s">
        <v>780</v>
      </c>
      <c r="E50" s="243">
        <v>100</v>
      </c>
      <c r="F50" s="243">
        <v>100</v>
      </c>
      <c r="G50" s="243">
        <v>100</v>
      </c>
      <c r="H50" s="243">
        <v>100</v>
      </c>
      <c r="I50" s="243">
        <v>100</v>
      </c>
      <c r="J50" s="243">
        <v>100</v>
      </c>
      <c r="K50" s="243">
        <v>100</v>
      </c>
      <c r="L50" s="243">
        <v>100</v>
      </c>
      <c r="M50" s="243">
        <v>100</v>
      </c>
      <c r="N50" s="243">
        <v>100</v>
      </c>
      <c r="O50" s="243">
        <v>100</v>
      </c>
      <c r="P50" s="243">
        <v>100</v>
      </c>
      <c r="Q50" s="243">
        <v>100</v>
      </c>
      <c r="R50" s="243">
        <v>100</v>
      </c>
      <c r="S50" s="218">
        <v>4105</v>
      </c>
      <c r="T50" s="223">
        <f t="shared" si="0"/>
        <v>1</v>
      </c>
    </row>
    <row r="51" spans="2:20" x14ac:dyDescent="0.25">
      <c r="B51" s="236" t="s">
        <v>812</v>
      </c>
      <c r="C51" s="237" t="s">
        <v>824</v>
      </c>
      <c r="D51" s="238" t="s">
        <v>780</v>
      </c>
      <c r="E51" s="239">
        <v>100</v>
      </c>
      <c r="F51" s="239">
        <v>100</v>
      </c>
      <c r="G51" s="239">
        <v>100</v>
      </c>
      <c r="H51" s="239">
        <v>100</v>
      </c>
      <c r="I51" s="239">
        <v>100</v>
      </c>
      <c r="J51" s="239">
        <v>100</v>
      </c>
      <c r="K51" s="239">
        <v>100</v>
      </c>
      <c r="L51" s="239">
        <v>100</v>
      </c>
      <c r="M51" s="239">
        <v>100</v>
      </c>
      <c r="N51" s="239">
        <v>100</v>
      </c>
      <c r="O51" s="239">
        <v>100</v>
      </c>
      <c r="P51" s="239">
        <v>100</v>
      </c>
      <c r="Q51" s="239">
        <v>100</v>
      </c>
      <c r="R51" s="239">
        <v>100</v>
      </c>
      <c r="S51" s="218">
        <v>4304</v>
      </c>
      <c r="T51" s="223">
        <f t="shared" si="0"/>
        <v>1</v>
      </c>
    </row>
    <row r="52" spans="2:20" x14ac:dyDescent="0.25">
      <c r="B52" s="240" t="s">
        <v>812</v>
      </c>
      <c r="C52" s="241" t="s">
        <v>825</v>
      </c>
      <c r="D52" s="242" t="s">
        <v>780</v>
      </c>
      <c r="E52" s="243">
        <v>100</v>
      </c>
      <c r="F52" s="243">
        <v>100</v>
      </c>
      <c r="G52" s="243">
        <v>100</v>
      </c>
      <c r="H52" s="243">
        <v>100</v>
      </c>
      <c r="I52" s="243">
        <v>100</v>
      </c>
      <c r="J52" s="243">
        <v>100</v>
      </c>
      <c r="K52" s="243">
        <v>100</v>
      </c>
      <c r="L52" s="243">
        <v>100</v>
      </c>
      <c r="M52" s="243">
        <v>100</v>
      </c>
      <c r="N52" s="243">
        <v>100</v>
      </c>
      <c r="O52" s="243">
        <v>100</v>
      </c>
      <c r="P52" s="243">
        <v>100</v>
      </c>
      <c r="Q52" s="243">
        <v>100</v>
      </c>
      <c r="R52" s="243">
        <v>100</v>
      </c>
      <c r="S52" s="218">
        <v>4305</v>
      </c>
      <c r="T52" s="223">
        <f t="shared" si="0"/>
        <v>1</v>
      </c>
    </row>
    <row r="53" spans="2:20" x14ac:dyDescent="0.25">
      <c r="B53" s="236" t="s">
        <v>812</v>
      </c>
      <c r="C53" s="237" t="s">
        <v>826</v>
      </c>
      <c r="D53" s="238" t="s">
        <v>780</v>
      </c>
      <c r="E53" s="239">
        <v>100</v>
      </c>
      <c r="F53" s="239">
        <v>100</v>
      </c>
      <c r="G53" s="239">
        <v>100</v>
      </c>
      <c r="H53" s="239">
        <v>100</v>
      </c>
      <c r="I53" s="239">
        <v>100</v>
      </c>
      <c r="J53" s="239">
        <v>100</v>
      </c>
      <c r="K53" s="239">
        <v>100</v>
      </c>
      <c r="L53" s="239">
        <v>100</v>
      </c>
      <c r="M53" s="239">
        <v>100</v>
      </c>
      <c r="N53" s="239">
        <v>100</v>
      </c>
      <c r="O53" s="239">
        <v>100</v>
      </c>
      <c r="P53" s="239">
        <v>100</v>
      </c>
      <c r="Q53" s="239">
        <v>100</v>
      </c>
      <c r="R53" s="239">
        <v>100</v>
      </c>
      <c r="S53" s="218">
        <v>4204</v>
      </c>
      <c r="T53" s="223">
        <f t="shared" si="0"/>
        <v>1</v>
      </c>
    </row>
    <row r="54" spans="2:20" x14ac:dyDescent="0.25">
      <c r="B54" s="240" t="s">
        <v>812</v>
      </c>
      <c r="C54" s="241" t="s">
        <v>827</v>
      </c>
      <c r="D54" s="242" t="s">
        <v>780</v>
      </c>
      <c r="E54" s="243">
        <v>100</v>
      </c>
      <c r="F54" s="243">
        <v>100</v>
      </c>
      <c r="G54" s="243">
        <v>100</v>
      </c>
      <c r="H54" s="243">
        <v>100</v>
      </c>
      <c r="I54" s="243">
        <v>100</v>
      </c>
      <c r="J54" s="243">
        <v>100</v>
      </c>
      <c r="K54" s="243">
        <v>100</v>
      </c>
      <c r="L54" s="243">
        <v>100</v>
      </c>
      <c r="M54" s="243">
        <v>100</v>
      </c>
      <c r="N54" s="243">
        <v>100</v>
      </c>
      <c r="O54" s="243">
        <v>100</v>
      </c>
      <c r="P54" s="243">
        <v>100</v>
      </c>
      <c r="Q54" s="243">
        <v>100</v>
      </c>
      <c r="R54" s="243">
        <v>100</v>
      </c>
      <c r="S54" s="218">
        <v>4106</v>
      </c>
      <c r="T54" s="223">
        <f t="shared" si="0"/>
        <v>1</v>
      </c>
    </row>
    <row r="55" spans="2:20" x14ac:dyDescent="0.25">
      <c r="B55" s="236" t="s">
        <v>828</v>
      </c>
      <c r="C55" s="237" t="s">
        <v>829</v>
      </c>
      <c r="D55" s="238" t="s">
        <v>780</v>
      </c>
      <c r="E55" s="239">
        <v>100</v>
      </c>
      <c r="F55" s="239">
        <v>100</v>
      </c>
      <c r="G55" s="239">
        <v>100</v>
      </c>
      <c r="H55" s="239">
        <v>100</v>
      </c>
      <c r="I55" s="239">
        <v>100</v>
      </c>
      <c r="J55" s="239">
        <v>100</v>
      </c>
      <c r="K55" s="239">
        <v>100</v>
      </c>
      <c r="L55" s="239">
        <v>100</v>
      </c>
      <c r="M55" s="239">
        <v>100</v>
      </c>
      <c r="N55" s="239">
        <v>100</v>
      </c>
      <c r="O55" s="239">
        <v>100</v>
      </c>
      <c r="P55" s="239">
        <v>100</v>
      </c>
      <c r="Q55" s="239">
        <v>100</v>
      </c>
      <c r="R55" s="239">
        <v>100</v>
      </c>
      <c r="S55" s="218">
        <v>5602</v>
      </c>
      <c r="T55" s="223">
        <f t="shared" si="0"/>
        <v>1</v>
      </c>
    </row>
    <row r="56" spans="2:20" x14ac:dyDescent="0.25">
      <c r="B56" s="240" t="s">
        <v>828</v>
      </c>
      <c r="C56" s="241" t="s">
        <v>830</v>
      </c>
      <c r="D56" s="242" t="s">
        <v>780</v>
      </c>
      <c r="E56" s="243">
        <v>100</v>
      </c>
      <c r="F56" s="243">
        <v>100</v>
      </c>
      <c r="G56" s="243">
        <v>100</v>
      </c>
      <c r="H56" s="243">
        <v>100</v>
      </c>
      <c r="I56" s="243">
        <v>100</v>
      </c>
      <c r="J56" s="243">
        <v>100</v>
      </c>
      <c r="K56" s="243">
        <v>100</v>
      </c>
      <c r="L56" s="243">
        <v>100</v>
      </c>
      <c r="M56" s="243">
        <v>100</v>
      </c>
      <c r="N56" s="243">
        <v>100</v>
      </c>
      <c r="O56" s="243">
        <v>100</v>
      </c>
      <c r="P56" s="243">
        <v>100</v>
      </c>
      <c r="Q56" s="243">
        <v>100</v>
      </c>
      <c r="R56" s="243">
        <v>100</v>
      </c>
      <c r="S56" s="218">
        <v>5402</v>
      </c>
      <c r="T56" s="223">
        <f t="shared" si="0"/>
        <v>1</v>
      </c>
    </row>
    <row r="57" spans="2:20" x14ac:dyDescent="0.25">
      <c r="B57" s="236" t="s">
        <v>828</v>
      </c>
      <c r="C57" s="237" t="s">
        <v>831</v>
      </c>
      <c r="D57" s="238" t="s">
        <v>780</v>
      </c>
      <c r="E57" s="239">
        <v>100</v>
      </c>
      <c r="F57" s="239">
        <v>100</v>
      </c>
      <c r="G57" s="239">
        <v>100</v>
      </c>
      <c r="H57" s="239">
        <v>100</v>
      </c>
      <c r="I57" s="239">
        <v>100</v>
      </c>
      <c r="J57" s="239">
        <v>100</v>
      </c>
      <c r="K57" s="239">
        <v>100</v>
      </c>
      <c r="L57" s="239">
        <v>100</v>
      </c>
      <c r="M57" s="239">
        <v>100</v>
      </c>
      <c r="N57" s="239">
        <v>100</v>
      </c>
      <c r="O57" s="239">
        <v>100</v>
      </c>
      <c r="P57" s="239">
        <v>100</v>
      </c>
      <c r="Q57" s="239">
        <v>100</v>
      </c>
      <c r="R57" s="239">
        <v>100</v>
      </c>
      <c r="S57" s="218">
        <v>5302</v>
      </c>
      <c r="T57" s="223">
        <f t="shared" si="0"/>
        <v>1</v>
      </c>
    </row>
    <row r="58" spans="2:20" x14ac:dyDescent="0.25">
      <c r="B58" s="240" t="s">
        <v>828</v>
      </c>
      <c r="C58" s="241" t="s">
        <v>832</v>
      </c>
      <c r="D58" s="242" t="s">
        <v>780</v>
      </c>
      <c r="E58" s="243">
        <v>100</v>
      </c>
      <c r="F58" s="243">
        <v>100</v>
      </c>
      <c r="G58" s="243">
        <v>100</v>
      </c>
      <c r="H58" s="243">
        <v>100</v>
      </c>
      <c r="I58" s="243">
        <v>100</v>
      </c>
      <c r="J58" s="243">
        <v>100</v>
      </c>
      <c r="K58" s="243">
        <v>100</v>
      </c>
      <c r="L58" s="243">
        <v>100</v>
      </c>
      <c r="M58" s="243">
        <v>100</v>
      </c>
      <c r="N58" s="243">
        <v>100</v>
      </c>
      <c r="O58" s="243">
        <v>100</v>
      </c>
      <c r="P58" s="243">
        <v>100</v>
      </c>
      <c r="Q58" s="243">
        <v>100</v>
      </c>
      <c r="R58" s="243">
        <v>100</v>
      </c>
      <c r="S58" s="218">
        <v>5603</v>
      </c>
      <c r="T58" s="223">
        <f t="shared" si="0"/>
        <v>1</v>
      </c>
    </row>
    <row r="59" spans="2:20" x14ac:dyDescent="0.25">
      <c r="B59" s="236" t="s">
        <v>828</v>
      </c>
      <c r="C59" s="237" t="s">
        <v>833</v>
      </c>
      <c r="D59" s="238" t="s">
        <v>780</v>
      </c>
      <c r="E59" s="239">
        <v>100</v>
      </c>
      <c r="F59" s="239">
        <v>100</v>
      </c>
      <c r="G59" s="239">
        <v>100</v>
      </c>
      <c r="H59" s="239">
        <v>100</v>
      </c>
      <c r="I59" s="239">
        <v>100</v>
      </c>
      <c r="J59" s="239">
        <v>100</v>
      </c>
      <c r="K59" s="239">
        <v>100</v>
      </c>
      <c r="L59" s="239">
        <v>100</v>
      </c>
      <c r="M59" s="239">
        <v>100</v>
      </c>
      <c r="N59" s="239">
        <v>100</v>
      </c>
      <c r="O59" s="239">
        <v>100</v>
      </c>
      <c r="P59" s="239">
        <v>100</v>
      </c>
      <c r="Q59" s="239">
        <v>100</v>
      </c>
      <c r="R59" s="239">
        <v>100</v>
      </c>
      <c r="S59" s="218">
        <v>5102</v>
      </c>
      <c r="T59" s="223">
        <f t="shared" si="0"/>
        <v>1</v>
      </c>
    </row>
    <row r="60" spans="2:20" x14ac:dyDescent="0.25">
      <c r="B60" s="240" t="s">
        <v>828</v>
      </c>
      <c r="C60" s="241" t="s">
        <v>834</v>
      </c>
      <c r="D60" s="242" t="s">
        <v>780</v>
      </c>
      <c r="E60" s="243">
        <v>100</v>
      </c>
      <c r="F60" s="243">
        <v>100</v>
      </c>
      <c r="G60" s="243">
        <v>100</v>
      </c>
      <c r="H60" s="243">
        <v>100</v>
      </c>
      <c r="I60" s="243">
        <v>100</v>
      </c>
      <c r="J60" s="243">
        <v>100</v>
      </c>
      <c r="K60" s="243">
        <v>100</v>
      </c>
      <c r="L60" s="243">
        <v>100</v>
      </c>
      <c r="M60" s="243">
        <v>100</v>
      </c>
      <c r="N60" s="243">
        <v>100</v>
      </c>
      <c r="O60" s="243">
        <v>100</v>
      </c>
      <c r="P60" s="243">
        <v>100</v>
      </c>
      <c r="Q60" s="243">
        <v>100</v>
      </c>
      <c r="R60" s="243">
        <v>100</v>
      </c>
      <c r="S60" s="218">
        <v>5702</v>
      </c>
      <c r="T60" s="223">
        <f t="shared" si="0"/>
        <v>1</v>
      </c>
    </row>
    <row r="61" spans="2:20" x14ac:dyDescent="0.25">
      <c r="B61" s="236" t="s">
        <v>828</v>
      </c>
      <c r="C61" s="237" t="s">
        <v>835</v>
      </c>
      <c r="D61" s="238" t="s">
        <v>780</v>
      </c>
      <c r="E61" s="239">
        <v>100</v>
      </c>
      <c r="F61" s="239">
        <v>100</v>
      </c>
      <c r="G61" s="239">
        <v>100</v>
      </c>
      <c r="H61" s="239">
        <v>100</v>
      </c>
      <c r="I61" s="239">
        <v>100</v>
      </c>
      <c r="J61" s="239">
        <v>100</v>
      </c>
      <c r="K61" s="239">
        <v>100</v>
      </c>
      <c r="L61" s="239">
        <v>100</v>
      </c>
      <c r="M61" s="239">
        <v>100</v>
      </c>
      <c r="N61" s="239">
        <v>100</v>
      </c>
      <c r="O61" s="239">
        <v>100</v>
      </c>
      <c r="P61" s="239">
        <v>100</v>
      </c>
      <c r="Q61" s="239">
        <v>100</v>
      </c>
      <c r="R61" s="239">
        <v>100</v>
      </c>
      <c r="S61" s="218">
        <v>5103</v>
      </c>
      <c r="T61" s="223">
        <f t="shared" si="0"/>
        <v>1</v>
      </c>
    </row>
    <row r="62" spans="2:20" x14ac:dyDescent="0.25">
      <c r="B62" s="240" t="s">
        <v>828</v>
      </c>
      <c r="C62" s="241" t="s">
        <v>836</v>
      </c>
      <c r="D62" s="242" t="s">
        <v>780</v>
      </c>
      <c r="E62" s="243">
        <v>100</v>
      </c>
      <c r="F62" s="243">
        <v>100</v>
      </c>
      <c r="G62" s="243">
        <v>100</v>
      </c>
      <c r="H62" s="243">
        <v>100</v>
      </c>
      <c r="I62" s="243">
        <v>100</v>
      </c>
      <c r="J62" s="243">
        <v>100</v>
      </c>
      <c r="K62" s="243">
        <v>100</v>
      </c>
      <c r="L62" s="243">
        <v>100</v>
      </c>
      <c r="M62" s="243">
        <v>100</v>
      </c>
      <c r="N62" s="243">
        <v>100</v>
      </c>
      <c r="O62" s="243">
        <v>100</v>
      </c>
      <c r="P62" s="243">
        <v>100</v>
      </c>
      <c r="Q62" s="243">
        <v>100</v>
      </c>
      <c r="R62" s="243">
        <v>100</v>
      </c>
      <c r="S62" s="218">
        <v>5604</v>
      </c>
      <c r="T62" s="223">
        <f t="shared" si="0"/>
        <v>1</v>
      </c>
    </row>
    <row r="63" spans="2:20" x14ac:dyDescent="0.25">
      <c r="B63" s="236" t="s">
        <v>828</v>
      </c>
      <c r="C63" s="237" t="s">
        <v>837</v>
      </c>
      <c r="D63" s="238" t="s">
        <v>780</v>
      </c>
      <c r="E63" s="239">
        <v>100</v>
      </c>
      <c r="F63" s="239">
        <v>100</v>
      </c>
      <c r="G63" s="239">
        <v>100</v>
      </c>
      <c r="H63" s="239">
        <v>100</v>
      </c>
      <c r="I63" s="239">
        <v>100</v>
      </c>
      <c r="J63" s="239">
        <v>100</v>
      </c>
      <c r="K63" s="239">
        <v>100</v>
      </c>
      <c r="L63" s="239">
        <v>100</v>
      </c>
      <c r="M63" s="239">
        <v>100</v>
      </c>
      <c r="N63" s="239">
        <v>100</v>
      </c>
      <c r="O63" s="239">
        <v>100</v>
      </c>
      <c r="P63" s="239">
        <v>100</v>
      </c>
      <c r="Q63" s="239">
        <v>100</v>
      </c>
      <c r="R63" s="239">
        <v>100</v>
      </c>
      <c r="S63" s="218">
        <v>5605</v>
      </c>
      <c r="T63" s="223">
        <f t="shared" si="0"/>
        <v>1</v>
      </c>
    </row>
    <row r="64" spans="2:20" x14ac:dyDescent="0.25">
      <c r="B64" s="240" t="s">
        <v>828</v>
      </c>
      <c r="C64" s="241" t="s">
        <v>838</v>
      </c>
      <c r="D64" s="242" t="s">
        <v>780</v>
      </c>
      <c r="E64" s="243">
        <v>100</v>
      </c>
      <c r="F64" s="243">
        <v>100</v>
      </c>
      <c r="G64" s="243">
        <v>100</v>
      </c>
      <c r="H64" s="243">
        <v>100</v>
      </c>
      <c r="I64" s="243">
        <v>100</v>
      </c>
      <c r="J64" s="243">
        <v>100</v>
      </c>
      <c r="K64" s="243">
        <v>100</v>
      </c>
      <c r="L64" s="243">
        <v>100</v>
      </c>
      <c r="M64" s="243">
        <v>100</v>
      </c>
      <c r="N64" s="243">
        <v>100</v>
      </c>
      <c r="O64" s="243">
        <v>100</v>
      </c>
      <c r="P64" s="243">
        <v>100</v>
      </c>
      <c r="Q64" s="243">
        <v>100</v>
      </c>
      <c r="R64" s="243">
        <v>100</v>
      </c>
      <c r="S64" s="218">
        <v>5503</v>
      </c>
      <c r="T64" s="223">
        <f t="shared" si="0"/>
        <v>1</v>
      </c>
    </row>
    <row r="65" spans="2:20" x14ac:dyDescent="0.25">
      <c r="B65" s="236" t="s">
        <v>828</v>
      </c>
      <c r="C65" s="237" t="s">
        <v>839</v>
      </c>
      <c r="D65" s="238" t="s">
        <v>780</v>
      </c>
      <c r="E65" s="239">
        <v>100</v>
      </c>
      <c r="F65" s="239">
        <v>100</v>
      </c>
      <c r="G65" s="239">
        <v>100</v>
      </c>
      <c r="H65" s="239">
        <v>100</v>
      </c>
      <c r="I65" s="239">
        <v>100</v>
      </c>
      <c r="J65" s="239">
        <v>100</v>
      </c>
      <c r="K65" s="239">
        <v>100</v>
      </c>
      <c r="L65" s="239">
        <v>100</v>
      </c>
      <c r="M65" s="239">
        <v>100</v>
      </c>
      <c r="N65" s="239">
        <v>100</v>
      </c>
      <c r="O65" s="239">
        <v>100</v>
      </c>
      <c r="P65" s="239">
        <v>100</v>
      </c>
      <c r="Q65" s="239">
        <v>100</v>
      </c>
      <c r="R65" s="239">
        <v>100</v>
      </c>
      <c r="S65" s="218">
        <v>5201</v>
      </c>
      <c r="T65" s="223">
        <f t="shared" si="0"/>
        <v>1</v>
      </c>
    </row>
    <row r="66" spans="2:20" x14ac:dyDescent="0.25">
      <c r="B66" s="240" t="s">
        <v>828</v>
      </c>
      <c r="C66" s="241" t="s">
        <v>840</v>
      </c>
      <c r="D66" s="242" t="s">
        <v>780</v>
      </c>
      <c r="E66" s="243">
        <v>100</v>
      </c>
      <c r="F66" s="243">
        <v>100</v>
      </c>
      <c r="G66" s="243">
        <v>100</v>
      </c>
      <c r="H66" s="243">
        <v>100</v>
      </c>
      <c r="I66" s="243">
        <v>100</v>
      </c>
      <c r="J66" s="243">
        <v>100</v>
      </c>
      <c r="K66" s="243">
        <v>100</v>
      </c>
      <c r="L66" s="243">
        <v>100</v>
      </c>
      <c r="M66" s="243">
        <v>100</v>
      </c>
      <c r="N66" s="243">
        <v>100</v>
      </c>
      <c r="O66" s="243">
        <v>100</v>
      </c>
      <c r="P66" s="243">
        <v>100</v>
      </c>
      <c r="Q66" s="243">
        <v>100</v>
      </c>
      <c r="R66" s="243">
        <v>100</v>
      </c>
      <c r="S66" s="218">
        <v>5104</v>
      </c>
      <c r="T66" s="223">
        <f t="shared" si="0"/>
        <v>1</v>
      </c>
    </row>
    <row r="67" spans="2:20" x14ac:dyDescent="0.25">
      <c r="B67" s="236" t="s">
        <v>828</v>
      </c>
      <c r="C67" s="237" t="s">
        <v>841</v>
      </c>
      <c r="D67" s="238" t="s">
        <v>780</v>
      </c>
      <c r="E67" s="239">
        <v>100</v>
      </c>
      <c r="F67" s="239">
        <v>100</v>
      </c>
      <c r="G67" s="239">
        <v>100</v>
      </c>
      <c r="H67" s="239">
        <v>100</v>
      </c>
      <c r="I67" s="239">
        <v>100</v>
      </c>
      <c r="J67" s="239">
        <v>100</v>
      </c>
      <c r="K67" s="239">
        <v>100</v>
      </c>
      <c r="L67" s="239">
        <v>100</v>
      </c>
      <c r="M67" s="239">
        <v>100</v>
      </c>
      <c r="N67" s="239">
        <v>100</v>
      </c>
      <c r="O67" s="239">
        <v>100</v>
      </c>
      <c r="P67" s="239">
        <v>100</v>
      </c>
      <c r="Q67" s="239">
        <v>100</v>
      </c>
      <c r="R67" s="239">
        <v>100</v>
      </c>
      <c r="S67" s="218">
        <v>5502</v>
      </c>
      <c r="T67" s="223">
        <f t="shared" si="0"/>
        <v>1</v>
      </c>
    </row>
    <row r="68" spans="2:20" x14ac:dyDescent="0.25">
      <c r="B68" s="240" t="s">
        <v>828</v>
      </c>
      <c r="C68" s="241" t="s">
        <v>842</v>
      </c>
      <c r="D68" s="242" t="s">
        <v>780</v>
      </c>
      <c r="E68" s="243">
        <v>100</v>
      </c>
      <c r="F68" s="243">
        <v>100</v>
      </c>
      <c r="G68" s="243">
        <v>100</v>
      </c>
      <c r="H68" s="243">
        <v>100</v>
      </c>
      <c r="I68" s="243">
        <v>100</v>
      </c>
      <c r="J68" s="243">
        <v>100</v>
      </c>
      <c r="K68" s="243">
        <v>100</v>
      </c>
      <c r="L68" s="243">
        <v>100</v>
      </c>
      <c r="M68" s="243">
        <v>100</v>
      </c>
      <c r="N68" s="243">
        <v>100</v>
      </c>
      <c r="O68" s="243">
        <v>100</v>
      </c>
      <c r="P68" s="243">
        <v>100</v>
      </c>
      <c r="Q68" s="243">
        <v>100</v>
      </c>
      <c r="R68" s="243">
        <v>100</v>
      </c>
      <c r="S68" s="218">
        <v>5504</v>
      </c>
      <c r="T68" s="223">
        <f t="shared" si="0"/>
        <v>1</v>
      </c>
    </row>
    <row r="69" spans="2:20" x14ac:dyDescent="0.25">
      <c r="B69" s="236" t="s">
        <v>828</v>
      </c>
      <c r="C69" s="237" t="s">
        <v>843</v>
      </c>
      <c r="D69" s="238" t="s">
        <v>780</v>
      </c>
      <c r="E69" s="239">
        <v>100</v>
      </c>
      <c r="F69" s="239">
        <v>100</v>
      </c>
      <c r="G69" s="239">
        <v>100</v>
      </c>
      <c r="H69" s="239">
        <v>100</v>
      </c>
      <c r="I69" s="239">
        <v>100</v>
      </c>
      <c r="J69" s="239">
        <v>100</v>
      </c>
      <c r="K69" s="239">
        <v>100</v>
      </c>
      <c r="L69" s="239">
        <v>100</v>
      </c>
      <c r="M69" s="239">
        <v>100</v>
      </c>
      <c r="N69" s="239">
        <v>100</v>
      </c>
      <c r="O69" s="239">
        <v>100</v>
      </c>
      <c r="P69" s="239">
        <v>100</v>
      </c>
      <c r="Q69" s="239">
        <v>100</v>
      </c>
      <c r="R69" s="239">
        <v>100</v>
      </c>
      <c r="S69" s="218">
        <v>5401</v>
      </c>
      <c r="T69" s="223">
        <f t="shared" si="0"/>
        <v>1</v>
      </c>
    </row>
    <row r="70" spans="2:20" x14ac:dyDescent="0.25">
      <c r="B70" s="240" t="s">
        <v>828</v>
      </c>
      <c r="C70" s="241" t="s">
        <v>844</v>
      </c>
      <c r="D70" s="242" t="s">
        <v>780</v>
      </c>
      <c r="E70" s="243">
        <v>100</v>
      </c>
      <c r="F70" s="243">
        <v>100</v>
      </c>
      <c r="G70" s="243">
        <v>100</v>
      </c>
      <c r="H70" s="243">
        <v>100</v>
      </c>
      <c r="I70" s="243">
        <v>100</v>
      </c>
      <c r="J70" s="243">
        <v>100</v>
      </c>
      <c r="K70" s="243">
        <v>100</v>
      </c>
      <c r="L70" s="243">
        <v>100</v>
      </c>
      <c r="M70" s="243">
        <v>100</v>
      </c>
      <c r="N70" s="243">
        <v>100</v>
      </c>
      <c r="O70" s="243">
        <v>100</v>
      </c>
      <c r="P70" s="243">
        <v>100</v>
      </c>
      <c r="Q70" s="243">
        <v>100</v>
      </c>
      <c r="R70" s="243">
        <v>100</v>
      </c>
      <c r="S70" s="218">
        <v>5802</v>
      </c>
      <c r="T70" s="223">
        <f t="shared" si="0"/>
        <v>1</v>
      </c>
    </row>
    <row r="71" spans="2:20" x14ac:dyDescent="0.25">
      <c r="B71" s="236" t="s">
        <v>828</v>
      </c>
      <c r="C71" s="237" t="s">
        <v>845</v>
      </c>
      <c r="D71" s="238" t="s">
        <v>780</v>
      </c>
      <c r="E71" s="239">
        <v>100</v>
      </c>
      <c r="F71" s="239">
        <v>100</v>
      </c>
      <c r="G71" s="239">
        <v>100</v>
      </c>
      <c r="H71" s="239">
        <v>100</v>
      </c>
      <c r="I71" s="239">
        <v>100</v>
      </c>
      <c r="J71" s="239">
        <v>100</v>
      </c>
      <c r="K71" s="239">
        <v>100</v>
      </c>
      <c r="L71" s="239">
        <v>100</v>
      </c>
      <c r="M71" s="239">
        <v>100</v>
      </c>
      <c r="N71" s="239">
        <v>100</v>
      </c>
      <c r="O71" s="239">
        <v>100</v>
      </c>
      <c r="P71" s="239">
        <v>100</v>
      </c>
      <c r="Q71" s="239">
        <v>100</v>
      </c>
      <c r="R71" s="239">
        <v>100</v>
      </c>
      <c r="S71" s="218">
        <v>5703</v>
      </c>
      <c r="T71" s="223">
        <f t="shared" si="0"/>
        <v>1</v>
      </c>
    </row>
    <row r="72" spans="2:20" x14ac:dyDescent="0.25">
      <c r="B72" s="240" t="s">
        <v>828</v>
      </c>
      <c r="C72" s="241" t="s">
        <v>846</v>
      </c>
      <c r="D72" s="242" t="s">
        <v>780</v>
      </c>
      <c r="E72" s="243">
        <v>100</v>
      </c>
      <c r="F72" s="243">
        <v>100</v>
      </c>
      <c r="G72" s="243">
        <v>100</v>
      </c>
      <c r="H72" s="243">
        <v>100</v>
      </c>
      <c r="I72" s="243">
        <v>100</v>
      </c>
      <c r="J72" s="243">
        <v>100</v>
      </c>
      <c r="K72" s="243">
        <v>100</v>
      </c>
      <c r="L72" s="243">
        <v>100</v>
      </c>
      <c r="M72" s="243">
        <v>100</v>
      </c>
      <c r="N72" s="243">
        <v>100</v>
      </c>
      <c r="O72" s="243">
        <v>100</v>
      </c>
      <c r="P72" s="243">
        <v>100</v>
      </c>
      <c r="Q72" s="243">
        <v>100</v>
      </c>
      <c r="R72" s="243">
        <v>100</v>
      </c>
      <c r="S72" s="218">
        <v>5301</v>
      </c>
      <c r="T72" s="223">
        <f t="shared" si="0"/>
        <v>1</v>
      </c>
    </row>
    <row r="73" spans="2:20" x14ac:dyDescent="0.25">
      <c r="B73" s="236" t="s">
        <v>828</v>
      </c>
      <c r="C73" s="237" t="s">
        <v>847</v>
      </c>
      <c r="D73" s="238" t="s">
        <v>780</v>
      </c>
      <c r="E73" s="239">
        <v>100</v>
      </c>
      <c r="F73" s="239">
        <v>100</v>
      </c>
      <c r="G73" s="239">
        <v>100</v>
      </c>
      <c r="H73" s="239">
        <v>100</v>
      </c>
      <c r="I73" s="239">
        <v>100</v>
      </c>
      <c r="J73" s="239">
        <v>100</v>
      </c>
      <c r="K73" s="239">
        <v>100</v>
      </c>
      <c r="L73" s="239">
        <v>100</v>
      </c>
      <c r="M73" s="239">
        <v>100</v>
      </c>
      <c r="N73" s="239">
        <v>100</v>
      </c>
      <c r="O73" s="239">
        <v>100</v>
      </c>
      <c r="P73" s="239">
        <v>100</v>
      </c>
      <c r="Q73" s="239">
        <v>100</v>
      </c>
      <c r="R73" s="239">
        <v>100</v>
      </c>
      <c r="S73" s="218">
        <v>5506</v>
      </c>
      <c r="T73" s="223">
        <f t="shared" si="0"/>
        <v>1</v>
      </c>
    </row>
    <row r="74" spans="2:20" x14ac:dyDescent="0.25">
      <c r="B74" s="240" t="s">
        <v>828</v>
      </c>
      <c r="C74" s="241" t="s">
        <v>848</v>
      </c>
      <c r="D74" s="242" t="s">
        <v>780</v>
      </c>
      <c r="E74" s="243">
        <v>100</v>
      </c>
      <c r="F74" s="243">
        <v>100</v>
      </c>
      <c r="G74" s="243">
        <v>100</v>
      </c>
      <c r="H74" s="243">
        <v>100</v>
      </c>
      <c r="I74" s="243">
        <v>100</v>
      </c>
      <c r="J74" s="243">
        <v>100</v>
      </c>
      <c r="K74" s="243">
        <v>100</v>
      </c>
      <c r="L74" s="243">
        <v>100</v>
      </c>
      <c r="M74" s="243">
        <v>100</v>
      </c>
      <c r="N74" s="243">
        <v>100</v>
      </c>
      <c r="O74" s="243">
        <v>100</v>
      </c>
      <c r="P74" s="243">
        <v>100</v>
      </c>
      <c r="Q74" s="243">
        <v>100</v>
      </c>
      <c r="R74" s="243">
        <v>100</v>
      </c>
      <c r="S74" s="218">
        <v>5803</v>
      </c>
      <c r="T74" s="223">
        <f t="shared" si="0"/>
        <v>1</v>
      </c>
    </row>
    <row r="75" spans="2:20" x14ac:dyDescent="0.25">
      <c r="B75" s="236" t="s">
        <v>828</v>
      </c>
      <c r="C75" s="237" t="s">
        <v>849</v>
      </c>
      <c r="D75" s="238" t="s">
        <v>780</v>
      </c>
      <c r="E75" s="239">
        <v>100</v>
      </c>
      <c r="F75" s="239">
        <v>100</v>
      </c>
      <c r="G75" s="239">
        <v>100</v>
      </c>
      <c r="H75" s="239">
        <v>100</v>
      </c>
      <c r="I75" s="239">
        <v>100</v>
      </c>
      <c r="J75" s="239">
        <v>100</v>
      </c>
      <c r="K75" s="239">
        <v>100</v>
      </c>
      <c r="L75" s="239">
        <v>100</v>
      </c>
      <c r="M75" s="239">
        <v>100</v>
      </c>
      <c r="N75" s="239">
        <v>100</v>
      </c>
      <c r="O75" s="239">
        <v>100</v>
      </c>
      <c r="P75" s="239">
        <v>100</v>
      </c>
      <c r="Q75" s="239">
        <v>100</v>
      </c>
      <c r="R75" s="239">
        <v>100</v>
      </c>
      <c r="S75" s="218">
        <v>5704</v>
      </c>
      <c r="T75" s="223">
        <f t="shared" si="0"/>
        <v>1</v>
      </c>
    </row>
    <row r="76" spans="2:20" x14ac:dyDescent="0.25">
      <c r="B76" s="240" t="s">
        <v>828</v>
      </c>
      <c r="C76" s="241" t="s">
        <v>850</v>
      </c>
      <c r="D76" s="242" t="s">
        <v>780</v>
      </c>
      <c r="E76" s="243">
        <v>100</v>
      </c>
      <c r="F76" s="243">
        <v>100</v>
      </c>
      <c r="G76" s="243">
        <v>100</v>
      </c>
      <c r="H76" s="243">
        <v>100</v>
      </c>
      <c r="I76" s="243">
        <v>100</v>
      </c>
      <c r="J76" s="243">
        <v>100</v>
      </c>
      <c r="K76" s="243">
        <v>100</v>
      </c>
      <c r="L76" s="243">
        <v>100</v>
      </c>
      <c r="M76" s="243">
        <v>100</v>
      </c>
      <c r="N76" s="243">
        <v>100</v>
      </c>
      <c r="O76" s="243">
        <v>100</v>
      </c>
      <c r="P76" s="243">
        <v>100</v>
      </c>
      <c r="Q76" s="243">
        <v>100</v>
      </c>
      <c r="R76" s="243">
        <v>100</v>
      </c>
      <c r="S76" s="218">
        <v>5403</v>
      </c>
      <c r="T76" s="223">
        <f t="shared" ref="T76:T139" si="1">SUM(E76:R76)/1400</f>
        <v>1</v>
      </c>
    </row>
    <row r="77" spans="2:20" x14ac:dyDescent="0.25">
      <c r="B77" s="236" t="s">
        <v>828</v>
      </c>
      <c r="C77" s="237" t="s">
        <v>851</v>
      </c>
      <c r="D77" s="238" t="s">
        <v>780</v>
      </c>
      <c r="E77" s="239">
        <v>100</v>
      </c>
      <c r="F77" s="239">
        <v>100</v>
      </c>
      <c r="G77" s="239">
        <v>100</v>
      </c>
      <c r="H77" s="239">
        <v>100</v>
      </c>
      <c r="I77" s="239">
        <v>100</v>
      </c>
      <c r="J77" s="239">
        <v>100</v>
      </c>
      <c r="K77" s="239">
        <v>100</v>
      </c>
      <c r="L77" s="239">
        <v>100</v>
      </c>
      <c r="M77" s="239">
        <v>100</v>
      </c>
      <c r="N77" s="239">
        <v>100</v>
      </c>
      <c r="O77" s="239">
        <v>100</v>
      </c>
      <c r="P77" s="239">
        <v>100</v>
      </c>
      <c r="Q77" s="239">
        <v>100</v>
      </c>
      <c r="R77" s="239">
        <v>100</v>
      </c>
      <c r="S77" s="218">
        <v>5404</v>
      </c>
      <c r="T77" s="223">
        <f t="shared" si="1"/>
        <v>1</v>
      </c>
    </row>
    <row r="78" spans="2:20" x14ac:dyDescent="0.25">
      <c r="B78" s="240" t="s">
        <v>828</v>
      </c>
      <c r="C78" s="241" t="s">
        <v>852</v>
      </c>
      <c r="D78" s="242" t="s">
        <v>780</v>
      </c>
      <c r="E78" s="243">
        <v>100</v>
      </c>
      <c r="F78" s="243">
        <v>100</v>
      </c>
      <c r="G78" s="243">
        <v>100</v>
      </c>
      <c r="H78" s="243">
        <v>100</v>
      </c>
      <c r="I78" s="243">
        <v>100</v>
      </c>
      <c r="J78" s="243">
        <v>100</v>
      </c>
      <c r="K78" s="243">
        <v>100</v>
      </c>
      <c r="L78" s="243">
        <v>100</v>
      </c>
      <c r="M78" s="243">
        <v>100</v>
      </c>
      <c r="N78" s="243">
        <v>100</v>
      </c>
      <c r="O78" s="243">
        <v>100</v>
      </c>
      <c r="P78" s="243">
        <v>100</v>
      </c>
      <c r="Q78" s="243">
        <v>100</v>
      </c>
      <c r="R78" s="243">
        <v>100</v>
      </c>
      <c r="S78" s="218">
        <v>5105</v>
      </c>
      <c r="T78" s="223">
        <f t="shared" si="1"/>
        <v>1</v>
      </c>
    </row>
    <row r="79" spans="2:20" x14ac:dyDescent="0.25">
      <c r="B79" s="236" t="s">
        <v>828</v>
      </c>
      <c r="C79" s="237" t="s">
        <v>853</v>
      </c>
      <c r="D79" s="238" t="s">
        <v>780</v>
      </c>
      <c r="E79" s="239">
        <v>100</v>
      </c>
      <c r="F79" s="239">
        <v>100</v>
      </c>
      <c r="G79" s="239">
        <v>100</v>
      </c>
      <c r="H79" s="239">
        <v>100</v>
      </c>
      <c r="I79" s="239">
        <v>100</v>
      </c>
      <c r="J79" s="239">
        <v>100</v>
      </c>
      <c r="K79" s="239">
        <v>100</v>
      </c>
      <c r="L79" s="239">
        <v>100</v>
      </c>
      <c r="M79" s="239">
        <v>100</v>
      </c>
      <c r="N79" s="239">
        <v>100</v>
      </c>
      <c r="O79" s="239">
        <v>100</v>
      </c>
      <c r="P79" s="239">
        <v>100</v>
      </c>
      <c r="Q79" s="239">
        <v>100</v>
      </c>
      <c r="R79" s="239">
        <v>100</v>
      </c>
      <c r="S79" s="218">
        <v>5705</v>
      </c>
      <c r="T79" s="223">
        <f t="shared" si="1"/>
        <v>1</v>
      </c>
    </row>
    <row r="80" spans="2:20" x14ac:dyDescent="0.25">
      <c r="B80" s="240" t="s">
        <v>828</v>
      </c>
      <c r="C80" s="241" t="s">
        <v>854</v>
      </c>
      <c r="D80" s="242" t="s">
        <v>780</v>
      </c>
      <c r="E80" s="243">
        <v>100</v>
      </c>
      <c r="F80" s="243">
        <v>100</v>
      </c>
      <c r="G80" s="243">
        <v>100</v>
      </c>
      <c r="H80" s="243">
        <v>100</v>
      </c>
      <c r="I80" s="243">
        <v>100</v>
      </c>
      <c r="J80" s="243">
        <v>100</v>
      </c>
      <c r="K80" s="243">
        <v>100</v>
      </c>
      <c r="L80" s="243">
        <v>100</v>
      </c>
      <c r="M80" s="243">
        <v>100</v>
      </c>
      <c r="N80" s="243">
        <v>100</v>
      </c>
      <c r="O80" s="243">
        <v>100</v>
      </c>
      <c r="P80" s="243">
        <v>100</v>
      </c>
      <c r="Q80" s="243">
        <v>100</v>
      </c>
      <c r="R80" s="243">
        <v>100</v>
      </c>
      <c r="S80" s="218">
        <v>5501</v>
      </c>
      <c r="T80" s="223">
        <f t="shared" si="1"/>
        <v>1</v>
      </c>
    </row>
    <row r="81" spans="2:20" x14ac:dyDescent="0.25">
      <c r="B81" s="236" t="s">
        <v>828</v>
      </c>
      <c r="C81" s="237" t="s">
        <v>855</v>
      </c>
      <c r="D81" s="238" t="s">
        <v>780</v>
      </c>
      <c r="E81" s="239">
        <v>100</v>
      </c>
      <c r="F81" s="239">
        <v>100</v>
      </c>
      <c r="G81" s="239">
        <v>100</v>
      </c>
      <c r="H81" s="239">
        <v>100</v>
      </c>
      <c r="I81" s="239">
        <v>100</v>
      </c>
      <c r="J81" s="239">
        <v>100</v>
      </c>
      <c r="K81" s="239">
        <v>100</v>
      </c>
      <c r="L81" s="239">
        <v>100</v>
      </c>
      <c r="M81" s="239">
        <v>100</v>
      </c>
      <c r="N81" s="239">
        <v>100</v>
      </c>
      <c r="O81" s="239">
        <v>100</v>
      </c>
      <c r="P81" s="239">
        <v>100</v>
      </c>
      <c r="Q81" s="239">
        <v>100</v>
      </c>
      <c r="R81" s="239">
        <v>100</v>
      </c>
      <c r="S81" s="218">
        <v>5801</v>
      </c>
      <c r="T81" s="223">
        <f t="shared" si="1"/>
        <v>1</v>
      </c>
    </row>
    <row r="82" spans="2:20" x14ac:dyDescent="0.25">
      <c r="B82" s="240" t="s">
        <v>828</v>
      </c>
      <c r="C82" s="241" t="s">
        <v>856</v>
      </c>
      <c r="D82" s="242" t="s">
        <v>780</v>
      </c>
      <c r="E82" s="243">
        <v>100</v>
      </c>
      <c r="F82" s="243">
        <v>100</v>
      </c>
      <c r="G82" s="243">
        <v>100</v>
      </c>
      <c r="H82" s="243">
        <v>100</v>
      </c>
      <c r="I82" s="243">
        <v>100</v>
      </c>
      <c r="J82" s="243">
        <v>100</v>
      </c>
      <c r="K82" s="243">
        <v>100</v>
      </c>
      <c r="L82" s="243">
        <v>100</v>
      </c>
      <c r="M82" s="243">
        <v>100</v>
      </c>
      <c r="N82" s="243">
        <v>100</v>
      </c>
      <c r="O82" s="243">
        <v>100</v>
      </c>
      <c r="P82" s="243">
        <v>100</v>
      </c>
      <c r="Q82" s="243">
        <v>100</v>
      </c>
      <c r="R82" s="243">
        <v>100</v>
      </c>
      <c r="S82" s="218">
        <v>5107</v>
      </c>
      <c r="T82" s="223">
        <f t="shared" si="1"/>
        <v>1</v>
      </c>
    </row>
    <row r="83" spans="2:20" x14ac:dyDescent="0.25">
      <c r="B83" s="236" t="s">
        <v>828</v>
      </c>
      <c r="C83" s="237" t="s">
        <v>857</v>
      </c>
      <c r="D83" s="238" t="s">
        <v>780</v>
      </c>
      <c r="E83" s="239">
        <v>100</v>
      </c>
      <c r="F83" s="239">
        <v>100</v>
      </c>
      <c r="G83" s="239">
        <v>100</v>
      </c>
      <c r="H83" s="239">
        <v>100</v>
      </c>
      <c r="I83" s="239">
        <v>100</v>
      </c>
      <c r="J83" s="239">
        <v>100</v>
      </c>
      <c r="K83" s="239">
        <v>100</v>
      </c>
      <c r="L83" s="239">
        <v>100</v>
      </c>
      <c r="M83" s="239">
        <v>100</v>
      </c>
      <c r="N83" s="239">
        <v>100</v>
      </c>
      <c r="O83" s="239">
        <v>100</v>
      </c>
      <c r="P83" s="239">
        <v>100</v>
      </c>
      <c r="Q83" s="239">
        <v>100</v>
      </c>
      <c r="R83" s="239">
        <v>100</v>
      </c>
      <c r="S83" s="218">
        <v>5303</v>
      </c>
      <c r="T83" s="223">
        <f t="shared" si="1"/>
        <v>1</v>
      </c>
    </row>
    <row r="84" spans="2:20" x14ac:dyDescent="0.25">
      <c r="B84" s="240" t="s">
        <v>828</v>
      </c>
      <c r="C84" s="241" t="s">
        <v>858</v>
      </c>
      <c r="D84" s="242" t="s">
        <v>780</v>
      </c>
      <c r="E84" s="243">
        <v>100</v>
      </c>
      <c r="F84" s="243">
        <v>100</v>
      </c>
      <c r="G84" s="243">
        <v>100</v>
      </c>
      <c r="H84" s="243">
        <v>100</v>
      </c>
      <c r="I84" s="243">
        <v>100</v>
      </c>
      <c r="J84" s="243">
        <v>100</v>
      </c>
      <c r="K84" s="243">
        <v>100</v>
      </c>
      <c r="L84" s="243">
        <v>100</v>
      </c>
      <c r="M84" s="243">
        <v>100</v>
      </c>
      <c r="N84" s="243">
        <v>100</v>
      </c>
      <c r="O84" s="243">
        <v>100</v>
      </c>
      <c r="P84" s="243">
        <v>100</v>
      </c>
      <c r="Q84" s="243">
        <v>100</v>
      </c>
      <c r="R84" s="243">
        <v>100</v>
      </c>
      <c r="S84" s="218">
        <v>5601</v>
      </c>
      <c r="T84" s="223">
        <f t="shared" si="1"/>
        <v>1</v>
      </c>
    </row>
    <row r="85" spans="2:20" x14ac:dyDescent="0.25">
      <c r="B85" s="236" t="s">
        <v>828</v>
      </c>
      <c r="C85" s="237" t="s">
        <v>859</v>
      </c>
      <c r="D85" s="238" t="s">
        <v>780</v>
      </c>
      <c r="E85" s="239">
        <v>100</v>
      </c>
      <c r="F85" s="239">
        <v>100</v>
      </c>
      <c r="G85" s="239">
        <v>100</v>
      </c>
      <c r="H85" s="239">
        <v>100</v>
      </c>
      <c r="I85" s="239">
        <v>100</v>
      </c>
      <c r="J85" s="239">
        <v>100</v>
      </c>
      <c r="K85" s="239">
        <v>100</v>
      </c>
      <c r="L85" s="239">
        <v>100</v>
      </c>
      <c r="M85" s="239">
        <v>100</v>
      </c>
      <c r="N85" s="239">
        <v>100</v>
      </c>
      <c r="O85" s="239">
        <v>100</v>
      </c>
      <c r="P85" s="239">
        <v>100</v>
      </c>
      <c r="Q85" s="239">
        <v>100</v>
      </c>
      <c r="R85" s="239">
        <v>100</v>
      </c>
      <c r="S85" s="218">
        <v>5304</v>
      </c>
      <c r="T85" s="223">
        <f t="shared" si="1"/>
        <v>1</v>
      </c>
    </row>
    <row r="86" spans="2:20" x14ac:dyDescent="0.25">
      <c r="B86" s="240" t="s">
        <v>828</v>
      </c>
      <c r="C86" s="241" t="s">
        <v>860</v>
      </c>
      <c r="D86" s="242" t="s">
        <v>780</v>
      </c>
      <c r="E86" s="243">
        <v>100</v>
      </c>
      <c r="F86" s="243">
        <v>100</v>
      </c>
      <c r="G86" s="243">
        <v>100</v>
      </c>
      <c r="H86" s="243">
        <v>100</v>
      </c>
      <c r="I86" s="243">
        <v>100</v>
      </c>
      <c r="J86" s="243">
        <v>100</v>
      </c>
      <c r="K86" s="243">
        <v>100</v>
      </c>
      <c r="L86" s="243">
        <v>100</v>
      </c>
      <c r="M86" s="243">
        <v>100</v>
      </c>
      <c r="N86" s="243">
        <v>100</v>
      </c>
      <c r="O86" s="243">
        <v>100</v>
      </c>
      <c r="P86" s="243">
        <v>100</v>
      </c>
      <c r="Q86" s="243">
        <v>100</v>
      </c>
      <c r="R86" s="243">
        <v>100</v>
      </c>
      <c r="S86" s="218">
        <v>5701</v>
      </c>
      <c r="T86" s="223">
        <f t="shared" si="1"/>
        <v>1</v>
      </c>
    </row>
    <row r="87" spans="2:20" x14ac:dyDescent="0.25">
      <c r="B87" s="236" t="s">
        <v>828</v>
      </c>
      <c r="C87" s="237" t="s">
        <v>861</v>
      </c>
      <c r="D87" s="238" t="s">
        <v>780</v>
      </c>
      <c r="E87" s="239">
        <v>100</v>
      </c>
      <c r="F87" s="239">
        <v>100</v>
      </c>
      <c r="G87" s="239">
        <v>100</v>
      </c>
      <c r="H87" s="239">
        <v>100</v>
      </c>
      <c r="I87" s="239">
        <v>100</v>
      </c>
      <c r="J87" s="239">
        <v>100</v>
      </c>
      <c r="K87" s="239">
        <v>100</v>
      </c>
      <c r="L87" s="239">
        <v>100</v>
      </c>
      <c r="M87" s="239">
        <v>100</v>
      </c>
      <c r="N87" s="239">
        <v>100</v>
      </c>
      <c r="O87" s="239">
        <v>100</v>
      </c>
      <c r="P87" s="239">
        <v>100</v>
      </c>
      <c r="Q87" s="239">
        <v>100</v>
      </c>
      <c r="R87" s="239">
        <v>100</v>
      </c>
      <c r="S87" s="218">
        <v>5706</v>
      </c>
      <c r="T87" s="223">
        <f t="shared" si="1"/>
        <v>1</v>
      </c>
    </row>
    <row r="88" spans="2:20" x14ac:dyDescent="0.25">
      <c r="B88" s="240" t="s">
        <v>828</v>
      </c>
      <c r="C88" s="241" t="s">
        <v>862</v>
      </c>
      <c r="D88" s="242" t="s">
        <v>780</v>
      </c>
      <c r="E88" s="243">
        <v>100</v>
      </c>
      <c r="F88" s="243">
        <v>100</v>
      </c>
      <c r="G88" s="243">
        <v>100</v>
      </c>
      <c r="H88" s="243">
        <v>100</v>
      </c>
      <c r="I88" s="243">
        <v>100</v>
      </c>
      <c r="J88" s="243">
        <v>100</v>
      </c>
      <c r="K88" s="243">
        <v>100</v>
      </c>
      <c r="L88" s="243">
        <v>100</v>
      </c>
      <c r="M88" s="243">
        <v>100</v>
      </c>
      <c r="N88" s="243">
        <v>100</v>
      </c>
      <c r="O88" s="243">
        <v>100</v>
      </c>
      <c r="P88" s="243">
        <v>100</v>
      </c>
      <c r="Q88" s="243">
        <v>100</v>
      </c>
      <c r="R88" s="243">
        <v>100</v>
      </c>
      <c r="S88" s="218">
        <v>5606</v>
      </c>
      <c r="T88" s="223">
        <f t="shared" si="1"/>
        <v>1</v>
      </c>
    </row>
    <row r="89" spans="2:20" x14ac:dyDescent="0.25">
      <c r="B89" s="236" t="s">
        <v>828</v>
      </c>
      <c r="C89" s="237" t="s">
        <v>863</v>
      </c>
      <c r="D89" s="238" t="s">
        <v>780</v>
      </c>
      <c r="E89" s="239">
        <v>100</v>
      </c>
      <c r="F89" s="239">
        <v>100</v>
      </c>
      <c r="G89" s="239">
        <v>100</v>
      </c>
      <c r="H89" s="239">
        <v>100</v>
      </c>
      <c r="I89" s="239">
        <v>100</v>
      </c>
      <c r="J89" s="239">
        <v>100</v>
      </c>
      <c r="K89" s="239">
        <v>100</v>
      </c>
      <c r="L89" s="239">
        <v>100</v>
      </c>
      <c r="M89" s="239">
        <v>100</v>
      </c>
      <c r="N89" s="239">
        <v>100</v>
      </c>
      <c r="O89" s="239">
        <v>100</v>
      </c>
      <c r="P89" s="239">
        <v>100</v>
      </c>
      <c r="Q89" s="239">
        <v>100</v>
      </c>
      <c r="R89" s="239">
        <v>100</v>
      </c>
      <c r="S89" s="218">
        <v>5101</v>
      </c>
      <c r="T89" s="223">
        <f t="shared" si="1"/>
        <v>1</v>
      </c>
    </row>
    <row r="90" spans="2:20" x14ac:dyDescent="0.25">
      <c r="B90" s="240" t="s">
        <v>828</v>
      </c>
      <c r="C90" s="241" t="s">
        <v>864</v>
      </c>
      <c r="D90" s="242" t="s">
        <v>780</v>
      </c>
      <c r="E90" s="243">
        <v>100</v>
      </c>
      <c r="F90" s="243">
        <v>100</v>
      </c>
      <c r="G90" s="243">
        <v>100</v>
      </c>
      <c r="H90" s="243">
        <v>100</v>
      </c>
      <c r="I90" s="243">
        <v>100</v>
      </c>
      <c r="J90" s="243">
        <v>100</v>
      </c>
      <c r="K90" s="243">
        <v>100</v>
      </c>
      <c r="L90" s="243">
        <v>100</v>
      </c>
      <c r="M90" s="243">
        <v>100</v>
      </c>
      <c r="N90" s="243">
        <v>100</v>
      </c>
      <c r="O90" s="243">
        <v>100</v>
      </c>
      <c r="P90" s="243">
        <v>100</v>
      </c>
      <c r="Q90" s="243">
        <v>100</v>
      </c>
      <c r="R90" s="243">
        <v>100</v>
      </c>
      <c r="S90" s="218">
        <v>5804</v>
      </c>
      <c r="T90" s="223">
        <f t="shared" si="1"/>
        <v>1</v>
      </c>
    </row>
    <row r="91" spans="2:20" x14ac:dyDescent="0.25">
      <c r="B91" s="236" t="s">
        <v>828</v>
      </c>
      <c r="C91" s="237" t="s">
        <v>865</v>
      </c>
      <c r="D91" s="238" t="s">
        <v>780</v>
      </c>
      <c r="E91" s="239">
        <v>100</v>
      </c>
      <c r="F91" s="239">
        <v>100</v>
      </c>
      <c r="G91" s="239">
        <v>100</v>
      </c>
      <c r="H91" s="239">
        <v>100</v>
      </c>
      <c r="I91" s="239">
        <v>100</v>
      </c>
      <c r="J91" s="239">
        <v>100</v>
      </c>
      <c r="K91" s="239">
        <v>100</v>
      </c>
      <c r="L91" s="239">
        <v>100</v>
      </c>
      <c r="M91" s="239">
        <v>100</v>
      </c>
      <c r="N91" s="239">
        <v>100</v>
      </c>
      <c r="O91" s="239">
        <v>100</v>
      </c>
      <c r="P91" s="239">
        <v>100</v>
      </c>
      <c r="Q91" s="239">
        <v>100</v>
      </c>
      <c r="R91" s="239">
        <v>100</v>
      </c>
      <c r="S91" s="218">
        <v>5109</v>
      </c>
      <c r="T91" s="223">
        <f t="shared" si="1"/>
        <v>1</v>
      </c>
    </row>
    <row r="92" spans="2:20" x14ac:dyDescent="0.25">
      <c r="B92" s="240" t="s">
        <v>828</v>
      </c>
      <c r="C92" s="241" t="s">
        <v>866</v>
      </c>
      <c r="D92" s="242" t="s">
        <v>780</v>
      </c>
      <c r="E92" s="243">
        <v>100</v>
      </c>
      <c r="F92" s="243">
        <v>100</v>
      </c>
      <c r="G92" s="243">
        <v>100</v>
      </c>
      <c r="H92" s="243">
        <v>100</v>
      </c>
      <c r="I92" s="243">
        <v>100</v>
      </c>
      <c r="J92" s="243">
        <v>100</v>
      </c>
      <c r="K92" s="243">
        <v>100</v>
      </c>
      <c r="L92" s="243">
        <v>100</v>
      </c>
      <c r="M92" s="243">
        <v>100</v>
      </c>
      <c r="N92" s="243">
        <v>100</v>
      </c>
      <c r="O92" s="243">
        <v>100</v>
      </c>
      <c r="P92" s="243">
        <v>100</v>
      </c>
      <c r="Q92" s="243">
        <v>100</v>
      </c>
      <c r="R92" s="243">
        <v>100</v>
      </c>
      <c r="S92" s="218">
        <v>5405</v>
      </c>
      <c r="T92" s="223">
        <f t="shared" si="1"/>
        <v>1</v>
      </c>
    </row>
    <row r="93" spans="2:20" x14ac:dyDescent="0.25">
      <c r="B93" s="236" t="s">
        <v>867</v>
      </c>
      <c r="C93" s="237" t="s">
        <v>868</v>
      </c>
      <c r="D93" s="238" t="s">
        <v>780</v>
      </c>
      <c r="E93" s="239">
        <v>100</v>
      </c>
      <c r="F93" s="239">
        <v>100</v>
      </c>
      <c r="G93" s="239">
        <v>100</v>
      </c>
      <c r="H93" s="239">
        <v>100</v>
      </c>
      <c r="I93" s="239">
        <v>100</v>
      </c>
      <c r="J93" s="239">
        <v>100</v>
      </c>
      <c r="K93" s="239">
        <v>100</v>
      </c>
      <c r="L93" s="239">
        <v>100</v>
      </c>
      <c r="M93" s="239">
        <v>100</v>
      </c>
      <c r="N93" s="239">
        <v>100</v>
      </c>
      <c r="O93" s="239">
        <v>100</v>
      </c>
      <c r="P93" s="239">
        <v>100</v>
      </c>
      <c r="Q93" s="239">
        <v>100</v>
      </c>
      <c r="R93" s="239">
        <v>100</v>
      </c>
      <c r="S93" s="218">
        <v>13502</v>
      </c>
      <c r="T93" s="223">
        <f t="shared" si="1"/>
        <v>1</v>
      </c>
    </row>
    <row r="94" spans="2:20" x14ac:dyDescent="0.25">
      <c r="B94" s="240" t="s">
        <v>867</v>
      </c>
      <c r="C94" s="241" t="s">
        <v>869</v>
      </c>
      <c r="D94" s="242" t="s">
        <v>780</v>
      </c>
      <c r="E94" s="243">
        <v>100</v>
      </c>
      <c r="F94" s="243">
        <v>100</v>
      </c>
      <c r="G94" s="243">
        <v>100</v>
      </c>
      <c r="H94" s="243">
        <v>100</v>
      </c>
      <c r="I94" s="243">
        <v>100</v>
      </c>
      <c r="J94" s="243">
        <v>100</v>
      </c>
      <c r="K94" s="243">
        <v>100</v>
      </c>
      <c r="L94" s="243">
        <v>100</v>
      </c>
      <c r="M94" s="243">
        <v>100</v>
      </c>
      <c r="N94" s="243">
        <v>100</v>
      </c>
      <c r="O94" s="243">
        <v>100</v>
      </c>
      <c r="P94" s="243">
        <v>100</v>
      </c>
      <c r="Q94" s="243">
        <v>100</v>
      </c>
      <c r="R94" s="243">
        <v>100</v>
      </c>
      <c r="S94" s="218">
        <v>13402</v>
      </c>
      <c r="T94" s="223">
        <f t="shared" si="1"/>
        <v>1</v>
      </c>
    </row>
    <row r="95" spans="2:20" x14ac:dyDescent="0.25">
      <c r="B95" s="236" t="s">
        <v>867</v>
      </c>
      <c r="C95" s="237" t="s">
        <v>870</v>
      </c>
      <c r="D95" s="238" t="s">
        <v>780</v>
      </c>
      <c r="E95" s="239">
        <v>100</v>
      </c>
      <c r="F95" s="239">
        <v>100</v>
      </c>
      <c r="G95" s="239">
        <v>100</v>
      </c>
      <c r="H95" s="239">
        <v>100</v>
      </c>
      <c r="I95" s="239">
        <v>100</v>
      </c>
      <c r="J95" s="239">
        <v>100</v>
      </c>
      <c r="K95" s="239">
        <v>100</v>
      </c>
      <c r="L95" s="239">
        <v>100</v>
      </c>
      <c r="M95" s="239">
        <v>100</v>
      </c>
      <c r="N95" s="239">
        <v>100</v>
      </c>
      <c r="O95" s="239">
        <v>100</v>
      </c>
      <c r="P95" s="239">
        <v>100</v>
      </c>
      <c r="Q95" s="239">
        <v>100</v>
      </c>
      <c r="R95" s="239">
        <v>100</v>
      </c>
      <c r="S95" s="218">
        <v>13403</v>
      </c>
      <c r="T95" s="223">
        <f t="shared" si="1"/>
        <v>1</v>
      </c>
    </row>
    <row r="96" spans="2:20" x14ac:dyDescent="0.25">
      <c r="B96" s="240" t="s">
        <v>867</v>
      </c>
      <c r="C96" s="241" t="s">
        <v>871</v>
      </c>
      <c r="D96" s="242" t="s">
        <v>780</v>
      </c>
      <c r="E96" s="243">
        <v>100</v>
      </c>
      <c r="F96" s="243">
        <v>100</v>
      </c>
      <c r="G96" s="243">
        <v>100</v>
      </c>
      <c r="H96" s="243">
        <v>100</v>
      </c>
      <c r="I96" s="243">
        <v>100</v>
      </c>
      <c r="J96" s="243">
        <v>100</v>
      </c>
      <c r="K96" s="243">
        <v>100</v>
      </c>
      <c r="L96" s="243">
        <v>100</v>
      </c>
      <c r="M96" s="243">
        <v>100</v>
      </c>
      <c r="N96" s="243">
        <v>100</v>
      </c>
      <c r="O96" s="243">
        <v>100</v>
      </c>
      <c r="P96" s="243">
        <v>100</v>
      </c>
      <c r="Q96" s="243">
        <v>100</v>
      </c>
      <c r="R96" s="243">
        <v>100</v>
      </c>
      <c r="S96" s="218">
        <v>13102</v>
      </c>
      <c r="T96" s="223">
        <f t="shared" si="1"/>
        <v>1</v>
      </c>
    </row>
    <row r="97" spans="2:20" x14ac:dyDescent="0.25">
      <c r="B97" s="236" t="s">
        <v>867</v>
      </c>
      <c r="C97" s="237" t="s">
        <v>872</v>
      </c>
      <c r="D97" s="238" t="s">
        <v>780</v>
      </c>
      <c r="E97" s="239">
        <v>100</v>
      </c>
      <c r="F97" s="239">
        <v>100</v>
      </c>
      <c r="G97" s="239">
        <v>100</v>
      </c>
      <c r="H97" s="239">
        <v>100</v>
      </c>
      <c r="I97" s="239">
        <v>100</v>
      </c>
      <c r="J97" s="239">
        <v>100</v>
      </c>
      <c r="K97" s="239">
        <v>100</v>
      </c>
      <c r="L97" s="239">
        <v>100</v>
      </c>
      <c r="M97" s="239">
        <v>100</v>
      </c>
      <c r="N97" s="239">
        <v>100</v>
      </c>
      <c r="O97" s="239">
        <v>100</v>
      </c>
      <c r="P97" s="239">
        <v>100</v>
      </c>
      <c r="Q97" s="239">
        <v>100</v>
      </c>
      <c r="R97" s="239">
        <v>100</v>
      </c>
      <c r="S97" s="218">
        <v>13103</v>
      </c>
      <c r="T97" s="223">
        <f t="shared" si="1"/>
        <v>1</v>
      </c>
    </row>
    <row r="98" spans="2:20" x14ac:dyDescent="0.25">
      <c r="B98" s="240" t="s">
        <v>867</v>
      </c>
      <c r="C98" s="241" t="s">
        <v>873</v>
      </c>
      <c r="D98" s="242" t="s">
        <v>780</v>
      </c>
      <c r="E98" s="243">
        <v>100</v>
      </c>
      <c r="F98" s="243">
        <v>100</v>
      </c>
      <c r="G98" s="243">
        <v>100</v>
      </c>
      <c r="H98" s="243">
        <v>100</v>
      </c>
      <c r="I98" s="243">
        <v>100</v>
      </c>
      <c r="J98" s="243">
        <v>100</v>
      </c>
      <c r="K98" s="243">
        <v>100</v>
      </c>
      <c r="L98" s="243">
        <v>100</v>
      </c>
      <c r="M98" s="243">
        <v>100</v>
      </c>
      <c r="N98" s="243">
        <v>100</v>
      </c>
      <c r="O98" s="243">
        <v>100</v>
      </c>
      <c r="P98" s="243">
        <v>100</v>
      </c>
      <c r="Q98" s="243">
        <v>100</v>
      </c>
      <c r="R98" s="243">
        <v>100</v>
      </c>
      <c r="S98" s="218">
        <v>13301</v>
      </c>
      <c r="T98" s="223">
        <f t="shared" si="1"/>
        <v>1</v>
      </c>
    </row>
    <row r="99" spans="2:20" x14ac:dyDescent="0.25">
      <c r="B99" s="236" t="s">
        <v>867</v>
      </c>
      <c r="C99" s="237" t="s">
        <v>874</v>
      </c>
      <c r="D99" s="238" t="s">
        <v>780</v>
      </c>
      <c r="E99" s="239">
        <v>100</v>
      </c>
      <c r="F99" s="239">
        <v>100</v>
      </c>
      <c r="G99" s="239">
        <v>100</v>
      </c>
      <c r="H99" s="239">
        <v>100</v>
      </c>
      <c r="I99" s="239">
        <v>100</v>
      </c>
      <c r="J99" s="239">
        <v>100</v>
      </c>
      <c r="K99" s="239">
        <v>100</v>
      </c>
      <c r="L99" s="239">
        <v>100</v>
      </c>
      <c r="M99" s="239">
        <v>100</v>
      </c>
      <c r="N99" s="239">
        <v>100</v>
      </c>
      <c r="O99" s="239">
        <v>100</v>
      </c>
      <c r="P99" s="239">
        <v>100</v>
      </c>
      <c r="Q99" s="239">
        <v>100</v>
      </c>
      <c r="R99" s="239">
        <v>100</v>
      </c>
      <c r="S99" s="218">
        <v>13104</v>
      </c>
      <c r="T99" s="223">
        <f t="shared" si="1"/>
        <v>1</v>
      </c>
    </row>
    <row r="100" spans="2:20" x14ac:dyDescent="0.25">
      <c r="B100" s="240" t="s">
        <v>867</v>
      </c>
      <c r="C100" s="241" t="s">
        <v>875</v>
      </c>
      <c r="D100" s="242" t="s">
        <v>780</v>
      </c>
      <c r="E100" s="243">
        <v>100</v>
      </c>
      <c r="F100" s="243">
        <v>100</v>
      </c>
      <c r="G100" s="243">
        <v>100</v>
      </c>
      <c r="H100" s="243">
        <v>100</v>
      </c>
      <c r="I100" s="243">
        <v>100</v>
      </c>
      <c r="J100" s="243">
        <v>100</v>
      </c>
      <c r="K100" s="243">
        <v>100</v>
      </c>
      <c r="L100" s="243">
        <v>100</v>
      </c>
      <c r="M100" s="243">
        <v>100</v>
      </c>
      <c r="N100" s="243">
        <v>100</v>
      </c>
      <c r="O100" s="243">
        <v>100</v>
      </c>
      <c r="P100" s="243">
        <v>100</v>
      </c>
      <c r="Q100" s="243">
        <v>100</v>
      </c>
      <c r="R100" s="243">
        <v>100</v>
      </c>
      <c r="S100" s="218">
        <v>13503</v>
      </c>
      <c r="T100" s="223">
        <f t="shared" si="1"/>
        <v>1</v>
      </c>
    </row>
    <row r="101" spans="2:20" x14ac:dyDescent="0.25">
      <c r="B101" s="236" t="s">
        <v>867</v>
      </c>
      <c r="C101" s="237" t="s">
        <v>876</v>
      </c>
      <c r="D101" s="238" t="s">
        <v>780</v>
      </c>
      <c r="E101" s="239">
        <v>100</v>
      </c>
      <c r="F101" s="239">
        <v>100</v>
      </c>
      <c r="G101" s="239">
        <v>100</v>
      </c>
      <c r="H101" s="239">
        <v>100</v>
      </c>
      <c r="I101" s="239">
        <v>100</v>
      </c>
      <c r="J101" s="239">
        <v>100</v>
      </c>
      <c r="K101" s="239">
        <v>100</v>
      </c>
      <c r="L101" s="239">
        <v>100</v>
      </c>
      <c r="M101" s="239">
        <v>100</v>
      </c>
      <c r="N101" s="239">
        <v>100</v>
      </c>
      <c r="O101" s="239">
        <v>100</v>
      </c>
      <c r="P101" s="239">
        <v>100</v>
      </c>
      <c r="Q101" s="239">
        <v>100</v>
      </c>
      <c r="R101" s="239">
        <v>100</v>
      </c>
      <c r="S101" s="218">
        <v>13105</v>
      </c>
      <c r="T101" s="223">
        <f t="shared" si="1"/>
        <v>1</v>
      </c>
    </row>
    <row r="102" spans="2:20" x14ac:dyDescent="0.25">
      <c r="B102" s="240" t="s">
        <v>867</v>
      </c>
      <c r="C102" s="241" t="s">
        <v>877</v>
      </c>
      <c r="D102" s="242" t="s">
        <v>780</v>
      </c>
      <c r="E102" s="243">
        <v>100</v>
      </c>
      <c r="F102" s="243">
        <v>100</v>
      </c>
      <c r="G102" s="243">
        <v>100</v>
      </c>
      <c r="H102" s="243">
        <v>100</v>
      </c>
      <c r="I102" s="243">
        <v>100</v>
      </c>
      <c r="J102" s="243">
        <v>100</v>
      </c>
      <c r="K102" s="243">
        <v>100</v>
      </c>
      <c r="L102" s="243">
        <v>100</v>
      </c>
      <c r="M102" s="243">
        <v>100</v>
      </c>
      <c r="N102" s="243">
        <v>100</v>
      </c>
      <c r="O102" s="243">
        <v>100</v>
      </c>
      <c r="P102" s="243">
        <v>100</v>
      </c>
      <c r="Q102" s="243">
        <v>100</v>
      </c>
      <c r="R102" s="243">
        <v>100</v>
      </c>
      <c r="S102" s="218">
        <v>13602</v>
      </c>
      <c r="T102" s="223">
        <f t="shared" si="1"/>
        <v>1</v>
      </c>
    </row>
    <row r="103" spans="2:20" x14ac:dyDescent="0.25">
      <c r="B103" s="236" t="s">
        <v>867</v>
      </c>
      <c r="C103" s="237" t="s">
        <v>878</v>
      </c>
      <c r="D103" s="238" t="s">
        <v>780</v>
      </c>
      <c r="E103" s="239">
        <v>100</v>
      </c>
      <c r="F103" s="239">
        <v>100</v>
      </c>
      <c r="G103" s="239">
        <v>100</v>
      </c>
      <c r="H103" s="239">
        <v>100</v>
      </c>
      <c r="I103" s="239">
        <v>100</v>
      </c>
      <c r="J103" s="239">
        <v>100</v>
      </c>
      <c r="K103" s="239">
        <v>100</v>
      </c>
      <c r="L103" s="239">
        <v>100</v>
      </c>
      <c r="M103" s="239">
        <v>100</v>
      </c>
      <c r="N103" s="239">
        <v>100</v>
      </c>
      <c r="O103" s="239">
        <v>100</v>
      </c>
      <c r="P103" s="239">
        <v>100</v>
      </c>
      <c r="Q103" s="239">
        <v>100</v>
      </c>
      <c r="R103" s="239">
        <v>100</v>
      </c>
      <c r="S103" s="218">
        <v>13106</v>
      </c>
      <c r="T103" s="223">
        <f t="shared" si="1"/>
        <v>1</v>
      </c>
    </row>
    <row r="104" spans="2:20" x14ac:dyDescent="0.25">
      <c r="B104" s="240" t="s">
        <v>867</v>
      </c>
      <c r="C104" s="241" t="s">
        <v>879</v>
      </c>
      <c r="D104" s="242" t="s">
        <v>780</v>
      </c>
      <c r="E104" s="243">
        <v>100</v>
      </c>
      <c r="F104" s="243">
        <v>100</v>
      </c>
      <c r="G104" s="243">
        <v>100</v>
      </c>
      <c r="H104" s="243">
        <v>100</v>
      </c>
      <c r="I104" s="243">
        <v>100</v>
      </c>
      <c r="J104" s="243">
        <v>100</v>
      </c>
      <c r="K104" s="243">
        <v>100</v>
      </c>
      <c r="L104" s="243">
        <v>100</v>
      </c>
      <c r="M104" s="243">
        <v>100</v>
      </c>
      <c r="N104" s="243">
        <v>100</v>
      </c>
      <c r="O104" s="243">
        <v>100</v>
      </c>
      <c r="P104" s="243">
        <v>100</v>
      </c>
      <c r="Q104" s="243">
        <v>100</v>
      </c>
      <c r="R104" s="243">
        <v>100</v>
      </c>
      <c r="S104" s="218">
        <v>13107</v>
      </c>
      <c r="T104" s="223">
        <f t="shared" si="1"/>
        <v>1</v>
      </c>
    </row>
    <row r="105" spans="2:20" x14ac:dyDescent="0.25">
      <c r="B105" s="236" t="s">
        <v>867</v>
      </c>
      <c r="C105" s="237" t="s">
        <v>880</v>
      </c>
      <c r="D105" s="238" t="s">
        <v>780</v>
      </c>
      <c r="E105" s="239">
        <v>100</v>
      </c>
      <c r="F105" s="239">
        <v>100</v>
      </c>
      <c r="G105" s="239">
        <v>100</v>
      </c>
      <c r="H105" s="239">
        <v>100</v>
      </c>
      <c r="I105" s="239">
        <v>100</v>
      </c>
      <c r="J105" s="239">
        <v>100</v>
      </c>
      <c r="K105" s="239">
        <v>100</v>
      </c>
      <c r="L105" s="239">
        <v>100</v>
      </c>
      <c r="M105" s="239">
        <v>100</v>
      </c>
      <c r="N105" s="239">
        <v>100</v>
      </c>
      <c r="O105" s="239">
        <v>100</v>
      </c>
      <c r="P105" s="239">
        <v>100</v>
      </c>
      <c r="Q105" s="239">
        <v>100</v>
      </c>
      <c r="R105" s="239">
        <v>100</v>
      </c>
      <c r="S105" s="218">
        <v>13108</v>
      </c>
      <c r="T105" s="223">
        <f t="shared" si="1"/>
        <v>1</v>
      </c>
    </row>
    <row r="106" spans="2:20" x14ac:dyDescent="0.25">
      <c r="B106" s="240" t="s">
        <v>867</v>
      </c>
      <c r="C106" s="241" t="s">
        <v>881</v>
      </c>
      <c r="D106" s="242" t="s">
        <v>780</v>
      </c>
      <c r="E106" s="243">
        <v>100</v>
      </c>
      <c r="F106" s="243">
        <v>100</v>
      </c>
      <c r="G106" s="243">
        <v>100</v>
      </c>
      <c r="H106" s="243">
        <v>100</v>
      </c>
      <c r="I106" s="243">
        <v>100</v>
      </c>
      <c r="J106" s="243">
        <v>100</v>
      </c>
      <c r="K106" s="243">
        <v>100</v>
      </c>
      <c r="L106" s="243">
        <v>100</v>
      </c>
      <c r="M106" s="243">
        <v>100</v>
      </c>
      <c r="N106" s="243">
        <v>100</v>
      </c>
      <c r="O106" s="243">
        <v>100</v>
      </c>
      <c r="P106" s="243">
        <v>100</v>
      </c>
      <c r="Q106" s="243">
        <v>-100</v>
      </c>
      <c r="R106" s="243">
        <v>-100</v>
      </c>
      <c r="S106" s="218">
        <v>13603</v>
      </c>
      <c r="T106" s="223">
        <f t="shared" si="1"/>
        <v>0.7142857142857143</v>
      </c>
    </row>
    <row r="107" spans="2:20" x14ac:dyDescent="0.25">
      <c r="B107" s="236" t="s">
        <v>867</v>
      </c>
      <c r="C107" s="237" t="s">
        <v>882</v>
      </c>
      <c r="D107" s="238" t="s">
        <v>780</v>
      </c>
      <c r="E107" s="239">
        <v>100</v>
      </c>
      <c r="F107" s="239">
        <v>100</v>
      </c>
      <c r="G107" s="239">
        <v>100</v>
      </c>
      <c r="H107" s="239">
        <v>100</v>
      </c>
      <c r="I107" s="239">
        <v>100</v>
      </c>
      <c r="J107" s="239">
        <v>100</v>
      </c>
      <c r="K107" s="239">
        <v>100</v>
      </c>
      <c r="L107" s="239">
        <v>100</v>
      </c>
      <c r="M107" s="239">
        <v>100</v>
      </c>
      <c r="N107" s="239">
        <v>100</v>
      </c>
      <c r="O107" s="239">
        <v>100</v>
      </c>
      <c r="P107" s="239">
        <v>100</v>
      </c>
      <c r="Q107" s="239">
        <v>100</v>
      </c>
      <c r="R107" s="239">
        <v>100</v>
      </c>
      <c r="S107" s="218">
        <v>13109</v>
      </c>
      <c r="T107" s="223">
        <f t="shared" si="1"/>
        <v>1</v>
      </c>
    </row>
    <row r="108" spans="2:20" x14ac:dyDescent="0.25">
      <c r="B108" s="240" t="s">
        <v>867</v>
      </c>
      <c r="C108" s="241" t="s">
        <v>883</v>
      </c>
      <c r="D108" s="242" t="s">
        <v>780</v>
      </c>
      <c r="E108" s="243">
        <v>100</v>
      </c>
      <c r="F108" s="243">
        <v>100</v>
      </c>
      <c r="G108" s="243">
        <v>100</v>
      </c>
      <c r="H108" s="243">
        <v>100</v>
      </c>
      <c r="I108" s="243">
        <v>100</v>
      </c>
      <c r="J108" s="243">
        <v>100</v>
      </c>
      <c r="K108" s="243">
        <v>100</v>
      </c>
      <c r="L108" s="243">
        <v>100</v>
      </c>
      <c r="M108" s="243">
        <v>100</v>
      </c>
      <c r="N108" s="243">
        <v>100</v>
      </c>
      <c r="O108" s="243">
        <v>100</v>
      </c>
      <c r="P108" s="243">
        <v>100</v>
      </c>
      <c r="Q108" s="243">
        <v>100</v>
      </c>
      <c r="R108" s="243">
        <v>100</v>
      </c>
      <c r="S108" s="218">
        <v>13110</v>
      </c>
      <c r="T108" s="223">
        <f t="shared" si="1"/>
        <v>1</v>
      </c>
    </row>
    <row r="109" spans="2:20" x14ac:dyDescent="0.25">
      <c r="B109" s="236" t="s">
        <v>867</v>
      </c>
      <c r="C109" s="237" t="s">
        <v>884</v>
      </c>
      <c r="D109" s="238" t="s">
        <v>780</v>
      </c>
      <c r="E109" s="239">
        <v>100</v>
      </c>
      <c r="F109" s="239">
        <v>100</v>
      </c>
      <c r="G109" s="239">
        <v>100</v>
      </c>
      <c r="H109" s="239">
        <v>100</v>
      </c>
      <c r="I109" s="239">
        <v>100</v>
      </c>
      <c r="J109" s="239">
        <v>100</v>
      </c>
      <c r="K109" s="239">
        <v>100</v>
      </c>
      <c r="L109" s="239">
        <v>100</v>
      </c>
      <c r="M109" s="239">
        <v>100</v>
      </c>
      <c r="N109" s="239">
        <v>100</v>
      </c>
      <c r="O109" s="239">
        <v>100</v>
      </c>
      <c r="P109" s="239">
        <v>100</v>
      </c>
      <c r="Q109" s="239">
        <v>100</v>
      </c>
      <c r="R109" s="239">
        <v>100</v>
      </c>
      <c r="S109" s="218">
        <v>13111</v>
      </c>
      <c r="T109" s="223">
        <f t="shared" si="1"/>
        <v>1</v>
      </c>
    </row>
    <row r="110" spans="2:20" x14ac:dyDescent="0.25">
      <c r="B110" s="240" t="s">
        <v>867</v>
      </c>
      <c r="C110" s="241" t="s">
        <v>885</v>
      </c>
      <c r="D110" s="242" t="s">
        <v>780</v>
      </c>
      <c r="E110" s="243">
        <v>100</v>
      </c>
      <c r="F110" s="243">
        <v>100</v>
      </c>
      <c r="G110" s="243">
        <v>100</v>
      </c>
      <c r="H110" s="243">
        <v>100</v>
      </c>
      <c r="I110" s="243">
        <v>100</v>
      </c>
      <c r="J110" s="243">
        <v>100</v>
      </c>
      <c r="K110" s="243">
        <v>100</v>
      </c>
      <c r="L110" s="243">
        <v>100</v>
      </c>
      <c r="M110" s="243">
        <v>100</v>
      </c>
      <c r="N110" s="243">
        <v>100</v>
      </c>
      <c r="O110" s="243">
        <v>100</v>
      </c>
      <c r="P110" s="243">
        <v>100</v>
      </c>
      <c r="Q110" s="243">
        <v>100</v>
      </c>
      <c r="R110" s="243">
        <v>100</v>
      </c>
      <c r="S110" s="218">
        <v>13112</v>
      </c>
      <c r="T110" s="223">
        <f t="shared" si="1"/>
        <v>1</v>
      </c>
    </row>
    <row r="111" spans="2:20" x14ac:dyDescent="0.25">
      <c r="B111" s="236" t="s">
        <v>867</v>
      </c>
      <c r="C111" s="237" t="s">
        <v>886</v>
      </c>
      <c r="D111" s="238" t="s">
        <v>780</v>
      </c>
      <c r="E111" s="239">
        <v>100</v>
      </c>
      <c r="F111" s="239">
        <v>100</v>
      </c>
      <c r="G111" s="239">
        <v>100</v>
      </c>
      <c r="H111" s="239">
        <v>100</v>
      </c>
      <c r="I111" s="239">
        <v>100</v>
      </c>
      <c r="J111" s="239">
        <v>100</v>
      </c>
      <c r="K111" s="239">
        <v>100</v>
      </c>
      <c r="L111" s="239">
        <v>100</v>
      </c>
      <c r="M111" s="239">
        <v>100</v>
      </c>
      <c r="N111" s="239">
        <v>100</v>
      </c>
      <c r="O111" s="239">
        <v>100</v>
      </c>
      <c r="P111" s="239">
        <v>100</v>
      </c>
      <c r="Q111" s="239">
        <v>100</v>
      </c>
      <c r="R111" s="239">
        <v>100</v>
      </c>
      <c r="S111" s="218">
        <v>13113</v>
      </c>
      <c r="T111" s="223">
        <f t="shared" si="1"/>
        <v>1</v>
      </c>
    </row>
    <row r="112" spans="2:20" x14ac:dyDescent="0.25">
      <c r="B112" s="240" t="s">
        <v>867</v>
      </c>
      <c r="C112" s="241" t="s">
        <v>887</v>
      </c>
      <c r="D112" s="242" t="s">
        <v>780</v>
      </c>
      <c r="E112" s="243">
        <v>100</v>
      </c>
      <c r="F112" s="243">
        <v>100</v>
      </c>
      <c r="G112" s="243">
        <v>100</v>
      </c>
      <c r="H112" s="243">
        <v>100</v>
      </c>
      <c r="I112" s="243">
        <v>100</v>
      </c>
      <c r="J112" s="243">
        <v>100</v>
      </c>
      <c r="K112" s="243">
        <v>100</v>
      </c>
      <c r="L112" s="243">
        <v>100</v>
      </c>
      <c r="M112" s="243">
        <v>100</v>
      </c>
      <c r="N112" s="243">
        <v>50</v>
      </c>
      <c r="O112" s="243">
        <v>-100</v>
      </c>
      <c r="P112" s="243">
        <v>-100</v>
      </c>
      <c r="Q112" s="243">
        <v>-100</v>
      </c>
      <c r="R112" s="243">
        <v>-100</v>
      </c>
      <c r="S112" s="218">
        <v>13302</v>
      </c>
      <c r="T112" s="223">
        <f t="shared" si="1"/>
        <v>0.39285714285714285</v>
      </c>
    </row>
    <row r="113" spans="2:20" x14ac:dyDescent="0.25">
      <c r="B113" s="236" t="s">
        <v>867</v>
      </c>
      <c r="C113" s="237" t="s">
        <v>888</v>
      </c>
      <c r="D113" s="238" t="s">
        <v>780</v>
      </c>
      <c r="E113" s="239">
        <v>100</v>
      </c>
      <c r="F113" s="239">
        <v>100</v>
      </c>
      <c r="G113" s="239">
        <v>100</v>
      </c>
      <c r="H113" s="239">
        <v>100</v>
      </c>
      <c r="I113" s="239">
        <v>100</v>
      </c>
      <c r="J113" s="239">
        <v>100</v>
      </c>
      <c r="K113" s="239">
        <v>100</v>
      </c>
      <c r="L113" s="239">
        <v>100</v>
      </c>
      <c r="M113" s="239">
        <v>100</v>
      </c>
      <c r="N113" s="239">
        <v>100</v>
      </c>
      <c r="O113" s="239">
        <v>100</v>
      </c>
      <c r="P113" s="239">
        <v>100</v>
      </c>
      <c r="Q113" s="239">
        <v>100</v>
      </c>
      <c r="R113" s="239">
        <v>100</v>
      </c>
      <c r="S113" s="218">
        <v>13114</v>
      </c>
      <c r="T113" s="223">
        <f t="shared" si="1"/>
        <v>1</v>
      </c>
    </row>
    <row r="114" spans="2:20" x14ac:dyDescent="0.25">
      <c r="B114" s="240" t="s">
        <v>867</v>
      </c>
      <c r="C114" s="241" t="s">
        <v>889</v>
      </c>
      <c r="D114" s="242" t="s">
        <v>780</v>
      </c>
      <c r="E114" s="243">
        <v>100</v>
      </c>
      <c r="F114" s="243">
        <v>100</v>
      </c>
      <c r="G114" s="243">
        <v>100</v>
      </c>
      <c r="H114" s="243">
        <v>100</v>
      </c>
      <c r="I114" s="243">
        <v>100</v>
      </c>
      <c r="J114" s="243">
        <v>100</v>
      </c>
      <c r="K114" s="243">
        <v>100</v>
      </c>
      <c r="L114" s="243">
        <v>100</v>
      </c>
      <c r="M114" s="243">
        <v>100</v>
      </c>
      <c r="N114" s="243">
        <v>100</v>
      </c>
      <c r="O114" s="243">
        <v>100</v>
      </c>
      <c r="P114" s="243">
        <v>100</v>
      </c>
      <c r="Q114" s="243">
        <v>100</v>
      </c>
      <c r="R114" s="243">
        <v>100</v>
      </c>
      <c r="S114" s="218">
        <v>13115</v>
      </c>
      <c r="T114" s="223">
        <f t="shared" si="1"/>
        <v>1</v>
      </c>
    </row>
    <row r="115" spans="2:20" x14ac:dyDescent="0.25">
      <c r="B115" s="236" t="s">
        <v>867</v>
      </c>
      <c r="C115" s="237" t="s">
        <v>890</v>
      </c>
      <c r="D115" s="238" t="s">
        <v>780</v>
      </c>
      <c r="E115" s="239">
        <v>100</v>
      </c>
      <c r="F115" s="239">
        <v>100</v>
      </c>
      <c r="G115" s="239">
        <v>100</v>
      </c>
      <c r="H115" s="239">
        <v>100</v>
      </c>
      <c r="I115" s="239">
        <v>100</v>
      </c>
      <c r="J115" s="239">
        <v>100</v>
      </c>
      <c r="K115" s="239">
        <v>100</v>
      </c>
      <c r="L115" s="239">
        <v>100</v>
      </c>
      <c r="M115" s="239">
        <v>100</v>
      </c>
      <c r="N115" s="239">
        <v>100</v>
      </c>
      <c r="O115" s="239">
        <v>100</v>
      </c>
      <c r="P115" s="239">
        <v>100</v>
      </c>
      <c r="Q115" s="239">
        <v>100</v>
      </c>
      <c r="R115" s="239">
        <v>100</v>
      </c>
      <c r="S115" s="218">
        <v>13116</v>
      </c>
      <c r="T115" s="223">
        <f t="shared" si="1"/>
        <v>1</v>
      </c>
    </row>
    <row r="116" spans="2:20" x14ac:dyDescent="0.25">
      <c r="B116" s="240" t="s">
        <v>867</v>
      </c>
      <c r="C116" s="241" t="s">
        <v>891</v>
      </c>
      <c r="D116" s="242" t="s">
        <v>780</v>
      </c>
      <c r="E116" s="243">
        <v>100</v>
      </c>
      <c r="F116" s="243">
        <v>100</v>
      </c>
      <c r="G116" s="243">
        <v>100</v>
      </c>
      <c r="H116" s="243">
        <v>100</v>
      </c>
      <c r="I116" s="243">
        <v>100</v>
      </c>
      <c r="J116" s="243">
        <v>100</v>
      </c>
      <c r="K116" s="243">
        <v>100</v>
      </c>
      <c r="L116" s="243">
        <v>100</v>
      </c>
      <c r="M116" s="243">
        <v>100</v>
      </c>
      <c r="N116" s="243">
        <v>100</v>
      </c>
      <c r="O116" s="243">
        <v>100</v>
      </c>
      <c r="P116" s="243">
        <v>100</v>
      </c>
      <c r="Q116" s="243">
        <v>100</v>
      </c>
      <c r="R116" s="243">
        <v>100</v>
      </c>
      <c r="S116" s="218">
        <v>13117</v>
      </c>
      <c r="T116" s="223">
        <f t="shared" si="1"/>
        <v>1</v>
      </c>
    </row>
    <row r="117" spans="2:20" x14ac:dyDescent="0.25">
      <c r="B117" s="236" t="s">
        <v>867</v>
      </c>
      <c r="C117" s="237" t="s">
        <v>892</v>
      </c>
      <c r="D117" s="238" t="s">
        <v>780</v>
      </c>
      <c r="E117" s="239">
        <v>100</v>
      </c>
      <c r="F117" s="239">
        <v>100</v>
      </c>
      <c r="G117" s="239">
        <v>100</v>
      </c>
      <c r="H117" s="239">
        <v>100</v>
      </c>
      <c r="I117" s="239">
        <v>100</v>
      </c>
      <c r="J117" s="239">
        <v>100</v>
      </c>
      <c r="K117" s="239">
        <v>100</v>
      </c>
      <c r="L117" s="239">
        <v>100</v>
      </c>
      <c r="M117" s="239">
        <v>100</v>
      </c>
      <c r="N117" s="239">
        <v>100</v>
      </c>
      <c r="O117" s="239">
        <v>100</v>
      </c>
      <c r="P117" s="239">
        <v>100</v>
      </c>
      <c r="Q117" s="239">
        <v>100</v>
      </c>
      <c r="R117" s="239">
        <v>100</v>
      </c>
      <c r="S117" s="218">
        <v>13118</v>
      </c>
      <c r="T117" s="223">
        <f t="shared" si="1"/>
        <v>1</v>
      </c>
    </row>
    <row r="118" spans="2:20" x14ac:dyDescent="0.25">
      <c r="B118" s="240" t="s">
        <v>867</v>
      </c>
      <c r="C118" s="241" t="s">
        <v>893</v>
      </c>
      <c r="D118" s="242" t="s">
        <v>780</v>
      </c>
      <c r="E118" s="243">
        <v>100</v>
      </c>
      <c r="F118" s="243">
        <v>100</v>
      </c>
      <c r="G118" s="243">
        <v>100</v>
      </c>
      <c r="H118" s="243">
        <v>100</v>
      </c>
      <c r="I118" s="243">
        <v>100</v>
      </c>
      <c r="J118" s="243">
        <v>100</v>
      </c>
      <c r="K118" s="243">
        <v>100</v>
      </c>
      <c r="L118" s="243">
        <v>100</v>
      </c>
      <c r="M118" s="243">
        <v>100</v>
      </c>
      <c r="N118" s="243">
        <v>100</v>
      </c>
      <c r="O118" s="243">
        <v>100</v>
      </c>
      <c r="P118" s="243">
        <v>100</v>
      </c>
      <c r="Q118" s="243">
        <v>100</v>
      </c>
      <c r="R118" s="243">
        <v>100</v>
      </c>
      <c r="S118" s="218">
        <v>13119</v>
      </c>
      <c r="T118" s="223">
        <f t="shared" si="1"/>
        <v>1</v>
      </c>
    </row>
    <row r="119" spans="2:20" x14ac:dyDescent="0.25">
      <c r="B119" s="236" t="s">
        <v>867</v>
      </c>
      <c r="C119" s="237" t="s">
        <v>894</v>
      </c>
      <c r="D119" s="238" t="s">
        <v>780</v>
      </c>
      <c r="E119" s="239">
        <v>100</v>
      </c>
      <c r="F119" s="239">
        <v>100</v>
      </c>
      <c r="G119" s="239">
        <v>100</v>
      </c>
      <c r="H119" s="239">
        <v>100</v>
      </c>
      <c r="I119" s="239">
        <v>100</v>
      </c>
      <c r="J119" s="239">
        <v>100</v>
      </c>
      <c r="K119" s="239">
        <v>100</v>
      </c>
      <c r="L119" s="239">
        <v>100</v>
      </c>
      <c r="M119" s="239">
        <v>100</v>
      </c>
      <c r="N119" s="239">
        <v>100</v>
      </c>
      <c r="O119" s="239">
        <v>100</v>
      </c>
      <c r="P119" s="239">
        <v>100</v>
      </c>
      <c r="Q119" s="239">
        <v>100</v>
      </c>
      <c r="R119" s="239">
        <v>100</v>
      </c>
      <c r="S119" s="218">
        <v>13504</v>
      </c>
      <c r="T119" s="223">
        <f t="shared" si="1"/>
        <v>1</v>
      </c>
    </row>
    <row r="120" spans="2:20" x14ac:dyDescent="0.25">
      <c r="B120" s="240" t="s">
        <v>867</v>
      </c>
      <c r="C120" s="241" t="s">
        <v>895</v>
      </c>
      <c r="D120" s="242" t="s">
        <v>780</v>
      </c>
      <c r="E120" s="243">
        <v>100</v>
      </c>
      <c r="F120" s="243">
        <v>100</v>
      </c>
      <c r="G120" s="243">
        <v>100</v>
      </c>
      <c r="H120" s="243">
        <v>100</v>
      </c>
      <c r="I120" s="243">
        <v>100</v>
      </c>
      <c r="J120" s="243">
        <v>100</v>
      </c>
      <c r="K120" s="243">
        <v>100</v>
      </c>
      <c r="L120" s="243">
        <v>100</v>
      </c>
      <c r="M120" s="243">
        <v>100</v>
      </c>
      <c r="N120" s="243">
        <v>100</v>
      </c>
      <c r="O120" s="243">
        <v>100</v>
      </c>
      <c r="P120" s="243">
        <v>100</v>
      </c>
      <c r="Q120" s="243">
        <v>100</v>
      </c>
      <c r="R120" s="243">
        <v>100</v>
      </c>
      <c r="S120" s="218">
        <v>13501</v>
      </c>
      <c r="T120" s="223">
        <f t="shared" si="1"/>
        <v>1</v>
      </c>
    </row>
    <row r="121" spans="2:20" x14ac:dyDescent="0.25">
      <c r="B121" s="236" t="s">
        <v>867</v>
      </c>
      <c r="C121" s="237" t="s">
        <v>896</v>
      </c>
      <c r="D121" s="238" t="s">
        <v>780</v>
      </c>
      <c r="E121" s="239">
        <v>100</v>
      </c>
      <c r="F121" s="239">
        <v>100</v>
      </c>
      <c r="G121" s="239">
        <v>100</v>
      </c>
      <c r="H121" s="239">
        <v>100</v>
      </c>
      <c r="I121" s="239">
        <v>100</v>
      </c>
      <c r="J121" s="239">
        <v>100</v>
      </c>
      <c r="K121" s="239">
        <v>100</v>
      </c>
      <c r="L121" s="239">
        <v>100</v>
      </c>
      <c r="M121" s="239">
        <v>100</v>
      </c>
      <c r="N121" s="239">
        <v>100</v>
      </c>
      <c r="O121" s="239">
        <v>100</v>
      </c>
      <c r="P121" s="239">
        <v>100</v>
      </c>
      <c r="Q121" s="239">
        <v>100</v>
      </c>
      <c r="R121" s="239">
        <v>100</v>
      </c>
      <c r="S121" s="218">
        <v>13120</v>
      </c>
      <c r="T121" s="223">
        <f t="shared" si="1"/>
        <v>1</v>
      </c>
    </row>
    <row r="122" spans="2:20" x14ac:dyDescent="0.25">
      <c r="B122" s="240" t="s">
        <v>867</v>
      </c>
      <c r="C122" s="241" t="s">
        <v>897</v>
      </c>
      <c r="D122" s="242" t="s">
        <v>780</v>
      </c>
      <c r="E122" s="243">
        <v>100</v>
      </c>
      <c r="F122" s="243">
        <v>100</v>
      </c>
      <c r="G122" s="243">
        <v>100</v>
      </c>
      <c r="H122" s="243">
        <v>100</v>
      </c>
      <c r="I122" s="243">
        <v>100</v>
      </c>
      <c r="J122" s="243">
        <v>100</v>
      </c>
      <c r="K122" s="243">
        <v>100</v>
      </c>
      <c r="L122" s="243">
        <v>100</v>
      </c>
      <c r="M122" s="243">
        <v>100</v>
      </c>
      <c r="N122" s="243">
        <v>100</v>
      </c>
      <c r="O122" s="243">
        <v>100</v>
      </c>
      <c r="P122" s="243">
        <v>100</v>
      </c>
      <c r="Q122" s="243">
        <v>100</v>
      </c>
      <c r="R122" s="243">
        <v>100</v>
      </c>
      <c r="S122" s="218">
        <v>13604</v>
      </c>
      <c r="T122" s="223">
        <f t="shared" si="1"/>
        <v>1</v>
      </c>
    </row>
    <row r="123" spans="2:20" x14ac:dyDescent="0.25">
      <c r="B123" s="236" t="s">
        <v>867</v>
      </c>
      <c r="C123" s="237" t="s">
        <v>898</v>
      </c>
      <c r="D123" s="238" t="s">
        <v>780</v>
      </c>
      <c r="E123" s="239">
        <v>100</v>
      </c>
      <c r="F123" s="239">
        <v>100</v>
      </c>
      <c r="G123" s="239">
        <v>100</v>
      </c>
      <c r="H123" s="239">
        <v>100</v>
      </c>
      <c r="I123" s="239">
        <v>100</v>
      </c>
      <c r="J123" s="239">
        <v>100</v>
      </c>
      <c r="K123" s="239">
        <v>100</v>
      </c>
      <c r="L123" s="239">
        <v>100</v>
      </c>
      <c r="M123" s="239">
        <v>100</v>
      </c>
      <c r="N123" s="239">
        <v>100</v>
      </c>
      <c r="O123" s="239">
        <v>100</v>
      </c>
      <c r="P123" s="239">
        <v>100</v>
      </c>
      <c r="Q123" s="239">
        <v>100</v>
      </c>
      <c r="R123" s="239">
        <v>100</v>
      </c>
      <c r="S123" s="218">
        <v>13404</v>
      </c>
      <c r="T123" s="223">
        <f t="shared" si="1"/>
        <v>1</v>
      </c>
    </row>
    <row r="124" spans="2:20" x14ac:dyDescent="0.25">
      <c r="B124" s="240" t="s">
        <v>867</v>
      </c>
      <c r="C124" s="241" t="s">
        <v>899</v>
      </c>
      <c r="D124" s="242" t="s">
        <v>780</v>
      </c>
      <c r="E124" s="243">
        <v>100</v>
      </c>
      <c r="F124" s="243">
        <v>100</v>
      </c>
      <c r="G124" s="243">
        <v>100</v>
      </c>
      <c r="H124" s="243">
        <v>100</v>
      </c>
      <c r="I124" s="243">
        <v>100</v>
      </c>
      <c r="J124" s="243">
        <v>100</v>
      </c>
      <c r="K124" s="243">
        <v>100</v>
      </c>
      <c r="L124" s="243">
        <v>100</v>
      </c>
      <c r="M124" s="243">
        <v>100</v>
      </c>
      <c r="N124" s="243">
        <v>100</v>
      </c>
      <c r="O124" s="243">
        <v>100</v>
      </c>
      <c r="P124" s="243">
        <v>100</v>
      </c>
      <c r="Q124" s="243">
        <v>100</v>
      </c>
      <c r="R124" s="243">
        <v>100</v>
      </c>
      <c r="S124" s="218">
        <v>13121</v>
      </c>
      <c r="T124" s="223">
        <f t="shared" si="1"/>
        <v>1</v>
      </c>
    </row>
    <row r="125" spans="2:20" x14ac:dyDescent="0.25">
      <c r="B125" s="236" t="s">
        <v>867</v>
      </c>
      <c r="C125" s="237" t="s">
        <v>900</v>
      </c>
      <c r="D125" s="238" t="s">
        <v>780</v>
      </c>
      <c r="E125" s="239">
        <v>100</v>
      </c>
      <c r="F125" s="239">
        <v>100</v>
      </c>
      <c r="G125" s="239">
        <v>100</v>
      </c>
      <c r="H125" s="239">
        <v>100</v>
      </c>
      <c r="I125" s="239">
        <v>100</v>
      </c>
      <c r="J125" s="239">
        <v>100</v>
      </c>
      <c r="K125" s="239">
        <v>100</v>
      </c>
      <c r="L125" s="239">
        <v>100</v>
      </c>
      <c r="M125" s="239">
        <v>100</v>
      </c>
      <c r="N125" s="239">
        <v>100</v>
      </c>
      <c r="O125" s="239">
        <v>100</v>
      </c>
      <c r="P125" s="239">
        <v>100</v>
      </c>
      <c r="Q125" s="239">
        <v>100</v>
      </c>
      <c r="R125" s="239">
        <v>100</v>
      </c>
      <c r="S125" s="218">
        <v>13605</v>
      </c>
      <c r="T125" s="223">
        <f t="shared" si="1"/>
        <v>1</v>
      </c>
    </row>
    <row r="126" spans="2:20" x14ac:dyDescent="0.25">
      <c r="B126" s="240" t="s">
        <v>867</v>
      </c>
      <c r="C126" s="241" t="s">
        <v>901</v>
      </c>
      <c r="D126" s="242" t="s">
        <v>780</v>
      </c>
      <c r="E126" s="243">
        <v>100</v>
      </c>
      <c r="F126" s="243">
        <v>100</v>
      </c>
      <c r="G126" s="243">
        <v>100</v>
      </c>
      <c r="H126" s="243">
        <v>100</v>
      </c>
      <c r="I126" s="243">
        <v>100</v>
      </c>
      <c r="J126" s="243">
        <v>100</v>
      </c>
      <c r="K126" s="243">
        <v>100</v>
      </c>
      <c r="L126" s="243">
        <v>100</v>
      </c>
      <c r="M126" s="243">
        <v>100</v>
      </c>
      <c r="N126" s="243">
        <v>100</v>
      </c>
      <c r="O126" s="243">
        <v>100</v>
      </c>
      <c r="P126" s="243">
        <v>100</v>
      </c>
      <c r="Q126" s="243">
        <v>100</v>
      </c>
      <c r="R126" s="243">
        <v>100</v>
      </c>
      <c r="S126" s="218">
        <v>13122</v>
      </c>
      <c r="T126" s="223">
        <f t="shared" si="1"/>
        <v>1</v>
      </c>
    </row>
    <row r="127" spans="2:20" x14ac:dyDescent="0.25">
      <c r="B127" s="236" t="s">
        <v>867</v>
      </c>
      <c r="C127" s="237" t="s">
        <v>902</v>
      </c>
      <c r="D127" s="238" t="s">
        <v>780</v>
      </c>
      <c r="E127" s="239">
        <v>100</v>
      </c>
      <c r="F127" s="239">
        <v>100</v>
      </c>
      <c r="G127" s="239">
        <v>100</v>
      </c>
      <c r="H127" s="239">
        <v>100</v>
      </c>
      <c r="I127" s="239">
        <v>100</v>
      </c>
      <c r="J127" s="239">
        <v>100</v>
      </c>
      <c r="K127" s="239">
        <v>100</v>
      </c>
      <c r="L127" s="239">
        <v>100</v>
      </c>
      <c r="M127" s="239">
        <v>100</v>
      </c>
      <c r="N127" s="239">
        <v>100</v>
      </c>
      <c r="O127" s="239">
        <v>100</v>
      </c>
      <c r="P127" s="239">
        <v>100</v>
      </c>
      <c r="Q127" s="239">
        <v>100</v>
      </c>
      <c r="R127" s="239">
        <v>100</v>
      </c>
      <c r="S127" s="218">
        <v>13202</v>
      </c>
      <c r="T127" s="223">
        <f t="shared" si="1"/>
        <v>1</v>
      </c>
    </row>
    <row r="128" spans="2:20" x14ac:dyDescent="0.25">
      <c r="B128" s="240" t="s">
        <v>867</v>
      </c>
      <c r="C128" s="241" t="s">
        <v>903</v>
      </c>
      <c r="D128" s="242" t="s">
        <v>780</v>
      </c>
      <c r="E128" s="243">
        <v>100</v>
      </c>
      <c r="F128" s="243">
        <v>100</v>
      </c>
      <c r="G128" s="243">
        <v>100</v>
      </c>
      <c r="H128" s="243">
        <v>100</v>
      </c>
      <c r="I128" s="243">
        <v>100</v>
      </c>
      <c r="J128" s="243">
        <v>100</v>
      </c>
      <c r="K128" s="243">
        <v>100</v>
      </c>
      <c r="L128" s="243">
        <v>100</v>
      </c>
      <c r="M128" s="243">
        <v>100</v>
      </c>
      <c r="N128" s="243">
        <v>100</v>
      </c>
      <c r="O128" s="243">
        <v>100</v>
      </c>
      <c r="P128" s="243">
        <v>100</v>
      </c>
      <c r="Q128" s="243">
        <v>100</v>
      </c>
      <c r="R128" s="243">
        <v>100</v>
      </c>
      <c r="S128" s="218">
        <v>13123</v>
      </c>
      <c r="T128" s="223">
        <f t="shared" si="1"/>
        <v>1</v>
      </c>
    </row>
    <row r="129" spans="2:20" x14ac:dyDescent="0.25">
      <c r="B129" s="236" t="s">
        <v>867</v>
      </c>
      <c r="C129" s="237" t="s">
        <v>904</v>
      </c>
      <c r="D129" s="238" t="s">
        <v>780</v>
      </c>
      <c r="E129" s="239">
        <v>100</v>
      </c>
      <c r="F129" s="239">
        <v>100</v>
      </c>
      <c r="G129" s="239">
        <v>100</v>
      </c>
      <c r="H129" s="239">
        <v>100</v>
      </c>
      <c r="I129" s="239">
        <v>100</v>
      </c>
      <c r="J129" s="239">
        <v>100</v>
      </c>
      <c r="K129" s="239">
        <v>100</v>
      </c>
      <c r="L129" s="239">
        <v>100</v>
      </c>
      <c r="M129" s="239">
        <v>100</v>
      </c>
      <c r="N129" s="239">
        <v>100</v>
      </c>
      <c r="O129" s="239">
        <v>100</v>
      </c>
      <c r="P129" s="239">
        <v>100</v>
      </c>
      <c r="Q129" s="239">
        <v>100</v>
      </c>
      <c r="R129" s="239">
        <v>100</v>
      </c>
      <c r="S129" s="218">
        <v>13124</v>
      </c>
      <c r="T129" s="223">
        <f t="shared" si="1"/>
        <v>1</v>
      </c>
    </row>
    <row r="130" spans="2:20" x14ac:dyDescent="0.25">
      <c r="B130" s="240" t="s">
        <v>867</v>
      </c>
      <c r="C130" s="241" t="s">
        <v>905</v>
      </c>
      <c r="D130" s="242" t="s">
        <v>780</v>
      </c>
      <c r="E130" s="243">
        <v>100</v>
      </c>
      <c r="F130" s="243">
        <v>100</v>
      </c>
      <c r="G130" s="243">
        <v>100</v>
      </c>
      <c r="H130" s="243">
        <v>100</v>
      </c>
      <c r="I130" s="243">
        <v>100</v>
      </c>
      <c r="J130" s="243">
        <v>100</v>
      </c>
      <c r="K130" s="243">
        <v>100</v>
      </c>
      <c r="L130" s="243">
        <v>100</v>
      </c>
      <c r="M130" s="243">
        <v>100</v>
      </c>
      <c r="N130" s="243">
        <v>100</v>
      </c>
      <c r="O130" s="243">
        <v>100</v>
      </c>
      <c r="P130" s="243">
        <v>100</v>
      </c>
      <c r="Q130" s="243">
        <v>100</v>
      </c>
      <c r="R130" s="243">
        <v>100</v>
      </c>
      <c r="S130" s="218">
        <v>13201</v>
      </c>
      <c r="T130" s="223">
        <f t="shared" si="1"/>
        <v>1</v>
      </c>
    </row>
    <row r="131" spans="2:20" x14ac:dyDescent="0.25">
      <c r="B131" s="236" t="s">
        <v>867</v>
      </c>
      <c r="C131" s="237" t="s">
        <v>906</v>
      </c>
      <c r="D131" s="238" t="s">
        <v>780</v>
      </c>
      <c r="E131" s="239">
        <v>100</v>
      </c>
      <c r="F131" s="239">
        <v>100</v>
      </c>
      <c r="G131" s="239">
        <v>100</v>
      </c>
      <c r="H131" s="239">
        <v>100</v>
      </c>
      <c r="I131" s="239">
        <v>100</v>
      </c>
      <c r="J131" s="239">
        <v>100</v>
      </c>
      <c r="K131" s="239">
        <v>100</v>
      </c>
      <c r="L131" s="239">
        <v>100</v>
      </c>
      <c r="M131" s="239">
        <v>100</v>
      </c>
      <c r="N131" s="239">
        <v>100</v>
      </c>
      <c r="O131" s="239">
        <v>100</v>
      </c>
      <c r="P131" s="239">
        <v>100</v>
      </c>
      <c r="Q131" s="239">
        <v>100</v>
      </c>
      <c r="R131" s="239">
        <v>100</v>
      </c>
      <c r="S131" s="218">
        <v>13125</v>
      </c>
      <c r="T131" s="223">
        <f t="shared" si="1"/>
        <v>1</v>
      </c>
    </row>
    <row r="132" spans="2:20" x14ac:dyDescent="0.25">
      <c r="B132" s="240" t="s">
        <v>867</v>
      </c>
      <c r="C132" s="241" t="s">
        <v>907</v>
      </c>
      <c r="D132" s="242" t="s">
        <v>780</v>
      </c>
      <c r="E132" s="243">
        <v>100</v>
      </c>
      <c r="F132" s="243">
        <v>100</v>
      </c>
      <c r="G132" s="243">
        <v>100</v>
      </c>
      <c r="H132" s="243">
        <v>100</v>
      </c>
      <c r="I132" s="243">
        <v>100</v>
      </c>
      <c r="J132" s="243">
        <v>100</v>
      </c>
      <c r="K132" s="243">
        <v>100</v>
      </c>
      <c r="L132" s="243">
        <v>100</v>
      </c>
      <c r="M132" s="243">
        <v>100</v>
      </c>
      <c r="N132" s="243">
        <v>100</v>
      </c>
      <c r="O132" s="243">
        <v>100</v>
      </c>
      <c r="P132" s="243">
        <v>100</v>
      </c>
      <c r="Q132" s="243">
        <v>100</v>
      </c>
      <c r="R132" s="243">
        <v>100</v>
      </c>
      <c r="S132" s="218">
        <v>13126</v>
      </c>
      <c r="T132" s="223">
        <f t="shared" si="1"/>
        <v>1</v>
      </c>
    </row>
    <row r="133" spans="2:20" x14ac:dyDescent="0.25">
      <c r="B133" s="236" t="s">
        <v>867</v>
      </c>
      <c r="C133" s="237" t="s">
        <v>908</v>
      </c>
      <c r="D133" s="238" t="s">
        <v>780</v>
      </c>
      <c r="E133" s="239">
        <v>100</v>
      </c>
      <c r="F133" s="239">
        <v>100</v>
      </c>
      <c r="G133" s="239">
        <v>100</v>
      </c>
      <c r="H133" s="239">
        <v>100</v>
      </c>
      <c r="I133" s="239">
        <v>100</v>
      </c>
      <c r="J133" s="239">
        <v>100</v>
      </c>
      <c r="K133" s="239">
        <v>100</v>
      </c>
      <c r="L133" s="239">
        <v>100</v>
      </c>
      <c r="M133" s="239">
        <v>100</v>
      </c>
      <c r="N133" s="239">
        <v>100</v>
      </c>
      <c r="O133" s="239">
        <v>100</v>
      </c>
      <c r="P133" s="239">
        <v>100</v>
      </c>
      <c r="Q133" s="239">
        <v>100</v>
      </c>
      <c r="R133" s="239">
        <v>100</v>
      </c>
      <c r="S133" s="218">
        <v>13127</v>
      </c>
      <c r="T133" s="223">
        <f t="shared" si="1"/>
        <v>1</v>
      </c>
    </row>
    <row r="134" spans="2:20" x14ac:dyDescent="0.25">
      <c r="B134" s="240" t="s">
        <v>867</v>
      </c>
      <c r="C134" s="241" t="s">
        <v>909</v>
      </c>
      <c r="D134" s="242" t="s">
        <v>780</v>
      </c>
      <c r="E134" s="243">
        <v>100</v>
      </c>
      <c r="F134" s="243">
        <v>100</v>
      </c>
      <c r="G134" s="243">
        <v>100</v>
      </c>
      <c r="H134" s="243">
        <v>100</v>
      </c>
      <c r="I134" s="243">
        <v>100</v>
      </c>
      <c r="J134" s="243">
        <v>100</v>
      </c>
      <c r="K134" s="243">
        <v>100</v>
      </c>
      <c r="L134" s="243">
        <v>100</v>
      </c>
      <c r="M134" s="243">
        <v>100</v>
      </c>
      <c r="N134" s="243">
        <v>100</v>
      </c>
      <c r="O134" s="243">
        <v>100</v>
      </c>
      <c r="P134" s="243">
        <v>100</v>
      </c>
      <c r="Q134" s="243">
        <v>100</v>
      </c>
      <c r="R134" s="243">
        <v>100</v>
      </c>
      <c r="S134" s="218">
        <v>13128</v>
      </c>
      <c r="T134" s="223">
        <f t="shared" si="1"/>
        <v>1</v>
      </c>
    </row>
    <row r="135" spans="2:20" x14ac:dyDescent="0.25">
      <c r="B135" s="236" t="s">
        <v>867</v>
      </c>
      <c r="C135" s="237" t="s">
        <v>910</v>
      </c>
      <c r="D135" s="238" t="s">
        <v>780</v>
      </c>
      <c r="E135" s="239">
        <v>100</v>
      </c>
      <c r="F135" s="239">
        <v>100</v>
      </c>
      <c r="G135" s="239">
        <v>100</v>
      </c>
      <c r="H135" s="239">
        <v>100</v>
      </c>
      <c r="I135" s="239">
        <v>100</v>
      </c>
      <c r="J135" s="239">
        <v>100</v>
      </c>
      <c r="K135" s="239">
        <v>100</v>
      </c>
      <c r="L135" s="239">
        <v>100</v>
      </c>
      <c r="M135" s="239">
        <v>100</v>
      </c>
      <c r="N135" s="239">
        <v>100</v>
      </c>
      <c r="O135" s="239">
        <v>100</v>
      </c>
      <c r="P135" s="239">
        <v>100</v>
      </c>
      <c r="Q135" s="239">
        <v>100</v>
      </c>
      <c r="R135" s="239">
        <v>100</v>
      </c>
      <c r="S135" s="218">
        <v>13401</v>
      </c>
      <c r="T135" s="223">
        <f t="shared" si="1"/>
        <v>1</v>
      </c>
    </row>
    <row r="136" spans="2:20" x14ac:dyDescent="0.25">
      <c r="B136" s="240" t="s">
        <v>867</v>
      </c>
      <c r="C136" s="241" t="s">
        <v>911</v>
      </c>
      <c r="D136" s="242" t="s">
        <v>780</v>
      </c>
      <c r="E136" s="243">
        <v>100</v>
      </c>
      <c r="F136" s="243">
        <v>100</v>
      </c>
      <c r="G136" s="243">
        <v>100</v>
      </c>
      <c r="H136" s="243">
        <v>100</v>
      </c>
      <c r="I136" s="243">
        <v>100</v>
      </c>
      <c r="J136" s="243">
        <v>100</v>
      </c>
      <c r="K136" s="243">
        <v>100</v>
      </c>
      <c r="L136" s="243">
        <v>100</v>
      </c>
      <c r="M136" s="243">
        <v>100</v>
      </c>
      <c r="N136" s="243">
        <v>100</v>
      </c>
      <c r="O136" s="243">
        <v>100</v>
      </c>
      <c r="P136" s="243">
        <v>100</v>
      </c>
      <c r="Q136" s="243">
        <v>100</v>
      </c>
      <c r="R136" s="243">
        <v>100</v>
      </c>
      <c r="S136" s="218">
        <v>13129</v>
      </c>
      <c r="T136" s="223">
        <f t="shared" si="1"/>
        <v>1</v>
      </c>
    </row>
    <row r="137" spans="2:20" x14ac:dyDescent="0.25">
      <c r="B137" s="236" t="s">
        <v>867</v>
      </c>
      <c r="C137" s="237" t="s">
        <v>912</v>
      </c>
      <c r="D137" s="238" t="s">
        <v>780</v>
      </c>
      <c r="E137" s="239">
        <v>100</v>
      </c>
      <c r="F137" s="239">
        <v>100</v>
      </c>
      <c r="G137" s="239">
        <v>100</v>
      </c>
      <c r="H137" s="239">
        <v>100</v>
      </c>
      <c r="I137" s="239">
        <v>100</v>
      </c>
      <c r="J137" s="239">
        <v>100</v>
      </c>
      <c r="K137" s="239">
        <v>100</v>
      </c>
      <c r="L137" s="239">
        <v>100</v>
      </c>
      <c r="M137" s="239">
        <v>100</v>
      </c>
      <c r="N137" s="239">
        <v>100</v>
      </c>
      <c r="O137" s="239">
        <v>100</v>
      </c>
      <c r="P137" s="239">
        <v>100</v>
      </c>
      <c r="Q137" s="239">
        <v>100</v>
      </c>
      <c r="R137" s="239">
        <v>100</v>
      </c>
      <c r="S137" s="218">
        <v>13203</v>
      </c>
      <c r="T137" s="223">
        <f t="shared" si="1"/>
        <v>1</v>
      </c>
    </row>
    <row r="138" spans="2:20" x14ac:dyDescent="0.25">
      <c r="B138" s="240" t="s">
        <v>867</v>
      </c>
      <c r="C138" s="241" t="s">
        <v>913</v>
      </c>
      <c r="D138" s="242" t="s">
        <v>780</v>
      </c>
      <c r="E138" s="243">
        <v>100</v>
      </c>
      <c r="F138" s="243">
        <v>100</v>
      </c>
      <c r="G138" s="243">
        <v>100</v>
      </c>
      <c r="H138" s="243">
        <v>100</v>
      </c>
      <c r="I138" s="243">
        <v>100</v>
      </c>
      <c r="J138" s="243">
        <v>100</v>
      </c>
      <c r="K138" s="243">
        <v>100</v>
      </c>
      <c r="L138" s="243">
        <v>100</v>
      </c>
      <c r="M138" s="243">
        <v>100</v>
      </c>
      <c r="N138" s="243">
        <v>100</v>
      </c>
      <c r="O138" s="243">
        <v>100</v>
      </c>
      <c r="P138" s="243">
        <v>100</v>
      </c>
      <c r="Q138" s="243">
        <v>100</v>
      </c>
      <c r="R138" s="243">
        <v>100</v>
      </c>
      <c r="S138" s="218">
        <v>13130</v>
      </c>
      <c r="T138" s="223">
        <f t="shared" si="1"/>
        <v>1</v>
      </c>
    </row>
    <row r="139" spans="2:20" x14ac:dyDescent="0.25">
      <c r="B139" s="236" t="s">
        <v>867</v>
      </c>
      <c r="C139" s="237" t="s">
        <v>914</v>
      </c>
      <c r="D139" s="238" t="s">
        <v>780</v>
      </c>
      <c r="E139" s="239">
        <v>100</v>
      </c>
      <c r="F139" s="239">
        <v>100</v>
      </c>
      <c r="G139" s="239">
        <v>100</v>
      </c>
      <c r="H139" s="239">
        <v>100</v>
      </c>
      <c r="I139" s="239">
        <v>100</v>
      </c>
      <c r="J139" s="239">
        <v>100</v>
      </c>
      <c r="K139" s="239">
        <v>100</v>
      </c>
      <c r="L139" s="239">
        <v>100</v>
      </c>
      <c r="M139" s="239">
        <v>100</v>
      </c>
      <c r="N139" s="239">
        <v>100</v>
      </c>
      <c r="O139" s="239">
        <v>100</v>
      </c>
      <c r="P139" s="239">
        <v>100</v>
      </c>
      <c r="Q139" s="239">
        <v>100</v>
      </c>
      <c r="R139" s="239">
        <v>100</v>
      </c>
      <c r="S139" s="218">
        <v>13505</v>
      </c>
      <c r="T139" s="223">
        <f t="shared" si="1"/>
        <v>1</v>
      </c>
    </row>
    <row r="140" spans="2:20" x14ac:dyDescent="0.25">
      <c r="B140" s="240" t="s">
        <v>867</v>
      </c>
      <c r="C140" s="241" t="s">
        <v>915</v>
      </c>
      <c r="D140" s="242" t="s">
        <v>780</v>
      </c>
      <c r="E140" s="243">
        <v>100</v>
      </c>
      <c r="F140" s="243">
        <v>100</v>
      </c>
      <c r="G140" s="243">
        <v>100</v>
      </c>
      <c r="H140" s="243">
        <v>100</v>
      </c>
      <c r="I140" s="243">
        <v>100</v>
      </c>
      <c r="J140" s="243">
        <v>100</v>
      </c>
      <c r="K140" s="243">
        <v>100</v>
      </c>
      <c r="L140" s="243">
        <v>100</v>
      </c>
      <c r="M140" s="243">
        <v>100</v>
      </c>
      <c r="N140" s="243">
        <v>100</v>
      </c>
      <c r="O140" s="243">
        <v>100</v>
      </c>
      <c r="P140" s="243">
        <v>100</v>
      </c>
      <c r="Q140" s="243">
        <v>100</v>
      </c>
      <c r="R140" s="243">
        <v>100</v>
      </c>
      <c r="S140" s="218">
        <v>13131</v>
      </c>
      <c r="T140" s="223">
        <f t="shared" ref="T140:T203" si="2">SUM(E140:R140)/1400</f>
        <v>1</v>
      </c>
    </row>
    <row r="141" spans="2:20" x14ac:dyDescent="0.25">
      <c r="B141" s="236" t="s">
        <v>867</v>
      </c>
      <c r="C141" s="237" t="s">
        <v>916</v>
      </c>
      <c r="D141" s="238" t="s">
        <v>780</v>
      </c>
      <c r="E141" s="239">
        <v>100</v>
      </c>
      <c r="F141" s="239">
        <v>100</v>
      </c>
      <c r="G141" s="239">
        <v>100</v>
      </c>
      <c r="H141" s="239">
        <v>100</v>
      </c>
      <c r="I141" s="239">
        <v>100</v>
      </c>
      <c r="J141" s="239">
        <v>100</v>
      </c>
      <c r="K141" s="239">
        <v>100</v>
      </c>
      <c r="L141" s="239">
        <v>100</v>
      </c>
      <c r="M141" s="239">
        <v>100</v>
      </c>
      <c r="N141" s="239">
        <v>100</v>
      </c>
      <c r="O141" s="239">
        <v>100</v>
      </c>
      <c r="P141" s="239">
        <v>100</v>
      </c>
      <c r="Q141" s="239">
        <v>100</v>
      </c>
      <c r="R141" s="239">
        <v>100</v>
      </c>
      <c r="S141" s="218">
        <v>13101</v>
      </c>
      <c r="T141" s="223">
        <f t="shared" si="2"/>
        <v>1</v>
      </c>
    </row>
    <row r="142" spans="2:20" x14ac:dyDescent="0.25">
      <c r="B142" s="240" t="s">
        <v>867</v>
      </c>
      <c r="C142" s="241" t="s">
        <v>917</v>
      </c>
      <c r="D142" s="242" t="s">
        <v>780</v>
      </c>
      <c r="E142" s="243">
        <v>100</v>
      </c>
      <c r="F142" s="243">
        <v>100</v>
      </c>
      <c r="G142" s="243">
        <v>100</v>
      </c>
      <c r="H142" s="243">
        <v>100</v>
      </c>
      <c r="I142" s="243">
        <v>100</v>
      </c>
      <c r="J142" s="243">
        <v>100</v>
      </c>
      <c r="K142" s="243">
        <v>100</v>
      </c>
      <c r="L142" s="243">
        <v>100</v>
      </c>
      <c r="M142" s="243">
        <v>100</v>
      </c>
      <c r="N142" s="243">
        <v>100</v>
      </c>
      <c r="O142" s="243">
        <v>100</v>
      </c>
      <c r="P142" s="243">
        <v>100</v>
      </c>
      <c r="Q142" s="243">
        <v>100</v>
      </c>
      <c r="R142" s="243">
        <v>100</v>
      </c>
      <c r="S142" s="218">
        <v>13601</v>
      </c>
      <c r="T142" s="223">
        <f t="shared" si="2"/>
        <v>1</v>
      </c>
    </row>
    <row r="143" spans="2:20" x14ac:dyDescent="0.25">
      <c r="B143" s="236" t="s">
        <v>867</v>
      </c>
      <c r="C143" s="237" t="s">
        <v>918</v>
      </c>
      <c r="D143" s="238" t="s">
        <v>780</v>
      </c>
      <c r="E143" s="239">
        <v>100</v>
      </c>
      <c r="F143" s="239">
        <v>100</v>
      </c>
      <c r="G143" s="239">
        <v>100</v>
      </c>
      <c r="H143" s="239">
        <v>100</v>
      </c>
      <c r="I143" s="239">
        <v>100</v>
      </c>
      <c r="J143" s="239">
        <v>100</v>
      </c>
      <c r="K143" s="239">
        <v>100</v>
      </c>
      <c r="L143" s="239">
        <v>100</v>
      </c>
      <c r="M143" s="239">
        <v>100</v>
      </c>
      <c r="N143" s="239">
        <v>100</v>
      </c>
      <c r="O143" s="239">
        <v>100</v>
      </c>
      <c r="P143" s="239">
        <v>100</v>
      </c>
      <c r="Q143" s="239">
        <v>100</v>
      </c>
      <c r="R143" s="239">
        <v>100</v>
      </c>
      <c r="S143" s="218">
        <v>13303</v>
      </c>
      <c r="T143" s="223">
        <f t="shared" si="2"/>
        <v>1</v>
      </c>
    </row>
    <row r="144" spans="2:20" x14ac:dyDescent="0.25">
      <c r="B144" s="240" t="s">
        <v>867</v>
      </c>
      <c r="C144" s="241" t="s">
        <v>919</v>
      </c>
      <c r="D144" s="242" t="s">
        <v>780</v>
      </c>
      <c r="E144" s="243">
        <v>100</v>
      </c>
      <c r="F144" s="243">
        <v>100</v>
      </c>
      <c r="G144" s="243">
        <v>100</v>
      </c>
      <c r="H144" s="243">
        <v>100</v>
      </c>
      <c r="I144" s="243">
        <v>100</v>
      </c>
      <c r="J144" s="243">
        <v>100</v>
      </c>
      <c r="K144" s="243">
        <v>100</v>
      </c>
      <c r="L144" s="243">
        <v>100</v>
      </c>
      <c r="M144" s="243">
        <v>100</v>
      </c>
      <c r="N144" s="243">
        <v>100</v>
      </c>
      <c r="O144" s="243">
        <v>100</v>
      </c>
      <c r="P144" s="243">
        <v>100</v>
      </c>
      <c r="Q144" s="243">
        <v>100</v>
      </c>
      <c r="R144" s="243">
        <v>100</v>
      </c>
      <c r="S144" s="218">
        <v>13132</v>
      </c>
      <c r="T144" s="223">
        <f t="shared" si="2"/>
        <v>1</v>
      </c>
    </row>
    <row r="145" spans="2:20" x14ac:dyDescent="0.25">
      <c r="B145" s="236" t="s">
        <v>920</v>
      </c>
      <c r="C145" s="237" t="s">
        <v>921</v>
      </c>
      <c r="D145" s="238" t="s">
        <v>780</v>
      </c>
      <c r="E145" s="239">
        <v>100</v>
      </c>
      <c r="F145" s="239">
        <v>100</v>
      </c>
      <c r="G145" s="239">
        <v>100</v>
      </c>
      <c r="H145" s="239">
        <v>100</v>
      </c>
      <c r="I145" s="239">
        <v>100</v>
      </c>
      <c r="J145" s="239">
        <v>100</v>
      </c>
      <c r="K145" s="239">
        <v>100</v>
      </c>
      <c r="L145" s="239">
        <v>100</v>
      </c>
      <c r="M145" s="239">
        <v>100</v>
      </c>
      <c r="N145" s="239">
        <v>100</v>
      </c>
      <c r="O145" s="239">
        <v>100</v>
      </c>
      <c r="P145" s="239">
        <v>100</v>
      </c>
      <c r="Q145" s="239">
        <v>100</v>
      </c>
      <c r="R145" s="239">
        <v>100</v>
      </c>
      <c r="S145" s="218">
        <v>6302</v>
      </c>
      <c r="T145" s="223">
        <f t="shared" si="2"/>
        <v>1</v>
      </c>
    </row>
    <row r="146" spans="2:20" x14ac:dyDescent="0.25">
      <c r="B146" s="240" t="s">
        <v>920</v>
      </c>
      <c r="C146" s="241" t="s">
        <v>922</v>
      </c>
      <c r="D146" s="242" t="s">
        <v>780</v>
      </c>
      <c r="E146" s="243">
        <v>100</v>
      </c>
      <c r="F146" s="243">
        <v>100</v>
      </c>
      <c r="G146" s="243">
        <v>100</v>
      </c>
      <c r="H146" s="243">
        <v>100</v>
      </c>
      <c r="I146" s="243">
        <v>100</v>
      </c>
      <c r="J146" s="243">
        <v>100</v>
      </c>
      <c r="K146" s="243">
        <v>100</v>
      </c>
      <c r="L146" s="243">
        <v>100</v>
      </c>
      <c r="M146" s="243">
        <v>100</v>
      </c>
      <c r="N146" s="243">
        <v>100</v>
      </c>
      <c r="O146" s="243">
        <v>100</v>
      </c>
      <c r="P146" s="243">
        <v>100</v>
      </c>
      <c r="Q146" s="243">
        <v>100</v>
      </c>
      <c r="R146" s="243">
        <v>100</v>
      </c>
      <c r="S146" s="218">
        <v>6303</v>
      </c>
      <c r="T146" s="223">
        <f t="shared" si="2"/>
        <v>1</v>
      </c>
    </row>
    <row r="147" spans="2:20" x14ac:dyDescent="0.25">
      <c r="B147" s="236" t="s">
        <v>920</v>
      </c>
      <c r="C147" s="237" t="s">
        <v>923</v>
      </c>
      <c r="D147" s="238" t="s">
        <v>780</v>
      </c>
      <c r="E147" s="239">
        <v>100</v>
      </c>
      <c r="F147" s="239">
        <v>100</v>
      </c>
      <c r="G147" s="239">
        <v>100</v>
      </c>
      <c r="H147" s="239">
        <v>100</v>
      </c>
      <c r="I147" s="239">
        <v>100</v>
      </c>
      <c r="J147" s="239">
        <v>100</v>
      </c>
      <c r="K147" s="239">
        <v>100</v>
      </c>
      <c r="L147" s="239">
        <v>100</v>
      </c>
      <c r="M147" s="239">
        <v>100</v>
      </c>
      <c r="N147" s="239">
        <v>100</v>
      </c>
      <c r="O147" s="239">
        <v>100</v>
      </c>
      <c r="P147" s="239">
        <v>100</v>
      </c>
      <c r="Q147" s="239">
        <v>100</v>
      </c>
      <c r="R147" s="239">
        <v>100</v>
      </c>
      <c r="S147" s="218">
        <v>6102</v>
      </c>
      <c r="T147" s="223">
        <f t="shared" si="2"/>
        <v>1</v>
      </c>
    </row>
    <row r="148" spans="2:20" x14ac:dyDescent="0.25">
      <c r="B148" s="240" t="s">
        <v>920</v>
      </c>
      <c r="C148" s="241" t="s">
        <v>924</v>
      </c>
      <c r="D148" s="242" t="s">
        <v>780</v>
      </c>
      <c r="E148" s="243">
        <v>100</v>
      </c>
      <c r="F148" s="243">
        <v>100</v>
      </c>
      <c r="G148" s="243">
        <v>100</v>
      </c>
      <c r="H148" s="243">
        <v>100</v>
      </c>
      <c r="I148" s="243">
        <v>100</v>
      </c>
      <c r="J148" s="243">
        <v>100</v>
      </c>
      <c r="K148" s="243">
        <v>100</v>
      </c>
      <c r="L148" s="243">
        <v>100</v>
      </c>
      <c r="M148" s="243">
        <v>100</v>
      </c>
      <c r="N148" s="243">
        <v>100</v>
      </c>
      <c r="O148" s="243">
        <v>100</v>
      </c>
      <c r="P148" s="243">
        <v>100</v>
      </c>
      <c r="Q148" s="243">
        <v>100</v>
      </c>
      <c r="R148" s="243">
        <v>100</v>
      </c>
      <c r="S148" s="218">
        <v>6103</v>
      </c>
      <c r="T148" s="223">
        <f t="shared" si="2"/>
        <v>1</v>
      </c>
    </row>
    <row r="149" spans="2:20" x14ac:dyDescent="0.25">
      <c r="B149" s="236" t="s">
        <v>920</v>
      </c>
      <c r="C149" s="237" t="s">
        <v>925</v>
      </c>
      <c r="D149" s="238" t="s">
        <v>780</v>
      </c>
      <c r="E149" s="239">
        <v>100</v>
      </c>
      <c r="F149" s="239">
        <v>100</v>
      </c>
      <c r="G149" s="239">
        <v>100</v>
      </c>
      <c r="H149" s="239">
        <v>100</v>
      </c>
      <c r="I149" s="239">
        <v>100</v>
      </c>
      <c r="J149" s="239">
        <v>100</v>
      </c>
      <c r="K149" s="239">
        <v>100</v>
      </c>
      <c r="L149" s="239">
        <v>100</v>
      </c>
      <c r="M149" s="239">
        <v>100</v>
      </c>
      <c r="N149" s="239">
        <v>100</v>
      </c>
      <c r="O149" s="239">
        <v>100</v>
      </c>
      <c r="P149" s="239">
        <v>100</v>
      </c>
      <c r="Q149" s="239">
        <v>100</v>
      </c>
      <c r="R149" s="239">
        <v>100</v>
      </c>
      <c r="S149" s="218">
        <v>6104</v>
      </c>
      <c r="T149" s="223">
        <f t="shared" si="2"/>
        <v>1</v>
      </c>
    </row>
    <row r="150" spans="2:20" x14ac:dyDescent="0.25">
      <c r="B150" s="240" t="s">
        <v>920</v>
      </c>
      <c r="C150" s="241" t="s">
        <v>926</v>
      </c>
      <c r="D150" s="242" t="s">
        <v>780</v>
      </c>
      <c r="E150" s="243">
        <v>100</v>
      </c>
      <c r="F150" s="243">
        <v>100</v>
      </c>
      <c r="G150" s="243">
        <v>100</v>
      </c>
      <c r="H150" s="243">
        <v>100</v>
      </c>
      <c r="I150" s="243">
        <v>100</v>
      </c>
      <c r="J150" s="243">
        <v>100</v>
      </c>
      <c r="K150" s="243">
        <v>100</v>
      </c>
      <c r="L150" s="243">
        <v>100</v>
      </c>
      <c r="M150" s="243">
        <v>100</v>
      </c>
      <c r="N150" s="243">
        <v>100</v>
      </c>
      <c r="O150" s="243">
        <v>100</v>
      </c>
      <c r="P150" s="243">
        <v>100</v>
      </c>
      <c r="Q150" s="243">
        <v>100</v>
      </c>
      <c r="R150" s="243">
        <v>100</v>
      </c>
      <c r="S150" s="218">
        <v>6105</v>
      </c>
      <c r="T150" s="223">
        <f t="shared" si="2"/>
        <v>1</v>
      </c>
    </row>
    <row r="151" spans="2:20" x14ac:dyDescent="0.25">
      <c r="B151" s="236" t="s">
        <v>920</v>
      </c>
      <c r="C151" s="237" t="s">
        <v>927</v>
      </c>
      <c r="D151" s="238" t="s">
        <v>780</v>
      </c>
      <c r="E151" s="239">
        <v>100</v>
      </c>
      <c r="F151" s="239">
        <v>100</v>
      </c>
      <c r="G151" s="239">
        <v>100</v>
      </c>
      <c r="H151" s="239">
        <v>100</v>
      </c>
      <c r="I151" s="239">
        <v>100</v>
      </c>
      <c r="J151" s="239">
        <v>100</v>
      </c>
      <c r="K151" s="239">
        <v>100</v>
      </c>
      <c r="L151" s="239">
        <v>100</v>
      </c>
      <c r="M151" s="239">
        <v>100</v>
      </c>
      <c r="N151" s="239">
        <v>100</v>
      </c>
      <c r="O151" s="239">
        <v>100</v>
      </c>
      <c r="P151" s="239">
        <v>100</v>
      </c>
      <c r="Q151" s="239">
        <v>100</v>
      </c>
      <c r="R151" s="239">
        <v>100</v>
      </c>
      <c r="S151" s="218">
        <v>6106</v>
      </c>
      <c r="T151" s="223">
        <f t="shared" si="2"/>
        <v>1</v>
      </c>
    </row>
    <row r="152" spans="2:20" x14ac:dyDescent="0.25">
      <c r="B152" s="240" t="s">
        <v>920</v>
      </c>
      <c r="C152" s="241" t="s">
        <v>928</v>
      </c>
      <c r="D152" s="242" t="s">
        <v>780</v>
      </c>
      <c r="E152" s="243">
        <v>100</v>
      </c>
      <c r="F152" s="243">
        <v>100</v>
      </c>
      <c r="G152" s="243">
        <v>100</v>
      </c>
      <c r="H152" s="243">
        <v>100</v>
      </c>
      <c r="I152" s="243">
        <v>100</v>
      </c>
      <c r="J152" s="243">
        <v>100</v>
      </c>
      <c r="K152" s="243">
        <v>100</v>
      </c>
      <c r="L152" s="243">
        <v>100</v>
      </c>
      <c r="M152" s="243">
        <v>100</v>
      </c>
      <c r="N152" s="243">
        <v>100</v>
      </c>
      <c r="O152" s="243">
        <v>100</v>
      </c>
      <c r="P152" s="243">
        <v>100</v>
      </c>
      <c r="Q152" s="243">
        <v>100</v>
      </c>
      <c r="R152" s="243">
        <v>100</v>
      </c>
      <c r="S152" s="218">
        <v>6202</v>
      </c>
      <c r="T152" s="223">
        <f t="shared" si="2"/>
        <v>1</v>
      </c>
    </row>
    <row r="153" spans="2:20" x14ac:dyDescent="0.25">
      <c r="B153" s="236" t="s">
        <v>920</v>
      </c>
      <c r="C153" s="237" t="s">
        <v>929</v>
      </c>
      <c r="D153" s="238" t="s">
        <v>780</v>
      </c>
      <c r="E153" s="239">
        <v>100</v>
      </c>
      <c r="F153" s="239">
        <v>100</v>
      </c>
      <c r="G153" s="239">
        <v>100</v>
      </c>
      <c r="H153" s="239">
        <v>100</v>
      </c>
      <c r="I153" s="239">
        <v>100</v>
      </c>
      <c r="J153" s="239">
        <v>100</v>
      </c>
      <c r="K153" s="239">
        <v>100</v>
      </c>
      <c r="L153" s="239">
        <v>100</v>
      </c>
      <c r="M153" s="239">
        <v>100</v>
      </c>
      <c r="N153" s="239">
        <v>100</v>
      </c>
      <c r="O153" s="239">
        <v>100</v>
      </c>
      <c r="P153" s="239">
        <v>100</v>
      </c>
      <c r="Q153" s="239">
        <v>100</v>
      </c>
      <c r="R153" s="239">
        <v>100</v>
      </c>
      <c r="S153" s="218">
        <v>6107</v>
      </c>
      <c r="T153" s="223">
        <f t="shared" si="2"/>
        <v>1</v>
      </c>
    </row>
    <row r="154" spans="2:20" x14ac:dyDescent="0.25">
      <c r="B154" s="240" t="s">
        <v>920</v>
      </c>
      <c r="C154" s="241" t="s">
        <v>930</v>
      </c>
      <c r="D154" s="242" t="s">
        <v>780</v>
      </c>
      <c r="E154" s="243">
        <v>100</v>
      </c>
      <c r="F154" s="243">
        <v>100</v>
      </c>
      <c r="G154" s="243">
        <v>100</v>
      </c>
      <c r="H154" s="243">
        <v>100</v>
      </c>
      <c r="I154" s="243">
        <v>100</v>
      </c>
      <c r="J154" s="243">
        <v>100</v>
      </c>
      <c r="K154" s="243">
        <v>100</v>
      </c>
      <c r="L154" s="243">
        <v>100</v>
      </c>
      <c r="M154" s="243">
        <v>100</v>
      </c>
      <c r="N154" s="243">
        <v>100</v>
      </c>
      <c r="O154" s="243">
        <v>100</v>
      </c>
      <c r="P154" s="243">
        <v>100</v>
      </c>
      <c r="Q154" s="243">
        <v>100</v>
      </c>
      <c r="R154" s="243">
        <v>100</v>
      </c>
      <c r="S154" s="218">
        <v>6203</v>
      </c>
      <c r="T154" s="223">
        <f t="shared" si="2"/>
        <v>1</v>
      </c>
    </row>
    <row r="155" spans="2:20" x14ac:dyDescent="0.25">
      <c r="B155" s="236" t="s">
        <v>920</v>
      </c>
      <c r="C155" s="237" t="s">
        <v>931</v>
      </c>
      <c r="D155" s="238" t="s">
        <v>780</v>
      </c>
      <c r="E155" s="239">
        <v>100</v>
      </c>
      <c r="F155" s="239">
        <v>100</v>
      </c>
      <c r="G155" s="239">
        <v>100</v>
      </c>
      <c r="H155" s="239">
        <v>100</v>
      </c>
      <c r="I155" s="239">
        <v>100</v>
      </c>
      <c r="J155" s="239">
        <v>100</v>
      </c>
      <c r="K155" s="239">
        <v>100</v>
      </c>
      <c r="L155" s="239">
        <v>100</v>
      </c>
      <c r="M155" s="239">
        <v>100</v>
      </c>
      <c r="N155" s="239">
        <v>100</v>
      </c>
      <c r="O155" s="239">
        <v>100</v>
      </c>
      <c r="P155" s="239">
        <v>100</v>
      </c>
      <c r="Q155" s="239">
        <v>100</v>
      </c>
      <c r="R155" s="239">
        <v>100</v>
      </c>
      <c r="S155" s="218">
        <v>6304</v>
      </c>
      <c r="T155" s="223">
        <f t="shared" si="2"/>
        <v>1</v>
      </c>
    </row>
    <row r="156" spans="2:20" x14ac:dyDescent="0.25">
      <c r="B156" s="240" t="s">
        <v>920</v>
      </c>
      <c r="C156" s="241" t="s">
        <v>932</v>
      </c>
      <c r="D156" s="242" t="s">
        <v>780</v>
      </c>
      <c r="E156" s="243">
        <v>100</v>
      </c>
      <c r="F156" s="243">
        <v>100</v>
      </c>
      <c r="G156" s="243">
        <v>100</v>
      </c>
      <c r="H156" s="243">
        <v>100</v>
      </c>
      <c r="I156" s="243">
        <v>100</v>
      </c>
      <c r="J156" s="243">
        <v>100</v>
      </c>
      <c r="K156" s="243">
        <v>100</v>
      </c>
      <c r="L156" s="243">
        <v>100</v>
      </c>
      <c r="M156" s="243">
        <v>100</v>
      </c>
      <c r="N156" s="243">
        <v>100</v>
      </c>
      <c r="O156" s="243">
        <v>100</v>
      </c>
      <c r="P156" s="243">
        <v>100</v>
      </c>
      <c r="Q156" s="243">
        <v>100</v>
      </c>
      <c r="R156" s="243">
        <v>100</v>
      </c>
      <c r="S156" s="218">
        <v>6108</v>
      </c>
      <c r="T156" s="223">
        <f t="shared" si="2"/>
        <v>1</v>
      </c>
    </row>
    <row r="157" spans="2:20" x14ac:dyDescent="0.25">
      <c r="B157" s="236" t="s">
        <v>920</v>
      </c>
      <c r="C157" s="237" t="s">
        <v>933</v>
      </c>
      <c r="D157" s="238" t="s">
        <v>780</v>
      </c>
      <c r="E157" s="239">
        <v>100</v>
      </c>
      <c r="F157" s="239">
        <v>100</v>
      </c>
      <c r="G157" s="239">
        <v>100</v>
      </c>
      <c r="H157" s="239">
        <v>100</v>
      </c>
      <c r="I157" s="239">
        <v>100</v>
      </c>
      <c r="J157" s="239">
        <v>100</v>
      </c>
      <c r="K157" s="239">
        <v>100</v>
      </c>
      <c r="L157" s="239">
        <v>100</v>
      </c>
      <c r="M157" s="239">
        <v>100</v>
      </c>
      <c r="N157" s="239">
        <v>100</v>
      </c>
      <c r="O157" s="239">
        <v>100</v>
      </c>
      <c r="P157" s="239">
        <v>100</v>
      </c>
      <c r="Q157" s="239">
        <v>100</v>
      </c>
      <c r="R157" s="239">
        <v>100</v>
      </c>
      <c r="S157" s="218">
        <v>6109</v>
      </c>
      <c r="T157" s="223">
        <f t="shared" si="2"/>
        <v>1</v>
      </c>
    </row>
    <row r="158" spans="2:20" x14ac:dyDescent="0.25">
      <c r="B158" s="240" t="s">
        <v>920</v>
      </c>
      <c r="C158" s="241" t="s">
        <v>934</v>
      </c>
      <c r="D158" s="242" t="s">
        <v>780</v>
      </c>
      <c r="E158" s="243">
        <v>100</v>
      </c>
      <c r="F158" s="243">
        <v>100</v>
      </c>
      <c r="G158" s="243">
        <v>100</v>
      </c>
      <c r="H158" s="243">
        <v>100</v>
      </c>
      <c r="I158" s="243">
        <v>100</v>
      </c>
      <c r="J158" s="243">
        <v>100</v>
      </c>
      <c r="K158" s="243">
        <v>100</v>
      </c>
      <c r="L158" s="243">
        <v>100</v>
      </c>
      <c r="M158" s="243">
        <v>100</v>
      </c>
      <c r="N158" s="243">
        <v>100</v>
      </c>
      <c r="O158" s="243">
        <v>100</v>
      </c>
      <c r="P158" s="243">
        <v>100</v>
      </c>
      <c r="Q158" s="243">
        <v>100</v>
      </c>
      <c r="R158" s="243">
        <v>100</v>
      </c>
      <c r="S158" s="218">
        <v>6204</v>
      </c>
      <c r="T158" s="223">
        <f t="shared" si="2"/>
        <v>1</v>
      </c>
    </row>
    <row r="159" spans="2:20" x14ac:dyDescent="0.25">
      <c r="B159" s="236" t="s">
        <v>920</v>
      </c>
      <c r="C159" s="237" t="s">
        <v>935</v>
      </c>
      <c r="D159" s="238" t="s">
        <v>780</v>
      </c>
      <c r="E159" s="239">
        <v>100</v>
      </c>
      <c r="F159" s="239">
        <v>100</v>
      </c>
      <c r="G159" s="239">
        <v>100</v>
      </c>
      <c r="H159" s="239">
        <v>100</v>
      </c>
      <c r="I159" s="239">
        <v>100</v>
      </c>
      <c r="J159" s="239">
        <v>100</v>
      </c>
      <c r="K159" s="239">
        <v>100</v>
      </c>
      <c r="L159" s="239">
        <v>100</v>
      </c>
      <c r="M159" s="239">
        <v>100</v>
      </c>
      <c r="N159" s="239">
        <v>100</v>
      </c>
      <c r="O159" s="239">
        <v>100</v>
      </c>
      <c r="P159" s="239">
        <v>100</v>
      </c>
      <c r="Q159" s="239">
        <v>100</v>
      </c>
      <c r="R159" s="239">
        <v>100</v>
      </c>
      <c r="S159" s="218">
        <v>6110</v>
      </c>
      <c r="T159" s="223">
        <f t="shared" si="2"/>
        <v>1</v>
      </c>
    </row>
    <row r="160" spans="2:20" x14ac:dyDescent="0.25">
      <c r="B160" s="240" t="s">
        <v>920</v>
      </c>
      <c r="C160" s="241" t="s">
        <v>936</v>
      </c>
      <c r="D160" s="242" t="s">
        <v>780</v>
      </c>
      <c r="E160" s="243">
        <v>100</v>
      </c>
      <c r="F160" s="243">
        <v>100</v>
      </c>
      <c r="G160" s="243">
        <v>100</v>
      </c>
      <c r="H160" s="243">
        <v>100</v>
      </c>
      <c r="I160" s="243">
        <v>100</v>
      </c>
      <c r="J160" s="243">
        <v>100</v>
      </c>
      <c r="K160" s="243">
        <v>100</v>
      </c>
      <c r="L160" s="243">
        <v>100</v>
      </c>
      <c r="M160" s="243">
        <v>100</v>
      </c>
      <c r="N160" s="243">
        <v>100</v>
      </c>
      <c r="O160" s="243">
        <v>100</v>
      </c>
      <c r="P160" s="243">
        <v>100</v>
      </c>
      <c r="Q160" s="243">
        <v>-100</v>
      </c>
      <c r="R160" s="243">
        <v>-100</v>
      </c>
      <c r="S160" s="218">
        <v>6305</v>
      </c>
      <c r="T160" s="223">
        <f t="shared" si="2"/>
        <v>0.7142857142857143</v>
      </c>
    </row>
    <row r="161" spans="2:20" x14ac:dyDescent="0.25">
      <c r="B161" s="236" t="s">
        <v>920</v>
      </c>
      <c r="C161" s="237" t="s">
        <v>937</v>
      </c>
      <c r="D161" s="238" t="s">
        <v>780</v>
      </c>
      <c r="E161" s="239">
        <v>100</v>
      </c>
      <c r="F161" s="239">
        <v>100</v>
      </c>
      <c r="G161" s="239">
        <v>100</v>
      </c>
      <c r="H161" s="239">
        <v>100</v>
      </c>
      <c r="I161" s="239">
        <v>100</v>
      </c>
      <c r="J161" s="239">
        <v>100</v>
      </c>
      <c r="K161" s="239">
        <v>100</v>
      </c>
      <c r="L161" s="239">
        <v>100</v>
      </c>
      <c r="M161" s="239">
        <v>100</v>
      </c>
      <c r="N161" s="239">
        <v>100</v>
      </c>
      <c r="O161" s="239">
        <v>100</v>
      </c>
      <c r="P161" s="239">
        <v>100</v>
      </c>
      <c r="Q161" s="239">
        <v>100</v>
      </c>
      <c r="R161" s="239">
        <v>100</v>
      </c>
      <c r="S161" s="218">
        <v>6205</v>
      </c>
      <c r="T161" s="223">
        <f t="shared" si="2"/>
        <v>1</v>
      </c>
    </row>
    <row r="162" spans="2:20" x14ac:dyDescent="0.25">
      <c r="B162" s="240" t="s">
        <v>920</v>
      </c>
      <c r="C162" s="241" t="s">
        <v>938</v>
      </c>
      <c r="D162" s="242" t="s">
        <v>780</v>
      </c>
      <c r="E162" s="243">
        <v>100</v>
      </c>
      <c r="F162" s="243">
        <v>100</v>
      </c>
      <c r="G162" s="243">
        <v>100</v>
      </c>
      <c r="H162" s="243">
        <v>100</v>
      </c>
      <c r="I162" s="243">
        <v>100</v>
      </c>
      <c r="J162" s="243">
        <v>100</v>
      </c>
      <c r="K162" s="243">
        <v>100</v>
      </c>
      <c r="L162" s="243">
        <v>100</v>
      </c>
      <c r="M162" s="243">
        <v>100</v>
      </c>
      <c r="N162" s="243">
        <v>100</v>
      </c>
      <c r="O162" s="243">
        <v>100</v>
      </c>
      <c r="P162" s="243">
        <v>100</v>
      </c>
      <c r="Q162" s="243">
        <v>100</v>
      </c>
      <c r="R162" s="243">
        <v>100</v>
      </c>
      <c r="S162" s="218">
        <v>6111</v>
      </c>
      <c r="T162" s="223">
        <f t="shared" si="2"/>
        <v>1</v>
      </c>
    </row>
    <row r="163" spans="2:20" x14ac:dyDescent="0.25">
      <c r="B163" s="236" t="s">
        <v>920</v>
      </c>
      <c r="C163" s="237" t="s">
        <v>939</v>
      </c>
      <c r="D163" s="238" t="s">
        <v>780</v>
      </c>
      <c r="E163" s="239">
        <v>100</v>
      </c>
      <c r="F163" s="239">
        <v>100</v>
      </c>
      <c r="G163" s="239">
        <v>100</v>
      </c>
      <c r="H163" s="239">
        <v>100</v>
      </c>
      <c r="I163" s="239">
        <v>100</v>
      </c>
      <c r="J163" s="239">
        <v>100</v>
      </c>
      <c r="K163" s="239">
        <v>100</v>
      </c>
      <c r="L163" s="239">
        <v>100</v>
      </c>
      <c r="M163" s="239">
        <v>100</v>
      </c>
      <c r="N163" s="239">
        <v>100</v>
      </c>
      <c r="O163" s="239">
        <v>100</v>
      </c>
      <c r="P163" s="239">
        <v>100</v>
      </c>
      <c r="Q163" s="239">
        <v>100</v>
      </c>
      <c r="R163" s="239">
        <v>100</v>
      </c>
      <c r="S163" s="218">
        <v>6306</v>
      </c>
      <c r="T163" s="223">
        <f t="shared" si="2"/>
        <v>1</v>
      </c>
    </row>
    <row r="164" spans="2:20" x14ac:dyDescent="0.25">
      <c r="B164" s="240" t="s">
        <v>920</v>
      </c>
      <c r="C164" s="241" t="s">
        <v>940</v>
      </c>
      <c r="D164" s="242" t="s">
        <v>780</v>
      </c>
      <c r="E164" s="243">
        <v>100</v>
      </c>
      <c r="F164" s="243">
        <v>100</v>
      </c>
      <c r="G164" s="243">
        <v>100</v>
      </c>
      <c r="H164" s="243">
        <v>100</v>
      </c>
      <c r="I164" s="243">
        <v>100</v>
      </c>
      <c r="J164" s="243">
        <v>100</v>
      </c>
      <c r="K164" s="243">
        <v>100</v>
      </c>
      <c r="L164" s="243">
        <v>100</v>
      </c>
      <c r="M164" s="243">
        <v>100</v>
      </c>
      <c r="N164" s="243">
        <v>100</v>
      </c>
      <c r="O164" s="243">
        <v>100</v>
      </c>
      <c r="P164" s="243">
        <v>100</v>
      </c>
      <c r="Q164" s="243">
        <v>-100</v>
      </c>
      <c r="R164" s="243">
        <v>-100</v>
      </c>
      <c r="S164" s="218">
        <v>6206</v>
      </c>
      <c r="T164" s="223">
        <f t="shared" si="2"/>
        <v>0.7142857142857143</v>
      </c>
    </row>
    <row r="165" spans="2:20" x14ac:dyDescent="0.25">
      <c r="B165" s="236" t="s">
        <v>920</v>
      </c>
      <c r="C165" s="237" t="s">
        <v>941</v>
      </c>
      <c r="D165" s="238" t="s">
        <v>780</v>
      </c>
      <c r="E165" s="239">
        <v>100</v>
      </c>
      <c r="F165" s="239">
        <v>100</v>
      </c>
      <c r="G165" s="239">
        <v>100</v>
      </c>
      <c r="H165" s="239">
        <v>100</v>
      </c>
      <c r="I165" s="239">
        <v>100</v>
      </c>
      <c r="J165" s="239">
        <v>100</v>
      </c>
      <c r="K165" s="239">
        <v>100</v>
      </c>
      <c r="L165" s="239">
        <v>100</v>
      </c>
      <c r="M165" s="239">
        <v>100</v>
      </c>
      <c r="N165" s="239">
        <v>100</v>
      </c>
      <c r="O165" s="239">
        <v>100</v>
      </c>
      <c r="P165" s="239">
        <v>100</v>
      </c>
      <c r="Q165" s="239">
        <v>100</v>
      </c>
      <c r="R165" s="239">
        <v>100</v>
      </c>
      <c r="S165" s="218">
        <v>6307</v>
      </c>
      <c r="T165" s="223">
        <f t="shared" si="2"/>
        <v>1</v>
      </c>
    </row>
    <row r="166" spans="2:20" x14ac:dyDescent="0.25">
      <c r="B166" s="240" t="s">
        <v>920</v>
      </c>
      <c r="C166" s="241" t="s">
        <v>942</v>
      </c>
      <c r="D166" s="242" t="s">
        <v>780</v>
      </c>
      <c r="E166" s="243">
        <v>100</v>
      </c>
      <c r="F166" s="243">
        <v>100</v>
      </c>
      <c r="G166" s="243">
        <v>100</v>
      </c>
      <c r="H166" s="243">
        <v>100</v>
      </c>
      <c r="I166" s="243">
        <v>100</v>
      </c>
      <c r="J166" s="243">
        <v>100</v>
      </c>
      <c r="K166" s="243">
        <v>100</v>
      </c>
      <c r="L166" s="243">
        <v>100</v>
      </c>
      <c r="M166" s="243">
        <v>100</v>
      </c>
      <c r="N166" s="243">
        <v>100</v>
      </c>
      <c r="O166" s="243">
        <v>100</v>
      </c>
      <c r="P166" s="243">
        <v>100</v>
      </c>
      <c r="Q166" s="243">
        <v>100</v>
      </c>
      <c r="R166" s="243">
        <v>100</v>
      </c>
      <c r="S166" s="218">
        <v>6112</v>
      </c>
      <c r="T166" s="223">
        <f t="shared" si="2"/>
        <v>1</v>
      </c>
    </row>
    <row r="167" spans="2:20" x14ac:dyDescent="0.25">
      <c r="B167" s="236" t="s">
        <v>920</v>
      </c>
      <c r="C167" s="237" t="s">
        <v>943</v>
      </c>
      <c r="D167" s="238" t="s">
        <v>780</v>
      </c>
      <c r="E167" s="239">
        <v>100</v>
      </c>
      <c r="F167" s="239">
        <v>100</v>
      </c>
      <c r="G167" s="239">
        <v>100</v>
      </c>
      <c r="H167" s="239">
        <v>100</v>
      </c>
      <c r="I167" s="239">
        <v>100</v>
      </c>
      <c r="J167" s="239">
        <v>100</v>
      </c>
      <c r="K167" s="239">
        <v>100</v>
      </c>
      <c r="L167" s="239">
        <v>100</v>
      </c>
      <c r="M167" s="239">
        <v>100</v>
      </c>
      <c r="N167" s="239">
        <v>100</v>
      </c>
      <c r="O167" s="239">
        <v>100</v>
      </c>
      <c r="P167" s="239">
        <v>100</v>
      </c>
      <c r="Q167" s="239">
        <v>-100</v>
      </c>
      <c r="R167" s="239">
        <v>-100</v>
      </c>
      <c r="S167" s="218">
        <v>6113</v>
      </c>
      <c r="T167" s="223">
        <f t="shared" si="2"/>
        <v>0.7142857142857143</v>
      </c>
    </row>
    <row r="168" spans="2:20" x14ac:dyDescent="0.25">
      <c r="B168" s="240" t="s">
        <v>920</v>
      </c>
      <c r="C168" s="241" t="s">
        <v>944</v>
      </c>
      <c r="D168" s="242" t="s">
        <v>780</v>
      </c>
      <c r="E168" s="243">
        <v>100</v>
      </c>
      <c r="F168" s="243">
        <v>100</v>
      </c>
      <c r="G168" s="243">
        <v>100</v>
      </c>
      <c r="H168" s="243">
        <v>100</v>
      </c>
      <c r="I168" s="243">
        <v>100</v>
      </c>
      <c r="J168" s="243">
        <v>100</v>
      </c>
      <c r="K168" s="243">
        <v>100</v>
      </c>
      <c r="L168" s="243">
        <v>100</v>
      </c>
      <c r="M168" s="243">
        <v>100</v>
      </c>
      <c r="N168" s="243">
        <v>100</v>
      </c>
      <c r="O168" s="243">
        <v>100</v>
      </c>
      <c r="P168" s="243">
        <v>100</v>
      </c>
      <c r="Q168" s="243">
        <v>100</v>
      </c>
      <c r="R168" s="243">
        <v>100</v>
      </c>
      <c r="S168" s="218">
        <v>6201</v>
      </c>
      <c r="T168" s="223">
        <f t="shared" si="2"/>
        <v>1</v>
      </c>
    </row>
    <row r="169" spans="2:20" x14ac:dyDescent="0.25">
      <c r="B169" s="236" t="s">
        <v>920</v>
      </c>
      <c r="C169" s="237" t="s">
        <v>945</v>
      </c>
      <c r="D169" s="238" t="s">
        <v>780</v>
      </c>
      <c r="E169" s="239">
        <v>100</v>
      </c>
      <c r="F169" s="239">
        <v>100</v>
      </c>
      <c r="G169" s="239">
        <v>100</v>
      </c>
      <c r="H169" s="239">
        <v>100</v>
      </c>
      <c r="I169" s="239">
        <v>100</v>
      </c>
      <c r="J169" s="239">
        <v>100</v>
      </c>
      <c r="K169" s="239">
        <v>100</v>
      </c>
      <c r="L169" s="239">
        <v>100</v>
      </c>
      <c r="M169" s="239">
        <v>100</v>
      </c>
      <c r="N169" s="239">
        <v>100</v>
      </c>
      <c r="O169" s="239">
        <v>100</v>
      </c>
      <c r="P169" s="239">
        <v>100</v>
      </c>
      <c r="Q169" s="239">
        <v>100</v>
      </c>
      <c r="R169" s="239">
        <v>100</v>
      </c>
      <c r="S169" s="218">
        <v>6308</v>
      </c>
      <c r="T169" s="223">
        <f t="shared" si="2"/>
        <v>1</v>
      </c>
    </row>
    <row r="170" spans="2:20" x14ac:dyDescent="0.25">
      <c r="B170" s="240" t="s">
        <v>920</v>
      </c>
      <c r="C170" s="241" t="s">
        <v>946</v>
      </c>
      <c r="D170" s="242" t="s">
        <v>780</v>
      </c>
      <c r="E170" s="243">
        <v>100</v>
      </c>
      <c r="F170" s="243">
        <v>100</v>
      </c>
      <c r="G170" s="243">
        <v>100</v>
      </c>
      <c r="H170" s="243">
        <v>100</v>
      </c>
      <c r="I170" s="243">
        <v>100</v>
      </c>
      <c r="J170" s="243">
        <v>100</v>
      </c>
      <c r="K170" s="243">
        <v>100</v>
      </c>
      <c r="L170" s="243">
        <v>100</v>
      </c>
      <c r="M170" s="243">
        <v>100</v>
      </c>
      <c r="N170" s="243">
        <v>100</v>
      </c>
      <c r="O170" s="243">
        <v>100</v>
      </c>
      <c r="P170" s="243">
        <v>100</v>
      </c>
      <c r="Q170" s="243">
        <v>100</v>
      </c>
      <c r="R170" s="243">
        <v>100</v>
      </c>
      <c r="S170" s="218">
        <v>6309</v>
      </c>
      <c r="T170" s="223">
        <f t="shared" si="2"/>
        <v>1</v>
      </c>
    </row>
    <row r="171" spans="2:20" x14ac:dyDescent="0.25">
      <c r="B171" s="236" t="s">
        <v>920</v>
      </c>
      <c r="C171" s="237" t="s">
        <v>947</v>
      </c>
      <c r="D171" s="238" t="s">
        <v>780</v>
      </c>
      <c r="E171" s="239">
        <v>100</v>
      </c>
      <c r="F171" s="239">
        <v>100</v>
      </c>
      <c r="G171" s="239">
        <v>100</v>
      </c>
      <c r="H171" s="239">
        <v>100</v>
      </c>
      <c r="I171" s="239">
        <v>100</v>
      </c>
      <c r="J171" s="239">
        <v>100</v>
      </c>
      <c r="K171" s="239">
        <v>100</v>
      </c>
      <c r="L171" s="239">
        <v>100</v>
      </c>
      <c r="M171" s="239">
        <v>100</v>
      </c>
      <c r="N171" s="239">
        <v>100</v>
      </c>
      <c r="O171" s="239">
        <v>100</v>
      </c>
      <c r="P171" s="239">
        <v>100</v>
      </c>
      <c r="Q171" s="239">
        <v>-100</v>
      </c>
      <c r="R171" s="239">
        <v>-100</v>
      </c>
      <c r="S171" s="218">
        <v>6114</v>
      </c>
      <c r="T171" s="223">
        <f t="shared" si="2"/>
        <v>0.7142857142857143</v>
      </c>
    </row>
    <row r="172" spans="2:20" x14ac:dyDescent="0.25">
      <c r="B172" s="240" t="s">
        <v>920</v>
      </c>
      <c r="C172" s="241" t="s">
        <v>948</v>
      </c>
      <c r="D172" s="242" t="s">
        <v>780</v>
      </c>
      <c r="E172" s="243">
        <v>100</v>
      </c>
      <c r="F172" s="243">
        <v>100</v>
      </c>
      <c r="G172" s="243">
        <v>100</v>
      </c>
      <c r="H172" s="243">
        <v>100</v>
      </c>
      <c r="I172" s="243">
        <v>100</v>
      </c>
      <c r="J172" s="243">
        <v>100</v>
      </c>
      <c r="K172" s="243">
        <v>100</v>
      </c>
      <c r="L172" s="243">
        <v>100</v>
      </c>
      <c r="M172" s="243">
        <v>100</v>
      </c>
      <c r="N172" s="243">
        <v>100</v>
      </c>
      <c r="O172" s="243">
        <v>100</v>
      </c>
      <c r="P172" s="243">
        <v>100</v>
      </c>
      <c r="Q172" s="243">
        <v>100</v>
      </c>
      <c r="R172" s="243">
        <v>100</v>
      </c>
      <c r="S172" s="218">
        <v>6101</v>
      </c>
      <c r="T172" s="223">
        <f t="shared" si="2"/>
        <v>1</v>
      </c>
    </row>
    <row r="173" spans="2:20" x14ac:dyDescent="0.25">
      <c r="B173" s="236" t="s">
        <v>920</v>
      </c>
      <c r="C173" s="237" t="s">
        <v>949</v>
      </c>
      <c r="D173" s="238" t="s">
        <v>780</v>
      </c>
      <c r="E173" s="239">
        <v>100</v>
      </c>
      <c r="F173" s="239">
        <v>100</v>
      </c>
      <c r="G173" s="239">
        <v>100</v>
      </c>
      <c r="H173" s="239">
        <v>100</v>
      </c>
      <c r="I173" s="239">
        <v>100</v>
      </c>
      <c r="J173" s="239">
        <v>100</v>
      </c>
      <c r="K173" s="239">
        <v>100</v>
      </c>
      <c r="L173" s="239">
        <v>100</v>
      </c>
      <c r="M173" s="239">
        <v>100</v>
      </c>
      <c r="N173" s="239">
        <v>100</v>
      </c>
      <c r="O173" s="239">
        <v>100</v>
      </c>
      <c r="P173" s="239">
        <v>100</v>
      </c>
      <c r="Q173" s="239">
        <v>100</v>
      </c>
      <c r="R173" s="239">
        <v>100</v>
      </c>
      <c r="S173" s="218">
        <v>6115</v>
      </c>
      <c r="T173" s="223">
        <f t="shared" si="2"/>
        <v>1</v>
      </c>
    </row>
    <row r="174" spans="2:20" x14ac:dyDescent="0.25">
      <c r="B174" s="240" t="s">
        <v>920</v>
      </c>
      <c r="C174" s="241" t="s">
        <v>950</v>
      </c>
      <c r="D174" s="242" t="s">
        <v>780</v>
      </c>
      <c r="E174" s="243">
        <v>100</v>
      </c>
      <c r="F174" s="243">
        <v>100</v>
      </c>
      <c r="G174" s="243">
        <v>100</v>
      </c>
      <c r="H174" s="243">
        <v>100</v>
      </c>
      <c r="I174" s="243">
        <v>100</v>
      </c>
      <c r="J174" s="243">
        <v>100</v>
      </c>
      <c r="K174" s="243">
        <v>100</v>
      </c>
      <c r="L174" s="243">
        <v>100</v>
      </c>
      <c r="M174" s="243">
        <v>100</v>
      </c>
      <c r="N174" s="243">
        <v>100</v>
      </c>
      <c r="O174" s="243">
        <v>100</v>
      </c>
      <c r="P174" s="243">
        <v>100</v>
      </c>
      <c r="Q174" s="243">
        <v>100</v>
      </c>
      <c r="R174" s="243">
        <v>100</v>
      </c>
      <c r="S174" s="218">
        <v>6116</v>
      </c>
      <c r="T174" s="223">
        <f t="shared" si="2"/>
        <v>1</v>
      </c>
    </row>
    <row r="175" spans="2:20" x14ac:dyDescent="0.25">
      <c r="B175" s="236" t="s">
        <v>920</v>
      </c>
      <c r="C175" s="237" t="s">
        <v>951</v>
      </c>
      <c r="D175" s="238" t="s">
        <v>780</v>
      </c>
      <c r="E175" s="239">
        <v>100</v>
      </c>
      <c r="F175" s="239">
        <v>100</v>
      </c>
      <c r="G175" s="239">
        <v>100</v>
      </c>
      <c r="H175" s="239">
        <v>100</v>
      </c>
      <c r="I175" s="239">
        <v>100</v>
      </c>
      <c r="J175" s="239">
        <v>100</v>
      </c>
      <c r="K175" s="239">
        <v>100</v>
      </c>
      <c r="L175" s="239">
        <v>100</v>
      </c>
      <c r="M175" s="239">
        <v>100</v>
      </c>
      <c r="N175" s="239">
        <v>100</v>
      </c>
      <c r="O175" s="239">
        <v>100</v>
      </c>
      <c r="P175" s="239">
        <v>100</v>
      </c>
      <c r="Q175" s="239">
        <v>100</v>
      </c>
      <c r="R175" s="239">
        <v>100</v>
      </c>
      <c r="S175" s="218">
        <v>6301</v>
      </c>
      <c r="T175" s="223">
        <f t="shared" si="2"/>
        <v>1</v>
      </c>
    </row>
    <row r="176" spans="2:20" x14ac:dyDescent="0.25">
      <c r="B176" s="240" t="s">
        <v>920</v>
      </c>
      <c r="C176" s="241" t="s">
        <v>952</v>
      </c>
      <c r="D176" s="242" t="s">
        <v>780</v>
      </c>
      <c r="E176" s="243">
        <v>100</v>
      </c>
      <c r="F176" s="243">
        <v>100</v>
      </c>
      <c r="G176" s="243">
        <v>100</v>
      </c>
      <c r="H176" s="243">
        <v>100</v>
      </c>
      <c r="I176" s="243">
        <v>100</v>
      </c>
      <c r="J176" s="243">
        <v>100</v>
      </c>
      <c r="K176" s="243">
        <v>100</v>
      </c>
      <c r="L176" s="243">
        <v>100</v>
      </c>
      <c r="M176" s="243">
        <v>100</v>
      </c>
      <c r="N176" s="243">
        <v>100</v>
      </c>
      <c r="O176" s="243">
        <v>100</v>
      </c>
      <c r="P176" s="243">
        <v>100</v>
      </c>
      <c r="Q176" s="243">
        <v>100</v>
      </c>
      <c r="R176" s="243">
        <v>100</v>
      </c>
      <c r="S176" s="218">
        <v>6117</v>
      </c>
      <c r="T176" s="223">
        <f t="shared" si="2"/>
        <v>1</v>
      </c>
    </row>
    <row r="177" spans="2:20" x14ac:dyDescent="0.25">
      <c r="B177" s="236" t="s">
        <v>920</v>
      </c>
      <c r="C177" s="237" t="s">
        <v>953</v>
      </c>
      <c r="D177" s="238" t="s">
        <v>780</v>
      </c>
      <c r="E177" s="239">
        <v>100</v>
      </c>
      <c r="F177" s="239">
        <v>100</v>
      </c>
      <c r="G177" s="239">
        <v>100</v>
      </c>
      <c r="H177" s="239">
        <v>100</v>
      </c>
      <c r="I177" s="239">
        <v>100</v>
      </c>
      <c r="J177" s="239">
        <v>100</v>
      </c>
      <c r="K177" s="239">
        <v>100</v>
      </c>
      <c r="L177" s="239">
        <v>100</v>
      </c>
      <c r="M177" s="239">
        <v>100</v>
      </c>
      <c r="N177" s="239">
        <v>100</v>
      </c>
      <c r="O177" s="239">
        <v>100</v>
      </c>
      <c r="P177" s="239">
        <v>100</v>
      </c>
      <c r="Q177" s="239">
        <v>100</v>
      </c>
      <c r="R177" s="239">
        <v>100</v>
      </c>
      <c r="S177" s="218">
        <v>6310</v>
      </c>
      <c r="T177" s="223">
        <f t="shared" si="2"/>
        <v>1</v>
      </c>
    </row>
    <row r="178" spans="2:20" x14ac:dyDescent="0.25">
      <c r="B178" s="240" t="s">
        <v>954</v>
      </c>
      <c r="C178" s="241" t="s">
        <v>955</v>
      </c>
      <c r="D178" s="242" t="s">
        <v>780</v>
      </c>
      <c r="E178" s="243">
        <v>100</v>
      </c>
      <c r="F178" s="243">
        <v>100</v>
      </c>
      <c r="G178" s="243">
        <v>100</v>
      </c>
      <c r="H178" s="243">
        <v>100</v>
      </c>
      <c r="I178" s="243">
        <v>100</v>
      </c>
      <c r="J178" s="243">
        <v>100</v>
      </c>
      <c r="K178" s="243">
        <v>100</v>
      </c>
      <c r="L178" s="243">
        <v>100</v>
      </c>
      <c r="M178" s="243">
        <v>100</v>
      </c>
      <c r="N178" s="243">
        <v>100</v>
      </c>
      <c r="O178" s="243">
        <v>100</v>
      </c>
      <c r="P178" s="243">
        <v>100</v>
      </c>
      <c r="Q178" s="243">
        <v>100</v>
      </c>
      <c r="R178" s="243">
        <v>100</v>
      </c>
      <c r="S178" s="218">
        <v>7201</v>
      </c>
      <c r="T178" s="223">
        <f t="shared" si="2"/>
        <v>1</v>
      </c>
    </row>
    <row r="179" spans="2:20" x14ac:dyDescent="0.25">
      <c r="B179" s="236" t="s">
        <v>954</v>
      </c>
      <c r="C179" s="237" t="s">
        <v>956</v>
      </c>
      <c r="D179" s="238" t="s">
        <v>780</v>
      </c>
      <c r="E179" s="239">
        <v>100</v>
      </c>
      <c r="F179" s="239">
        <v>100</v>
      </c>
      <c r="G179" s="239">
        <v>100</v>
      </c>
      <c r="H179" s="239">
        <v>100</v>
      </c>
      <c r="I179" s="239">
        <v>100</v>
      </c>
      <c r="J179" s="239">
        <v>100</v>
      </c>
      <c r="K179" s="239">
        <v>100</v>
      </c>
      <c r="L179" s="239">
        <v>100</v>
      </c>
      <c r="M179" s="239">
        <v>100</v>
      </c>
      <c r="N179" s="239">
        <v>100</v>
      </c>
      <c r="O179" s="239">
        <v>100</v>
      </c>
      <c r="P179" s="239">
        <v>100</v>
      </c>
      <c r="Q179" s="239">
        <v>100</v>
      </c>
      <c r="R179" s="239">
        <v>100</v>
      </c>
      <c r="S179" s="218">
        <v>7202</v>
      </c>
      <c r="T179" s="223">
        <f t="shared" si="2"/>
        <v>1</v>
      </c>
    </row>
    <row r="180" spans="2:20" x14ac:dyDescent="0.25">
      <c r="B180" s="240" t="s">
        <v>954</v>
      </c>
      <c r="C180" s="241" t="s">
        <v>957</v>
      </c>
      <c r="D180" s="242" t="s">
        <v>780</v>
      </c>
      <c r="E180" s="243">
        <v>100</v>
      </c>
      <c r="F180" s="243">
        <v>100</v>
      </c>
      <c r="G180" s="243">
        <v>100</v>
      </c>
      <c r="H180" s="243">
        <v>100</v>
      </c>
      <c r="I180" s="243">
        <v>100</v>
      </c>
      <c r="J180" s="243">
        <v>100</v>
      </c>
      <c r="K180" s="243">
        <v>100</v>
      </c>
      <c r="L180" s="243">
        <v>100</v>
      </c>
      <c r="M180" s="243">
        <v>100</v>
      </c>
      <c r="N180" s="243">
        <v>100</v>
      </c>
      <c r="O180" s="243">
        <v>100</v>
      </c>
      <c r="P180" s="243">
        <v>100</v>
      </c>
      <c r="Q180" s="243">
        <v>100</v>
      </c>
      <c r="R180" s="243">
        <v>100</v>
      </c>
      <c r="S180" s="218">
        <v>7402</v>
      </c>
      <c r="T180" s="223">
        <f t="shared" si="2"/>
        <v>1</v>
      </c>
    </row>
    <row r="181" spans="2:20" x14ac:dyDescent="0.25">
      <c r="B181" s="236" t="s">
        <v>954</v>
      </c>
      <c r="C181" s="237" t="s">
        <v>958</v>
      </c>
      <c r="D181" s="238" t="s">
        <v>780</v>
      </c>
      <c r="E181" s="239">
        <v>100</v>
      </c>
      <c r="F181" s="239">
        <v>100</v>
      </c>
      <c r="G181" s="239">
        <v>100</v>
      </c>
      <c r="H181" s="239">
        <v>100</v>
      </c>
      <c r="I181" s="239">
        <v>100</v>
      </c>
      <c r="J181" s="239">
        <v>100</v>
      </c>
      <c r="K181" s="239">
        <v>100</v>
      </c>
      <c r="L181" s="239">
        <v>100</v>
      </c>
      <c r="M181" s="239">
        <v>100</v>
      </c>
      <c r="N181" s="239">
        <v>100</v>
      </c>
      <c r="O181" s="239">
        <v>100</v>
      </c>
      <c r="P181" s="239">
        <v>100</v>
      </c>
      <c r="Q181" s="239">
        <v>100</v>
      </c>
      <c r="R181" s="239">
        <v>100</v>
      </c>
      <c r="S181" s="218">
        <v>7102</v>
      </c>
      <c r="T181" s="223">
        <f t="shared" si="2"/>
        <v>1</v>
      </c>
    </row>
    <row r="182" spans="2:20" x14ac:dyDescent="0.25">
      <c r="B182" s="240" t="s">
        <v>954</v>
      </c>
      <c r="C182" s="241" t="s">
        <v>959</v>
      </c>
      <c r="D182" s="242" t="s">
        <v>780</v>
      </c>
      <c r="E182" s="243">
        <v>100</v>
      </c>
      <c r="F182" s="243">
        <v>100</v>
      </c>
      <c r="G182" s="243">
        <v>100</v>
      </c>
      <c r="H182" s="243">
        <v>100</v>
      </c>
      <c r="I182" s="243">
        <v>100</v>
      </c>
      <c r="J182" s="243">
        <v>100</v>
      </c>
      <c r="K182" s="243">
        <v>100</v>
      </c>
      <c r="L182" s="243">
        <v>100</v>
      </c>
      <c r="M182" s="243">
        <v>100</v>
      </c>
      <c r="N182" s="243">
        <v>100</v>
      </c>
      <c r="O182" s="243">
        <v>100</v>
      </c>
      <c r="P182" s="243">
        <v>100</v>
      </c>
      <c r="Q182" s="243">
        <v>100</v>
      </c>
      <c r="R182" s="243">
        <v>100</v>
      </c>
      <c r="S182" s="218">
        <v>7103</v>
      </c>
      <c r="T182" s="223">
        <f t="shared" si="2"/>
        <v>1</v>
      </c>
    </row>
    <row r="183" spans="2:20" x14ac:dyDescent="0.25">
      <c r="B183" s="236" t="s">
        <v>954</v>
      </c>
      <c r="C183" s="237" t="s">
        <v>960</v>
      </c>
      <c r="D183" s="238" t="s">
        <v>780</v>
      </c>
      <c r="E183" s="239">
        <v>100</v>
      </c>
      <c r="F183" s="239">
        <v>100</v>
      </c>
      <c r="G183" s="239">
        <v>100</v>
      </c>
      <c r="H183" s="239">
        <v>100</v>
      </c>
      <c r="I183" s="239">
        <v>100</v>
      </c>
      <c r="J183" s="239">
        <v>100</v>
      </c>
      <c r="K183" s="239">
        <v>100</v>
      </c>
      <c r="L183" s="239">
        <v>100</v>
      </c>
      <c r="M183" s="239">
        <v>100</v>
      </c>
      <c r="N183" s="239">
        <v>100</v>
      </c>
      <c r="O183" s="239">
        <v>100</v>
      </c>
      <c r="P183" s="239">
        <v>100</v>
      </c>
      <c r="Q183" s="239">
        <v>100</v>
      </c>
      <c r="R183" s="239">
        <v>100</v>
      </c>
      <c r="S183" s="218">
        <v>7301</v>
      </c>
      <c r="T183" s="223">
        <f t="shared" si="2"/>
        <v>1</v>
      </c>
    </row>
    <row r="184" spans="2:20" x14ac:dyDescent="0.25">
      <c r="B184" s="240" t="s">
        <v>954</v>
      </c>
      <c r="C184" s="241" t="s">
        <v>961</v>
      </c>
      <c r="D184" s="242" t="s">
        <v>780</v>
      </c>
      <c r="E184" s="243">
        <v>100</v>
      </c>
      <c r="F184" s="243">
        <v>100</v>
      </c>
      <c r="G184" s="243">
        <v>100</v>
      </c>
      <c r="H184" s="243">
        <v>100</v>
      </c>
      <c r="I184" s="243">
        <v>100</v>
      </c>
      <c r="J184" s="243">
        <v>100</v>
      </c>
      <c r="K184" s="243">
        <v>100</v>
      </c>
      <c r="L184" s="243">
        <v>100</v>
      </c>
      <c r="M184" s="243">
        <v>100</v>
      </c>
      <c r="N184" s="243">
        <v>100</v>
      </c>
      <c r="O184" s="243">
        <v>100</v>
      </c>
      <c r="P184" s="243">
        <v>100</v>
      </c>
      <c r="Q184" s="243">
        <v>100</v>
      </c>
      <c r="R184" s="243">
        <v>100</v>
      </c>
      <c r="S184" s="218">
        <v>7104</v>
      </c>
      <c r="T184" s="223">
        <f t="shared" si="2"/>
        <v>1</v>
      </c>
    </row>
    <row r="185" spans="2:20" x14ac:dyDescent="0.25">
      <c r="B185" s="236" t="s">
        <v>954</v>
      </c>
      <c r="C185" s="237" t="s">
        <v>962</v>
      </c>
      <c r="D185" s="238" t="s">
        <v>780</v>
      </c>
      <c r="E185" s="239">
        <v>100</v>
      </c>
      <c r="F185" s="239">
        <v>100</v>
      </c>
      <c r="G185" s="239">
        <v>100</v>
      </c>
      <c r="H185" s="239">
        <v>100</v>
      </c>
      <c r="I185" s="239">
        <v>100</v>
      </c>
      <c r="J185" s="239">
        <v>100</v>
      </c>
      <c r="K185" s="239">
        <v>100</v>
      </c>
      <c r="L185" s="239">
        <v>100</v>
      </c>
      <c r="M185" s="239">
        <v>100</v>
      </c>
      <c r="N185" s="239">
        <v>100</v>
      </c>
      <c r="O185" s="239">
        <v>100</v>
      </c>
      <c r="P185" s="239">
        <v>100</v>
      </c>
      <c r="Q185" s="239">
        <v>100</v>
      </c>
      <c r="R185" s="239">
        <v>100</v>
      </c>
      <c r="S185" s="218">
        <v>7302</v>
      </c>
      <c r="T185" s="223">
        <f t="shared" si="2"/>
        <v>1</v>
      </c>
    </row>
    <row r="186" spans="2:20" x14ac:dyDescent="0.25">
      <c r="B186" s="240" t="s">
        <v>954</v>
      </c>
      <c r="C186" s="241" t="s">
        <v>963</v>
      </c>
      <c r="D186" s="242" t="s">
        <v>780</v>
      </c>
      <c r="E186" s="243">
        <v>100</v>
      </c>
      <c r="F186" s="243">
        <v>100</v>
      </c>
      <c r="G186" s="243">
        <v>100</v>
      </c>
      <c r="H186" s="243">
        <v>100</v>
      </c>
      <c r="I186" s="243">
        <v>100</v>
      </c>
      <c r="J186" s="243">
        <v>100</v>
      </c>
      <c r="K186" s="243">
        <v>100</v>
      </c>
      <c r="L186" s="243">
        <v>100</v>
      </c>
      <c r="M186" s="243">
        <v>100</v>
      </c>
      <c r="N186" s="243">
        <v>100</v>
      </c>
      <c r="O186" s="243">
        <v>100</v>
      </c>
      <c r="P186" s="243">
        <v>100</v>
      </c>
      <c r="Q186" s="243">
        <v>100</v>
      </c>
      <c r="R186" s="243">
        <v>100</v>
      </c>
      <c r="S186" s="218">
        <v>7303</v>
      </c>
      <c r="T186" s="223">
        <f t="shared" si="2"/>
        <v>1</v>
      </c>
    </row>
    <row r="187" spans="2:20" x14ac:dyDescent="0.25">
      <c r="B187" s="236" t="s">
        <v>954</v>
      </c>
      <c r="C187" s="237" t="s">
        <v>964</v>
      </c>
      <c r="D187" s="238" t="s">
        <v>780</v>
      </c>
      <c r="E187" s="239">
        <v>100</v>
      </c>
      <c r="F187" s="239">
        <v>100</v>
      </c>
      <c r="G187" s="239">
        <v>100</v>
      </c>
      <c r="H187" s="239">
        <v>100</v>
      </c>
      <c r="I187" s="239">
        <v>100</v>
      </c>
      <c r="J187" s="239">
        <v>100</v>
      </c>
      <c r="K187" s="239">
        <v>100</v>
      </c>
      <c r="L187" s="239">
        <v>100</v>
      </c>
      <c r="M187" s="239">
        <v>100</v>
      </c>
      <c r="N187" s="239">
        <v>100</v>
      </c>
      <c r="O187" s="239">
        <v>100</v>
      </c>
      <c r="P187" s="239">
        <v>100</v>
      </c>
      <c r="Q187" s="239">
        <v>100</v>
      </c>
      <c r="R187" s="239">
        <v>100</v>
      </c>
      <c r="S187" s="218">
        <v>7401</v>
      </c>
      <c r="T187" s="223">
        <f t="shared" si="2"/>
        <v>1</v>
      </c>
    </row>
    <row r="188" spans="2:20" x14ac:dyDescent="0.25">
      <c r="B188" s="240" t="s">
        <v>954</v>
      </c>
      <c r="C188" s="241" t="s">
        <v>965</v>
      </c>
      <c r="D188" s="242" t="s">
        <v>780</v>
      </c>
      <c r="E188" s="243">
        <v>100</v>
      </c>
      <c r="F188" s="243">
        <v>100</v>
      </c>
      <c r="G188" s="243">
        <v>100</v>
      </c>
      <c r="H188" s="243">
        <v>100</v>
      </c>
      <c r="I188" s="243">
        <v>100</v>
      </c>
      <c r="J188" s="243">
        <v>100</v>
      </c>
      <c r="K188" s="243">
        <v>100</v>
      </c>
      <c r="L188" s="243">
        <v>100</v>
      </c>
      <c r="M188" s="243">
        <v>100</v>
      </c>
      <c r="N188" s="243">
        <v>100</v>
      </c>
      <c r="O188" s="243">
        <v>100</v>
      </c>
      <c r="P188" s="243">
        <v>100</v>
      </c>
      <c r="Q188" s="243">
        <v>100</v>
      </c>
      <c r="R188" s="243">
        <v>100</v>
      </c>
      <c r="S188" s="218">
        <v>7403</v>
      </c>
      <c r="T188" s="223">
        <f t="shared" si="2"/>
        <v>1</v>
      </c>
    </row>
    <row r="189" spans="2:20" x14ac:dyDescent="0.25">
      <c r="B189" s="236" t="s">
        <v>954</v>
      </c>
      <c r="C189" s="237" t="s">
        <v>966</v>
      </c>
      <c r="D189" s="238" t="s">
        <v>780</v>
      </c>
      <c r="E189" s="239">
        <v>100</v>
      </c>
      <c r="F189" s="239">
        <v>100</v>
      </c>
      <c r="G189" s="239">
        <v>100</v>
      </c>
      <c r="H189" s="239">
        <v>100</v>
      </c>
      <c r="I189" s="239">
        <v>100</v>
      </c>
      <c r="J189" s="239">
        <v>100</v>
      </c>
      <c r="K189" s="239">
        <v>100</v>
      </c>
      <c r="L189" s="239">
        <v>100</v>
      </c>
      <c r="M189" s="239">
        <v>100</v>
      </c>
      <c r="N189" s="239">
        <v>100</v>
      </c>
      <c r="O189" s="239">
        <v>100</v>
      </c>
      <c r="P189" s="239">
        <v>100</v>
      </c>
      <c r="Q189" s="239">
        <v>100</v>
      </c>
      <c r="R189" s="239">
        <v>100</v>
      </c>
      <c r="S189" s="218">
        <v>7105</v>
      </c>
      <c r="T189" s="223">
        <f t="shared" si="2"/>
        <v>1</v>
      </c>
    </row>
    <row r="190" spans="2:20" x14ac:dyDescent="0.25">
      <c r="B190" s="240" t="s">
        <v>954</v>
      </c>
      <c r="C190" s="241" t="s">
        <v>967</v>
      </c>
      <c r="D190" s="242" t="s">
        <v>780</v>
      </c>
      <c r="E190" s="243">
        <v>100</v>
      </c>
      <c r="F190" s="243">
        <v>100</v>
      </c>
      <c r="G190" s="243">
        <v>100</v>
      </c>
      <c r="H190" s="243">
        <v>100</v>
      </c>
      <c r="I190" s="243">
        <v>100</v>
      </c>
      <c r="J190" s="243">
        <v>100</v>
      </c>
      <c r="K190" s="243">
        <v>100</v>
      </c>
      <c r="L190" s="243">
        <v>100</v>
      </c>
      <c r="M190" s="243">
        <v>100</v>
      </c>
      <c r="N190" s="243">
        <v>100</v>
      </c>
      <c r="O190" s="243">
        <v>100</v>
      </c>
      <c r="P190" s="243">
        <v>100</v>
      </c>
      <c r="Q190" s="243">
        <v>100</v>
      </c>
      <c r="R190" s="243">
        <v>100</v>
      </c>
      <c r="S190" s="218">
        <v>7304</v>
      </c>
      <c r="T190" s="223">
        <f t="shared" si="2"/>
        <v>1</v>
      </c>
    </row>
    <row r="191" spans="2:20" x14ac:dyDescent="0.25">
      <c r="B191" s="236" t="s">
        <v>954</v>
      </c>
      <c r="C191" s="237" t="s">
        <v>968</v>
      </c>
      <c r="D191" s="238" t="s">
        <v>780</v>
      </c>
      <c r="E191" s="239">
        <v>100</v>
      </c>
      <c r="F191" s="239">
        <v>100</v>
      </c>
      <c r="G191" s="239">
        <v>100</v>
      </c>
      <c r="H191" s="239">
        <v>100</v>
      </c>
      <c r="I191" s="239">
        <v>100</v>
      </c>
      <c r="J191" s="239">
        <v>100</v>
      </c>
      <c r="K191" s="239">
        <v>100</v>
      </c>
      <c r="L191" s="239">
        <v>100</v>
      </c>
      <c r="M191" s="239">
        <v>100</v>
      </c>
      <c r="N191" s="239">
        <v>100</v>
      </c>
      <c r="O191" s="239">
        <v>100</v>
      </c>
      <c r="P191" s="239">
        <v>100</v>
      </c>
      <c r="Q191" s="239">
        <v>100</v>
      </c>
      <c r="R191" s="239">
        <v>100</v>
      </c>
      <c r="S191" s="218">
        <v>7404</v>
      </c>
      <c r="T191" s="223">
        <f t="shared" si="2"/>
        <v>1</v>
      </c>
    </row>
    <row r="192" spans="2:20" x14ac:dyDescent="0.25">
      <c r="B192" s="240" t="s">
        <v>954</v>
      </c>
      <c r="C192" s="241" t="s">
        <v>969</v>
      </c>
      <c r="D192" s="242" t="s">
        <v>780</v>
      </c>
      <c r="E192" s="243">
        <v>100</v>
      </c>
      <c r="F192" s="243">
        <v>100</v>
      </c>
      <c r="G192" s="243">
        <v>100</v>
      </c>
      <c r="H192" s="243">
        <v>100</v>
      </c>
      <c r="I192" s="243">
        <v>100</v>
      </c>
      <c r="J192" s="243">
        <v>100</v>
      </c>
      <c r="K192" s="243">
        <v>100</v>
      </c>
      <c r="L192" s="243">
        <v>100</v>
      </c>
      <c r="M192" s="243">
        <v>100</v>
      </c>
      <c r="N192" s="243">
        <v>100</v>
      </c>
      <c r="O192" s="243">
        <v>100</v>
      </c>
      <c r="P192" s="243">
        <v>100</v>
      </c>
      <c r="Q192" s="243">
        <v>100</v>
      </c>
      <c r="R192" s="243">
        <v>100</v>
      </c>
      <c r="S192" s="218">
        <v>7106</v>
      </c>
      <c r="T192" s="223">
        <f t="shared" si="2"/>
        <v>1</v>
      </c>
    </row>
    <row r="193" spans="2:20" x14ac:dyDescent="0.25">
      <c r="B193" s="236" t="s">
        <v>954</v>
      </c>
      <c r="C193" s="237" t="s">
        <v>970</v>
      </c>
      <c r="D193" s="238" t="s">
        <v>780</v>
      </c>
      <c r="E193" s="239">
        <v>100</v>
      </c>
      <c r="F193" s="239">
        <v>100</v>
      </c>
      <c r="G193" s="239">
        <v>100</v>
      </c>
      <c r="H193" s="239">
        <v>100</v>
      </c>
      <c r="I193" s="239">
        <v>100</v>
      </c>
      <c r="J193" s="239">
        <v>100</v>
      </c>
      <c r="K193" s="239">
        <v>100</v>
      </c>
      <c r="L193" s="239">
        <v>100</v>
      </c>
      <c r="M193" s="239">
        <v>100</v>
      </c>
      <c r="N193" s="239">
        <v>100</v>
      </c>
      <c r="O193" s="239">
        <v>100</v>
      </c>
      <c r="P193" s="239">
        <v>100</v>
      </c>
      <c r="Q193" s="239">
        <v>100</v>
      </c>
      <c r="R193" s="239">
        <v>100</v>
      </c>
      <c r="S193" s="218">
        <v>7203</v>
      </c>
      <c r="T193" s="223">
        <f t="shared" si="2"/>
        <v>1</v>
      </c>
    </row>
    <row r="194" spans="2:20" x14ac:dyDescent="0.25">
      <c r="B194" s="240" t="s">
        <v>954</v>
      </c>
      <c r="C194" s="241" t="s">
        <v>971</v>
      </c>
      <c r="D194" s="242" t="s">
        <v>780</v>
      </c>
      <c r="E194" s="243">
        <v>100</v>
      </c>
      <c r="F194" s="243">
        <v>100</v>
      </c>
      <c r="G194" s="243">
        <v>100</v>
      </c>
      <c r="H194" s="243">
        <v>100</v>
      </c>
      <c r="I194" s="243">
        <v>100</v>
      </c>
      <c r="J194" s="243">
        <v>100</v>
      </c>
      <c r="K194" s="243">
        <v>100</v>
      </c>
      <c r="L194" s="243">
        <v>100</v>
      </c>
      <c r="M194" s="243">
        <v>100</v>
      </c>
      <c r="N194" s="243">
        <v>100</v>
      </c>
      <c r="O194" s="243">
        <v>100</v>
      </c>
      <c r="P194" s="243">
        <v>100</v>
      </c>
      <c r="Q194" s="243">
        <v>100</v>
      </c>
      <c r="R194" s="243">
        <v>100</v>
      </c>
      <c r="S194" s="218">
        <v>7107</v>
      </c>
      <c r="T194" s="223">
        <f t="shared" si="2"/>
        <v>1</v>
      </c>
    </row>
    <row r="195" spans="2:20" x14ac:dyDescent="0.25">
      <c r="B195" s="236" t="s">
        <v>954</v>
      </c>
      <c r="C195" s="237" t="s">
        <v>972</v>
      </c>
      <c r="D195" s="238" t="s">
        <v>780</v>
      </c>
      <c r="E195" s="239">
        <v>100</v>
      </c>
      <c r="F195" s="239">
        <v>100</v>
      </c>
      <c r="G195" s="239">
        <v>100</v>
      </c>
      <c r="H195" s="239">
        <v>100</v>
      </c>
      <c r="I195" s="239">
        <v>100</v>
      </c>
      <c r="J195" s="239">
        <v>100</v>
      </c>
      <c r="K195" s="239">
        <v>100</v>
      </c>
      <c r="L195" s="239">
        <v>100</v>
      </c>
      <c r="M195" s="239">
        <v>100</v>
      </c>
      <c r="N195" s="239">
        <v>100</v>
      </c>
      <c r="O195" s="239">
        <v>100</v>
      </c>
      <c r="P195" s="239">
        <v>100</v>
      </c>
      <c r="Q195" s="239">
        <v>100</v>
      </c>
      <c r="R195" s="239">
        <v>100</v>
      </c>
      <c r="S195" s="218">
        <v>7305</v>
      </c>
      <c r="T195" s="223">
        <f t="shared" si="2"/>
        <v>1</v>
      </c>
    </row>
    <row r="196" spans="2:20" x14ac:dyDescent="0.25">
      <c r="B196" s="240" t="s">
        <v>954</v>
      </c>
      <c r="C196" s="241" t="s">
        <v>973</v>
      </c>
      <c r="D196" s="242" t="s">
        <v>780</v>
      </c>
      <c r="E196" s="243">
        <v>100</v>
      </c>
      <c r="F196" s="243">
        <v>100</v>
      </c>
      <c r="G196" s="243">
        <v>100</v>
      </c>
      <c r="H196" s="243">
        <v>100</v>
      </c>
      <c r="I196" s="243">
        <v>100</v>
      </c>
      <c r="J196" s="243">
        <v>100</v>
      </c>
      <c r="K196" s="243">
        <v>100</v>
      </c>
      <c r="L196" s="243">
        <v>100</v>
      </c>
      <c r="M196" s="243">
        <v>100</v>
      </c>
      <c r="N196" s="243">
        <v>100</v>
      </c>
      <c r="O196" s="243">
        <v>100</v>
      </c>
      <c r="P196" s="243">
        <v>100</v>
      </c>
      <c r="Q196" s="243">
        <v>100</v>
      </c>
      <c r="R196" s="243">
        <v>100</v>
      </c>
      <c r="S196" s="218">
        <v>7405</v>
      </c>
      <c r="T196" s="223">
        <f t="shared" si="2"/>
        <v>1</v>
      </c>
    </row>
    <row r="197" spans="2:20" x14ac:dyDescent="0.25">
      <c r="B197" s="236" t="s">
        <v>954</v>
      </c>
      <c r="C197" s="237" t="s">
        <v>974</v>
      </c>
      <c r="D197" s="238" t="s">
        <v>780</v>
      </c>
      <c r="E197" s="239">
        <v>100</v>
      </c>
      <c r="F197" s="239">
        <v>100</v>
      </c>
      <c r="G197" s="239">
        <v>100</v>
      </c>
      <c r="H197" s="239">
        <v>100</v>
      </c>
      <c r="I197" s="239">
        <v>100</v>
      </c>
      <c r="J197" s="239">
        <v>100</v>
      </c>
      <c r="K197" s="239">
        <v>100</v>
      </c>
      <c r="L197" s="239">
        <v>100</v>
      </c>
      <c r="M197" s="239">
        <v>100</v>
      </c>
      <c r="N197" s="239">
        <v>100</v>
      </c>
      <c r="O197" s="239">
        <v>100</v>
      </c>
      <c r="P197" s="239">
        <v>100</v>
      </c>
      <c r="Q197" s="239">
        <v>100</v>
      </c>
      <c r="R197" s="239">
        <v>100</v>
      </c>
      <c r="S197" s="218">
        <v>7108</v>
      </c>
      <c r="T197" s="223">
        <f t="shared" si="2"/>
        <v>1</v>
      </c>
    </row>
    <row r="198" spans="2:20" x14ac:dyDescent="0.25">
      <c r="B198" s="240" t="s">
        <v>954</v>
      </c>
      <c r="C198" s="241" t="s">
        <v>975</v>
      </c>
      <c r="D198" s="242" t="s">
        <v>780</v>
      </c>
      <c r="E198" s="243">
        <v>100</v>
      </c>
      <c r="F198" s="243">
        <v>100</v>
      </c>
      <c r="G198" s="243">
        <v>100</v>
      </c>
      <c r="H198" s="243">
        <v>100</v>
      </c>
      <c r="I198" s="243">
        <v>100</v>
      </c>
      <c r="J198" s="243">
        <v>100</v>
      </c>
      <c r="K198" s="243">
        <v>100</v>
      </c>
      <c r="L198" s="243">
        <v>100</v>
      </c>
      <c r="M198" s="243">
        <v>100</v>
      </c>
      <c r="N198" s="243">
        <v>100</v>
      </c>
      <c r="O198" s="243">
        <v>100</v>
      </c>
      <c r="P198" s="243">
        <v>100</v>
      </c>
      <c r="Q198" s="243">
        <v>100</v>
      </c>
      <c r="R198" s="243">
        <v>100</v>
      </c>
      <c r="S198" s="218">
        <v>7306</v>
      </c>
      <c r="T198" s="223">
        <f t="shared" si="2"/>
        <v>1</v>
      </c>
    </row>
    <row r="199" spans="2:20" x14ac:dyDescent="0.25">
      <c r="B199" s="236" t="s">
        <v>954</v>
      </c>
      <c r="C199" s="237" t="s">
        <v>976</v>
      </c>
      <c r="D199" s="238" t="s">
        <v>780</v>
      </c>
      <c r="E199" s="239">
        <v>100</v>
      </c>
      <c r="F199" s="239">
        <v>100</v>
      </c>
      <c r="G199" s="239">
        <v>100</v>
      </c>
      <c r="H199" s="239">
        <v>100</v>
      </c>
      <c r="I199" s="239">
        <v>100</v>
      </c>
      <c r="J199" s="239">
        <v>100</v>
      </c>
      <c r="K199" s="239">
        <v>100</v>
      </c>
      <c r="L199" s="239">
        <v>100</v>
      </c>
      <c r="M199" s="239">
        <v>100</v>
      </c>
      <c r="N199" s="239">
        <v>100</v>
      </c>
      <c r="O199" s="239">
        <v>100</v>
      </c>
      <c r="P199" s="239">
        <v>100</v>
      </c>
      <c r="Q199" s="239">
        <v>100</v>
      </c>
      <c r="R199" s="239">
        <v>100</v>
      </c>
      <c r="S199" s="218">
        <v>7307</v>
      </c>
      <c r="T199" s="223">
        <f t="shared" si="2"/>
        <v>1</v>
      </c>
    </row>
    <row r="200" spans="2:20" x14ac:dyDescent="0.25">
      <c r="B200" s="240" t="s">
        <v>954</v>
      </c>
      <c r="C200" s="241" t="s">
        <v>977</v>
      </c>
      <c r="D200" s="242" t="s">
        <v>780</v>
      </c>
      <c r="E200" s="243">
        <v>100</v>
      </c>
      <c r="F200" s="243">
        <v>100</v>
      </c>
      <c r="G200" s="243">
        <v>100</v>
      </c>
      <c r="H200" s="243">
        <v>100</v>
      </c>
      <c r="I200" s="243">
        <v>100</v>
      </c>
      <c r="J200" s="243">
        <v>100</v>
      </c>
      <c r="K200" s="243">
        <v>100</v>
      </c>
      <c r="L200" s="243">
        <v>100</v>
      </c>
      <c r="M200" s="243">
        <v>100</v>
      </c>
      <c r="N200" s="243">
        <v>100</v>
      </c>
      <c r="O200" s="243">
        <v>100</v>
      </c>
      <c r="P200" s="243">
        <v>100</v>
      </c>
      <c r="Q200" s="243">
        <v>100</v>
      </c>
      <c r="R200" s="243">
        <v>100</v>
      </c>
      <c r="S200" s="218">
        <v>7109</v>
      </c>
      <c r="T200" s="223">
        <f t="shared" si="2"/>
        <v>1</v>
      </c>
    </row>
    <row r="201" spans="2:20" x14ac:dyDescent="0.25">
      <c r="B201" s="236" t="s">
        <v>954</v>
      </c>
      <c r="C201" s="237" t="s">
        <v>978</v>
      </c>
      <c r="D201" s="238" t="s">
        <v>780</v>
      </c>
      <c r="E201" s="239">
        <v>100</v>
      </c>
      <c r="F201" s="239">
        <v>100</v>
      </c>
      <c r="G201" s="239">
        <v>100</v>
      </c>
      <c r="H201" s="239">
        <v>100</v>
      </c>
      <c r="I201" s="239">
        <v>100</v>
      </c>
      <c r="J201" s="239">
        <v>100</v>
      </c>
      <c r="K201" s="239">
        <v>100</v>
      </c>
      <c r="L201" s="239">
        <v>100</v>
      </c>
      <c r="M201" s="239">
        <v>100</v>
      </c>
      <c r="N201" s="239">
        <v>100</v>
      </c>
      <c r="O201" s="239">
        <v>100</v>
      </c>
      <c r="P201" s="239">
        <v>100</v>
      </c>
      <c r="Q201" s="239">
        <v>100</v>
      </c>
      <c r="R201" s="239">
        <v>100</v>
      </c>
      <c r="S201" s="218">
        <v>7406</v>
      </c>
      <c r="T201" s="223">
        <f t="shared" si="2"/>
        <v>1</v>
      </c>
    </row>
    <row r="202" spans="2:20" x14ac:dyDescent="0.25">
      <c r="B202" s="240" t="s">
        <v>954</v>
      </c>
      <c r="C202" s="241" t="s">
        <v>979</v>
      </c>
      <c r="D202" s="242" t="s">
        <v>780</v>
      </c>
      <c r="E202" s="243">
        <v>100</v>
      </c>
      <c r="F202" s="243">
        <v>100</v>
      </c>
      <c r="G202" s="243">
        <v>100</v>
      </c>
      <c r="H202" s="243">
        <v>100</v>
      </c>
      <c r="I202" s="243">
        <v>100</v>
      </c>
      <c r="J202" s="243">
        <v>100</v>
      </c>
      <c r="K202" s="243">
        <v>100</v>
      </c>
      <c r="L202" s="243">
        <v>100</v>
      </c>
      <c r="M202" s="243">
        <v>100</v>
      </c>
      <c r="N202" s="243">
        <v>100</v>
      </c>
      <c r="O202" s="243">
        <v>100</v>
      </c>
      <c r="P202" s="243">
        <v>100</v>
      </c>
      <c r="Q202" s="243">
        <v>100</v>
      </c>
      <c r="R202" s="243">
        <v>100</v>
      </c>
      <c r="S202" s="218">
        <v>7110</v>
      </c>
      <c r="T202" s="223">
        <f t="shared" si="2"/>
        <v>1</v>
      </c>
    </row>
    <row r="203" spans="2:20" x14ac:dyDescent="0.25">
      <c r="B203" s="236" t="s">
        <v>954</v>
      </c>
      <c r="C203" s="237" t="s">
        <v>980</v>
      </c>
      <c r="D203" s="238" t="s">
        <v>780</v>
      </c>
      <c r="E203" s="239">
        <v>100</v>
      </c>
      <c r="F203" s="239">
        <v>100</v>
      </c>
      <c r="G203" s="239">
        <v>100</v>
      </c>
      <c r="H203" s="239">
        <v>100</v>
      </c>
      <c r="I203" s="239">
        <v>100</v>
      </c>
      <c r="J203" s="239">
        <v>100</v>
      </c>
      <c r="K203" s="239">
        <v>100</v>
      </c>
      <c r="L203" s="239">
        <v>100</v>
      </c>
      <c r="M203" s="239">
        <v>100</v>
      </c>
      <c r="N203" s="239">
        <v>100</v>
      </c>
      <c r="O203" s="239">
        <v>100</v>
      </c>
      <c r="P203" s="239">
        <v>100</v>
      </c>
      <c r="Q203" s="239">
        <v>100</v>
      </c>
      <c r="R203" s="239">
        <v>100</v>
      </c>
      <c r="S203" s="218">
        <v>7101</v>
      </c>
      <c r="T203" s="223">
        <f t="shared" si="2"/>
        <v>1</v>
      </c>
    </row>
    <row r="204" spans="2:20" x14ac:dyDescent="0.25">
      <c r="B204" s="240" t="s">
        <v>954</v>
      </c>
      <c r="C204" s="241" t="s">
        <v>981</v>
      </c>
      <c r="D204" s="242" t="s">
        <v>780</v>
      </c>
      <c r="E204" s="243">
        <v>100</v>
      </c>
      <c r="F204" s="243">
        <v>100</v>
      </c>
      <c r="G204" s="243">
        <v>100</v>
      </c>
      <c r="H204" s="243">
        <v>100</v>
      </c>
      <c r="I204" s="243">
        <v>100</v>
      </c>
      <c r="J204" s="243">
        <v>100</v>
      </c>
      <c r="K204" s="243">
        <v>100</v>
      </c>
      <c r="L204" s="243">
        <v>100</v>
      </c>
      <c r="M204" s="243">
        <v>100</v>
      </c>
      <c r="N204" s="243">
        <v>100</v>
      </c>
      <c r="O204" s="243">
        <v>100</v>
      </c>
      <c r="P204" s="243">
        <v>100</v>
      </c>
      <c r="Q204" s="243">
        <v>100</v>
      </c>
      <c r="R204" s="243">
        <v>100</v>
      </c>
      <c r="S204" s="218">
        <v>7308</v>
      </c>
      <c r="T204" s="223">
        <f t="shared" ref="T204:T267" si="3">SUM(E204:R204)/1400</f>
        <v>1</v>
      </c>
    </row>
    <row r="205" spans="2:20" x14ac:dyDescent="0.25">
      <c r="B205" s="236" t="s">
        <v>954</v>
      </c>
      <c r="C205" s="237" t="s">
        <v>982</v>
      </c>
      <c r="D205" s="238" t="s">
        <v>780</v>
      </c>
      <c r="E205" s="239">
        <v>100</v>
      </c>
      <c r="F205" s="239">
        <v>100</v>
      </c>
      <c r="G205" s="239">
        <v>100</v>
      </c>
      <c r="H205" s="239">
        <v>100</v>
      </c>
      <c r="I205" s="239">
        <v>100</v>
      </c>
      <c r="J205" s="239">
        <v>100</v>
      </c>
      <c r="K205" s="239">
        <v>100</v>
      </c>
      <c r="L205" s="239">
        <v>100</v>
      </c>
      <c r="M205" s="239">
        <v>100</v>
      </c>
      <c r="N205" s="239">
        <v>100</v>
      </c>
      <c r="O205" s="239">
        <v>100</v>
      </c>
      <c r="P205" s="239">
        <v>100</v>
      </c>
      <c r="Q205" s="239">
        <v>100</v>
      </c>
      <c r="R205" s="239">
        <v>100</v>
      </c>
      <c r="S205" s="218">
        <v>7309</v>
      </c>
      <c r="T205" s="223">
        <f t="shared" si="3"/>
        <v>1</v>
      </c>
    </row>
    <row r="206" spans="2:20" x14ac:dyDescent="0.25">
      <c r="B206" s="240" t="s">
        <v>954</v>
      </c>
      <c r="C206" s="241" t="s">
        <v>983</v>
      </c>
      <c r="D206" s="242" t="s">
        <v>780</v>
      </c>
      <c r="E206" s="243">
        <v>100</v>
      </c>
      <c r="F206" s="243">
        <v>100</v>
      </c>
      <c r="G206" s="243">
        <v>100</v>
      </c>
      <c r="H206" s="243">
        <v>100</v>
      </c>
      <c r="I206" s="243">
        <v>100</v>
      </c>
      <c r="J206" s="243">
        <v>100</v>
      </c>
      <c r="K206" s="243">
        <v>100</v>
      </c>
      <c r="L206" s="243">
        <v>100</v>
      </c>
      <c r="M206" s="243">
        <v>100</v>
      </c>
      <c r="N206" s="243">
        <v>100</v>
      </c>
      <c r="O206" s="243">
        <v>100</v>
      </c>
      <c r="P206" s="243">
        <v>100</v>
      </c>
      <c r="Q206" s="243">
        <v>100</v>
      </c>
      <c r="R206" s="243">
        <v>100</v>
      </c>
      <c r="S206" s="218">
        <v>7407</v>
      </c>
      <c r="T206" s="223">
        <f t="shared" si="3"/>
        <v>1</v>
      </c>
    </row>
    <row r="207" spans="2:20" x14ac:dyDescent="0.25">
      <c r="B207" s="236" t="s">
        <v>954</v>
      </c>
      <c r="C207" s="237" t="s">
        <v>984</v>
      </c>
      <c r="D207" s="238" t="s">
        <v>780</v>
      </c>
      <c r="E207" s="239">
        <v>100</v>
      </c>
      <c r="F207" s="239">
        <v>100</v>
      </c>
      <c r="G207" s="239">
        <v>100</v>
      </c>
      <c r="H207" s="239">
        <v>100</v>
      </c>
      <c r="I207" s="239">
        <v>100</v>
      </c>
      <c r="J207" s="239">
        <v>100</v>
      </c>
      <c r="K207" s="239">
        <v>100</v>
      </c>
      <c r="L207" s="239">
        <v>100</v>
      </c>
      <c r="M207" s="239">
        <v>100</v>
      </c>
      <c r="N207" s="239">
        <v>100</v>
      </c>
      <c r="O207" s="239">
        <v>100</v>
      </c>
      <c r="P207" s="239">
        <v>100</v>
      </c>
      <c r="Q207" s="239">
        <v>100</v>
      </c>
      <c r="R207" s="239">
        <v>100</v>
      </c>
      <c r="S207" s="218">
        <v>7408</v>
      </c>
      <c r="T207" s="223">
        <f t="shared" si="3"/>
        <v>1</v>
      </c>
    </row>
    <row r="208" spans="2:20" x14ac:dyDescent="0.25">
      <c r="B208" s="240" t="s">
        <v>985</v>
      </c>
      <c r="C208" s="241" t="s">
        <v>1129</v>
      </c>
      <c r="D208" s="242" t="s">
        <v>780</v>
      </c>
      <c r="E208" s="243">
        <v>100</v>
      </c>
      <c r="F208" s="243">
        <v>100</v>
      </c>
      <c r="G208" s="243">
        <v>100</v>
      </c>
      <c r="H208" s="243">
        <v>100</v>
      </c>
      <c r="I208" s="243">
        <v>100</v>
      </c>
      <c r="J208" s="243">
        <v>100</v>
      </c>
      <c r="K208" s="243">
        <v>100</v>
      </c>
      <c r="L208" s="243">
        <v>100</v>
      </c>
      <c r="M208" s="243">
        <v>100</v>
      </c>
      <c r="N208" s="243">
        <v>100</v>
      </c>
      <c r="O208" s="243">
        <v>100</v>
      </c>
      <c r="P208" s="243">
        <v>100</v>
      </c>
      <c r="Q208" s="243">
        <v>100</v>
      </c>
      <c r="R208" s="243">
        <v>100</v>
      </c>
      <c r="S208" s="218">
        <v>8314</v>
      </c>
      <c r="T208" s="223">
        <f t="shared" si="3"/>
        <v>1</v>
      </c>
    </row>
    <row r="209" spans="2:20" x14ac:dyDescent="0.25">
      <c r="B209" s="236" t="s">
        <v>985</v>
      </c>
      <c r="C209" s="237" t="s">
        <v>1130</v>
      </c>
      <c r="D209" s="238" t="s">
        <v>780</v>
      </c>
      <c r="E209" s="239">
        <v>100</v>
      </c>
      <c r="F209" s="239">
        <v>100</v>
      </c>
      <c r="G209" s="239">
        <v>100</v>
      </c>
      <c r="H209" s="239">
        <v>100</v>
      </c>
      <c r="I209" s="239">
        <v>100</v>
      </c>
      <c r="J209" s="239">
        <v>100</v>
      </c>
      <c r="K209" s="239">
        <v>100</v>
      </c>
      <c r="L209" s="239">
        <v>100</v>
      </c>
      <c r="M209" s="239">
        <v>100</v>
      </c>
      <c r="N209" s="239">
        <v>100</v>
      </c>
      <c r="O209" s="239">
        <v>100</v>
      </c>
      <c r="P209" s="239">
        <v>100</v>
      </c>
      <c r="Q209" s="239">
        <v>100</v>
      </c>
      <c r="R209" s="239">
        <v>-100</v>
      </c>
      <c r="S209" s="218">
        <v>8302</v>
      </c>
      <c r="T209" s="223">
        <f t="shared" si="3"/>
        <v>0.8571428571428571</v>
      </c>
    </row>
    <row r="210" spans="2:20" x14ac:dyDescent="0.25">
      <c r="B210" s="240" t="s">
        <v>985</v>
      </c>
      <c r="C210" s="241" t="s">
        <v>1131</v>
      </c>
      <c r="D210" s="242" t="s">
        <v>780</v>
      </c>
      <c r="E210" s="243">
        <v>100</v>
      </c>
      <c r="F210" s="243">
        <v>100</v>
      </c>
      <c r="G210" s="243">
        <v>100</v>
      </c>
      <c r="H210" s="243">
        <v>100</v>
      </c>
      <c r="I210" s="243">
        <v>100</v>
      </c>
      <c r="J210" s="243">
        <v>100</v>
      </c>
      <c r="K210" s="243">
        <v>100</v>
      </c>
      <c r="L210" s="243">
        <v>100</v>
      </c>
      <c r="M210" s="243">
        <v>100</v>
      </c>
      <c r="N210" s="243">
        <v>100</v>
      </c>
      <c r="O210" s="243">
        <v>100</v>
      </c>
      <c r="P210" s="243">
        <v>100</v>
      </c>
      <c r="Q210" s="243">
        <v>100</v>
      </c>
      <c r="R210" s="243">
        <v>100</v>
      </c>
      <c r="S210" s="218">
        <v>8202</v>
      </c>
      <c r="T210" s="223">
        <f t="shared" si="3"/>
        <v>1</v>
      </c>
    </row>
    <row r="211" spans="2:20" x14ac:dyDescent="0.25">
      <c r="B211" s="236" t="s">
        <v>985</v>
      </c>
      <c r="C211" s="237" t="s">
        <v>1132</v>
      </c>
      <c r="D211" s="238" t="s">
        <v>780</v>
      </c>
      <c r="E211" s="239">
        <v>100</v>
      </c>
      <c r="F211" s="239">
        <v>100</v>
      </c>
      <c r="G211" s="239">
        <v>100</v>
      </c>
      <c r="H211" s="239">
        <v>100</v>
      </c>
      <c r="I211" s="239">
        <v>100</v>
      </c>
      <c r="J211" s="239">
        <v>100</v>
      </c>
      <c r="K211" s="239">
        <v>100</v>
      </c>
      <c r="L211" s="239">
        <v>100</v>
      </c>
      <c r="M211" s="239">
        <v>100</v>
      </c>
      <c r="N211" s="239">
        <v>100</v>
      </c>
      <c r="O211" s="239">
        <v>100</v>
      </c>
      <c r="P211" s="239">
        <v>100</v>
      </c>
      <c r="Q211" s="239">
        <v>100</v>
      </c>
      <c r="R211" s="239">
        <v>100</v>
      </c>
      <c r="S211" s="218">
        <v>8303</v>
      </c>
      <c r="T211" s="223">
        <f t="shared" si="3"/>
        <v>1</v>
      </c>
    </row>
    <row r="212" spans="2:20" x14ac:dyDescent="0.25">
      <c r="B212" s="240" t="s">
        <v>985</v>
      </c>
      <c r="C212" s="241" t="s">
        <v>1133</v>
      </c>
      <c r="D212" s="242" t="s">
        <v>780</v>
      </c>
      <c r="E212" s="243">
        <v>100</v>
      </c>
      <c r="F212" s="243">
        <v>100</v>
      </c>
      <c r="G212" s="243">
        <v>100</v>
      </c>
      <c r="H212" s="243">
        <v>100</v>
      </c>
      <c r="I212" s="243">
        <v>100</v>
      </c>
      <c r="J212" s="243">
        <v>100</v>
      </c>
      <c r="K212" s="243">
        <v>100</v>
      </c>
      <c r="L212" s="243">
        <v>100</v>
      </c>
      <c r="M212" s="243">
        <v>100</v>
      </c>
      <c r="N212" s="243">
        <v>100</v>
      </c>
      <c r="O212" s="243">
        <v>100</v>
      </c>
      <c r="P212" s="243">
        <v>100</v>
      </c>
      <c r="Q212" s="243">
        <v>100</v>
      </c>
      <c r="R212" s="243">
        <v>100</v>
      </c>
      <c r="S212" s="218">
        <v>8203</v>
      </c>
      <c r="T212" s="223">
        <f t="shared" si="3"/>
        <v>1</v>
      </c>
    </row>
    <row r="213" spans="2:20" x14ac:dyDescent="0.25">
      <c r="B213" s="236" t="s">
        <v>985</v>
      </c>
      <c r="C213" s="237" t="s">
        <v>1134</v>
      </c>
      <c r="D213" s="238" t="s">
        <v>780</v>
      </c>
      <c r="E213" s="239">
        <v>100</v>
      </c>
      <c r="F213" s="239">
        <v>100</v>
      </c>
      <c r="G213" s="239">
        <v>100</v>
      </c>
      <c r="H213" s="239">
        <v>100</v>
      </c>
      <c r="I213" s="239">
        <v>100</v>
      </c>
      <c r="J213" s="239">
        <v>100</v>
      </c>
      <c r="K213" s="239">
        <v>100</v>
      </c>
      <c r="L213" s="239">
        <v>100</v>
      </c>
      <c r="M213" s="239">
        <v>100</v>
      </c>
      <c r="N213" s="239">
        <v>100</v>
      </c>
      <c r="O213" s="239">
        <v>100</v>
      </c>
      <c r="P213" s="239">
        <v>100</v>
      </c>
      <c r="Q213" s="239">
        <v>100</v>
      </c>
      <c r="R213" s="239">
        <v>100</v>
      </c>
      <c r="S213" s="218">
        <v>8103</v>
      </c>
      <c r="T213" s="223">
        <f t="shared" si="3"/>
        <v>1</v>
      </c>
    </row>
    <row r="214" spans="2:20" x14ac:dyDescent="0.25">
      <c r="B214" s="240" t="s">
        <v>985</v>
      </c>
      <c r="C214" s="241" t="s">
        <v>1135</v>
      </c>
      <c r="D214" s="242" t="s">
        <v>780</v>
      </c>
      <c r="E214" s="243">
        <v>100</v>
      </c>
      <c r="F214" s="243">
        <v>100</v>
      </c>
      <c r="G214" s="243">
        <v>100</v>
      </c>
      <c r="H214" s="243">
        <v>100</v>
      </c>
      <c r="I214" s="243">
        <v>100</v>
      </c>
      <c r="J214" s="243">
        <v>100</v>
      </c>
      <c r="K214" s="243">
        <v>100</v>
      </c>
      <c r="L214" s="243">
        <v>100</v>
      </c>
      <c r="M214" s="243">
        <v>100</v>
      </c>
      <c r="N214" s="243">
        <v>100</v>
      </c>
      <c r="O214" s="243">
        <v>100</v>
      </c>
      <c r="P214" s="243">
        <v>100</v>
      </c>
      <c r="Q214" s="243">
        <v>100</v>
      </c>
      <c r="R214" s="243">
        <v>100</v>
      </c>
      <c r="S214" s="218">
        <v>8101</v>
      </c>
      <c r="T214" s="223">
        <f t="shared" si="3"/>
        <v>1</v>
      </c>
    </row>
    <row r="215" spans="2:20" x14ac:dyDescent="0.25">
      <c r="B215" s="236" t="s">
        <v>985</v>
      </c>
      <c r="C215" s="237" t="s">
        <v>1136</v>
      </c>
      <c r="D215" s="238" t="s">
        <v>780</v>
      </c>
      <c r="E215" s="239">
        <v>100</v>
      </c>
      <c r="F215" s="239">
        <v>100</v>
      </c>
      <c r="G215" s="239">
        <v>100</v>
      </c>
      <c r="H215" s="239">
        <v>100</v>
      </c>
      <c r="I215" s="239">
        <v>100</v>
      </c>
      <c r="J215" s="239">
        <v>100</v>
      </c>
      <c r="K215" s="239">
        <v>100</v>
      </c>
      <c r="L215" s="239">
        <v>100</v>
      </c>
      <c r="M215" s="239">
        <v>100</v>
      </c>
      <c r="N215" s="239">
        <v>100</v>
      </c>
      <c r="O215" s="239">
        <v>100</v>
      </c>
      <c r="P215" s="239">
        <v>100</v>
      </c>
      <c r="Q215" s="239">
        <v>100</v>
      </c>
      <c r="R215" s="239">
        <v>100</v>
      </c>
      <c r="S215" s="218">
        <v>8204</v>
      </c>
      <c r="T215" s="223">
        <f t="shared" si="3"/>
        <v>1</v>
      </c>
    </row>
    <row r="216" spans="2:20" x14ac:dyDescent="0.25">
      <c r="B216" s="240" t="s">
        <v>985</v>
      </c>
      <c r="C216" s="241" t="s">
        <v>1137</v>
      </c>
      <c r="D216" s="242" t="s">
        <v>780</v>
      </c>
      <c r="E216" s="243">
        <v>100</v>
      </c>
      <c r="F216" s="243">
        <v>100</v>
      </c>
      <c r="G216" s="243">
        <v>100</v>
      </c>
      <c r="H216" s="243">
        <v>100</v>
      </c>
      <c r="I216" s="243">
        <v>100</v>
      </c>
      <c r="J216" s="243">
        <v>100</v>
      </c>
      <c r="K216" s="243">
        <v>100</v>
      </c>
      <c r="L216" s="243">
        <v>100</v>
      </c>
      <c r="M216" s="243">
        <v>100</v>
      </c>
      <c r="N216" s="243">
        <v>100</v>
      </c>
      <c r="O216" s="243">
        <v>100</v>
      </c>
      <c r="P216" s="243">
        <v>100</v>
      </c>
      <c r="Q216" s="243">
        <v>100</v>
      </c>
      <c r="R216" s="243">
        <v>100</v>
      </c>
      <c r="S216" s="218">
        <v>8102</v>
      </c>
      <c r="T216" s="223">
        <f t="shared" si="3"/>
        <v>1</v>
      </c>
    </row>
    <row r="217" spans="2:20" x14ac:dyDescent="0.25">
      <c r="B217" s="236" t="s">
        <v>985</v>
      </c>
      <c r="C217" s="237" t="s">
        <v>1138</v>
      </c>
      <c r="D217" s="238" t="s">
        <v>780</v>
      </c>
      <c r="E217" s="239">
        <v>100</v>
      </c>
      <c r="F217" s="239">
        <v>100</v>
      </c>
      <c r="G217" s="239">
        <v>100</v>
      </c>
      <c r="H217" s="239">
        <v>100</v>
      </c>
      <c r="I217" s="239">
        <v>100</v>
      </c>
      <c r="J217" s="239">
        <v>100</v>
      </c>
      <c r="K217" s="239">
        <v>100</v>
      </c>
      <c r="L217" s="239">
        <v>100</v>
      </c>
      <c r="M217" s="239">
        <v>100</v>
      </c>
      <c r="N217" s="239">
        <v>100</v>
      </c>
      <c r="O217" s="239">
        <v>100</v>
      </c>
      <c r="P217" s="239">
        <v>100</v>
      </c>
      <c r="Q217" s="239">
        <v>100</v>
      </c>
      <c r="R217" s="239">
        <v>100</v>
      </c>
      <c r="S217" s="218">
        <v>8205</v>
      </c>
      <c r="T217" s="223">
        <f t="shared" si="3"/>
        <v>1</v>
      </c>
    </row>
    <row r="218" spans="2:20" x14ac:dyDescent="0.25">
      <c r="B218" s="240" t="s">
        <v>985</v>
      </c>
      <c r="C218" s="241" t="s">
        <v>1139</v>
      </c>
      <c r="D218" s="242" t="s">
        <v>780</v>
      </c>
      <c r="E218" s="243">
        <v>100</v>
      </c>
      <c r="F218" s="243">
        <v>100</v>
      </c>
      <c r="G218" s="243">
        <v>100</v>
      </c>
      <c r="H218" s="243">
        <v>100</v>
      </c>
      <c r="I218" s="243">
        <v>100</v>
      </c>
      <c r="J218" s="243">
        <v>100</v>
      </c>
      <c r="K218" s="243">
        <v>100</v>
      </c>
      <c r="L218" s="243">
        <v>100</v>
      </c>
      <c r="M218" s="243">
        <v>100</v>
      </c>
      <c r="N218" s="243">
        <v>100</v>
      </c>
      <c r="O218" s="243">
        <v>100</v>
      </c>
      <c r="P218" s="243">
        <v>100</v>
      </c>
      <c r="Q218" s="243">
        <v>50</v>
      </c>
      <c r="R218" s="243">
        <v>-100</v>
      </c>
      <c r="S218" s="218">
        <v>8104</v>
      </c>
      <c r="T218" s="223">
        <f t="shared" si="3"/>
        <v>0.8214285714285714</v>
      </c>
    </row>
    <row r="219" spans="2:20" x14ac:dyDescent="0.25">
      <c r="B219" s="236" t="s">
        <v>985</v>
      </c>
      <c r="C219" s="237" t="s">
        <v>1140</v>
      </c>
      <c r="D219" s="238" t="s">
        <v>780</v>
      </c>
      <c r="E219" s="239">
        <v>100</v>
      </c>
      <c r="F219" s="239">
        <v>100</v>
      </c>
      <c r="G219" s="239">
        <v>100</v>
      </c>
      <c r="H219" s="239">
        <v>100</v>
      </c>
      <c r="I219" s="239">
        <v>100</v>
      </c>
      <c r="J219" s="239">
        <v>100</v>
      </c>
      <c r="K219" s="239">
        <v>100</v>
      </c>
      <c r="L219" s="239">
        <v>100</v>
      </c>
      <c r="M219" s="239">
        <v>100</v>
      </c>
      <c r="N219" s="239">
        <v>100</v>
      </c>
      <c r="O219" s="239">
        <v>100</v>
      </c>
      <c r="P219" s="239">
        <v>100</v>
      </c>
      <c r="Q219" s="239">
        <v>100</v>
      </c>
      <c r="R219" s="239">
        <v>100</v>
      </c>
      <c r="S219" s="218">
        <v>8112</v>
      </c>
      <c r="T219" s="223">
        <f t="shared" si="3"/>
        <v>1</v>
      </c>
    </row>
    <row r="220" spans="2:20" x14ac:dyDescent="0.25">
      <c r="B220" s="240" t="s">
        <v>985</v>
      </c>
      <c r="C220" s="241" t="s">
        <v>1141</v>
      </c>
      <c r="D220" s="242" t="s">
        <v>780</v>
      </c>
      <c r="E220" s="243">
        <v>100</v>
      </c>
      <c r="F220" s="243">
        <v>100</v>
      </c>
      <c r="G220" s="243">
        <v>100</v>
      </c>
      <c r="H220" s="243">
        <v>100</v>
      </c>
      <c r="I220" s="243">
        <v>100</v>
      </c>
      <c r="J220" s="243">
        <v>100</v>
      </c>
      <c r="K220" s="243">
        <v>100</v>
      </c>
      <c r="L220" s="243">
        <v>100</v>
      </c>
      <c r="M220" s="243">
        <v>100</v>
      </c>
      <c r="N220" s="243">
        <v>100</v>
      </c>
      <c r="O220" s="243">
        <v>100</v>
      </c>
      <c r="P220" s="243">
        <v>100</v>
      </c>
      <c r="Q220" s="243">
        <v>100</v>
      </c>
      <c r="R220" s="243">
        <v>100</v>
      </c>
      <c r="S220" s="218">
        <v>8105</v>
      </c>
      <c r="T220" s="223">
        <f t="shared" si="3"/>
        <v>1</v>
      </c>
    </row>
    <row r="221" spans="2:20" x14ac:dyDescent="0.25">
      <c r="B221" s="236" t="s">
        <v>985</v>
      </c>
      <c r="C221" s="237" t="s">
        <v>1142</v>
      </c>
      <c r="D221" s="238" t="s">
        <v>780</v>
      </c>
      <c r="E221" s="239">
        <v>100</v>
      </c>
      <c r="F221" s="239">
        <v>100</v>
      </c>
      <c r="G221" s="239">
        <v>100</v>
      </c>
      <c r="H221" s="239">
        <v>100</v>
      </c>
      <c r="I221" s="239">
        <v>100</v>
      </c>
      <c r="J221" s="239">
        <v>100</v>
      </c>
      <c r="K221" s="239">
        <v>100</v>
      </c>
      <c r="L221" s="239">
        <v>100</v>
      </c>
      <c r="M221" s="239">
        <v>100</v>
      </c>
      <c r="N221" s="239">
        <v>100</v>
      </c>
      <c r="O221" s="239">
        <v>100</v>
      </c>
      <c r="P221" s="239">
        <v>100</v>
      </c>
      <c r="Q221" s="239">
        <v>100</v>
      </c>
      <c r="R221" s="239">
        <v>100</v>
      </c>
      <c r="S221" s="218">
        <v>8304</v>
      </c>
      <c r="T221" s="223">
        <f t="shared" si="3"/>
        <v>1</v>
      </c>
    </row>
    <row r="222" spans="2:20" x14ac:dyDescent="0.25">
      <c r="B222" s="240" t="s">
        <v>985</v>
      </c>
      <c r="C222" s="241" t="s">
        <v>1143</v>
      </c>
      <c r="D222" s="242" t="s">
        <v>780</v>
      </c>
      <c r="E222" s="243">
        <v>100</v>
      </c>
      <c r="F222" s="243">
        <v>100</v>
      </c>
      <c r="G222" s="243">
        <v>100</v>
      </c>
      <c r="H222" s="243">
        <v>100</v>
      </c>
      <c r="I222" s="243">
        <v>100</v>
      </c>
      <c r="J222" s="243">
        <v>100</v>
      </c>
      <c r="K222" s="243">
        <v>100</v>
      </c>
      <c r="L222" s="243">
        <v>100</v>
      </c>
      <c r="M222" s="243">
        <v>100</v>
      </c>
      <c r="N222" s="243">
        <v>100</v>
      </c>
      <c r="O222" s="243">
        <v>100</v>
      </c>
      <c r="P222" s="243">
        <v>100</v>
      </c>
      <c r="Q222" s="243">
        <v>100</v>
      </c>
      <c r="R222" s="243">
        <v>100</v>
      </c>
      <c r="S222" s="218">
        <v>8201</v>
      </c>
      <c r="T222" s="223">
        <f t="shared" si="3"/>
        <v>1</v>
      </c>
    </row>
    <row r="223" spans="2:20" x14ac:dyDescent="0.25">
      <c r="B223" s="236" t="s">
        <v>985</v>
      </c>
      <c r="C223" s="237" t="s">
        <v>1144</v>
      </c>
      <c r="D223" s="238" t="s">
        <v>780</v>
      </c>
      <c r="E223" s="239">
        <v>100</v>
      </c>
      <c r="F223" s="239">
        <v>100</v>
      </c>
      <c r="G223" s="239">
        <v>100</v>
      </c>
      <c r="H223" s="239">
        <v>100</v>
      </c>
      <c r="I223" s="239">
        <v>100</v>
      </c>
      <c r="J223" s="239">
        <v>100</v>
      </c>
      <c r="K223" s="239">
        <v>100</v>
      </c>
      <c r="L223" s="239">
        <v>100</v>
      </c>
      <c r="M223" s="239">
        <v>100</v>
      </c>
      <c r="N223" s="239">
        <v>100</v>
      </c>
      <c r="O223" s="239">
        <v>100</v>
      </c>
      <c r="P223" s="239">
        <v>100</v>
      </c>
      <c r="Q223" s="239">
        <v>100</v>
      </c>
      <c r="R223" s="239">
        <v>100</v>
      </c>
      <c r="S223" s="218">
        <v>8206</v>
      </c>
      <c r="T223" s="223">
        <f t="shared" si="3"/>
        <v>1</v>
      </c>
    </row>
    <row r="224" spans="2:20" x14ac:dyDescent="0.25">
      <c r="B224" s="240" t="s">
        <v>985</v>
      </c>
      <c r="C224" s="241" t="s">
        <v>1145</v>
      </c>
      <c r="D224" s="242" t="s">
        <v>780</v>
      </c>
      <c r="E224" s="243">
        <v>100</v>
      </c>
      <c r="F224" s="243">
        <v>100</v>
      </c>
      <c r="G224" s="243">
        <v>100</v>
      </c>
      <c r="H224" s="243">
        <v>100</v>
      </c>
      <c r="I224" s="243">
        <v>100</v>
      </c>
      <c r="J224" s="243">
        <v>100</v>
      </c>
      <c r="K224" s="243">
        <v>100</v>
      </c>
      <c r="L224" s="243">
        <v>100</v>
      </c>
      <c r="M224" s="243">
        <v>100</v>
      </c>
      <c r="N224" s="243">
        <v>100</v>
      </c>
      <c r="O224" s="243">
        <v>100</v>
      </c>
      <c r="P224" s="243">
        <v>100</v>
      </c>
      <c r="Q224" s="243">
        <v>100</v>
      </c>
      <c r="R224" s="243">
        <v>100</v>
      </c>
      <c r="S224" s="218">
        <v>8301</v>
      </c>
      <c r="T224" s="223">
        <f t="shared" si="3"/>
        <v>1</v>
      </c>
    </row>
    <row r="225" spans="2:20" x14ac:dyDescent="0.25">
      <c r="B225" s="236" t="s">
        <v>985</v>
      </c>
      <c r="C225" s="237" t="s">
        <v>1146</v>
      </c>
      <c r="D225" s="238" t="s">
        <v>780</v>
      </c>
      <c r="E225" s="239">
        <v>100</v>
      </c>
      <c r="F225" s="239">
        <v>100</v>
      </c>
      <c r="G225" s="239">
        <v>100</v>
      </c>
      <c r="H225" s="239">
        <v>100</v>
      </c>
      <c r="I225" s="239">
        <v>100</v>
      </c>
      <c r="J225" s="239">
        <v>100</v>
      </c>
      <c r="K225" s="239">
        <v>100</v>
      </c>
      <c r="L225" s="239">
        <v>100</v>
      </c>
      <c r="M225" s="239">
        <v>100</v>
      </c>
      <c r="N225" s="239">
        <v>100</v>
      </c>
      <c r="O225" s="239">
        <v>100</v>
      </c>
      <c r="P225" s="239">
        <v>100</v>
      </c>
      <c r="Q225" s="239">
        <v>100</v>
      </c>
      <c r="R225" s="239">
        <v>100</v>
      </c>
      <c r="S225" s="218">
        <v>8106</v>
      </c>
      <c r="T225" s="223">
        <f t="shared" si="3"/>
        <v>1</v>
      </c>
    </row>
    <row r="226" spans="2:20" x14ac:dyDescent="0.25">
      <c r="B226" s="240" t="s">
        <v>985</v>
      </c>
      <c r="C226" s="241" t="s">
        <v>1147</v>
      </c>
      <c r="D226" s="242" t="s">
        <v>780</v>
      </c>
      <c r="E226" s="243">
        <v>100</v>
      </c>
      <c r="F226" s="243">
        <v>100</v>
      </c>
      <c r="G226" s="243">
        <v>100</v>
      </c>
      <c r="H226" s="243">
        <v>100</v>
      </c>
      <c r="I226" s="243">
        <v>100</v>
      </c>
      <c r="J226" s="243">
        <v>100</v>
      </c>
      <c r="K226" s="243">
        <v>100</v>
      </c>
      <c r="L226" s="243">
        <v>100</v>
      </c>
      <c r="M226" s="243">
        <v>100</v>
      </c>
      <c r="N226" s="243">
        <v>100</v>
      </c>
      <c r="O226" s="243">
        <v>100</v>
      </c>
      <c r="P226" s="243">
        <v>100</v>
      </c>
      <c r="Q226" s="243">
        <v>100</v>
      </c>
      <c r="R226" s="243">
        <v>100</v>
      </c>
      <c r="S226" s="218">
        <v>8305</v>
      </c>
      <c r="T226" s="223">
        <f t="shared" si="3"/>
        <v>1</v>
      </c>
    </row>
    <row r="227" spans="2:20" x14ac:dyDescent="0.25">
      <c r="B227" s="236" t="s">
        <v>985</v>
      </c>
      <c r="C227" s="237" t="s">
        <v>1148</v>
      </c>
      <c r="D227" s="238" t="s">
        <v>780</v>
      </c>
      <c r="E227" s="239">
        <v>100</v>
      </c>
      <c r="F227" s="239">
        <v>100</v>
      </c>
      <c r="G227" s="239">
        <v>100</v>
      </c>
      <c r="H227" s="239">
        <v>100</v>
      </c>
      <c r="I227" s="239">
        <v>100</v>
      </c>
      <c r="J227" s="239">
        <v>100</v>
      </c>
      <c r="K227" s="239">
        <v>100</v>
      </c>
      <c r="L227" s="239">
        <v>100</v>
      </c>
      <c r="M227" s="239">
        <v>100</v>
      </c>
      <c r="N227" s="239">
        <v>100</v>
      </c>
      <c r="O227" s="239">
        <v>100</v>
      </c>
      <c r="P227" s="239">
        <v>100</v>
      </c>
      <c r="Q227" s="239">
        <v>100</v>
      </c>
      <c r="R227" s="239">
        <v>100</v>
      </c>
      <c r="S227" s="218">
        <v>8306</v>
      </c>
      <c r="T227" s="223">
        <f t="shared" si="3"/>
        <v>1</v>
      </c>
    </row>
    <row r="228" spans="2:20" x14ac:dyDescent="0.25">
      <c r="B228" s="240" t="s">
        <v>985</v>
      </c>
      <c r="C228" s="241" t="s">
        <v>1149</v>
      </c>
      <c r="D228" s="242" t="s">
        <v>780</v>
      </c>
      <c r="E228" s="243">
        <v>100</v>
      </c>
      <c r="F228" s="243">
        <v>100</v>
      </c>
      <c r="G228" s="243">
        <v>100</v>
      </c>
      <c r="H228" s="243">
        <v>100</v>
      </c>
      <c r="I228" s="243">
        <v>100</v>
      </c>
      <c r="J228" s="243">
        <v>100</v>
      </c>
      <c r="K228" s="243">
        <v>100</v>
      </c>
      <c r="L228" s="243">
        <v>100</v>
      </c>
      <c r="M228" s="243">
        <v>100</v>
      </c>
      <c r="N228" s="243">
        <v>100</v>
      </c>
      <c r="O228" s="243">
        <v>100</v>
      </c>
      <c r="P228" s="243">
        <v>100</v>
      </c>
      <c r="Q228" s="243">
        <v>100</v>
      </c>
      <c r="R228" s="243">
        <v>100</v>
      </c>
      <c r="S228" s="218">
        <v>8307</v>
      </c>
      <c r="T228" s="223">
        <f t="shared" si="3"/>
        <v>1</v>
      </c>
    </row>
    <row r="229" spans="2:20" x14ac:dyDescent="0.25">
      <c r="B229" s="236" t="s">
        <v>985</v>
      </c>
      <c r="C229" s="237" t="s">
        <v>1150</v>
      </c>
      <c r="D229" s="238" t="s">
        <v>780</v>
      </c>
      <c r="E229" s="239">
        <v>100</v>
      </c>
      <c r="F229" s="239">
        <v>100</v>
      </c>
      <c r="G229" s="239">
        <v>100</v>
      </c>
      <c r="H229" s="239">
        <v>100</v>
      </c>
      <c r="I229" s="239">
        <v>100</v>
      </c>
      <c r="J229" s="239">
        <v>100</v>
      </c>
      <c r="K229" s="239">
        <v>100</v>
      </c>
      <c r="L229" s="239">
        <v>100</v>
      </c>
      <c r="M229" s="239">
        <v>100</v>
      </c>
      <c r="N229" s="239">
        <v>100</v>
      </c>
      <c r="O229" s="239">
        <v>100</v>
      </c>
      <c r="P229" s="239">
        <v>100</v>
      </c>
      <c r="Q229" s="239">
        <v>100</v>
      </c>
      <c r="R229" s="239">
        <v>100</v>
      </c>
      <c r="S229" s="218">
        <v>8107</v>
      </c>
      <c r="T229" s="223">
        <f t="shared" si="3"/>
        <v>1</v>
      </c>
    </row>
    <row r="230" spans="2:20" x14ac:dyDescent="0.25">
      <c r="B230" s="240" t="s">
        <v>985</v>
      </c>
      <c r="C230" s="241" t="s">
        <v>1151</v>
      </c>
      <c r="D230" s="242" t="s">
        <v>780</v>
      </c>
      <c r="E230" s="243">
        <v>100</v>
      </c>
      <c r="F230" s="243">
        <v>100</v>
      </c>
      <c r="G230" s="243">
        <v>100</v>
      </c>
      <c r="H230" s="243">
        <v>100</v>
      </c>
      <c r="I230" s="243">
        <v>100</v>
      </c>
      <c r="J230" s="243">
        <v>100</v>
      </c>
      <c r="K230" s="243">
        <v>100</v>
      </c>
      <c r="L230" s="243">
        <v>100</v>
      </c>
      <c r="M230" s="243">
        <v>100</v>
      </c>
      <c r="N230" s="243">
        <v>100</v>
      </c>
      <c r="O230" s="243">
        <v>100</v>
      </c>
      <c r="P230" s="243">
        <v>100</v>
      </c>
      <c r="Q230" s="243">
        <v>100</v>
      </c>
      <c r="R230" s="243">
        <v>100</v>
      </c>
      <c r="S230" s="218">
        <v>8308</v>
      </c>
      <c r="T230" s="223">
        <f t="shared" si="3"/>
        <v>1</v>
      </c>
    </row>
    <row r="231" spans="2:20" x14ac:dyDescent="0.25">
      <c r="B231" s="236" t="s">
        <v>985</v>
      </c>
      <c r="C231" s="237" t="s">
        <v>1152</v>
      </c>
      <c r="D231" s="238" t="s">
        <v>780</v>
      </c>
      <c r="E231" s="239">
        <v>100</v>
      </c>
      <c r="F231" s="239">
        <v>100</v>
      </c>
      <c r="G231" s="239">
        <v>100</v>
      </c>
      <c r="H231" s="239">
        <v>100</v>
      </c>
      <c r="I231" s="239">
        <v>100</v>
      </c>
      <c r="J231" s="239">
        <v>100</v>
      </c>
      <c r="K231" s="239">
        <v>100</v>
      </c>
      <c r="L231" s="239">
        <v>100</v>
      </c>
      <c r="M231" s="239">
        <v>100</v>
      </c>
      <c r="N231" s="239">
        <v>100</v>
      </c>
      <c r="O231" s="239">
        <v>100</v>
      </c>
      <c r="P231" s="239">
        <v>100</v>
      </c>
      <c r="Q231" s="239">
        <v>100</v>
      </c>
      <c r="R231" s="239">
        <v>100</v>
      </c>
      <c r="S231" s="218">
        <v>8309</v>
      </c>
      <c r="T231" s="223">
        <f t="shared" si="3"/>
        <v>1</v>
      </c>
    </row>
    <row r="232" spans="2:20" x14ac:dyDescent="0.25">
      <c r="B232" s="240" t="s">
        <v>985</v>
      </c>
      <c r="C232" s="241" t="s">
        <v>1153</v>
      </c>
      <c r="D232" s="242" t="s">
        <v>780</v>
      </c>
      <c r="E232" s="243">
        <v>100</v>
      </c>
      <c r="F232" s="243">
        <v>100</v>
      </c>
      <c r="G232" s="243">
        <v>100</v>
      </c>
      <c r="H232" s="243">
        <v>100</v>
      </c>
      <c r="I232" s="243">
        <v>100</v>
      </c>
      <c r="J232" s="243">
        <v>100</v>
      </c>
      <c r="K232" s="243">
        <v>100</v>
      </c>
      <c r="L232" s="243">
        <v>100</v>
      </c>
      <c r="M232" s="243">
        <v>100</v>
      </c>
      <c r="N232" s="243">
        <v>100</v>
      </c>
      <c r="O232" s="243">
        <v>100</v>
      </c>
      <c r="P232" s="243">
        <v>100</v>
      </c>
      <c r="Q232" s="243">
        <v>100</v>
      </c>
      <c r="R232" s="243">
        <v>100</v>
      </c>
      <c r="S232" s="218">
        <v>8108</v>
      </c>
      <c r="T232" s="223">
        <f t="shared" si="3"/>
        <v>1</v>
      </c>
    </row>
    <row r="233" spans="2:20" x14ac:dyDescent="0.25">
      <c r="B233" s="236" t="s">
        <v>985</v>
      </c>
      <c r="C233" s="237" t="s">
        <v>1154</v>
      </c>
      <c r="D233" s="238" t="s">
        <v>780</v>
      </c>
      <c r="E233" s="239">
        <v>100</v>
      </c>
      <c r="F233" s="239">
        <v>100</v>
      </c>
      <c r="G233" s="239">
        <v>100</v>
      </c>
      <c r="H233" s="239">
        <v>100</v>
      </c>
      <c r="I233" s="239">
        <v>100</v>
      </c>
      <c r="J233" s="239">
        <v>100</v>
      </c>
      <c r="K233" s="239">
        <v>100</v>
      </c>
      <c r="L233" s="239">
        <v>100</v>
      </c>
      <c r="M233" s="239">
        <v>100</v>
      </c>
      <c r="N233" s="239">
        <v>100</v>
      </c>
      <c r="O233" s="239">
        <v>100</v>
      </c>
      <c r="P233" s="239">
        <v>100</v>
      </c>
      <c r="Q233" s="239">
        <v>100</v>
      </c>
      <c r="R233" s="239">
        <v>100</v>
      </c>
      <c r="S233" s="218">
        <v>8310</v>
      </c>
      <c r="T233" s="223">
        <f t="shared" si="3"/>
        <v>1</v>
      </c>
    </row>
    <row r="234" spans="2:20" x14ac:dyDescent="0.25">
      <c r="B234" s="240" t="s">
        <v>985</v>
      </c>
      <c r="C234" s="241" t="s">
        <v>1155</v>
      </c>
      <c r="D234" s="242" t="s">
        <v>780</v>
      </c>
      <c r="E234" s="243">
        <v>100</v>
      </c>
      <c r="F234" s="243">
        <v>100</v>
      </c>
      <c r="G234" s="243">
        <v>100</v>
      </c>
      <c r="H234" s="243">
        <v>100</v>
      </c>
      <c r="I234" s="243">
        <v>100</v>
      </c>
      <c r="J234" s="243">
        <v>100</v>
      </c>
      <c r="K234" s="243">
        <v>100</v>
      </c>
      <c r="L234" s="243">
        <v>100</v>
      </c>
      <c r="M234" s="243">
        <v>100</v>
      </c>
      <c r="N234" s="243">
        <v>100</v>
      </c>
      <c r="O234" s="243">
        <v>100</v>
      </c>
      <c r="P234" s="243">
        <v>100</v>
      </c>
      <c r="Q234" s="243">
        <v>100</v>
      </c>
      <c r="R234" s="243">
        <v>100</v>
      </c>
      <c r="S234" s="218">
        <v>8311</v>
      </c>
      <c r="T234" s="223">
        <f t="shared" si="3"/>
        <v>1</v>
      </c>
    </row>
    <row r="235" spans="2:20" x14ac:dyDescent="0.25">
      <c r="B235" s="236" t="s">
        <v>985</v>
      </c>
      <c r="C235" s="237" t="s">
        <v>1156</v>
      </c>
      <c r="D235" s="238" t="s">
        <v>780</v>
      </c>
      <c r="E235" s="239">
        <v>100</v>
      </c>
      <c r="F235" s="239">
        <v>100</v>
      </c>
      <c r="G235" s="239">
        <v>100</v>
      </c>
      <c r="H235" s="239">
        <v>100</v>
      </c>
      <c r="I235" s="239">
        <v>100</v>
      </c>
      <c r="J235" s="239">
        <v>100</v>
      </c>
      <c r="K235" s="239">
        <v>100</v>
      </c>
      <c r="L235" s="239">
        <v>100</v>
      </c>
      <c r="M235" s="239">
        <v>100</v>
      </c>
      <c r="N235" s="239">
        <v>100</v>
      </c>
      <c r="O235" s="239">
        <v>100</v>
      </c>
      <c r="P235" s="239">
        <v>100</v>
      </c>
      <c r="Q235" s="239">
        <v>100</v>
      </c>
      <c r="R235" s="239">
        <v>100</v>
      </c>
      <c r="S235" s="218">
        <v>8109</v>
      </c>
      <c r="T235" s="223">
        <f t="shared" si="3"/>
        <v>1</v>
      </c>
    </row>
    <row r="236" spans="2:20" x14ac:dyDescent="0.25">
      <c r="B236" s="240" t="s">
        <v>985</v>
      </c>
      <c r="C236" s="241" t="s">
        <v>1157</v>
      </c>
      <c r="D236" s="242" t="s">
        <v>780</v>
      </c>
      <c r="E236" s="243">
        <v>100</v>
      </c>
      <c r="F236" s="243">
        <v>100</v>
      </c>
      <c r="G236" s="243">
        <v>100</v>
      </c>
      <c r="H236" s="243">
        <v>100</v>
      </c>
      <c r="I236" s="243">
        <v>100</v>
      </c>
      <c r="J236" s="243">
        <v>100</v>
      </c>
      <c r="K236" s="243">
        <v>100</v>
      </c>
      <c r="L236" s="243">
        <v>100</v>
      </c>
      <c r="M236" s="243">
        <v>100</v>
      </c>
      <c r="N236" s="243">
        <v>100</v>
      </c>
      <c r="O236" s="243">
        <v>100</v>
      </c>
      <c r="P236" s="243">
        <v>100</v>
      </c>
      <c r="Q236" s="243">
        <v>100</v>
      </c>
      <c r="R236" s="243">
        <v>100</v>
      </c>
      <c r="S236" s="218">
        <v>8110</v>
      </c>
      <c r="T236" s="223">
        <f t="shared" si="3"/>
        <v>1</v>
      </c>
    </row>
    <row r="237" spans="2:20" x14ac:dyDescent="0.25">
      <c r="B237" s="236" t="s">
        <v>985</v>
      </c>
      <c r="C237" s="237" t="s">
        <v>1158</v>
      </c>
      <c r="D237" s="238" t="s">
        <v>780</v>
      </c>
      <c r="E237" s="239">
        <v>100</v>
      </c>
      <c r="F237" s="239">
        <v>100</v>
      </c>
      <c r="G237" s="239">
        <v>100</v>
      </c>
      <c r="H237" s="239">
        <v>100</v>
      </c>
      <c r="I237" s="239">
        <v>100</v>
      </c>
      <c r="J237" s="239">
        <v>100</v>
      </c>
      <c r="K237" s="239">
        <v>100</v>
      </c>
      <c r="L237" s="239">
        <v>100</v>
      </c>
      <c r="M237" s="239">
        <v>100</v>
      </c>
      <c r="N237" s="239">
        <v>100</v>
      </c>
      <c r="O237" s="239">
        <v>100</v>
      </c>
      <c r="P237" s="239">
        <v>100</v>
      </c>
      <c r="Q237" s="239">
        <v>100</v>
      </c>
      <c r="R237" s="239">
        <v>100</v>
      </c>
      <c r="S237" s="218">
        <v>8207</v>
      </c>
      <c r="T237" s="223">
        <f t="shared" si="3"/>
        <v>1</v>
      </c>
    </row>
    <row r="238" spans="2:20" x14ac:dyDescent="0.25">
      <c r="B238" s="240" t="s">
        <v>985</v>
      </c>
      <c r="C238" s="241" t="s">
        <v>1159</v>
      </c>
      <c r="D238" s="242" t="s">
        <v>780</v>
      </c>
      <c r="E238" s="243">
        <v>100</v>
      </c>
      <c r="F238" s="243">
        <v>100</v>
      </c>
      <c r="G238" s="243">
        <v>100</v>
      </c>
      <c r="H238" s="243">
        <v>100</v>
      </c>
      <c r="I238" s="243">
        <v>100</v>
      </c>
      <c r="J238" s="243">
        <v>100</v>
      </c>
      <c r="K238" s="243">
        <v>100</v>
      </c>
      <c r="L238" s="243">
        <v>100</v>
      </c>
      <c r="M238" s="243">
        <v>100</v>
      </c>
      <c r="N238" s="243">
        <v>100</v>
      </c>
      <c r="O238" s="243">
        <v>100</v>
      </c>
      <c r="P238" s="243">
        <v>100</v>
      </c>
      <c r="Q238" s="243">
        <v>100</v>
      </c>
      <c r="R238" s="243">
        <v>100</v>
      </c>
      <c r="S238" s="218">
        <v>8111</v>
      </c>
      <c r="T238" s="223">
        <f t="shared" si="3"/>
        <v>1</v>
      </c>
    </row>
    <row r="239" spans="2:20" x14ac:dyDescent="0.25">
      <c r="B239" s="236" t="s">
        <v>985</v>
      </c>
      <c r="C239" s="237" t="s">
        <v>1160</v>
      </c>
      <c r="D239" s="238" t="s">
        <v>780</v>
      </c>
      <c r="E239" s="239">
        <v>100</v>
      </c>
      <c r="F239" s="239">
        <v>100</v>
      </c>
      <c r="G239" s="239">
        <v>100</v>
      </c>
      <c r="H239" s="239">
        <v>100</v>
      </c>
      <c r="I239" s="239">
        <v>100</v>
      </c>
      <c r="J239" s="239">
        <v>100</v>
      </c>
      <c r="K239" s="239">
        <v>100</v>
      </c>
      <c r="L239" s="239">
        <v>100</v>
      </c>
      <c r="M239" s="239">
        <v>100</v>
      </c>
      <c r="N239" s="239">
        <v>100</v>
      </c>
      <c r="O239" s="239">
        <v>100</v>
      </c>
      <c r="P239" s="239">
        <v>100</v>
      </c>
      <c r="Q239" s="239">
        <v>100</v>
      </c>
      <c r="R239" s="239">
        <v>100</v>
      </c>
      <c r="S239" s="218">
        <v>8312</v>
      </c>
      <c r="T239" s="223">
        <f t="shared" si="3"/>
        <v>1</v>
      </c>
    </row>
    <row r="240" spans="2:20" x14ac:dyDescent="0.25">
      <c r="B240" s="240" t="s">
        <v>985</v>
      </c>
      <c r="C240" s="241" t="s">
        <v>1161</v>
      </c>
      <c r="D240" s="242" t="s">
        <v>780</v>
      </c>
      <c r="E240" s="243">
        <v>100</v>
      </c>
      <c r="F240" s="243">
        <v>100</v>
      </c>
      <c r="G240" s="243">
        <v>100</v>
      </c>
      <c r="H240" s="243">
        <v>100</v>
      </c>
      <c r="I240" s="243">
        <v>100</v>
      </c>
      <c r="J240" s="243">
        <v>100</v>
      </c>
      <c r="K240" s="243">
        <v>100</v>
      </c>
      <c r="L240" s="243">
        <v>100</v>
      </c>
      <c r="M240" s="243">
        <v>100</v>
      </c>
      <c r="N240" s="243">
        <v>100</v>
      </c>
      <c r="O240" s="243">
        <v>100</v>
      </c>
      <c r="P240" s="243">
        <v>100</v>
      </c>
      <c r="Q240" s="243">
        <v>100</v>
      </c>
      <c r="R240" s="243">
        <v>100</v>
      </c>
      <c r="S240" s="218">
        <v>8313</v>
      </c>
      <c r="T240" s="223">
        <f t="shared" si="3"/>
        <v>1</v>
      </c>
    </row>
    <row r="241" spans="2:20" x14ac:dyDescent="0.25">
      <c r="B241" s="244" t="s">
        <v>986</v>
      </c>
      <c r="C241" s="237" t="s">
        <v>1162</v>
      </c>
      <c r="D241" s="238" t="s">
        <v>780</v>
      </c>
      <c r="E241" s="239">
        <v>100</v>
      </c>
      <c r="F241" s="239">
        <v>100</v>
      </c>
      <c r="G241" s="239">
        <v>100</v>
      </c>
      <c r="H241" s="239">
        <v>100</v>
      </c>
      <c r="I241" s="239">
        <v>100</v>
      </c>
      <c r="J241" s="239">
        <v>100</v>
      </c>
      <c r="K241" s="239">
        <v>100</v>
      </c>
      <c r="L241" s="239">
        <v>100</v>
      </c>
      <c r="M241" s="239">
        <v>100</v>
      </c>
      <c r="N241" s="239">
        <v>100</v>
      </c>
      <c r="O241" s="239">
        <v>100</v>
      </c>
      <c r="P241" s="239">
        <v>100</v>
      </c>
      <c r="Q241" s="239">
        <v>100</v>
      </c>
      <c r="R241" s="239">
        <v>100</v>
      </c>
      <c r="S241" s="218">
        <v>16102</v>
      </c>
      <c r="T241" s="223">
        <f t="shared" si="3"/>
        <v>1</v>
      </c>
    </row>
    <row r="242" spans="2:20" x14ac:dyDescent="0.25">
      <c r="B242" s="245" t="s">
        <v>986</v>
      </c>
      <c r="C242" s="241" t="s">
        <v>1163</v>
      </c>
      <c r="D242" s="242" t="s">
        <v>780</v>
      </c>
      <c r="E242" s="243">
        <v>100</v>
      </c>
      <c r="F242" s="243">
        <v>100</v>
      </c>
      <c r="G242" s="243">
        <v>100</v>
      </c>
      <c r="H242" s="243">
        <v>100</v>
      </c>
      <c r="I242" s="243">
        <v>100</v>
      </c>
      <c r="J242" s="243">
        <v>100</v>
      </c>
      <c r="K242" s="243">
        <v>100</v>
      </c>
      <c r="L242" s="243">
        <v>100</v>
      </c>
      <c r="M242" s="243">
        <v>100</v>
      </c>
      <c r="N242" s="243">
        <v>100</v>
      </c>
      <c r="O242" s="243">
        <v>100</v>
      </c>
      <c r="P242" s="243">
        <v>100</v>
      </c>
      <c r="Q242" s="243">
        <v>100</v>
      </c>
      <c r="R242" s="243">
        <v>100</v>
      </c>
      <c r="S242" s="218">
        <v>16101</v>
      </c>
      <c r="T242" s="223">
        <f t="shared" si="3"/>
        <v>1</v>
      </c>
    </row>
    <row r="243" spans="2:20" x14ac:dyDescent="0.25">
      <c r="B243" s="244" t="s">
        <v>986</v>
      </c>
      <c r="C243" s="237" t="s">
        <v>1164</v>
      </c>
      <c r="D243" s="238" t="s">
        <v>780</v>
      </c>
      <c r="E243" s="239">
        <v>100</v>
      </c>
      <c r="F243" s="239">
        <v>100</v>
      </c>
      <c r="G243" s="239">
        <v>100</v>
      </c>
      <c r="H243" s="239">
        <v>100</v>
      </c>
      <c r="I243" s="239">
        <v>100</v>
      </c>
      <c r="J243" s="239">
        <v>100</v>
      </c>
      <c r="K243" s="239">
        <v>100</v>
      </c>
      <c r="L243" s="239">
        <v>100</v>
      </c>
      <c r="M243" s="239">
        <v>100</v>
      </c>
      <c r="N243" s="239">
        <v>100</v>
      </c>
      <c r="O243" s="239">
        <v>100</v>
      </c>
      <c r="P243" s="239">
        <v>100</v>
      </c>
      <c r="Q243" s="239">
        <v>-100</v>
      </c>
      <c r="R243" s="239">
        <v>-100</v>
      </c>
      <c r="S243" s="218">
        <v>16103</v>
      </c>
      <c r="T243" s="223">
        <f t="shared" si="3"/>
        <v>0.7142857142857143</v>
      </c>
    </row>
    <row r="244" spans="2:20" x14ac:dyDescent="0.25">
      <c r="B244" s="245" t="s">
        <v>986</v>
      </c>
      <c r="C244" s="241" t="s">
        <v>1165</v>
      </c>
      <c r="D244" s="242" t="s">
        <v>780</v>
      </c>
      <c r="E244" s="243">
        <v>100</v>
      </c>
      <c r="F244" s="243">
        <v>100</v>
      </c>
      <c r="G244" s="243">
        <v>100</v>
      </c>
      <c r="H244" s="243">
        <v>100</v>
      </c>
      <c r="I244" s="243">
        <v>100</v>
      </c>
      <c r="J244" s="243">
        <v>100</v>
      </c>
      <c r="K244" s="243">
        <v>100</v>
      </c>
      <c r="L244" s="243">
        <v>100</v>
      </c>
      <c r="M244" s="243">
        <v>100</v>
      </c>
      <c r="N244" s="243">
        <v>100</v>
      </c>
      <c r="O244" s="243">
        <v>100</v>
      </c>
      <c r="P244" s="243">
        <v>100</v>
      </c>
      <c r="Q244" s="243">
        <v>100</v>
      </c>
      <c r="R244" s="243">
        <v>100</v>
      </c>
      <c r="S244" s="218">
        <v>16202</v>
      </c>
      <c r="T244" s="223">
        <f t="shared" si="3"/>
        <v>1</v>
      </c>
    </row>
    <row r="245" spans="2:20" x14ac:dyDescent="0.25">
      <c r="B245" s="244" t="s">
        <v>986</v>
      </c>
      <c r="C245" s="237" t="s">
        <v>1166</v>
      </c>
      <c r="D245" s="238" t="s">
        <v>780</v>
      </c>
      <c r="E245" s="239">
        <v>100</v>
      </c>
      <c r="F245" s="239">
        <v>100</v>
      </c>
      <c r="G245" s="239">
        <v>100</v>
      </c>
      <c r="H245" s="239">
        <v>100</v>
      </c>
      <c r="I245" s="239">
        <v>100</v>
      </c>
      <c r="J245" s="239">
        <v>100</v>
      </c>
      <c r="K245" s="239">
        <v>100</v>
      </c>
      <c r="L245" s="239">
        <v>100</v>
      </c>
      <c r="M245" s="239">
        <v>100</v>
      </c>
      <c r="N245" s="239">
        <v>100</v>
      </c>
      <c r="O245" s="239">
        <v>100</v>
      </c>
      <c r="P245" s="239">
        <v>100</v>
      </c>
      <c r="Q245" s="239">
        <v>100</v>
      </c>
      <c r="R245" s="239">
        <v>100</v>
      </c>
      <c r="S245" s="218">
        <v>16203</v>
      </c>
      <c r="T245" s="223">
        <f t="shared" si="3"/>
        <v>1</v>
      </c>
    </row>
    <row r="246" spans="2:20" x14ac:dyDescent="0.25">
      <c r="B246" s="245" t="s">
        <v>986</v>
      </c>
      <c r="C246" s="241" t="s">
        <v>1167</v>
      </c>
      <c r="D246" s="242" t="s">
        <v>780</v>
      </c>
      <c r="E246" s="243">
        <v>100</v>
      </c>
      <c r="F246" s="243">
        <v>100</v>
      </c>
      <c r="G246" s="243">
        <v>100</v>
      </c>
      <c r="H246" s="243">
        <v>100</v>
      </c>
      <c r="I246" s="243">
        <v>100</v>
      </c>
      <c r="J246" s="243">
        <v>100</v>
      </c>
      <c r="K246" s="243">
        <v>100</v>
      </c>
      <c r="L246" s="243">
        <v>100</v>
      </c>
      <c r="M246" s="243">
        <v>100</v>
      </c>
      <c r="N246" s="243">
        <v>100</v>
      </c>
      <c r="O246" s="243">
        <v>100</v>
      </c>
      <c r="P246" s="243">
        <v>100</v>
      </c>
      <c r="Q246" s="243">
        <v>100</v>
      </c>
      <c r="R246" s="243">
        <v>100</v>
      </c>
      <c r="S246" s="218">
        <v>16302</v>
      </c>
      <c r="T246" s="223">
        <f t="shared" si="3"/>
        <v>1</v>
      </c>
    </row>
    <row r="247" spans="2:20" x14ac:dyDescent="0.25">
      <c r="B247" s="244" t="s">
        <v>986</v>
      </c>
      <c r="C247" s="237" t="s">
        <v>1168</v>
      </c>
      <c r="D247" s="238" t="s">
        <v>780</v>
      </c>
      <c r="E247" s="239">
        <v>100</v>
      </c>
      <c r="F247" s="239">
        <v>100</v>
      </c>
      <c r="G247" s="239">
        <v>100</v>
      </c>
      <c r="H247" s="239">
        <v>100</v>
      </c>
      <c r="I247" s="239">
        <v>100</v>
      </c>
      <c r="J247" s="239">
        <v>100</v>
      </c>
      <c r="K247" s="239">
        <v>100</v>
      </c>
      <c r="L247" s="239">
        <v>100</v>
      </c>
      <c r="M247" s="239">
        <v>100</v>
      </c>
      <c r="N247" s="239">
        <v>100</v>
      </c>
      <c r="O247" s="239">
        <v>100</v>
      </c>
      <c r="P247" s="239">
        <v>100</v>
      </c>
      <c r="Q247" s="239">
        <v>100</v>
      </c>
      <c r="R247" s="239">
        <v>100</v>
      </c>
      <c r="S247" s="218">
        <v>16104</v>
      </c>
      <c r="T247" s="223">
        <f t="shared" si="3"/>
        <v>1</v>
      </c>
    </row>
    <row r="248" spans="2:20" x14ac:dyDescent="0.25">
      <c r="B248" s="245" t="s">
        <v>986</v>
      </c>
      <c r="C248" s="241" t="s">
        <v>1169</v>
      </c>
      <c r="D248" s="242" t="s">
        <v>780</v>
      </c>
      <c r="E248" s="243">
        <v>100</v>
      </c>
      <c r="F248" s="243">
        <v>100</v>
      </c>
      <c r="G248" s="243">
        <v>100</v>
      </c>
      <c r="H248" s="243">
        <v>100</v>
      </c>
      <c r="I248" s="243">
        <v>100</v>
      </c>
      <c r="J248" s="243">
        <v>100</v>
      </c>
      <c r="K248" s="243">
        <v>100</v>
      </c>
      <c r="L248" s="243">
        <v>100</v>
      </c>
      <c r="M248" s="243">
        <v>100</v>
      </c>
      <c r="N248" s="243">
        <v>100</v>
      </c>
      <c r="O248" s="243">
        <v>100</v>
      </c>
      <c r="P248" s="243">
        <v>100</v>
      </c>
      <c r="Q248" s="243">
        <v>100</v>
      </c>
      <c r="R248" s="243">
        <v>100</v>
      </c>
      <c r="S248" s="218">
        <v>16204</v>
      </c>
      <c r="T248" s="223">
        <f t="shared" si="3"/>
        <v>1</v>
      </c>
    </row>
    <row r="249" spans="2:20" x14ac:dyDescent="0.25">
      <c r="B249" s="244" t="s">
        <v>986</v>
      </c>
      <c r="C249" s="237" t="s">
        <v>1170</v>
      </c>
      <c r="D249" s="238" t="s">
        <v>780</v>
      </c>
      <c r="E249" s="239">
        <v>100</v>
      </c>
      <c r="F249" s="239">
        <v>100</v>
      </c>
      <c r="G249" s="239">
        <v>100</v>
      </c>
      <c r="H249" s="239">
        <v>100</v>
      </c>
      <c r="I249" s="239">
        <v>100</v>
      </c>
      <c r="J249" s="239">
        <v>100</v>
      </c>
      <c r="K249" s="239">
        <v>100</v>
      </c>
      <c r="L249" s="239">
        <v>100</v>
      </c>
      <c r="M249" s="239">
        <v>100</v>
      </c>
      <c r="N249" s="239">
        <v>100</v>
      </c>
      <c r="O249" s="239">
        <v>100</v>
      </c>
      <c r="P249" s="239">
        <v>100</v>
      </c>
      <c r="Q249" s="239">
        <v>100</v>
      </c>
      <c r="R249" s="239">
        <v>100</v>
      </c>
      <c r="S249" s="218">
        <v>16303</v>
      </c>
      <c r="T249" s="223">
        <f t="shared" si="3"/>
        <v>1</v>
      </c>
    </row>
    <row r="250" spans="2:20" x14ac:dyDescent="0.25">
      <c r="B250" s="245" t="s">
        <v>986</v>
      </c>
      <c r="C250" s="241" t="s">
        <v>1171</v>
      </c>
      <c r="D250" s="242" t="s">
        <v>780</v>
      </c>
      <c r="E250" s="243">
        <v>100</v>
      </c>
      <c r="F250" s="243">
        <v>100</v>
      </c>
      <c r="G250" s="243">
        <v>100</v>
      </c>
      <c r="H250" s="243">
        <v>100</v>
      </c>
      <c r="I250" s="243">
        <v>100</v>
      </c>
      <c r="J250" s="243">
        <v>100</v>
      </c>
      <c r="K250" s="243">
        <v>100</v>
      </c>
      <c r="L250" s="243">
        <v>100</v>
      </c>
      <c r="M250" s="243">
        <v>100</v>
      </c>
      <c r="N250" s="243">
        <v>100</v>
      </c>
      <c r="O250" s="243">
        <v>100</v>
      </c>
      <c r="P250" s="243">
        <v>100</v>
      </c>
      <c r="Q250" s="243">
        <v>100</v>
      </c>
      <c r="R250" s="243">
        <v>100</v>
      </c>
      <c r="S250" s="218">
        <v>16105</v>
      </c>
      <c r="T250" s="223">
        <f t="shared" si="3"/>
        <v>1</v>
      </c>
    </row>
    <row r="251" spans="2:20" x14ac:dyDescent="0.25">
      <c r="B251" s="244" t="s">
        <v>986</v>
      </c>
      <c r="C251" s="237" t="s">
        <v>1172</v>
      </c>
      <c r="D251" s="238" t="s">
        <v>780</v>
      </c>
      <c r="E251" s="239">
        <v>100</v>
      </c>
      <c r="F251" s="239">
        <v>100</v>
      </c>
      <c r="G251" s="239">
        <v>100</v>
      </c>
      <c r="H251" s="239">
        <v>100</v>
      </c>
      <c r="I251" s="239">
        <v>100</v>
      </c>
      <c r="J251" s="239">
        <v>100</v>
      </c>
      <c r="K251" s="239">
        <v>100</v>
      </c>
      <c r="L251" s="239">
        <v>100</v>
      </c>
      <c r="M251" s="239">
        <v>100</v>
      </c>
      <c r="N251" s="239">
        <v>100</v>
      </c>
      <c r="O251" s="239">
        <v>100</v>
      </c>
      <c r="P251" s="239">
        <v>100</v>
      </c>
      <c r="Q251" s="239">
        <v>100</v>
      </c>
      <c r="R251" s="239">
        <v>100</v>
      </c>
      <c r="S251" s="218">
        <v>16106</v>
      </c>
      <c r="T251" s="223">
        <f t="shared" si="3"/>
        <v>1</v>
      </c>
    </row>
    <row r="252" spans="2:20" x14ac:dyDescent="0.25">
      <c r="B252" s="245" t="s">
        <v>986</v>
      </c>
      <c r="C252" s="241" t="s">
        <v>1173</v>
      </c>
      <c r="D252" s="242" t="s">
        <v>780</v>
      </c>
      <c r="E252" s="243">
        <v>100</v>
      </c>
      <c r="F252" s="243">
        <v>100</v>
      </c>
      <c r="G252" s="243">
        <v>100</v>
      </c>
      <c r="H252" s="243">
        <v>100</v>
      </c>
      <c r="I252" s="243">
        <v>100</v>
      </c>
      <c r="J252" s="243">
        <v>100</v>
      </c>
      <c r="K252" s="243">
        <v>100</v>
      </c>
      <c r="L252" s="243">
        <v>100</v>
      </c>
      <c r="M252" s="243">
        <v>100</v>
      </c>
      <c r="N252" s="243">
        <v>100</v>
      </c>
      <c r="O252" s="243">
        <v>100</v>
      </c>
      <c r="P252" s="243">
        <v>100</v>
      </c>
      <c r="Q252" s="243">
        <v>100</v>
      </c>
      <c r="R252" s="243">
        <v>100</v>
      </c>
      <c r="S252" s="218">
        <v>16205</v>
      </c>
      <c r="T252" s="223">
        <f t="shared" si="3"/>
        <v>1</v>
      </c>
    </row>
    <row r="253" spans="2:20" x14ac:dyDescent="0.25">
      <c r="B253" s="244" t="s">
        <v>986</v>
      </c>
      <c r="C253" s="237" t="s">
        <v>1174</v>
      </c>
      <c r="D253" s="238" t="s">
        <v>780</v>
      </c>
      <c r="E253" s="239">
        <v>100</v>
      </c>
      <c r="F253" s="239">
        <v>100</v>
      </c>
      <c r="G253" s="239">
        <v>100</v>
      </c>
      <c r="H253" s="239">
        <v>100</v>
      </c>
      <c r="I253" s="239">
        <v>100</v>
      </c>
      <c r="J253" s="239">
        <v>100</v>
      </c>
      <c r="K253" s="239">
        <v>100</v>
      </c>
      <c r="L253" s="239">
        <v>100</v>
      </c>
      <c r="M253" s="239">
        <v>100</v>
      </c>
      <c r="N253" s="239">
        <v>100</v>
      </c>
      <c r="O253" s="239">
        <v>100</v>
      </c>
      <c r="P253" s="239">
        <v>100</v>
      </c>
      <c r="Q253" s="239">
        <v>100</v>
      </c>
      <c r="R253" s="239">
        <v>100</v>
      </c>
      <c r="S253" s="218">
        <v>16107</v>
      </c>
      <c r="T253" s="223">
        <f t="shared" si="3"/>
        <v>1</v>
      </c>
    </row>
    <row r="254" spans="2:20" x14ac:dyDescent="0.25">
      <c r="B254" s="245" t="s">
        <v>986</v>
      </c>
      <c r="C254" s="241" t="s">
        <v>1175</v>
      </c>
      <c r="D254" s="242" t="s">
        <v>780</v>
      </c>
      <c r="E254" s="243">
        <v>100</v>
      </c>
      <c r="F254" s="243">
        <v>100</v>
      </c>
      <c r="G254" s="243">
        <v>100</v>
      </c>
      <c r="H254" s="243">
        <v>100</v>
      </c>
      <c r="I254" s="243">
        <v>100</v>
      </c>
      <c r="J254" s="243">
        <v>100</v>
      </c>
      <c r="K254" s="243">
        <v>100</v>
      </c>
      <c r="L254" s="243">
        <v>100</v>
      </c>
      <c r="M254" s="243">
        <v>100</v>
      </c>
      <c r="N254" s="243">
        <v>100</v>
      </c>
      <c r="O254" s="243">
        <v>100</v>
      </c>
      <c r="P254" s="243">
        <v>100</v>
      </c>
      <c r="Q254" s="243">
        <v>100</v>
      </c>
      <c r="R254" s="243">
        <v>100</v>
      </c>
      <c r="S254" s="218">
        <v>16201</v>
      </c>
      <c r="T254" s="223">
        <f t="shared" si="3"/>
        <v>1</v>
      </c>
    </row>
    <row r="255" spans="2:20" x14ac:dyDescent="0.25">
      <c r="B255" s="244" t="s">
        <v>986</v>
      </c>
      <c r="C255" s="237" t="s">
        <v>1176</v>
      </c>
      <c r="D255" s="238" t="s">
        <v>780</v>
      </c>
      <c r="E255" s="239">
        <v>100</v>
      </c>
      <c r="F255" s="239">
        <v>100</v>
      </c>
      <c r="G255" s="239">
        <v>100</v>
      </c>
      <c r="H255" s="239">
        <v>100</v>
      </c>
      <c r="I255" s="239">
        <v>100</v>
      </c>
      <c r="J255" s="239">
        <v>100</v>
      </c>
      <c r="K255" s="239">
        <v>100</v>
      </c>
      <c r="L255" s="239">
        <v>100</v>
      </c>
      <c r="M255" s="239">
        <v>100</v>
      </c>
      <c r="N255" s="239">
        <v>100</v>
      </c>
      <c r="O255" s="239">
        <v>100</v>
      </c>
      <c r="P255" s="239">
        <v>100</v>
      </c>
      <c r="Q255" s="239">
        <v>100</v>
      </c>
      <c r="R255" s="239">
        <v>100</v>
      </c>
      <c r="S255" s="218">
        <v>16206</v>
      </c>
      <c r="T255" s="223">
        <f t="shared" si="3"/>
        <v>1</v>
      </c>
    </row>
    <row r="256" spans="2:20" x14ac:dyDescent="0.25">
      <c r="B256" s="245" t="s">
        <v>986</v>
      </c>
      <c r="C256" s="241" t="s">
        <v>1177</v>
      </c>
      <c r="D256" s="242" t="s">
        <v>780</v>
      </c>
      <c r="E256" s="243">
        <v>100</v>
      </c>
      <c r="F256" s="243">
        <v>100</v>
      </c>
      <c r="G256" s="243">
        <v>100</v>
      </c>
      <c r="H256" s="243">
        <v>100</v>
      </c>
      <c r="I256" s="243">
        <v>100</v>
      </c>
      <c r="J256" s="243">
        <v>100</v>
      </c>
      <c r="K256" s="243">
        <v>100</v>
      </c>
      <c r="L256" s="243">
        <v>100</v>
      </c>
      <c r="M256" s="243">
        <v>100</v>
      </c>
      <c r="N256" s="243">
        <v>100</v>
      </c>
      <c r="O256" s="243">
        <v>100</v>
      </c>
      <c r="P256" s="243">
        <v>100</v>
      </c>
      <c r="Q256" s="243">
        <v>100</v>
      </c>
      <c r="R256" s="243">
        <v>100</v>
      </c>
      <c r="S256" s="218">
        <v>16301</v>
      </c>
      <c r="T256" s="223">
        <f t="shared" si="3"/>
        <v>1</v>
      </c>
    </row>
    <row r="257" spans="2:20" x14ac:dyDescent="0.25">
      <c r="B257" s="244" t="s">
        <v>986</v>
      </c>
      <c r="C257" s="237" t="s">
        <v>1178</v>
      </c>
      <c r="D257" s="238" t="s">
        <v>780</v>
      </c>
      <c r="E257" s="239">
        <v>100</v>
      </c>
      <c r="F257" s="239">
        <v>100</v>
      </c>
      <c r="G257" s="239">
        <v>100</v>
      </c>
      <c r="H257" s="239">
        <v>100</v>
      </c>
      <c r="I257" s="239">
        <v>100</v>
      </c>
      <c r="J257" s="239">
        <v>100</v>
      </c>
      <c r="K257" s="239">
        <v>100</v>
      </c>
      <c r="L257" s="239">
        <v>100</v>
      </c>
      <c r="M257" s="239">
        <v>100</v>
      </c>
      <c r="N257" s="239">
        <v>100</v>
      </c>
      <c r="O257" s="239">
        <v>100</v>
      </c>
      <c r="P257" s="239">
        <v>100</v>
      </c>
      <c r="Q257" s="239">
        <v>100</v>
      </c>
      <c r="R257" s="239">
        <v>100</v>
      </c>
      <c r="S257" s="218">
        <v>16304</v>
      </c>
      <c r="T257" s="223">
        <f t="shared" si="3"/>
        <v>1</v>
      </c>
    </row>
    <row r="258" spans="2:20" x14ac:dyDescent="0.25">
      <c r="B258" s="245" t="s">
        <v>986</v>
      </c>
      <c r="C258" s="241" t="s">
        <v>1179</v>
      </c>
      <c r="D258" s="242" t="s">
        <v>780</v>
      </c>
      <c r="E258" s="243">
        <v>100</v>
      </c>
      <c r="F258" s="243">
        <v>100</v>
      </c>
      <c r="G258" s="243">
        <v>100</v>
      </c>
      <c r="H258" s="243">
        <v>100</v>
      </c>
      <c r="I258" s="243">
        <v>100</v>
      </c>
      <c r="J258" s="243">
        <v>100</v>
      </c>
      <c r="K258" s="243">
        <v>100</v>
      </c>
      <c r="L258" s="243">
        <v>100</v>
      </c>
      <c r="M258" s="243">
        <v>100</v>
      </c>
      <c r="N258" s="243">
        <v>100</v>
      </c>
      <c r="O258" s="243">
        <v>100</v>
      </c>
      <c r="P258" s="243">
        <v>100</v>
      </c>
      <c r="Q258" s="243">
        <v>100</v>
      </c>
      <c r="R258" s="243">
        <v>100</v>
      </c>
      <c r="S258" s="218">
        <v>16108</v>
      </c>
      <c r="T258" s="223">
        <f t="shared" si="3"/>
        <v>1</v>
      </c>
    </row>
    <row r="259" spans="2:20" x14ac:dyDescent="0.25">
      <c r="B259" s="244" t="s">
        <v>986</v>
      </c>
      <c r="C259" s="237" t="s">
        <v>1180</v>
      </c>
      <c r="D259" s="238" t="s">
        <v>780</v>
      </c>
      <c r="E259" s="239">
        <v>100</v>
      </c>
      <c r="F259" s="239">
        <v>100</v>
      </c>
      <c r="G259" s="239">
        <v>100</v>
      </c>
      <c r="H259" s="239">
        <v>100</v>
      </c>
      <c r="I259" s="239">
        <v>100</v>
      </c>
      <c r="J259" s="239">
        <v>100</v>
      </c>
      <c r="K259" s="239">
        <v>100</v>
      </c>
      <c r="L259" s="239">
        <v>100</v>
      </c>
      <c r="M259" s="239">
        <v>100</v>
      </c>
      <c r="N259" s="239">
        <v>100</v>
      </c>
      <c r="O259" s="239">
        <v>100</v>
      </c>
      <c r="P259" s="239">
        <v>100</v>
      </c>
      <c r="Q259" s="239">
        <v>100</v>
      </c>
      <c r="R259" s="239">
        <v>100</v>
      </c>
      <c r="S259" s="218">
        <v>16305</v>
      </c>
      <c r="T259" s="223">
        <f t="shared" si="3"/>
        <v>1</v>
      </c>
    </row>
    <row r="260" spans="2:20" x14ac:dyDescent="0.25">
      <c r="B260" s="245" t="s">
        <v>986</v>
      </c>
      <c r="C260" s="241" t="s">
        <v>1181</v>
      </c>
      <c r="D260" s="242" t="s">
        <v>780</v>
      </c>
      <c r="E260" s="243">
        <v>100</v>
      </c>
      <c r="F260" s="243">
        <v>100</v>
      </c>
      <c r="G260" s="243">
        <v>100</v>
      </c>
      <c r="H260" s="243">
        <v>100</v>
      </c>
      <c r="I260" s="243">
        <v>100</v>
      </c>
      <c r="J260" s="243">
        <v>100</v>
      </c>
      <c r="K260" s="243">
        <v>100</v>
      </c>
      <c r="L260" s="243">
        <v>100</v>
      </c>
      <c r="M260" s="243">
        <v>100</v>
      </c>
      <c r="N260" s="243">
        <v>100</v>
      </c>
      <c r="O260" s="243">
        <v>100</v>
      </c>
      <c r="P260" s="243">
        <v>100</v>
      </c>
      <c r="Q260" s="243">
        <v>100</v>
      </c>
      <c r="R260" s="243">
        <v>100</v>
      </c>
      <c r="S260" s="218">
        <v>16207</v>
      </c>
      <c r="T260" s="223">
        <f t="shared" si="3"/>
        <v>1</v>
      </c>
    </row>
    <row r="261" spans="2:20" x14ac:dyDescent="0.25">
      <c r="B261" s="244" t="s">
        <v>986</v>
      </c>
      <c r="C261" s="237" t="s">
        <v>1182</v>
      </c>
      <c r="D261" s="238" t="s">
        <v>780</v>
      </c>
      <c r="E261" s="239">
        <v>100</v>
      </c>
      <c r="F261" s="239">
        <v>100</v>
      </c>
      <c r="G261" s="239">
        <v>100</v>
      </c>
      <c r="H261" s="239">
        <v>100</v>
      </c>
      <c r="I261" s="239">
        <v>100</v>
      </c>
      <c r="J261" s="239">
        <v>100</v>
      </c>
      <c r="K261" s="239">
        <v>100</v>
      </c>
      <c r="L261" s="239">
        <v>100</v>
      </c>
      <c r="M261" s="239">
        <v>100</v>
      </c>
      <c r="N261" s="239">
        <v>100</v>
      </c>
      <c r="O261" s="239">
        <v>100</v>
      </c>
      <c r="P261" s="239">
        <v>100</v>
      </c>
      <c r="Q261" s="239">
        <v>100</v>
      </c>
      <c r="R261" s="239">
        <v>100</v>
      </c>
      <c r="S261" s="218">
        <v>16109</v>
      </c>
      <c r="T261" s="223">
        <f t="shared" si="3"/>
        <v>1</v>
      </c>
    </row>
    <row r="262" spans="2:20" x14ac:dyDescent="0.25">
      <c r="B262" s="240" t="s">
        <v>987</v>
      </c>
      <c r="C262" s="241" t="s">
        <v>988</v>
      </c>
      <c r="D262" s="242" t="s">
        <v>780</v>
      </c>
      <c r="E262" s="243">
        <v>100</v>
      </c>
      <c r="F262" s="243">
        <v>100</v>
      </c>
      <c r="G262" s="243">
        <v>100</v>
      </c>
      <c r="H262" s="243">
        <v>100</v>
      </c>
      <c r="I262" s="243">
        <v>100</v>
      </c>
      <c r="J262" s="243">
        <v>100</v>
      </c>
      <c r="K262" s="243">
        <v>100</v>
      </c>
      <c r="L262" s="243">
        <v>100</v>
      </c>
      <c r="M262" s="243">
        <v>100</v>
      </c>
      <c r="N262" s="243">
        <v>100</v>
      </c>
      <c r="O262" s="243">
        <v>100</v>
      </c>
      <c r="P262" s="243">
        <v>100</v>
      </c>
      <c r="Q262" s="243">
        <v>100</v>
      </c>
      <c r="R262" s="243">
        <v>100</v>
      </c>
      <c r="S262" s="218">
        <v>9201</v>
      </c>
      <c r="T262" s="223">
        <f t="shared" si="3"/>
        <v>1</v>
      </c>
    </row>
    <row r="263" spans="2:20" x14ac:dyDescent="0.25">
      <c r="B263" s="236" t="s">
        <v>987</v>
      </c>
      <c r="C263" s="237" t="s">
        <v>989</v>
      </c>
      <c r="D263" s="238" t="s">
        <v>780</v>
      </c>
      <c r="E263" s="239">
        <v>100</v>
      </c>
      <c r="F263" s="239">
        <v>100</v>
      </c>
      <c r="G263" s="239">
        <v>100</v>
      </c>
      <c r="H263" s="239">
        <v>100</v>
      </c>
      <c r="I263" s="239">
        <v>100</v>
      </c>
      <c r="J263" s="239">
        <v>100</v>
      </c>
      <c r="K263" s="239">
        <v>100</v>
      </c>
      <c r="L263" s="239">
        <v>100</v>
      </c>
      <c r="M263" s="239">
        <v>100</v>
      </c>
      <c r="N263" s="239">
        <v>100</v>
      </c>
      <c r="O263" s="239">
        <v>100</v>
      </c>
      <c r="P263" s="239">
        <v>100</v>
      </c>
      <c r="Q263" s="239">
        <v>100</v>
      </c>
      <c r="R263" s="239">
        <v>100</v>
      </c>
      <c r="S263" s="218">
        <v>9102</v>
      </c>
      <c r="T263" s="223">
        <f t="shared" si="3"/>
        <v>1</v>
      </c>
    </row>
    <row r="264" spans="2:20" x14ac:dyDescent="0.25">
      <c r="B264" s="240" t="s">
        <v>987</v>
      </c>
      <c r="C264" s="241" t="s">
        <v>990</v>
      </c>
      <c r="D264" s="242" t="s">
        <v>780</v>
      </c>
      <c r="E264" s="243">
        <v>100</v>
      </c>
      <c r="F264" s="243">
        <v>100</v>
      </c>
      <c r="G264" s="243">
        <v>100</v>
      </c>
      <c r="H264" s="243">
        <v>100</v>
      </c>
      <c r="I264" s="243">
        <v>100</v>
      </c>
      <c r="J264" s="243">
        <v>100</v>
      </c>
      <c r="K264" s="243">
        <v>100</v>
      </c>
      <c r="L264" s="243">
        <v>100</v>
      </c>
      <c r="M264" s="243">
        <v>100</v>
      </c>
      <c r="N264" s="243">
        <v>100</v>
      </c>
      <c r="O264" s="243">
        <v>100</v>
      </c>
      <c r="P264" s="243">
        <v>100</v>
      </c>
      <c r="Q264" s="243">
        <v>100</v>
      </c>
      <c r="R264" s="243">
        <v>100</v>
      </c>
      <c r="S264" s="218">
        <v>9121</v>
      </c>
      <c r="T264" s="223">
        <f t="shared" si="3"/>
        <v>1</v>
      </c>
    </row>
    <row r="265" spans="2:20" x14ac:dyDescent="0.25">
      <c r="B265" s="236" t="s">
        <v>987</v>
      </c>
      <c r="C265" s="237" t="s">
        <v>991</v>
      </c>
      <c r="D265" s="238" t="s">
        <v>780</v>
      </c>
      <c r="E265" s="239">
        <v>100</v>
      </c>
      <c r="F265" s="239">
        <v>100</v>
      </c>
      <c r="G265" s="239">
        <v>100</v>
      </c>
      <c r="H265" s="239">
        <v>100</v>
      </c>
      <c r="I265" s="239">
        <v>100</v>
      </c>
      <c r="J265" s="239">
        <v>100</v>
      </c>
      <c r="K265" s="239">
        <v>100</v>
      </c>
      <c r="L265" s="239">
        <v>100</v>
      </c>
      <c r="M265" s="239">
        <v>100</v>
      </c>
      <c r="N265" s="239">
        <v>100</v>
      </c>
      <c r="O265" s="239">
        <v>100</v>
      </c>
      <c r="P265" s="239">
        <v>100</v>
      </c>
      <c r="Q265" s="239">
        <v>100</v>
      </c>
      <c r="R265" s="239">
        <v>100</v>
      </c>
      <c r="S265" s="218">
        <v>9202</v>
      </c>
      <c r="T265" s="223">
        <f t="shared" si="3"/>
        <v>1</v>
      </c>
    </row>
    <row r="266" spans="2:20" x14ac:dyDescent="0.25">
      <c r="B266" s="240" t="s">
        <v>987</v>
      </c>
      <c r="C266" s="241" t="s">
        <v>992</v>
      </c>
      <c r="D266" s="242" t="s">
        <v>780</v>
      </c>
      <c r="E266" s="243">
        <v>100</v>
      </c>
      <c r="F266" s="243">
        <v>100</v>
      </c>
      <c r="G266" s="243">
        <v>100</v>
      </c>
      <c r="H266" s="243">
        <v>100</v>
      </c>
      <c r="I266" s="243">
        <v>100</v>
      </c>
      <c r="J266" s="243">
        <v>100</v>
      </c>
      <c r="K266" s="243">
        <v>100</v>
      </c>
      <c r="L266" s="243">
        <v>100</v>
      </c>
      <c r="M266" s="243">
        <v>100</v>
      </c>
      <c r="N266" s="243">
        <v>100</v>
      </c>
      <c r="O266" s="243">
        <v>100</v>
      </c>
      <c r="P266" s="243">
        <v>100</v>
      </c>
      <c r="Q266" s="243">
        <v>100</v>
      </c>
      <c r="R266" s="243">
        <v>100</v>
      </c>
      <c r="S266" s="218">
        <v>9103</v>
      </c>
      <c r="T266" s="223">
        <f t="shared" si="3"/>
        <v>1</v>
      </c>
    </row>
    <row r="267" spans="2:20" x14ac:dyDescent="0.25">
      <c r="B267" s="236" t="s">
        <v>987</v>
      </c>
      <c r="C267" s="237" t="s">
        <v>993</v>
      </c>
      <c r="D267" s="238" t="s">
        <v>780</v>
      </c>
      <c r="E267" s="239">
        <v>100</v>
      </c>
      <c r="F267" s="239">
        <v>100</v>
      </c>
      <c r="G267" s="239">
        <v>100</v>
      </c>
      <c r="H267" s="239">
        <v>100</v>
      </c>
      <c r="I267" s="239">
        <v>100</v>
      </c>
      <c r="J267" s="239">
        <v>100</v>
      </c>
      <c r="K267" s="239">
        <v>100</v>
      </c>
      <c r="L267" s="239">
        <v>100</v>
      </c>
      <c r="M267" s="239">
        <v>100</v>
      </c>
      <c r="N267" s="239">
        <v>100</v>
      </c>
      <c r="O267" s="239">
        <v>100</v>
      </c>
      <c r="P267" s="239">
        <v>100</v>
      </c>
      <c r="Q267" s="239">
        <v>100</v>
      </c>
      <c r="R267" s="239">
        <v>100</v>
      </c>
      <c r="S267" s="218">
        <v>9203</v>
      </c>
      <c r="T267" s="223">
        <f t="shared" si="3"/>
        <v>1</v>
      </c>
    </row>
    <row r="268" spans="2:20" x14ac:dyDescent="0.25">
      <c r="B268" s="240" t="s">
        <v>987</v>
      </c>
      <c r="C268" s="241" t="s">
        <v>994</v>
      </c>
      <c r="D268" s="242" t="s">
        <v>780</v>
      </c>
      <c r="E268" s="243">
        <v>100</v>
      </c>
      <c r="F268" s="243">
        <v>100</v>
      </c>
      <c r="G268" s="243">
        <v>100</v>
      </c>
      <c r="H268" s="243">
        <v>100</v>
      </c>
      <c r="I268" s="243">
        <v>100</v>
      </c>
      <c r="J268" s="243">
        <v>100</v>
      </c>
      <c r="K268" s="243">
        <v>100</v>
      </c>
      <c r="L268" s="243">
        <v>100</v>
      </c>
      <c r="M268" s="243">
        <v>100</v>
      </c>
      <c r="N268" s="243">
        <v>100</v>
      </c>
      <c r="O268" s="243">
        <v>100</v>
      </c>
      <c r="P268" s="243">
        <v>100</v>
      </c>
      <c r="Q268" s="243">
        <v>-100</v>
      </c>
      <c r="R268" s="243">
        <v>-100</v>
      </c>
      <c r="S268" s="218">
        <v>9104</v>
      </c>
      <c r="T268" s="223">
        <f t="shared" ref="T268:T331" si="4">SUM(E268:R268)/1400</f>
        <v>0.7142857142857143</v>
      </c>
    </row>
    <row r="269" spans="2:20" x14ac:dyDescent="0.25">
      <c r="B269" s="236" t="s">
        <v>987</v>
      </c>
      <c r="C269" s="237" t="s">
        <v>995</v>
      </c>
      <c r="D269" s="238" t="s">
        <v>780</v>
      </c>
      <c r="E269" s="239">
        <v>100</v>
      </c>
      <c r="F269" s="239">
        <v>100</v>
      </c>
      <c r="G269" s="239">
        <v>100</v>
      </c>
      <c r="H269" s="239">
        <v>100</v>
      </c>
      <c r="I269" s="239">
        <v>100</v>
      </c>
      <c r="J269" s="239">
        <v>100</v>
      </c>
      <c r="K269" s="239">
        <v>100</v>
      </c>
      <c r="L269" s="239">
        <v>100</v>
      </c>
      <c r="M269" s="239">
        <v>100</v>
      </c>
      <c r="N269" s="239">
        <v>100</v>
      </c>
      <c r="O269" s="239">
        <v>100</v>
      </c>
      <c r="P269" s="239">
        <v>100</v>
      </c>
      <c r="Q269" s="239">
        <v>100</v>
      </c>
      <c r="R269" s="239">
        <v>100</v>
      </c>
      <c r="S269" s="218">
        <v>9204</v>
      </c>
      <c r="T269" s="223">
        <f t="shared" si="4"/>
        <v>1</v>
      </c>
    </row>
    <row r="270" spans="2:20" x14ac:dyDescent="0.25">
      <c r="B270" s="240" t="s">
        <v>987</v>
      </c>
      <c r="C270" s="241" t="s">
        <v>996</v>
      </c>
      <c r="D270" s="242" t="s">
        <v>780</v>
      </c>
      <c r="E270" s="243">
        <v>100</v>
      </c>
      <c r="F270" s="243">
        <v>100</v>
      </c>
      <c r="G270" s="243">
        <v>100</v>
      </c>
      <c r="H270" s="243">
        <v>100</v>
      </c>
      <c r="I270" s="243">
        <v>100</v>
      </c>
      <c r="J270" s="243">
        <v>100</v>
      </c>
      <c r="K270" s="243">
        <v>100</v>
      </c>
      <c r="L270" s="243">
        <v>100</v>
      </c>
      <c r="M270" s="243">
        <v>100</v>
      </c>
      <c r="N270" s="243">
        <v>100</v>
      </c>
      <c r="O270" s="243">
        <v>100</v>
      </c>
      <c r="P270" s="243">
        <v>100</v>
      </c>
      <c r="Q270" s="243">
        <v>100</v>
      </c>
      <c r="R270" s="243">
        <v>100</v>
      </c>
      <c r="S270" s="218">
        <v>9105</v>
      </c>
      <c r="T270" s="223">
        <f t="shared" si="4"/>
        <v>1</v>
      </c>
    </row>
    <row r="271" spans="2:20" x14ac:dyDescent="0.25">
      <c r="B271" s="236" t="s">
        <v>987</v>
      </c>
      <c r="C271" s="237" t="s">
        <v>997</v>
      </c>
      <c r="D271" s="238" t="s">
        <v>780</v>
      </c>
      <c r="E271" s="239">
        <v>100</v>
      </c>
      <c r="F271" s="239">
        <v>100</v>
      </c>
      <c r="G271" s="239">
        <v>100</v>
      </c>
      <c r="H271" s="239">
        <v>100</v>
      </c>
      <c r="I271" s="239">
        <v>100</v>
      </c>
      <c r="J271" s="239">
        <v>100</v>
      </c>
      <c r="K271" s="239">
        <v>100</v>
      </c>
      <c r="L271" s="239">
        <v>100</v>
      </c>
      <c r="M271" s="239">
        <v>100</v>
      </c>
      <c r="N271" s="239">
        <v>100</v>
      </c>
      <c r="O271" s="239">
        <v>100</v>
      </c>
      <c r="P271" s="239">
        <v>100</v>
      </c>
      <c r="Q271" s="239">
        <v>100</v>
      </c>
      <c r="R271" s="239">
        <v>100</v>
      </c>
      <c r="S271" s="218">
        <v>9106</v>
      </c>
      <c r="T271" s="223">
        <f t="shared" si="4"/>
        <v>1</v>
      </c>
    </row>
    <row r="272" spans="2:20" x14ac:dyDescent="0.25">
      <c r="B272" s="240" t="s">
        <v>987</v>
      </c>
      <c r="C272" s="241" t="s">
        <v>998</v>
      </c>
      <c r="D272" s="242" t="s">
        <v>780</v>
      </c>
      <c r="E272" s="243">
        <v>100</v>
      </c>
      <c r="F272" s="243">
        <v>100</v>
      </c>
      <c r="G272" s="243">
        <v>100</v>
      </c>
      <c r="H272" s="243">
        <v>100</v>
      </c>
      <c r="I272" s="243">
        <v>100</v>
      </c>
      <c r="J272" s="243">
        <v>100</v>
      </c>
      <c r="K272" s="243">
        <v>100</v>
      </c>
      <c r="L272" s="243">
        <v>100</v>
      </c>
      <c r="M272" s="243">
        <v>100</v>
      </c>
      <c r="N272" s="243">
        <v>100</v>
      </c>
      <c r="O272" s="243">
        <v>100</v>
      </c>
      <c r="P272" s="243">
        <v>100</v>
      </c>
      <c r="Q272" s="243">
        <v>100</v>
      </c>
      <c r="R272" s="243">
        <v>100</v>
      </c>
      <c r="S272" s="218">
        <v>9107</v>
      </c>
      <c r="T272" s="223">
        <f t="shared" si="4"/>
        <v>1</v>
      </c>
    </row>
    <row r="273" spans="2:20" x14ac:dyDescent="0.25">
      <c r="B273" s="236" t="s">
        <v>987</v>
      </c>
      <c r="C273" s="237" t="s">
        <v>999</v>
      </c>
      <c r="D273" s="238" t="s">
        <v>780</v>
      </c>
      <c r="E273" s="239">
        <v>100</v>
      </c>
      <c r="F273" s="239">
        <v>100</v>
      </c>
      <c r="G273" s="239">
        <v>100</v>
      </c>
      <c r="H273" s="239">
        <v>100</v>
      </c>
      <c r="I273" s="239">
        <v>100</v>
      </c>
      <c r="J273" s="239">
        <v>100</v>
      </c>
      <c r="K273" s="239">
        <v>100</v>
      </c>
      <c r="L273" s="239">
        <v>100</v>
      </c>
      <c r="M273" s="239">
        <v>100</v>
      </c>
      <c r="N273" s="239">
        <v>100</v>
      </c>
      <c r="O273" s="239">
        <v>100</v>
      </c>
      <c r="P273" s="239">
        <v>100</v>
      </c>
      <c r="Q273" s="239">
        <v>100</v>
      </c>
      <c r="R273" s="239">
        <v>100</v>
      </c>
      <c r="S273" s="218">
        <v>9108</v>
      </c>
      <c r="T273" s="223">
        <f t="shared" si="4"/>
        <v>1</v>
      </c>
    </row>
    <row r="274" spans="2:20" x14ac:dyDescent="0.25">
      <c r="B274" s="240" t="s">
        <v>987</v>
      </c>
      <c r="C274" s="241" t="s">
        <v>1000</v>
      </c>
      <c r="D274" s="242" t="s">
        <v>780</v>
      </c>
      <c r="E274" s="243">
        <v>100</v>
      </c>
      <c r="F274" s="243">
        <v>100</v>
      </c>
      <c r="G274" s="243">
        <v>100</v>
      </c>
      <c r="H274" s="243">
        <v>100</v>
      </c>
      <c r="I274" s="243">
        <v>100</v>
      </c>
      <c r="J274" s="243">
        <v>100</v>
      </c>
      <c r="K274" s="243">
        <v>100</v>
      </c>
      <c r="L274" s="243">
        <v>100</v>
      </c>
      <c r="M274" s="243">
        <v>100</v>
      </c>
      <c r="N274" s="243">
        <v>100</v>
      </c>
      <c r="O274" s="243">
        <v>100</v>
      </c>
      <c r="P274" s="243">
        <v>100</v>
      </c>
      <c r="Q274" s="243">
        <v>100</v>
      </c>
      <c r="R274" s="243">
        <v>100</v>
      </c>
      <c r="S274" s="218">
        <v>9109</v>
      </c>
      <c r="T274" s="223">
        <f t="shared" si="4"/>
        <v>1</v>
      </c>
    </row>
    <row r="275" spans="2:20" x14ac:dyDescent="0.25">
      <c r="B275" s="236" t="s">
        <v>987</v>
      </c>
      <c r="C275" s="237" t="s">
        <v>1001</v>
      </c>
      <c r="D275" s="238" t="s">
        <v>780</v>
      </c>
      <c r="E275" s="239">
        <v>100</v>
      </c>
      <c r="F275" s="239">
        <v>100</v>
      </c>
      <c r="G275" s="239">
        <v>100</v>
      </c>
      <c r="H275" s="239">
        <v>100</v>
      </c>
      <c r="I275" s="239">
        <v>100</v>
      </c>
      <c r="J275" s="239">
        <v>100</v>
      </c>
      <c r="K275" s="239">
        <v>100</v>
      </c>
      <c r="L275" s="239">
        <v>100</v>
      </c>
      <c r="M275" s="239">
        <v>100</v>
      </c>
      <c r="N275" s="239">
        <v>100</v>
      </c>
      <c r="O275" s="239">
        <v>100</v>
      </c>
      <c r="P275" s="239">
        <v>100</v>
      </c>
      <c r="Q275" s="239">
        <v>100</v>
      </c>
      <c r="R275" s="239">
        <v>100</v>
      </c>
      <c r="S275" s="218">
        <v>9205</v>
      </c>
      <c r="T275" s="223">
        <f t="shared" si="4"/>
        <v>1</v>
      </c>
    </row>
    <row r="276" spans="2:20" x14ac:dyDescent="0.25">
      <c r="B276" s="240" t="s">
        <v>987</v>
      </c>
      <c r="C276" s="241" t="s">
        <v>1002</v>
      </c>
      <c r="D276" s="242" t="s">
        <v>780</v>
      </c>
      <c r="E276" s="243">
        <v>100</v>
      </c>
      <c r="F276" s="243">
        <v>100</v>
      </c>
      <c r="G276" s="243">
        <v>100</v>
      </c>
      <c r="H276" s="243">
        <v>100</v>
      </c>
      <c r="I276" s="243">
        <v>100</v>
      </c>
      <c r="J276" s="243">
        <v>100</v>
      </c>
      <c r="K276" s="243">
        <v>100</v>
      </c>
      <c r="L276" s="243">
        <v>100</v>
      </c>
      <c r="M276" s="243">
        <v>100</v>
      </c>
      <c r="N276" s="243">
        <v>100</v>
      </c>
      <c r="O276" s="243">
        <v>100</v>
      </c>
      <c r="P276" s="243">
        <v>100</v>
      </c>
      <c r="Q276" s="243">
        <v>100</v>
      </c>
      <c r="R276" s="243">
        <v>100</v>
      </c>
      <c r="S276" s="218">
        <v>9206</v>
      </c>
      <c r="T276" s="223">
        <f t="shared" si="4"/>
        <v>1</v>
      </c>
    </row>
    <row r="277" spans="2:20" x14ac:dyDescent="0.25">
      <c r="B277" s="236" t="s">
        <v>987</v>
      </c>
      <c r="C277" s="237" t="s">
        <v>1003</v>
      </c>
      <c r="D277" s="238" t="s">
        <v>780</v>
      </c>
      <c r="E277" s="239">
        <v>100</v>
      </c>
      <c r="F277" s="239">
        <v>100</v>
      </c>
      <c r="G277" s="239">
        <v>100</v>
      </c>
      <c r="H277" s="239">
        <v>100</v>
      </c>
      <c r="I277" s="239">
        <v>100</v>
      </c>
      <c r="J277" s="239">
        <v>100</v>
      </c>
      <c r="K277" s="239">
        <v>100</v>
      </c>
      <c r="L277" s="239">
        <v>100</v>
      </c>
      <c r="M277" s="239">
        <v>100</v>
      </c>
      <c r="N277" s="239">
        <v>100</v>
      </c>
      <c r="O277" s="239">
        <v>100</v>
      </c>
      <c r="P277" s="239">
        <v>100</v>
      </c>
      <c r="Q277" s="239">
        <v>100</v>
      </c>
      <c r="R277" s="239">
        <v>100</v>
      </c>
      <c r="S277" s="218">
        <v>9207</v>
      </c>
      <c r="T277" s="223">
        <f t="shared" si="4"/>
        <v>1</v>
      </c>
    </row>
    <row r="278" spans="2:20" x14ac:dyDescent="0.25">
      <c r="B278" s="240" t="s">
        <v>987</v>
      </c>
      <c r="C278" s="241" t="s">
        <v>1004</v>
      </c>
      <c r="D278" s="242" t="s">
        <v>780</v>
      </c>
      <c r="E278" s="243">
        <v>100</v>
      </c>
      <c r="F278" s="243">
        <v>100</v>
      </c>
      <c r="G278" s="243">
        <v>100</v>
      </c>
      <c r="H278" s="243">
        <v>100</v>
      </c>
      <c r="I278" s="243">
        <v>100</v>
      </c>
      <c r="J278" s="243">
        <v>100</v>
      </c>
      <c r="K278" s="243">
        <v>100</v>
      </c>
      <c r="L278" s="243">
        <v>100</v>
      </c>
      <c r="M278" s="243">
        <v>100</v>
      </c>
      <c r="N278" s="243">
        <v>100</v>
      </c>
      <c r="O278" s="243">
        <v>100</v>
      </c>
      <c r="P278" s="243">
        <v>100</v>
      </c>
      <c r="Q278" s="243">
        <v>100</v>
      </c>
      <c r="R278" s="243">
        <v>100</v>
      </c>
      <c r="S278" s="218">
        <v>9110</v>
      </c>
      <c r="T278" s="223">
        <f t="shared" si="4"/>
        <v>1</v>
      </c>
    </row>
    <row r="279" spans="2:20" x14ac:dyDescent="0.25">
      <c r="B279" s="236" t="s">
        <v>987</v>
      </c>
      <c r="C279" s="237" t="s">
        <v>1005</v>
      </c>
      <c r="D279" s="238" t="s">
        <v>780</v>
      </c>
      <c r="E279" s="239">
        <v>100</v>
      </c>
      <c r="F279" s="239">
        <v>100</v>
      </c>
      <c r="G279" s="239">
        <v>100</v>
      </c>
      <c r="H279" s="239">
        <v>100</v>
      </c>
      <c r="I279" s="239">
        <v>100</v>
      </c>
      <c r="J279" s="239">
        <v>100</v>
      </c>
      <c r="K279" s="239">
        <v>100</v>
      </c>
      <c r="L279" s="239">
        <v>100</v>
      </c>
      <c r="M279" s="239">
        <v>100</v>
      </c>
      <c r="N279" s="239">
        <v>100</v>
      </c>
      <c r="O279" s="239">
        <v>100</v>
      </c>
      <c r="P279" s="239">
        <v>100</v>
      </c>
      <c r="Q279" s="239">
        <v>100</v>
      </c>
      <c r="R279" s="239">
        <v>100</v>
      </c>
      <c r="S279" s="218">
        <v>9111</v>
      </c>
      <c r="T279" s="223">
        <f t="shared" si="4"/>
        <v>1</v>
      </c>
    </row>
    <row r="280" spans="2:20" x14ac:dyDescent="0.25">
      <c r="B280" s="240" t="s">
        <v>987</v>
      </c>
      <c r="C280" s="241" t="s">
        <v>1006</v>
      </c>
      <c r="D280" s="242" t="s">
        <v>780</v>
      </c>
      <c r="E280" s="243">
        <v>100</v>
      </c>
      <c r="F280" s="243">
        <v>100</v>
      </c>
      <c r="G280" s="243">
        <v>100</v>
      </c>
      <c r="H280" s="243">
        <v>100</v>
      </c>
      <c r="I280" s="243">
        <v>100</v>
      </c>
      <c r="J280" s="243">
        <v>100</v>
      </c>
      <c r="K280" s="243">
        <v>100</v>
      </c>
      <c r="L280" s="243">
        <v>100</v>
      </c>
      <c r="M280" s="243">
        <v>100</v>
      </c>
      <c r="N280" s="243">
        <v>100</v>
      </c>
      <c r="O280" s="243">
        <v>100</v>
      </c>
      <c r="P280" s="243">
        <v>100</v>
      </c>
      <c r="Q280" s="243">
        <v>100</v>
      </c>
      <c r="R280" s="243">
        <v>100</v>
      </c>
      <c r="S280" s="218">
        <v>9112</v>
      </c>
      <c r="T280" s="223">
        <f t="shared" si="4"/>
        <v>1</v>
      </c>
    </row>
    <row r="281" spans="2:20" x14ac:dyDescent="0.25">
      <c r="B281" s="236" t="s">
        <v>987</v>
      </c>
      <c r="C281" s="237" t="s">
        <v>1007</v>
      </c>
      <c r="D281" s="238" t="s">
        <v>780</v>
      </c>
      <c r="E281" s="239">
        <v>100</v>
      </c>
      <c r="F281" s="239">
        <v>100</v>
      </c>
      <c r="G281" s="239">
        <v>100</v>
      </c>
      <c r="H281" s="239">
        <v>100</v>
      </c>
      <c r="I281" s="239">
        <v>100</v>
      </c>
      <c r="J281" s="239">
        <v>100</v>
      </c>
      <c r="K281" s="239">
        <v>100</v>
      </c>
      <c r="L281" s="239">
        <v>100</v>
      </c>
      <c r="M281" s="239">
        <v>100</v>
      </c>
      <c r="N281" s="239">
        <v>100</v>
      </c>
      <c r="O281" s="239">
        <v>100</v>
      </c>
      <c r="P281" s="239">
        <v>100</v>
      </c>
      <c r="Q281" s="239">
        <v>100</v>
      </c>
      <c r="R281" s="239">
        <v>100</v>
      </c>
      <c r="S281" s="218">
        <v>9113</v>
      </c>
      <c r="T281" s="223">
        <f t="shared" si="4"/>
        <v>1</v>
      </c>
    </row>
    <row r="282" spans="2:20" x14ac:dyDescent="0.25">
      <c r="B282" s="240" t="s">
        <v>987</v>
      </c>
      <c r="C282" s="241" t="s">
        <v>1008</v>
      </c>
      <c r="D282" s="242" t="s">
        <v>780</v>
      </c>
      <c r="E282" s="243">
        <v>100</v>
      </c>
      <c r="F282" s="243">
        <v>100</v>
      </c>
      <c r="G282" s="243">
        <v>100</v>
      </c>
      <c r="H282" s="243">
        <v>100</v>
      </c>
      <c r="I282" s="243">
        <v>100</v>
      </c>
      <c r="J282" s="243">
        <v>100</v>
      </c>
      <c r="K282" s="243">
        <v>100</v>
      </c>
      <c r="L282" s="243">
        <v>100</v>
      </c>
      <c r="M282" s="243">
        <v>100</v>
      </c>
      <c r="N282" s="243">
        <v>100</v>
      </c>
      <c r="O282" s="243">
        <v>100</v>
      </c>
      <c r="P282" s="243">
        <v>100</v>
      </c>
      <c r="Q282" s="243">
        <v>100</v>
      </c>
      <c r="R282" s="243">
        <v>100</v>
      </c>
      <c r="S282" s="218">
        <v>9114</v>
      </c>
      <c r="T282" s="223">
        <f t="shared" si="4"/>
        <v>1</v>
      </c>
    </row>
    <row r="283" spans="2:20" x14ac:dyDescent="0.25">
      <c r="B283" s="236" t="s">
        <v>987</v>
      </c>
      <c r="C283" s="237" t="s">
        <v>1009</v>
      </c>
      <c r="D283" s="238" t="s">
        <v>780</v>
      </c>
      <c r="E283" s="239">
        <v>100</v>
      </c>
      <c r="F283" s="239">
        <v>100</v>
      </c>
      <c r="G283" s="239">
        <v>100</v>
      </c>
      <c r="H283" s="239">
        <v>100</v>
      </c>
      <c r="I283" s="239">
        <v>100</v>
      </c>
      <c r="J283" s="239">
        <v>100</v>
      </c>
      <c r="K283" s="239">
        <v>100</v>
      </c>
      <c r="L283" s="239">
        <v>100</v>
      </c>
      <c r="M283" s="239">
        <v>100</v>
      </c>
      <c r="N283" s="239">
        <v>100</v>
      </c>
      <c r="O283" s="239">
        <v>100</v>
      </c>
      <c r="P283" s="239">
        <v>100</v>
      </c>
      <c r="Q283" s="239">
        <v>100</v>
      </c>
      <c r="R283" s="239">
        <v>100</v>
      </c>
      <c r="S283" s="218">
        <v>9115</v>
      </c>
      <c r="T283" s="223">
        <f t="shared" si="4"/>
        <v>1</v>
      </c>
    </row>
    <row r="284" spans="2:20" x14ac:dyDescent="0.25">
      <c r="B284" s="240" t="s">
        <v>987</v>
      </c>
      <c r="C284" s="241" t="s">
        <v>1010</v>
      </c>
      <c r="D284" s="242" t="s">
        <v>780</v>
      </c>
      <c r="E284" s="243">
        <v>100</v>
      </c>
      <c r="F284" s="243">
        <v>100</v>
      </c>
      <c r="G284" s="243">
        <v>100</v>
      </c>
      <c r="H284" s="243">
        <v>100</v>
      </c>
      <c r="I284" s="243">
        <v>100</v>
      </c>
      <c r="J284" s="243">
        <v>100</v>
      </c>
      <c r="K284" s="243">
        <v>100</v>
      </c>
      <c r="L284" s="243">
        <v>100</v>
      </c>
      <c r="M284" s="243">
        <v>100</v>
      </c>
      <c r="N284" s="243">
        <v>100</v>
      </c>
      <c r="O284" s="243">
        <v>100</v>
      </c>
      <c r="P284" s="243">
        <v>100</v>
      </c>
      <c r="Q284" s="243">
        <v>100</v>
      </c>
      <c r="R284" s="243">
        <v>100</v>
      </c>
      <c r="S284" s="218">
        <v>9208</v>
      </c>
      <c r="T284" s="223">
        <f t="shared" si="4"/>
        <v>1</v>
      </c>
    </row>
    <row r="285" spans="2:20" x14ac:dyDescent="0.25">
      <c r="B285" s="236" t="s">
        <v>987</v>
      </c>
      <c r="C285" s="237" t="s">
        <v>1011</v>
      </c>
      <c r="D285" s="238" t="s">
        <v>780</v>
      </c>
      <c r="E285" s="239">
        <v>100</v>
      </c>
      <c r="F285" s="239">
        <v>100</v>
      </c>
      <c r="G285" s="239">
        <v>100</v>
      </c>
      <c r="H285" s="239">
        <v>100</v>
      </c>
      <c r="I285" s="239">
        <v>100</v>
      </c>
      <c r="J285" s="239">
        <v>100</v>
      </c>
      <c r="K285" s="239">
        <v>100</v>
      </c>
      <c r="L285" s="239">
        <v>100</v>
      </c>
      <c r="M285" s="239">
        <v>100</v>
      </c>
      <c r="N285" s="239">
        <v>100</v>
      </c>
      <c r="O285" s="239">
        <v>100</v>
      </c>
      <c r="P285" s="239">
        <v>100</v>
      </c>
      <c r="Q285" s="239">
        <v>100</v>
      </c>
      <c r="R285" s="239">
        <v>100</v>
      </c>
      <c r="S285" s="218">
        <v>9209</v>
      </c>
      <c r="T285" s="223">
        <f t="shared" si="4"/>
        <v>1</v>
      </c>
    </row>
    <row r="286" spans="2:20" x14ac:dyDescent="0.25">
      <c r="B286" s="240" t="s">
        <v>987</v>
      </c>
      <c r="C286" s="241" t="s">
        <v>1012</v>
      </c>
      <c r="D286" s="242" t="s">
        <v>780</v>
      </c>
      <c r="E286" s="243">
        <v>100</v>
      </c>
      <c r="F286" s="243">
        <v>100</v>
      </c>
      <c r="G286" s="243">
        <v>100</v>
      </c>
      <c r="H286" s="243">
        <v>100</v>
      </c>
      <c r="I286" s="243">
        <v>100</v>
      </c>
      <c r="J286" s="243">
        <v>100</v>
      </c>
      <c r="K286" s="243">
        <v>100</v>
      </c>
      <c r="L286" s="243">
        <v>100</v>
      </c>
      <c r="M286" s="243">
        <v>100</v>
      </c>
      <c r="N286" s="243">
        <v>100</v>
      </c>
      <c r="O286" s="243">
        <v>100</v>
      </c>
      <c r="P286" s="243">
        <v>100</v>
      </c>
      <c r="Q286" s="243">
        <v>100</v>
      </c>
      <c r="R286" s="243">
        <v>100</v>
      </c>
      <c r="S286" s="218">
        <v>9116</v>
      </c>
      <c r="T286" s="223">
        <f t="shared" si="4"/>
        <v>1</v>
      </c>
    </row>
    <row r="287" spans="2:20" x14ac:dyDescent="0.25">
      <c r="B287" s="236" t="s">
        <v>987</v>
      </c>
      <c r="C287" s="237" t="s">
        <v>1013</v>
      </c>
      <c r="D287" s="238" t="s">
        <v>780</v>
      </c>
      <c r="E287" s="239">
        <v>100</v>
      </c>
      <c r="F287" s="239">
        <v>100</v>
      </c>
      <c r="G287" s="239">
        <v>100</v>
      </c>
      <c r="H287" s="239">
        <v>100</v>
      </c>
      <c r="I287" s="239">
        <v>100</v>
      </c>
      <c r="J287" s="239">
        <v>100</v>
      </c>
      <c r="K287" s="239">
        <v>100</v>
      </c>
      <c r="L287" s="239">
        <v>100</v>
      </c>
      <c r="M287" s="239">
        <v>100</v>
      </c>
      <c r="N287" s="239">
        <v>100</v>
      </c>
      <c r="O287" s="239">
        <v>100</v>
      </c>
      <c r="P287" s="239">
        <v>100</v>
      </c>
      <c r="Q287" s="239">
        <v>100</v>
      </c>
      <c r="R287" s="239">
        <v>100</v>
      </c>
      <c r="S287" s="218">
        <v>9101</v>
      </c>
      <c r="T287" s="223">
        <f t="shared" si="4"/>
        <v>1</v>
      </c>
    </row>
    <row r="288" spans="2:20" x14ac:dyDescent="0.25">
      <c r="B288" s="240" t="s">
        <v>987</v>
      </c>
      <c r="C288" s="241" t="s">
        <v>1014</v>
      </c>
      <c r="D288" s="242" t="s">
        <v>780</v>
      </c>
      <c r="E288" s="243">
        <v>100</v>
      </c>
      <c r="F288" s="243">
        <v>100</v>
      </c>
      <c r="G288" s="243">
        <v>100</v>
      </c>
      <c r="H288" s="243">
        <v>100</v>
      </c>
      <c r="I288" s="243">
        <v>100</v>
      </c>
      <c r="J288" s="243">
        <v>100</v>
      </c>
      <c r="K288" s="243">
        <v>100</v>
      </c>
      <c r="L288" s="243">
        <v>100</v>
      </c>
      <c r="M288" s="243">
        <v>100</v>
      </c>
      <c r="N288" s="243">
        <v>100</v>
      </c>
      <c r="O288" s="243">
        <v>100</v>
      </c>
      <c r="P288" s="243">
        <v>100</v>
      </c>
      <c r="Q288" s="243">
        <v>100</v>
      </c>
      <c r="R288" s="243">
        <v>100</v>
      </c>
      <c r="S288" s="218">
        <v>9117</v>
      </c>
      <c r="T288" s="223">
        <f t="shared" si="4"/>
        <v>1</v>
      </c>
    </row>
    <row r="289" spans="2:20" x14ac:dyDescent="0.25">
      <c r="B289" s="236" t="s">
        <v>987</v>
      </c>
      <c r="C289" s="237" t="s">
        <v>1015</v>
      </c>
      <c r="D289" s="238" t="s">
        <v>780</v>
      </c>
      <c r="E289" s="239">
        <v>100</v>
      </c>
      <c r="F289" s="239">
        <v>100</v>
      </c>
      <c r="G289" s="239">
        <v>100</v>
      </c>
      <c r="H289" s="239">
        <v>100</v>
      </c>
      <c r="I289" s="239">
        <v>100</v>
      </c>
      <c r="J289" s="239">
        <v>100</v>
      </c>
      <c r="K289" s="239">
        <v>100</v>
      </c>
      <c r="L289" s="239">
        <v>100</v>
      </c>
      <c r="M289" s="239">
        <v>100</v>
      </c>
      <c r="N289" s="239">
        <v>100</v>
      </c>
      <c r="O289" s="239">
        <v>100</v>
      </c>
      <c r="P289" s="239">
        <v>100</v>
      </c>
      <c r="Q289" s="239">
        <v>100</v>
      </c>
      <c r="R289" s="239">
        <v>100</v>
      </c>
      <c r="S289" s="218">
        <v>9118</v>
      </c>
      <c r="T289" s="223">
        <f t="shared" si="4"/>
        <v>1</v>
      </c>
    </row>
    <row r="290" spans="2:20" x14ac:dyDescent="0.25">
      <c r="B290" s="240" t="s">
        <v>987</v>
      </c>
      <c r="C290" s="241" t="s">
        <v>1016</v>
      </c>
      <c r="D290" s="242" t="s">
        <v>780</v>
      </c>
      <c r="E290" s="243">
        <v>100</v>
      </c>
      <c r="F290" s="243">
        <v>100</v>
      </c>
      <c r="G290" s="243">
        <v>100</v>
      </c>
      <c r="H290" s="243">
        <v>100</v>
      </c>
      <c r="I290" s="243">
        <v>100</v>
      </c>
      <c r="J290" s="243">
        <v>100</v>
      </c>
      <c r="K290" s="243">
        <v>100</v>
      </c>
      <c r="L290" s="243">
        <v>100</v>
      </c>
      <c r="M290" s="243">
        <v>100</v>
      </c>
      <c r="N290" s="243">
        <v>100</v>
      </c>
      <c r="O290" s="243">
        <v>100</v>
      </c>
      <c r="P290" s="243">
        <v>100</v>
      </c>
      <c r="Q290" s="243">
        <v>100</v>
      </c>
      <c r="R290" s="243">
        <v>100</v>
      </c>
      <c r="S290" s="218">
        <v>9210</v>
      </c>
      <c r="T290" s="223">
        <f t="shared" si="4"/>
        <v>1</v>
      </c>
    </row>
    <row r="291" spans="2:20" x14ac:dyDescent="0.25">
      <c r="B291" s="236" t="s">
        <v>987</v>
      </c>
      <c r="C291" s="237" t="s">
        <v>1017</v>
      </c>
      <c r="D291" s="238" t="s">
        <v>780</v>
      </c>
      <c r="E291" s="239">
        <v>100</v>
      </c>
      <c r="F291" s="239">
        <v>100</v>
      </c>
      <c r="G291" s="239">
        <v>100</v>
      </c>
      <c r="H291" s="239">
        <v>100</v>
      </c>
      <c r="I291" s="239">
        <v>100</v>
      </c>
      <c r="J291" s="239">
        <v>100</v>
      </c>
      <c r="K291" s="239">
        <v>100</v>
      </c>
      <c r="L291" s="239">
        <v>100</v>
      </c>
      <c r="M291" s="239">
        <v>100</v>
      </c>
      <c r="N291" s="239">
        <v>100</v>
      </c>
      <c r="O291" s="239">
        <v>100</v>
      </c>
      <c r="P291" s="239">
        <v>100</v>
      </c>
      <c r="Q291" s="239">
        <v>100</v>
      </c>
      <c r="R291" s="239">
        <v>100</v>
      </c>
      <c r="S291" s="218">
        <v>9211</v>
      </c>
      <c r="T291" s="223">
        <f t="shared" si="4"/>
        <v>1</v>
      </c>
    </row>
    <row r="292" spans="2:20" x14ac:dyDescent="0.25">
      <c r="B292" s="240" t="s">
        <v>987</v>
      </c>
      <c r="C292" s="241" t="s">
        <v>1018</v>
      </c>
      <c r="D292" s="242" t="s">
        <v>780</v>
      </c>
      <c r="E292" s="243">
        <v>100</v>
      </c>
      <c r="F292" s="243">
        <v>100</v>
      </c>
      <c r="G292" s="243">
        <v>100</v>
      </c>
      <c r="H292" s="243">
        <v>100</v>
      </c>
      <c r="I292" s="243">
        <v>100</v>
      </c>
      <c r="J292" s="243">
        <v>100</v>
      </c>
      <c r="K292" s="243">
        <v>100</v>
      </c>
      <c r="L292" s="243">
        <v>100</v>
      </c>
      <c r="M292" s="243">
        <v>100</v>
      </c>
      <c r="N292" s="243">
        <v>100</v>
      </c>
      <c r="O292" s="243">
        <v>100</v>
      </c>
      <c r="P292" s="243">
        <v>100</v>
      </c>
      <c r="Q292" s="243">
        <v>100</v>
      </c>
      <c r="R292" s="243">
        <v>100</v>
      </c>
      <c r="S292" s="218">
        <v>9119</v>
      </c>
      <c r="T292" s="223">
        <f t="shared" si="4"/>
        <v>1</v>
      </c>
    </row>
    <row r="293" spans="2:20" x14ac:dyDescent="0.25">
      <c r="B293" s="236" t="s">
        <v>987</v>
      </c>
      <c r="C293" s="237" t="s">
        <v>1019</v>
      </c>
      <c r="D293" s="238" t="s">
        <v>780</v>
      </c>
      <c r="E293" s="239">
        <v>100</v>
      </c>
      <c r="F293" s="239">
        <v>100</v>
      </c>
      <c r="G293" s="239">
        <v>100</v>
      </c>
      <c r="H293" s="239">
        <v>100</v>
      </c>
      <c r="I293" s="239">
        <v>100</v>
      </c>
      <c r="J293" s="239">
        <v>100</v>
      </c>
      <c r="K293" s="239">
        <v>100</v>
      </c>
      <c r="L293" s="239">
        <v>100</v>
      </c>
      <c r="M293" s="239">
        <v>100</v>
      </c>
      <c r="N293" s="239">
        <v>100</v>
      </c>
      <c r="O293" s="239">
        <v>100</v>
      </c>
      <c r="P293" s="239">
        <v>100</v>
      </c>
      <c r="Q293" s="239">
        <v>100</v>
      </c>
      <c r="R293" s="239">
        <v>100</v>
      </c>
      <c r="S293" s="218">
        <v>9120</v>
      </c>
      <c r="T293" s="223">
        <f t="shared" si="4"/>
        <v>1</v>
      </c>
    </row>
    <row r="294" spans="2:20" x14ac:dyDescent="0.25">
      <c r="B294" s="240" t="s">
        <v>1020</v>
      </c>
      <c r="C294" s="241" t="s">
        <v>1021</v>
      </c>
      <c r="D294" s="242" t="s">
        <v>780</v>
      </c>
      <c r="E294" s="243">
        <v>100</v>
      </c>
      <c r="F294" s="243">
        <v>100</v>
      </c>
      <c r="G294" s="243">
        <v>100</v>
      </c>
      <c r="H294" s="243">
        <v>100</v>
      </c>
      <c r="I294" s="243">
        <v>100</v>
      </c>
      <c r="J294" s="243">
        <v>100</v>
      </c>
      <c r="K294" s="243">
        <v>100</v>
      </c>
      <c r="L294" s="243">
        <v>100</v>
      </c>
      <c r="M294" s="243">
        <v>100</v>
      </c>
      <c r="N294" s="243">
        <v>100</v>
      </c>
      <c r="O294" s="243">
        <v>100</v>
      </c>
      <c r="P294" s="243">
        <v>100</v>
      </c>
      <c r="Q294" s="243">
        <v>100</v>
      </c>
      <c r="R294" s="243">
        <v>100</v>
      </c>
      <c r="S294" s="218">
        <v>14102</v>
      </c>
      <c r="T294" s="223">
        <f t="shared" si="4"/>
        <v>1</v>
      </c>
    </row>
    <row r="295" spans="2:20" x14ac:dyDescent="0.25">
      <c r="B295" s="236" t="s">
        <v>1020</v>
      </c>
      <c r="C295" s="237" t="s">
        <v>1022</v>
      </c>
      <c r="D295" s="238" t="s">
        <v>780</v>
      </c>
      <c r="E295" s="239">
        <v>100</v>
      </c>
      <c r="F295" s="239">
        <v>100</v>
      </c>
      <c r="G295" s="239">
        <v>100</v>
      </c>
      <c r="H295" s="239">
        <v>100</v>
      </c>
      <c r="I295" s="239">
        <v>100</v>
      </c>
      <c r="J295" s="239">
        <v>100</v>
      </c>
      <c r="K295" s="239">
        <v>100</v>
      </c>
      <c r="L295" s="239">
        <v>100</v>
      </c>
      <c r="M295" s="239">
        <v>100</v>
      </c>
      <c r="N295" s="239">
        <v>100</v>
      </c>
      <c r="O295" s="239">
        <v>100</v>
      </c>
      <c r="P295" s="239">
        <v>100</v>
      </c>
      <c r="Q295" s="239">
        <v>100</v>
      </c>
      <c r="R295" s="239">
        <v>100</v>
      </c>
      <c r="S295" s="218">
        <v>14202</v>
      </c>
      <c r="T295" s="223">
        <f t="shared" si="4"/>
        <v>1</v>
      </c>
    </row>
    <row r="296" spans="2:20" x14ac:dyDescent="0.25">
      <c r="B296" s="240" t="s">
        <v>1020</v>
      </c>
      <c r="C296" s="241" t="s">
        <v>1023</v>
      </c>
      <c r="D296" s="242" t="s">
        <v>780</v>
      </c>
      <c r="E296" s="243">
        <v>100</v>
      </c>
      <c r="F296" s="243">
        <v>100</v>
      </c>
      <c r="G296" s="243">
        <v>100</v>
      </c>
      <c r="H296" s="243">
        <v>100</v>
      </c>
      <c r="I296" s="243">
        <v>100</v>
      </c>
      <c r="J296" s="243">
        <v>100</v>
      </c>
      <c r="K296" s="243">
        <v>100</v>
      </c>
      <c r="L296" s="243">
        <v>100</v>
      </c>
      <c r="M296" s="243">
        <v>100</v>
      </c>
      <c r="N296" s="243">
        <v>100</v>
      </c>
      <c r="O296" s="243">
        <v>100</v>
      </c>
      <c r="P296" s="243">
        <v>100</v>
      </c>
      <c r="Q296" s="243">
        <v>100</v>
      </c>
      <c r="R296" s="243">
        <v>100</v>
      </c>
      <c r="S296" s="218">
        <v>14201</v>
      </c>
      <c r="T296" s="223">
        <f t="shared" si="4"/>
        <v>1</v>
      </c>
    </row>
    <row r="297" spans="2:20" x14ac:dyDescent="0.25">
      <c r="B297" s="236" t="s">
        <v>1020</v>
      </c>
      <c r="C297" s="237" t="s">
        <v>1024</v>
      </c>
      <c r="D297" s="238" t="s">
        <v>780</v>
      </c>
      <c r="E297" s="239">
        <v>100</v>
      </c>
      <c r="F297" s="239">
        <v>100</v>
      </c>
      <c r="G297" s="239">
        <v>100</v>
      </c>
      <c r="H297" s="239">
        <v>100</v>
      </c>
      <c r="I297" s="239">
        <v>100</v>
      </c>
      <c r="J297" s="239">
        <v>100</v>
      </c>
      <c r="K297" s="239">
        <v>100</v>
      </c>
      <c r="L297" s="239">
        <v>100</v>
      </c>
      <c r="M297" s="239">
        <v>100</v>
      </c>
      <c r="N297" s="239">
        <v>100</v>
      </c>
      <c r="O297" s="239">
        <v>100</v>
      </c>
      <c r="P297" s="239">
        <v>100</v>
      </c>
      <c r="Q297" s="239">
        <v>100</v>
      </c>
      <c r="R297" s="239">
        <v>100</v>
      </c>
      <c r="S297" s="218">
        <v>14203</v>
      </c>
      <c r="T297" s="223">
        <f t="shared" si="4"/>
        <v>1</v>
      </c>
    </row>
    <row r="298" spans="2:20" x14ac:dyDescent="0.25">
      <c r="B298" s="240" t="s">
        <v>1020</v>
      </c>
      <c r="C298" s="241" t="s">
        <v>1025</v>
      </c>
      <c r="D298" s="242" t="s">
        <v>780</v>
      </c>
      <c r="E298" s="243">
        <v>100</v>
      </c>
      <c r="F298" s="243">
        <v>100</v>
      </c>
      <c r="G298" s="243">
        <v>100</v>
      </c>
      <c r="H298" s="243">
        <v>100</v>
      </c>
      <c r="I298" s="243">
        <v>100</v>
      </c>
      <c r="J298" s="243">
        <v>100</v>
      </c>
      <c r="K298" s="243">
        <v>100</v>
      </c>
      <c r="L298" s="243">
        <v>100</v>
      </c>
      <c r="M298" s="243">
        <v>100</v>
      </c>
      <c r="N298" s="243">
        <v>100</v>
      </c>
      <c r="O298" s="243">
        <v>100</v>
      </c>
      <c r="P298" s="243">
        <v>100</v>
      </c>
      <c r="Q298" s="243">
        <v>100</v>
      </c>
      <c r="R298" s="243">
        <v>100</v>
      </c>
      <c r="S298" s="218">
        <v>14103</v>
      </c>
      <c r="T298" s="223">
        <f t="shared" si="4"/>
        <v>1</v>
      </c>
    </row>
    <row r="299" spans="2:20" x14ac:dyDescent="0.25">
      <c r="B299" s="236" t="s">
        <v>1020</v>
      </c>
      <c r="C299" s="237" t="s">
        <v>1026</v>
      </c>
      <c r="D299" s="238" t="s">
        <v>780</v>
      </c>
      <c r="E299" s="239">
        <v>100</v>
      </c>
      <c r="F299" s="239">
        <v>100</v>
      </c>
      <c r="G299" s="239">
        <v>100</v>
      </c>
      <c r="H299" s="239">
        <v>100</v>
      </c>
      <c r="I299" s="239">
        <v>100</v>
      </c>
      <c r="J299" s="239">
        <v>100</v>
      </c>
      <c r="K299" s="239">
        <v>100</v>
      </c>
      <c r="L299" s="239">
        <v>100</v>
      </c>
      <c r="M299" s="239">
        <v>100</v>
      </c>
      <c r="N299" s="239">
        <v>100</v>
      </c>
      <c r="O299" s="239">
        <v>100</v>
      </c>
      <c r="P299" s="239">
        <v>100</v>
      </c>
      <c r="Q299" s="239">
        <v>100</v>
      </c>
      <c r="R299" s="239">
        <v>-100</v>
      </c>
      <c r="S299" s="218">
        <v>14104</v>
      </c>
      <c r="T299" s="223">
        <f t="shared" si="4"/>
        <v>0.8571428571428571</v>
      </c>
    </row>
    <row r="300" spans="2:20" x14ac:dyDescent="0.25">
      <c r="B300" s="240" t="s">
        <v>1020</v>
      </c>
      <c r="C300" s="241" t="s">
        <v>1027</v>
      </c>
      <c r="D300" s="242" t="s">
        <v>780</v>
      </c>
      <c r="E300" s="243">
        <v>100</v>
      </c>
      <c r="F300" s="243">
        <v>100</v>
      </c>
      <c r="G300" s="243">
        <v>100</v>
      </c>
      <c r="H300" s="243">
        <v>100</v>
      </c>
      <c r="I300" s="243">
        <v>100</v>
      </c>
      <c r="J300" s="243">
        <v>100</v>
      </c>
      <c r="K300" s="243">
        <v>100</v>
      </c>
      <c r="L300" s="243">
        <v>100</v>
      </c>
      <c r="M300" s="243">
        <v>100</v>
      </c>
      <c r="N300" s="243">
        <v>100</v>
      </c>
      <c r="O300" s="243">
        <v>100</v>
      </c>
      <c r="P300" s="243">
        <v>100</v>
      </c>
      <c r="Q300" s="243">
        <v>100</v>
      </c>
      <c r="R300" s="243">
        <v>100</v>
      </c>
      <c r="S300" s="218">
        <v>14105</v>
      </c>
      <c r="T300" s="223">
        <f t="shared" si="4"/>
        <v>1</v>
      </c>
    </row>
    <row r="301" spans="2:20" x14ac:dyDescent="0.25">
      <c r="B301" s="236" t="s">
        <v>1020</v>
      </c>
      <c r="C301" s="237" t="s">
        <v>1028</v>
      </c>
      <c r="D301" s="238" t="s">
        <v>780</v>
      </c>
      <c r="E301" s="239">
        <v>100</v>
      </c>
      <c r="F301" s="239">
        <v>100</v>
      </c>
      <c r="G301" s="239">
        <v>100</v>
      </c>
      <c r="H301" s="239">
        <v>100</v>
      </c>
      <c r="I301" s="239">
        <v>100</v>
      </c>
      <c r="J301" s="239">
        <v>100</v>
      </c>
      <c r="K301" s="239">
        <v>100</v>
      </c>
      <c r="L301" s="239">
        <v>100</v>
      </c>
      <c r="M301" s="239">
        <v>100</v>
      </c>
      <c r="N301" s="239">
        <v>100</v>
      </c>
      <c r="O301" s="239">
        <v>100</v>
      </c>
      <c r="P301" s="239">
        <v>100</v>
      </c>
      <c r="Q301" s="239">
        <v>100</v>
      </c>
      <c r="R301" s="239">
        <v>100</v>
      </c>
      <c r="S301" s="218">
        <v>14106</v>
      </c>
      <c r="T301" s="223">
        <f t="shared" si="4"/>
        <v>1</v>
      </c>
    </row>
    <row r="302" spans="2:20" x14ac:dyDescent="0.25">
      <c r="B302" s="240" t="s">
        <v>1020</v>
      </c>
      <c r="C302" s="241" t="s">
        <v>1029</v>
      </c>
      <c r="D302" s="242" t="s">
        <v>780</v>
      </c>
      <c r="E302" s="243">
        <v>100</v>
      </c>
      <c r="F302" s="243">
        <v>100</v>
      </c>
      <c r="G302" s="243">
        <v>100</v>
      </c>
      <c r="H302" s="243">
        <v>100</v>
      </c>
      <c r="I302" s="243">
        <v>100</v>
      </c>
      <c r="J302" s="243">
        <v>100</v>
      </c>
      <c r="K302" s="243">
        <v>100</v>
      </c>
      <c r="L302" s="243">
        <v>100</v>
      </c>
      <c r="M302" s="243">
        <v>100</v>
      </c>
      <c r="N302" s="243">
        <v>100</v>
      </c>
      <c r="O302" s="243">
        <v>100</v>
      </c>
      <c r="P302" s="243">
        <v>100</v>
      </c>
      <c r="Q302" s="243">
        <v>100</v>
      </c>
      <c r="R302" s="243">
        <v>100</v>
      </c>
      <c r="S302" s="218">
        <v>14107</v>
      </c>
      <c r="T302" s="223">
        <f t="shared" si="4"/>
        <v>1</v>
      </c>
    </row>
    <row r="303" spans="2:20" x14ac:dyDescent="0.25">
      <c r="B303" s="236" t="s">
        <v>1020</v>
      </c>
      <c r="C303" s="237" t="s">
        <v>1030</v>
      </c>
      <c r="D303" s="238" t="s">
        <v>780</v>
      </c>
      <c r="E303" s="239">
        <v>100</v>
      </c>
      <c r="F303" s="239">
        <v>100</v>
      </c>
      <c r="G303" s="239">
        <v>100</v>
      </c>
      <c r="H303" s="239">
        <v>100</v>
      </c>
      <c r="I303" s="239">
        <v>100</v>
      </c>
      <c r="J303" s="239">
        <v>100</v>
      </c>
      <c r="K303" s="239">
        <v>100</v>
      </c>
      <c r="L303" s="239">
        <v>100</v>
      </c>
      <c r="M303" s="239">
        <v>100</v>
      </c>
      <c r="N303" s="239">
        <v>100</v>
      </c>
      <c r="O303" s="239">
        <v>100</v>
      </c>
      <c r="P303" s="239">
        <v>100</v>
      </c>
      <c r="Q303" s="239">
        <v>100</v>
      </c>
      <c r="R303" s="239">
        <v>100</v>
      </c>
      <c r="S303" s="218">
        <v>14108</v>
      </c>
      <c r="T303" s="223">
        <f t="shared" si="4"/>
        <v>1</v>
      </c>
    </row>
    <row r="304" spans="2:20" x14ac:dyDescent="0.25">
      <c r="B304" s="240" t="s">
        <v>1020</v>
      </c>
      <c r="C304" s="241" t="s">
        <v>1031</v>
      </c>
      <c r="D304" s="242" t="s">
        <v>780</v>
      </c>
      <c r="E304" s="243">
        <v>100</v>
      </c>
      <c r="F304" s="243">
        <v>100</v>
      </c>
      <c r="G304" s="243">
        <v>100</v>
      </c>
      <c r="H304" s="243">
        <v>100</v>
      </c>
      <c r="I304" s="243">
        <v>100</v>
      </c>
      <c r="J304" s="243">
        <v>100</v>
      </c>
      <c r="K304" s="243">
        <v>100</v>
      </c>
      <c r="L304" s="243">
        <v>100</v>
      </c>
      <c r="M304" s="243">
        <v>100</v>
      </c>
      <c r="N304" s="243">
        <v>100</v>
      </c>
      <c r="O304" s="243">
        <v>100</v>
      </c>
      <c r="P304" s="243">
        <v>100</v>
      </c>
      <c r="Q304" s="243">
        <v>100</v>
      </c>
      <c r="R304" s="243">
        <v>100</v>
      </c>
      <c r="S304" s="218">
        <v>14204</v>
      </c>
      <c r="T304" s="223">
        <f t="shared" si="4"/>
        <v>1</v>
      </c>
    </row>
    <row r="305" spans="2:20" x14ac:dyDescent="0.25">
      <c r="B305" s="236" t="s">
        <v>1020</v>
      </c>
      <c r="C305" s="237" t="s">
        <v>1032</v>
      </c>
      <c r="D305" s="238" t="s">
        <v>780</v>
      </c>
      <c r="E305" s="239">
        <v>100</v>
      </c>
      <c r="F305" s="239">
        <v>100</v>
      </c>
      <c r="G305" s="239">
        <v>100</v>
      </c>
      <c r="H305" s="239">
        <v>100</v>
      </c>
      <c r="I305" s="239">
        <v>100</v>
      </c>
      <c r="J305" s="239">
        <v>100</v>
      </c>
      <c r="K305" s="239">
        <v>100</v>
      </c>
      <c r="L305" s="239">
        <v>100</v>
      </c>
      <c r="M305" s="239">
        <v>100</v>
      </c>
      <c r="N305" s="239">
        <v>100</v>
      </c>
      <c r="O305" s="239">
        <v>100</v>
      </c>
      <c r="P305" s="239">
        <v>100</v>
      </c>
      <c r="Q305" s="239">
        <v>100</v>
      </c>
      <c r="R305" s="239">
        <v>100</v>
      </c>
      <c r="S305" s="218">
        <v>14101</v>
      </c>
      <c r="T305" s="223">
        <f t="shared" si="4"/>
        <v>1</v>
      </c>
    </row>
    <row r="306" spans="2:20" x14ac:dyDescent="0.25">
      <c r="B306" s="240" t="s">
        <v>1033</v>
      </c>
      <c r="C306" s="241" t="s">
        <v>1034</v>
      </c>
      <c r="D306" s="242" t="s">
        <v>780</v>
      </c>
      <c r="E306" s="243">
        <v>100</v>
      </c>
      <c r="F306" s="243">
        <v>100</v>
      </c>
      <c r="G306" s="243">
        <v>100</v>
      </c>
      <c r="H306" s="243">
        <v>100</v>
      </c>
      <c r="I306" s="243">
        <v>100</v>
      </c>
      <c r="J306" s="243">
        <v>100</v>
      </c>
      <c r="K306" s="243">
        <v>100</v>
      </c>
      <c r="L306" s="243">
        <v>100</v>
      </c>
      <c r="M306" s="243">
        <v>100</v>
      </c>
      <c r="N306" s="243">
        <v>100</v>
      </c>
      <c r="O306" s="243">
        <v>100</v>
      </c>
      <c r="P306" s="243">
        <v>100</v>
      </c>
      <c r="Q306" s="243">
        <v>100</v>
      </c>
      <c r="R306" s="243">
        <v>100</v>
      </c>
      <c r="S306" s="218">
        <v>10202</v>
      </c>
      <c r="T306" s="223">
        <f t="shared" si="4"/>
        <v>1</v>
      </c>
    </row>
    <row r="307" spans="2:20" x14ac:dyDescent="0.25">
      <c r="B307" s="236" t="s">
        <v>1033</v>
      </c>
      <c r="C307" s="237" t="s">
        <v>1035</v>
      </c>
      <c r="D307" s="238" t="s">
        <v>780</v>
      </c>
      <c r="E307" s="239">
        <v>100</v>
      </c>
      <c r="F307" s="239">
        <v>100</v>
      </c>
      <c r="G307" s="239">
        <v>100</v>
      </c>
      <c r="H307" s="239">
        <v>100</v>
      </c>
      <c r="I307" s="239">
        <v>100</v>
      </c>
      <c r="J307" s="239">
        <v>100</v>
      </c>
      <c r="K307" s="239">
        <v>100</v>
      </c>
      <c r="L307" s="239">
        <v>100</v>
      </c>
      <c r="M307" s="239">
        <v>100</v>
      </c>
      <c r="N307" s="239">
        <v>100</v>
      </c>
      <c r="O307" s="239">
        <v>100</v>
      </c>
      <c r="P307" s="239">
        <v>100</v>
      </c>
      <c r="Q307" s="239">
        <v>100</v>
      </c>
      <c r="R307" s="239">
        <v>100</v>
      </c>
      <c r="S307" s="218">
        <v>10102</v>
      </c>
      <c r="T307" s="223">
        <f t="shared" si="4"/>
        <v>1</v>
      </c>
    </row>
    <row r="308" spans="2:20" x14ac:dyDescent="0.25">
      <c r="B308" s="240" t="s">
        <v>1033</v>
      </c>
      <c r="C308" s="241" t="s">
        <v>1036</v>
      </c>
      <c r="D308" s="242" t="s">
        <v>780</v>
      </c>
      <c r="E308" s="243">
        <v>100</v>
      </c>
      <c r="F308" s="243">
        <v>100</v>
      </c>
      <c r="G308" s="243">
        <v>100</v>
      </c>
      <c r="H308" s="243">
        <v>100</v>
      </c>
      <c r="I308" s="243">
        <v>100</v>
      </c>
      <c r="J308" s="243">
        <v>100</v>
      </c>
      <c r="K308" s="243">
        <v>100</v>
      </c>
      <c r="L308" s="243">
        <v>100</v>
      </c>
      <c r="M308" s="243">
        <v>100</v>
      </c>
      <c r="N308" s="243">
        <v>100</v>
      </c>
      <c r="O308" s="243">
        <v>100</v>
      </c>
      <c r="P308" s="243">
        <v>100</v>
      </c>
      <c r="Q308" s="243">
        <v>100</v>
      </c>
      <c r="R308" s="243">
        <v>100</v>
      </c>
      <c r="S308" s="218">
        <v>10201</v>
      </c>
      <c r="T308" s="223">
        <f t="shared" si="4"/>
        <v>1</v>
      </c>
    </row>
    <row r="309" spans="2:20" x14ac:dyDescent="0.25">
      <c r="B309" s="236" t="s">
        <v>1033</v>
      </c>
      <c r="C309" s="237" t="s">
        <v>1037</v>
      </c>
      <c r="D309" s="238" t="s">
        <v>780</v>
      </c>
      <c r="E309" s="239">
        <v>100</v>
      </c>
      <c r="F309" s="239">
        <v>100</v>
      </c>
      <c r="G309" s="239">
        <v>100</v>
      </c>
      <c r="H309" s="239">
        <v>100</v>
      </c>
      <c r="I309" s="239">
        <v>100</v>
      </c>
      <c r="J309" s="239">
        <v>100</v>
      </c>
      <c r="K309" s="239">
        <v>100</v>
      </c>
      <c r="L309" s="239">
        <v>100</v>
      </c>
      <c r="M309" s="239">
        <v>100</v>
      </c>
      <c r="N309" s="239">
        <v>100</v>
      </c>
      <c r="O309" s="239">
        <v>100</v>
      </c>
      <c r="P309" s="239">
        <v>100</v>
      </c>
      <c r="Q309" s="239">
        <v>100</v>
      </c>
      <c r="R309" s="239">
        <v>100</v>
      </c>
      <c r="S309" s="218">
        <v>10401</v>
      </c>
      <c r="T309" s="223">
        <f t="shared" si="4"/>
        <v>1</v>
      </c>
    </row>
    <row r="310" spans="2:20" x14ac:dyDescent="0.25">
      <c r="B310" s="240" t="s">
        <v>1033</v>
      </c>
      <c r="C310" s="241" t="s">
        <v>1038</v>
      </c>
      <c r="D310" s="242" t="s">
        <v>780</v>
      </c>
      <c r="E310" s="243">
        <v>100</v>
      </c>
      <c r="F310" s="243">
        <v>100</v>
      </c>
      <c r="G310" s="243">
        <v>100</v>
      </c>
      <c r="H310" s="243">
        <v>100</v>
      </c>
      <c r="I310" s="243">
        <v>100</v>
      </c>
      <c r="J310" s="243">
        <v>100</v>
      </c>
      <c r="K310" s="243">
        <v>100</v>
      </c>
      <c r="L310" s="243">
        <v>100</v>
      </c>
      <c r="M310" s="243">
        <v>100</v>
      </c>
      <c r="N310" s="243">
        <v>100</v>
      </c>
      <c r="O310" s="243">
        <v>100</v>
      </c>
      <c r="P310" s="243">
        <v>100</v>
      </c>
      <c r="Q310" s="243">
        <v>100</v>
      </c>
      <c r="R310" s="243">
        <v>100</v>
      </c>
      <c r="S310" s="218">
        <v>10203</v>
      </c>
      <c r="T310" s="223">
        <f t="shared" si="4"/>
        <v>1</v>
      </c>
    </row>
    <row r="311" spans="2:20" x14ac:dyDescent="0.25">
      <c r="B311" s="236" t="s">
        <v>1033</v>
      </c>
      <c r="C311" s="237" t="s">
        <v>1039</v>
      </c>
      <c r="D311" s="238" t="s">
        <v>780</v>
      </c>
      <c r="E311" s="239">
        <v>100</v>
      </c>
      <c r="F311" s="239">
        <v>100</v>
      </c>
      <c r="G311" s="239">
        <v>100</v>
      </c>
      <c r="H311" s="239">
        <v>100</v>
      </c>
      <c r="I311" s="239">
        <v>100</v>
      </c>
      <c r="J311" s="239">
        <v>100</v>
      </c>
      <c r="K311" s="239">
        <v>100</v>
      </c>
      <c r="L311" s="239">
        <v>100</v>
      </c>
      <c r="M311" s="239">
        <v>100</v>
      </c>
      <c r="N311" s="239">
        <v>100</v>
      </c>
      <c r="O311" s="239">
        <v>100</v>
      </c>
      <c r="P311" s="239">
        <v>100</v>
      </c>
      <c r="Q311" s="239">
        <v>100</v>
      </c>
      <c r="R311" s="239">
        <v>100</v>
      </c>
      <c r="S311" s="218">
        <v>10103</v>
      </c>
      <c r="T311" s="223">
        <f t="shared" si="4"/>
        <v>1</v>
      </c>
    </row>
    <row r="312" spans="2:20" x14ac:dyDescent="0.25">
      <c r="B312" s="240" t="s">
        <v>1033</v>
      </c>
      <c r="C312" s="241" t="s">
        <v>1040</v>
      </c>
      <c r="D312" s="242" t="s">
        <v>780</v>
      </c>
      <c r="E312" s="243">
        <v>100</v>
      </c>
      <c r="F312" s="243">
        <v>100</v>
      </c>
      <c r="G312" s="243">
        <v>100</v>
      </c>
      <c r="H312" s="243">
        <v>100</v>
      </c>
      <c r="I312" s="243">
        <v>100</v>
      </c>
      <c r="J312" s="243">
        <v>100</v>
      </c>
      <c r="K312" s="243">
        <v>100</v>
      </c>
      <c r="L312" s="243">
        <v>100</v>
      </c>
      <c r="M312" s="243">
        <v>100</v>
      </c>
      <c r="N312" s="243">
        <v>100</v>
      </c>
      <c r="O312" s="243">
        <v>100</v>
      </c>
      <c r="P312" s="243">
        <v>100</v>
      </c>
      <c r="Q312" s="243">
        <v>100</v>
      </c>
      <c r="R312" s="243">
        <v>100</v>
      </c>
      <c r="S312" s="218">
        <v>10204</v>
      </c>
      <c r="T312" s="223">
        <f t="shared" si="4"/>
        <v>1</v>
      </c>
    </row>
    <row r="313" spans="2:20" x14ac:dyDescent="0.25">
      <c r="B313" s="236" t="s">
        <v>1033</v>
      </c>
      <c r="C313" s="237" t="s">
        <v>1041</v>
      </c>
      <c r="D313" s="238" t="s">
        <v>780</v>
      </c>
      <c r="E313" s="239">
        <v>100</v>
      </c>
      <c r="F313" s="239">
        <v>100</v>
      </c>
      <c r="G313" s="239">
        <v>100</v>
      </c>
      <c r="H313" s="239">
        <v>100</v>
      </c>
      <c r="I313" s="239">
        <v>100</v>
      </c>
      <c r="J313" s="239">
        <v>100</v>
      </c>
      <c r="K313" s="239">
        <v>100</v>
      </c>
      <c r="L313" s="239">
        <v>100</v>
      </c>
      <c r="M313" s="239">
        <v>100</v>
      </c>
      <c r="N313" s="239">
        <v>100</v>
      </c>
      <c r="O313" s="239">
        <v>100</v>
      </c>
      <c r="P313" s="239">
        <v>100</v>
      </c>
      <c r="Q313" s="239">
        <v>100</v>
      </c>
      <c r="R313" s="239">
        <v>100</v>
      </c>
      <c r="S313" s="218">
        <v>10205</v>
      </c>
      <c r="T313" s="223">
        <f t="shared" si="4"/>
        <v>1</v>
      </c>
    </row>
    <row r="314" spans="2:20" x14ac:dyDescent="0.25">
      <c r="B314" s="240" t="s">
        <v>1033</v>
      </c>
      <c r="C314" s="241" t="s">
        <v>1042</v>
      </c>
      <c r="D314" s="242" t="s">
        <v>780</v>
      </c>
      <c r="E314" s="243">
        <v>100</v>
      </c>
      <c r="F314" s="243">
        <v>100</v>
      </c>
      <c r="G314" s="243">
        <v>100</v>
      </c>
      <c r="H314" s="243">
        <v>100</v>
      </c>
      <c r="I314" s="243">
        <v>100</v>
      </c>
      <c r="J314" s="243">
        <v>100</v>
      </c>
      <c r="K314" s="243">
        <v>100</v>
      </c>
      <c r="L314" s="243">
        <v>100</v>
      </c>
      <c r="M314" s="243">
        <v>100</v>
      </c>
      <c r="N314" s="243">
        <v>100</v>
      </c>
      <c r="O314" s="243">
        <v>100</v>
      </c>
      <c r="P314" s="243">
        <v>100</v>
      </c>
      <c r="Q314" s="243">
        <v>100</v>
      </c>
      <c r="R314" s="243">
        <v>100</v>
      </c>
      <c r="S314" s="218">
        <v>10104</v>
      </c>
      <c r="T314" s="223">
        <f t="shared" si="4"/>
        <v>1</v>
      </c>
    </row>
    <row r="315" spans="2:20" x14ac:dyDescent="0.25">
      <c r="B315" s="236" t="s">
        <v>1033</v>
      </c>
      <c r="C315" s="237" t="s">
        <v>1043</v>
      </c>
      <c r="D315" s="238" t="s">
        <v>780</v>
      </c>
      <c r="E315" s="239">
        <v>100</v>
      </c>
      <c r="F315" s="239">
        <v>100</v>
      </c>
      <c r="G315" s="239">
        <v>100</v>
      </c>
      <c r="H315" s="239">
        <v>100</v>
      </c>
      <c r="I315" s="239">
        <v>100</v>
      </c>
      <c r="J315" s="239">
        <v>100</v>
      </c>
      <c r="K315" s="239">
        <v>100</v>
      </c>
      <c r="L315" s="239">
        <v>100</v>
      </c>
      <c r="M315" s="239">
        <v>100</v>
      </c>
      <c r="N315" s="239">
        <v>100</v>
      </c>
      <c r="O315" s="239">
        <v>100</v>
      </c>
      <c r="P315" s="239">
        <v>100</v>
      </c>
      <c r="Q315" s="239">
        <v>100</v>
      </c>
      <c r="R315" s="239">
        <v>100</v>
      </c>
      <c r="S315" s="218">
        <v>10105</v>
      </c>
      <c r="T315" s="223">
        <f t="shared" si="4"/>
        <v>1</v>
      </c>
    </row>
    <row r="316" spans="2:20" x14ac:dyDescent="0.25">
      <c r="B316" s="240" t="s">
        <v>1033</v>
      </c>
      <c r="C316" s="241" t="s">
        <v>1044</v>
      </c>
      <c r="D316" s="242" t="s">
        <v>780</v>
      </c>
      <c r="E316" s="243">
        <v>100</v>
      </c>
      <c r="F316" s="243">
        <v>100</v>
      </c>
      <c r="G316" s="243">
        <v>100</v>
      </c>
      <c r="H316" s="243">
        <v>100</v>
      </c>
      <c r="I316" s="243">
        <v>100</v>
      </c>
      <c r="J316" s="243">
        <v>100</v>
      </c>
      <c r="K316" s="243">
        <v>100</v>
      </c>
      <c r="L316" s="243">
        <v>100</v>
      </c>
      <c r="M316" s="243">
        <v>100</v>
      </c>
      <c r="N316" s="243">
        <v>100</v>
      </c>
      <c r="O316" s="243">
        <v>100</v>
      </c>
      <c r="P316" s="243">
        <v>100</v>
      </c>
      <c r="Q316" s="243">
        <v>100</v>
      </c>
      <c r="R316" s="243">
        <v>100</v>
      </c>
      <c r="S316" s="218">
        <v>10402</v>
      </c>
      <c r="T316" s="223">
        <f t="shared" si="4"/>
        <v>1</v>
      </c>
    </row>
    <row r="317" spans="2:20" x14ac:dyDescent="0.25">
      <c r="B317" s="236" t="s">
        <v>1033</v>
      </c>
      <c r="C317" s="237" t="s">
        <v>1045</v>
      </c>
      <c r="D317" s="238" t="s">
        <v>780</v>
      </c>
      <c r="E317" s="239">
        <v>100</v>
      </c>
      <c r="F317" s="239">
        <v>100</v>
      </c>
      <c r="G317" s="239">
        <v>100</v>
      </c>
      <c r="H317" s="239">
        <v>100</v>
      </c>
      <c r="I317" s="239">
        <v>100</v>
      </c>
      <c r="J317" s="239">
        <v>100</v>
      </c>
      <c r="K317" s="239">
        <v>100</v>
      </c>
      <c r="L317" s="239">
        <v>100</v>
      </c>
      <c r="M317" s="239">
        <v>100</v>
      </c>
      <c r="N317" s="239">
        <v>100</v>
      </c>
      <c r="O317" s="239">
        <v>100</v>
      </c>
      <c r="P317" s="239">
        <v>100</v>
      </c>
      <c r="Q317" s="239">
        <v>100</v>
      </c>
      <c r="R317" s="239">
        <v>100</v>
      </c>
      <c r="S317" s="218">
        <v>10403</v>
      </c>
      <c r="T317" s="223">
        <f t="shared" si="4"/>
        <v>1</v>
      </c>
    </row>
    <row r="318" spans="2:20" x14ac:dyDescent="0.25">
      <c r="B318" s="240" t="s">
        <v>1033</v>
      </c>
      <c r="C318" s="241" t="s">
        <v>1046</v>
      </c>
      <c r="D318" s="242" t="s">
        <v>780</v>
      </c>
      <c r="E318" s="243">
        <v>100</v>
      </c>
      <c r="F318" s="243">
        <v>100</v>
      </c>
      <c r="G318" s="243">
        <v>100</v>
      </c>
      <c r="H318" s="243">
        <v>100</v>
      </c>
      <c r="I318" s="243">
        <v>100</v>
      </c>
      <c r="J318" s="243">
        <v>100</v>
      </c>
      <c r="K318" s="243">
        <v>100</v>
      </c>
      <c r="L318" s="243">
        <v>100</v>
      </c>
      <c r="M318" s="243">
        <v>100</v>
      </c>
      <c r="N318" s="243">
        <v>100</v>
      </c>
      <c r="O318" s="243">
        <v>100</v>
      </c>
      <c r="P318" s="243">
        <v>100</v>
      </c>
      <c r="Q318" s="243">
        <v>100</v>
      </c>
      <c r="R318" s="243">
        <v>100</v>
      </c>
      <c r="S318" s="218">
        <v>10107</v>
      </c>
      <c r="T318" s="223">
        <f t="shared" si="4"/>
        <v>1</v>
      </c>
    </row>
    <row r="319" spans="2:20" x14ac:dyDescent="0.25">
      <c r="B319" s="236" t="s">
        <v>1033</v>
      </c>
      <c r="C319" s="237" t="s">
        <v>1047</v>
      </c>
      <c r="D319" s="238" t="s">
        <v>780</v>
      </c>
      <c r="E319" s="239">
        <v>100</v>
      </c>
      <c r="F319" s="239">
        <v>100</v>
      </c>
      <c r="G319" s="239">
        <v>100</v>
      </c>
      <c r="H319" s="239">
        <v>100</v>
      </c>
      <c r="I319" s="239">
        <v>100</v>
      </c>
      <c r="J319" s="239">
        <v>100</v>
      </c>
      <c r="K319" s="239">
        <v>100</v>
      </c>
      <c r="L319" s="239">
        <v>100</v>
      </c>
      <c r="M319" s="239">
        <v>100</v>
      </c>
      <c r="N319" s="239">
        <v>100</v>
      </c>
      <c r="O319" s="239">
        <v>100</v>
      </c>
      <c r="P319" s="239">
        <v>100</v>
      </c>
      <c r="Q319" s="239">
        <v>100</v>
      </c>
      <c r="R319" s="239">
        <v>100</v>
      </c>
      <c r="S319" s="218">
        <v>10106</v>
      </c>
      <c r="T319" s="223">
        <f t="shared" si="4"/>
        <v>1</v>
      </c>
    </row>
    <row r="320" spans="2:20" x14ac:dyDescent="0.25">
      <c r="B320" s="240" t="s">
        <v>1033</v>
      </c>
      <c r="C320" s="241" t="s">
        <v>1048</v>
      </c>
      <c r="D320" s="242" t="s">
        <v>780</v>
      </c>
      <c r="E320" s="243">
        <v>100</v>
      </c>
      <c r="F320" s="243">
        <v>100</v>
      </c>
      <c r="G320" s="243">
        <v>100</v>
      </c>
      <c r="H320" s="243">
        <v>100</v>
      </c>
      <c r="I320" s="243">
        <v>100</v>
      </c>
      <c r="J320" s="243">
        <v>100</v>
      </c>
      <c r="K320" s="243">
        <v>100</v>
      </c>
      <c r="L320" s="243">
        <v>100</v>
      </c>
      <c r="M320" s="243">
        <v>100</v>
      </c>
      <c r="N320" s="243">
        <v>100</v>
      </c>
      <c r="O320" s="243">
        <v>100</v>
      </c>
      <c r="P320" s="243">
        <v>100</v>
      </c>
      <c r="Q320" s="243">
        <v>100</v>
      </c>
      <c r="R320" s="243">
        <v>100</v>
      </c>
      <c r="S320" s="218">
        <v>10108</v>
      </c>
      <c r="T320" s="223">
        <f t="shared" si="4"/>
        <v>1</v>
      </c>
    </row>
    <row r="321" spans="2:20" x14ac:dyDescent="0.25">
      <c r="B321" s="236" t="s">
        <v>1033</v>
      </c>
      <c r="C321" s="237" t="s">
        <v>1049</v>
      </c>
      <c r="D321" s="238" t="s">
        <v>780</v>
      </c>
      <c r="E321" s="239">
        <v>100</v>
      </c>
      <c r="F321" s="239">
        <v>100</v>
      </c>
      <c r="G321" s="239">
        <v>100</v>
      </c>
      <c r="H321" s="239">
        <v>100</v>
      </c>
      <c r="I321" s="239">
        <v>100</v>
      </c>
      <c r="J321" s="239">
        <v>100</v>
      </c>
      <c r="K321" s="239">
        <v>100</v>
      </c>
      <c r="L321" s="239">
        <v>100</v>
      </c>
      <c r="M321" s="239">
        <v>100</v>
      </c>
      <c r="N321" s="239">
        <v>100</v>
      </c>
      <c r="O321" s="239">
        <v>100</v>
      </c>
      <c r="P321" s="239">
        <v>100</v>
      </c>
      <c r="Q321" s="239">
        <v>100</v>
      </c>
      <c r="R321" s="239">
        <v>100</v>
      </c>
      <c r="S321" s="218">
        <v>10301</v>
      </c>
      <c r="T321" s="223">
        <f t="shared" si="4"/>
        <v>1</v>
      </c>
    </row>
    <row r="322" spans="2:20" x14ac:dyDescent="0.25">
      <c r="B322" s="240" t="s">
        <v>1033</v>
      </c>
      <c r="C322" s="241" t="s">
        <v>1050</v>
      </c>
      <c r="D322" s="242" t="s">
        <v>780</v>
      </c>
      <c r="E322" s="243">
        <v>100</v>
      </c>
      <c r="F322" s="243">
        <v>100</v>
      </c>
      <c r="G322" s="243">
        <v>100</v>
      </c>
      <c r="H322" s="243">
        <v>100</v>
      </c>
      <c r="I322" s="243">
        <v>100</v>
      </c>
      <c r="J322" s="243">
        <v>100</v>
      </c>
      <c r="K322" s="243">
        <v>100</v>
      </c>
      <c r="L322" s="243">
        <v>100</v>
      </c>
      <c r="M322" s="243">
        <v>100</v>
      </c>
      <c r="N322" s="243">
        <v>100</v>
      </c>
      <c r="O322" s="243">
        <v>100</v>
      </c>
      <c r="P322" s="243">
        <v>100</v>
      </c>
      <c r="Q322" s="243">
        <v>100</v>
      </c>
      <c r="R322" s="243">
        <v>100</v>
      </c>
      <c r="S322" s="218">
        <v>10404</v>
      </c>
      <c r="T322" s="223">
        <f t="shared" si="4"/>
        <v>1</v>
      </c>
    </row>
    <row r="323" spans="2:20" x14ac:dyDescent="0.25">
      <c r="B323" s="236" t="s">
        <v>1033</v>
      </c>
      <c r="C323" s="237" t="s">
        <v>1051</v>
      </c>
      <c r="D323" s="238" t="s">
        <v>780</v>
      </c>
      <c r="E323" s="239">
        <v>100</v>
      </c>
      <c r="F323" s="239">
        <v>100</v>
      </c>
      <c r="G323" s="239">
        <v>100</v>
      </c>
      <c r="H323" s="239">
        <v>100</v>
      </c>
      <c r="I323" s="239">
        <v>100</v>
      </c>
      <c r="J323" s="239">
        <v>100</v>
      </c>
      <c r="K323" s="239">
        <v>100</v>
      </c>
      <c r="L323" s="239">
        <v>100</v>
      </c>
      <c r="M323" s="239">
        <v>100</v>
      </c>
      <c r="N323" s="239">
        <v>100</v>
      </c>
      <c r="O323" s="239">
        <v>100</v>
      </c>
      <c r="P323" s="239">
        <v>100</v>
      </c>
      <c r="Q323" s="239">
        <v>100</v>
      </c>
      <c r="R323" s="239">
        <v>100</v>
      </c>
      <c r="S323" s="218">
        <v>10101</v>
      </c>
      <c r="T323" s="223">
        <f t="shared" si="4"/>
        <v>1</v>
      </c>
    </row>
    <row r="324" spans="2:20" x14ac:dyDescent="0.25">
      <c r="B324" s="240" t="s">
        <v>1033</v>
      </c>
      <c r="C324" s="241" t="s">
        <v>1052</v>
      </c>
      <c r="D324" s="242" t="s">
        <v>780</v>
      </c>
      <c r="E324" s="243">
        <v>100</v>
      </c>
      <c r="F324" s="243">
        <v>100</v>
      </c>
      <c r="G324" s="243">
        <v>100</v>
      </c>
      <c r="H324" s="243">
        <v>100</v>
      </c>
      <c r="I324" s="243">
        <v>100</v>
      </c>
      <c r="J324" s="243">
        <v>100</v>
      </c>
      <c r="K324" s="243">
        <v>100</v>
      </c>
      <c r="L324" s="243">
        <v>100</v>
      </c>
      <c r="M324" s="243">
        <v>100</v>
      </c>
      <c r="N324" s="243">
        <v>100</v>
      </c>
      <c r="O324" s="243">
        <v>100</v>
      </c>
      <c r="P324" s="243">
        <v>100</v>
      </c>
      <c r="Q324" s="243">
        <v>100</v>
      </c>
      <c r="R324" s="243">
        <v>100</v>
      </c>
      <c r="S324" s="218">
        <v>10302</v>
      </c>
      <c r="T324" s="223">
        <f t="shared" si="4"/>
        <v>1</v>
      </c>
    </row>
    <row r="325" spans="2:20" x14ac:dyDescent="0.25">
      <c r="B325" s="236" t="s">
        <v>1033</v>
      </c>
      <c r="C325" s="237" t="s">
        <v>1053</v>
      </c>
      <c r="D325" s="238" t="s">
        <v>780</v>
      </c>
      <c r="E325" s="239">
        <v>100</v>
      </c>
      <c r="F325" s="239">
        <v>100</v>
      </c>
      <c r="G325" s="239">
        <v>100</v>
      </c>
      <c r="H325" s="239">
        <v>100</v>
      </c>
      <c r="I325" s="239">
        <v>100</v>
      </c>
      <c r="J325" s="239">
        <v>100</v>
      </c>
      <c r="K325" s="239">
        <v>100</v>
      </c>
      <c r="L325" s="239">
        <v>100</v>
      </c>
      <c r="M325" s="239">
        <v>100</v>
      </c>
      <c r="N325" s="239">
        <v>100</v>
      </c>
      <c r="O325" s="239">
        <v>100</v>
      </c>
      <c r="P325" s="239">
        <v>100</v>
      </c>
      <c r="Q325" s="239">
        <v>100</v>
      </c>
      <c r="R325" s="239">
        <v>100</v>
      </c>
      <c r="S325" s="218">
        <v>10109</v>
      </c>
      <c r="T325" s="223">
        <f t="shared" si="4"/>
        <v>1</v>
      </c>
    </row>
    <row r="326" spans="2:20" x14ac:dyDescent="0.25">
      <c r="B326" s="240" t="s">
        <v>1033</v>
      </c>
      <c r="C326" s="241" t="s">
        <v>1054</v>
      </c>
      <c r="D326" s="242" t="s">
        <v>780</v>
      </c>
      <c r="E326" s="243">
        <v>100</v>
      </c>
      <c r="F326" s="243">
        <v>100</v>
      </c>
      <c r="G326" s="243">
        <v>100</v>
      </c>
      <c r="H326" s="243">
        <v>100</v>
      </c>
      <c r="I326" s="243">
        <v>100</v>
      </c>
      <c r="J326" s="243">
        <v>100</v>
      </c>
      <c r="K326" s="243">
        <v>100</v>
      </c>
      <c r="L326" s="243">
        <v>100</v>
      </c>
      <c r="M326" s="243">
        <v>100</v>
      </c>
      <c r="N326" s="243">
        <v>100</v>
      </c>
      <c r="O326" s="243">
        <v>100</v>
      </c>
      <c r="P326" s="243">
        <v>100</v>
      </c>
      <c r="Q326" s="243">
        <v>100</v>
      </c>
      <c r="R326" s="243">
        <v>100</v>
      </c>
      <c r="S326" s="218">
        <v>10206</v>
      </c>
      <c r="T326" s="223">
        <f t="shared" si="4"/>
        <v>1</v>
      </c>
    </row>
    <row r="327" spans="2:20" x14ac:dyDescent="0.25">
      <c r="B327" s="236" t="s">
        <v>1033</v>
      </c>
      <c r="C327" s="237" t="s">
        <v>1055</v>
      </c>
      <c r="D327" s="238" t="s">
        <v>780</v>
      </c>
      <c r="E327" s="239">
        <v>100</v>
      </c>
      <c r="F327" s="239">
        <v>100</v>
      </c>
      <c r="G327" s="239">
        <v>100</v>
      </c>
      <c r="H327" s="239">
        <v>100</v>
      </c>
      <c r="I327" s="239">
        <v>100</v>
      </c>
      <c r="J327" s="239">
        <v>100</v>
      </c>
      <c r="K327" s="239">
        <v>100</v>
      </c>
      <c r="L327" s="239">
        <v>100</v>
      </c>
      <c r="M327" s="239">
        <v>100</v>
      </c>
      <c r="N327" s="239">
        <v>100</v>
      </c>
      <c r="O327" s="239">
        <v>100</v>
      </c>
      <c r="P327" s="239">
        <v>100</v>
      </c>
      <c r="Q327" s="239">
        <v>100</v>
      </c>
      <c r="R327" s="239">
        <v>100</v>
      </c>
      <c r="S327" s="218">
        <v>10303</v>
      </c>
      <c r="T327" s="223">
        <f t="shared" si="4"/>
        <v>1</v>
      </c>
    </row>
    <row r="328" spans="2:20" x14ac:dyDescent="0.25">
      <c r="B328" s="240" t="s">
        <v>1033</v>
      </c>
      <c r="C328" s="241" t="s">
        <v>1056</v>
      </c>
      <c r="D328" s="242" t="s">
        <v>780</v>
      </c>
      <c r="E328" s="243">
        <v>100</v>
      </c>
      <c r="F328" s="243">
        <v>100</v>
      </c>
      <c r="G328" s="243">
        <v>100</v>
      </c>
      <c r="H328" s="243">
        <v>100</v>
      </c>
      <c r="I328" s="243">
        <v>100</v>
      </c>
      <c r="J328" s="243">
        <v>100</v>
      </c>
      <c r="K328" s="243">
        <v>100</v>
      </c>
      <c r="L328" s="243">
        <v>100</v>
      </c>
      <c r="M328" s="243">
        <v>100</v>
      </c>
      <c r="N328" s="243">
        <v>100</v>
      </c>
      <c r="O328" s="243">
        <v>100</v>
      </c>
      <c r="P328" s="243">
        <v>100</v>
      </c>
      <c r="Q328" s="243">
        <v>50</v>
      </c>
      <c r="R328" s="243">
        <v>-100</v>
      </c>
      <c r="S328" s="218">
        <v>10304</v>
      </c>
      <c r="T328" s="223">
        <f t="shared" si="4"/>
        <v>0.8214285714285714</v>
      </c>
    </row>
    <row r="329" spans="2:20" x14ac:dyDescent="0.25">
      <c r="B329" s="236" t="s">
        <v>1033</v>
      </c>
      <c r="C329" s="237" t="s">
        <v>1057</v>
      </c>
      <c r="D329" s="238" t="s">
        <v>780</v>
      </c>
      <c r="E329" s="239">
        <v>100</v>
      </c>
      <c r="F329" s="239">
        <v>100</v>
      </c>
      <c r="G329" s="239">
        <v>100</v>
      </c>
      <c r="H329" s="239">
        <v>100</v>
      </c>
      <c r="I329" s="239">
        <v>100</v>
      </c>
      <c r="J329" s="239">
        <v>100</v>
      </c>
      <c r="K329" s="239">
        <v>100</v>
      </c>
      <c r="L329" s="239">
        <v>100</v>
      </c>
      <c r="M329" s="239">
        <v>100</v>
      </c>
      <c r="N329" s="239">
        <v>100</v>
      </c>
      <c r="O329" s="239">
        <v>100</v>
      </c>
      <c r="P329" s="239">
        <v>100</v>
      </c>
      <c r="Q329" s="239">
        <v>100</v>
      </c>
      <c r="R329" s="239">
        <v>100</v>
      </c>
      <c r="S329" s="218">
        <v>10207</v>
      </c>
      <c r="T329" s="223">
        <f t="shared" si="4"/>
        <v>1</v>
      </c>
    </row>
    <row r="330" spans="2:20" x14ac:dyDescent="0.25">
      <c r="B330" s="240" t="s">
        <v>1033</v>
      </c>
      <c r="C330" s="241" t="s">
        <v>1058</v>
      </c>
      <c r="D330" s="242" t="s">
        <v>780</v>
      </c>
      <c r="E330" s="243">
        <v>100</v>
      </c>
      <c r="F330" s="243">
        <v>100</v>
      </c>
      <c r="G330" s="243">
        <v>100</v>
      </c>
      <c r="H330" s="243">
        <v>100</v>
      </c>
      <c r="I330" s="243">
        <v>100</v>
      </c>
      <c r="J330" s="243">
        <v>100</v>
      </c>
      <c r="K330" s="243">
        <v>100</v>
      </c>
      <c r="L330" s="243">
        <v>100</v>
      </c>
      <c r="M330" s="243">
        <v>100</v>
      </c>
      <c r="N330" s="243">
        <v>100</v>
      </c>
      <c r="O330" s="243">
        <v>100</v>
      </c>
      <c r="P330" s="243">
        <v>100</v>
      </c>
      <c r="Q330" s="243">
        <v>100</v>
      </c>
      <c r="R330" s="243">
        <v>100</v>
      </c>
      <c r="S330" s="218">
        <v>10208</v>
      </c>
      <c r="T330" s="223">
        <f t="shared" si="4"/>
        <v>1</v>
      </c>
    </row>
    <row r="331" spans="2:20" x14ac:dyDescent="0.25">
      <c r="B331" s="236" t="s">
        <v>1033</v>
      </c>
      <c r="C331" s="237" t="s">
        <v>1059</v>
      </c>
      <c r="D331" s="238" t="s">
        <v>780</v>
      </c>
      <c r="E331" s="239">
        <v>100</v>
      </c>
      <c r="F331" s="239">
        <v>100</v>
      </c>
      <c r="G331" s="239">
        <v>100</v>
      </c>
      <c r="H331" s="239">
        <v>100</v>
      </c>
      <c r="I331" s="239">
        <v>100</v>
      </c>
      <c r="J331" s="239">
        <v>100</v>
      </c>
      <c r="K331" s="239">
        <v>100</v>
      </c>
      <c r="L331" s="239">
        <v>100</v>
      </c>
      <c r="M331" s="239">
        <v>100</v>
      </c>
      <c r="N331" s="239">
        <v>100</v>
      </c>
      <c r="O331" s="239">
        <v>100</v>
      </c>
      <c r="P331" s="239">
        <v>100</v>
      </c>
      <c r="Q331" s="239">
        <v>100</v>
      </c>
      <c r="R331" s="239">
        <v>100</v>
      </c>
      <c r="S331" s="218">
        <v>10209</v>
      </c>
      <c r="T331" s="223">
        <f t="shared" si="4"/>
        <v>1</v>
      </c>
    </row>
    <row r="332" spans="2:20" x14ac:dyDescent="0.25">
      <c r="B332" s="240" t="s">
        <v>1033</v>
      </c>
      <c r="C332" s="241" t="s">
        <v>1060</v>
      </c>
      <c r="D332" s="242" t="s">
        <v>780</v>
      </c>
      <c r="E332" s="243">
        <v>100</v>
      </c>
      <c r="F332" s="243">
        <v>100</v>
      </c>
      <c r="G332" s="243">
        <v>100</v>
      </c>
      <c r="H332" s="243">
        <v>100</v>
      </c>
      <c r="I332" s="243">
        <v>100</v>
      </c>
      <c r="J332" s="243">
        <v>100</v>
      </c>
      <c r="K332" s="243">
        <v>100</v>
      </c>
      <c r="L332" s="243">
        <v>100</v>
      </c>
      <c r="M332" s="243">
        <v>100</v>
      </c>
      <c r="N332" s="243">
        <v>100</v>
      </c>
      <c r="O332" s="243">
        <v>100</v>
      </c>
      <c r="P332" s="243">
        <v>100</v>
      </c>
      <c r="Q332" s="243">
        <v>100</v>
      </c>
      <c r="R332" s="243">
        <v>100</v>
      </c>
      <c r="S332" s="218">
        <v>10210</v>
      </c>
      <c r="T332" s="223">
        <f t="shared" ref="T332:T355" si="5">SUM(E332:R332)/1400</f>
        <v>1</v>
      </c>
    </row>
    <row r="333" spans="2:20" x14ac:dyDescent="0.25">
      <c r="B333" s="236" t="s">
        <v>1033</v>
      </c>
      <c r="C333" s="237" t="s">
        <v>1061</v>
      </c>
      <c r="D333" s="238" t="s">
        <v>780</v>
      </c>
      <c r="E333" s="239">
        <v>100</v>
      </c>
      <c r="F333" s="239">
        <v>100</v>
      </c>
      <c r="G333" s="239">
        <v>100</v>
      </c>
      <c r="H333" s="239">
        <v>100</v>
      </c>
      <c r="I333" s="239">
        <v>100</v>
      </c>
      <c r="J333" s="239">
        <v>100</v>
      </c>
      <c r="K333" s="239">
        <v>100</v>
      </c>
      <c r="L333" s="239">
        <v>100</v>
      </c>
      <c r="M333" s="239">
        <v>100</v>
      </c>
      <c r="N333" s="239">
        <v>100</v>
      </c>
      <c r="O333" s="239">
        <v>100</v>
      </c>
      <c r="P333" s="239">
        <v>100</v>
      </c>
      <c r="Q333" s="239">
        <v>100</v>
      </c>
      <c r="R333" s="239">
        <v>100</v>
      </c>
      <c r="S333" s="218">
        <v>10305</v>
      </c>
      <c r="T333" s="223">
        <f t="shared" si="5"/>
        <v>1</v>
      </c>
    </row>
    <row r="334" spans="2:20" x14ac:dyDescent="0.25">
      <c r="B334" s="240" t="s">
        <v>1033</v>
      </c>
      <c r="C334" s="241" t="s">
        <v>1062</v>
      </c>
      <c r="D334" s="242" t="s">
        <v>780</v>
      </c>
      <c r="E334" s="243">
        <v>100</v>
      </c>
      <c r="F334" s="243">
        <v>100</v>
      </c>
      <c r="G334" s="243">
        <v>100</v>
      </c>
      <c r="H334" s="243">
        <v>100</v>
      </c>
      <c r="I334" s="243">
        <v>100</v>
      </c>
      <c r="J334" s="243">
        <v>100</v>
      </c>
      <c r="K334" s="243">
        <v>100</v>
      </c>
      <c r="L334" s="243">
        <v>100</v>
      </c>
      <c r="M334" s="243">
        <v>100</v>
      </c>
      <c r="N334" s="243">
        <v>100</v>
      </c>
      <c r="O334" s="243">
        <v>100</v>
      </c>
      <c r="P334" s="243">
        <v>100</v>
      </c>
      <c r="Q334" s="243">
        <v>100</v>
      </c>
      <c r="R334" s="243">
        <v>100</v>
      </c>
      <c r="S334" s="218">
        <v>10306</v>
      </c>
      <c r="T334" s="223">
        <f t="shared" si="5"/>
        <v>1</v>
      </c>
    </row>
    <row r="335" spans="2:20" x14ac:dyDescent="0.25">
      <c r="B335" s="236" t="s">
        <v>1033</v>
      </c>
      <c r="C335" s="237" t="s">
        <v>1063</v>
      </c>
      <c r="D335" s="238" t="s">
        <v>780</v>
      </c>
      <c r="E335" s="239">
        <v>100</v>
      </c>
      <c r="F335" s="239">
        <v>100</v>
      </c>
      <c r="G335" s="239">
        <v>100</v>
      </c>
      <c r="H335" s="239">
        <v>100</v>
      </c>
      <c r="I335" s="239">
        <v>100</v>
      </c>
      <c r="J335" s="239">
        <v>100</v>
      </c>
      <c r="K335" s="239">
        <v>100</v>
      </c>
      <c r="L335" s="239">
        <v>100</v>
      </c>
      <c r="M335" s="239">
        <v>100</v>
      </c>
      <c r="N335" s="239">
        <v>100</v>
      </c>
      <c r="O335" s="239">
        <v>100</v>
      </c>
      <c r="P335" s="239">
        <v>100</v>
      </c>
      <c r="Q335" s="239">
        <v>100</v>
      </c>
      <c r="R335" s="239">
        <v>100</v>
      </c>
      <c r="S335" s="218">
        <v>10307</v>
      </c>
      <c r="T335" s="223">
        <f t="shared" si="5"/>
        <v>1</v>
      </c>
    </row>
    <row r="336" spans="2:20" x14ac:dyDescent="0.25">
      <c r="B336" s="240" t="s">
        <v>1064</v>
      </c>
      <c r="C336" s="241" t="s">
        <v>1065</v>
      </c>
      <c r="D336" s="242" t="s">
        <v>780</v>
      </c>
      <c r="E336" s="243">
        <v>100</v>
      </c>
      <c r="F336" s="243">
        <v>100</v>
      </c>
      <c r="G336" s="243">
        <v>100</v>
      </c>
      <c r="H336" s="243">
        <v>100</v>
      </c>
      <c r="I336" s="243">
        <v>100</v>
      </c>
      <c r="J336" s="243">
        <v>100</v>
      </c>
      <c r="K336" s="243">
        <v>100</v>
      </c>
      <c r="L336" s="243">
        <v>100</v>
      </c>
      <c r="M336" s="243">
        <v>100</v>
      </c>
      <c r="N336" s="243">
        <v>100</v>
      </c>
      <c r="O336" s="243">
        <v>100</v>
      </c>
      <c r="P336" s="243">
        <v>100</v>
      </c>
      <c r="Q336" s="243">
        <v>100</v>
      </c>
      <c r="R336" s="243">
        <v>100</v>
      </c>
      <c r="S336" s="218">
        <v>11201</v>
      </c>
      <c r="T336" s="223">
        <f t="shared" si="5"/>
        <v>1</v>
      </c>
    </row>
    <row r="337" spans="2:20" x14ac:dyDescent="0.25">
      <c r="B337" s="236" t="s">
        <v>1064</v>
      </c>
      <c r="C337" s="237" t="s">
        <v>1066</v>
      </c>
      <c r="D337" s="238" t="s">
        <v>780</v>
      </c>
      <c r="E337" s="239">
        <v>100</v>
      </c>
      <c r="F337" s="239">
        <v>100</v>
      </c>
      <c r="G337" s="239">
        <v>100</v>
      </c>
      <c r="H337" s="239">
        <v>100</v>
      </c>
      <c r="I337" s="239">
        <v>100</v>
      </c>
      <c r="J337" s="239">
        <v>100</v>
      </c>
      <c r="K337" s="239">
        <v>100</v>
      </c>
      <c r="L337" s="239">
        <v>100</v>
      </c>
      <c r="M337" s="239">
        <v>100</v>
      </c>
      <c r="N337" s="239">
        <v>100</v>
      </c>
      <c r="O337" s="239">
        <v>100</v>
      </c>
      <c r="P337" s="239">
        <v>100</v>
      </c>
      <c r="Q337" s="239">
        <v>100</v>
      </c>
      <c r="R337" s="239">
        <v>100</v>
      </c>
      <c r="S337" s="218">
        <v>11401</v>
      </c>
      <c r="T337" s="223">
        <f t="shared" si="5"/>
        <v>1</v>
      </c>
    </row>
    <row r="338" spans="2:20" x14ac:dyDescent="0.25">
      <c r="B338" s="240" t="s">
        <v>1064</v>
      </c>
      <c r="C338" s="241" t="s">
        <v>1067</v>
      </c>
      <c r="D338" s="242" t="s">
        <v>780</v>
      </c>
      <c r="E338" s="243">
        <v>100</v>
      </c>
      <c r="F338" s="243">
        <v>100</v>
      </c>
      <c r="G338" s="243">
        <v>100</v>
      </c>
      <c r="H338" s="243">
        <v>100</v>
      </c>
      <c r="I338" s="243">
        <v>100</v>
      </c>
      <c r="J338" s="243">
        <v>100</v>
      </c>
      <c r="K338" s="243">
        <v>100</v>
      </c>
      <c r="L338" s="243">
        <v>100</v>
      </c>
      <c r="M338" s="243">
        <v>100</v>
      </c>
      <c r="N338" s="243">
        <v>100</v>
      </c>
      <c r="O338" s="243">
        <v>100</v>
      </c>
      <c r="P338" s="243">
        <v>100</v>
      </c>
      <c r="Q338" s="243">
        <v>100</v>
      </c>
      <c r="R338" s="243">
        <v>100</v>
      </c>
      <c r="S338" s="218">
        <v>11202</v>
      </c>
      <c r="T338" s="223">
        <f t="shared" si="5"/>
        <v>1</v>
      </c>
    </row>
    <row r="339" spans="2:20" x14ac:dyDescent="0.25">
      <c r="B339" s="236" t="s">
        <v>1064</v>
      </c>
      <c r="C339" s="237" t="s">
        <v>1068</v>
      </c>
      <c r="D339" s="238" t="s">
        <v>780</v>
      </c>
      <c r="E339" s="239">
        <v>100</v>
      </c>
      <c r="F339" s="239">
        <v>100</v>
      </c>
      <c r="G339" s="239">
        <v>100</v>
      </c>
      <c r="H339" s="239">
        <v>100</v>
      </c>
      <c r="I339" s="239">
        <v>100</v>
      </c>
      <c r="J339" s="239">
        <v>100</v>
      </c>
      <c r="K339" s="239">
        <v>100</v>
      </c>
      <c r="L339" s="239">
        <v>100</v>
      </c>
      <c r="M339" s="239">
        <v>100</v>
      </c>
      <c r="N339" s="239">
        <v>100</v>
      </c>
      <c r="O339" s="239">
        <v>100</v>
      </c>
      <c r="P339" s="239">
        <v>100</v>
      </c>
      <c r="Q339" s="239">
        <v>100</v>
      </c>
      <c r="R339" s="239">
        <v>100</v>
      </c>
      <c r="S339" s="218">
        <v>11301</v>
      </c>
      <c r="T339" s="223">
        <f t="shared" si="5"/>
        <v>1</v>
      </c>
    </row>
    <row r="340" spans="2:20" x14ac:dyDescent="0.25">
      <c r="B340" s="240" t="s">
        <v>1064</v>
      </c>
      <c r="C340" s="241" t="s">
        <v>1069</v>
      </c>
      <c r="D340" s="242" t="s">
        <v>780</v>
      </c>
      <c r="E340" s="243">
        <v>100</v>
      </c>
      <c r="F340" s="243">
        <v>100</v>
      </c>
      <c r="G340" s="243">
        <v>100</v>
      </c>
      <c r="H340" s="243">
        <v>100</v>
      </c>
      <c r="I340" s="243">
        <v>100</v>
      </c>
      <c r="J340" s="243">
        <v>100</v>
      </c>
      <c r="K340" s="243">
        <v>100</v>
      </c>
      <c r="L340" s="243">
        <v>100</v>
      </c>
      <c r="M340" s="243">
        <v>100</v>
      </c>
      <c r="N340" s="243">
        <v>100</v>
      </c>
      <c r="O340" s="243">
        <v>100</v>
      </c>
      <c r="P340" s="243">
        <v>100</v>
      </c>
      <c r="Q340" s="243">
        <v>100</v>
      </c>
      <c r="R340" s="243">
        <v>100</v>
      </c>
      <c r="S340" s="218">
        <v>11101</v>
      </c>
      <c r="T340" s="223">
        <f t="shared" si="5"/>
        <v>1</v>
      </c>
    </row>
    <row r="341" spans="2:20" x14ac:dyDescent="0.25">
      <c r="B341" s="236" t="s">
        <v>1064</v>
      </c>
      <c r="C341" s="237" t="s">
        <v>1070</v>
      </c>
      <c r="D341" s="238" t="s">
        <v>780</v>
      </c>
      <c r="E341" s="239">
        <v>100</v>
      </c>
      <c r="F341" s="239">
        <v>100</v>
      </c>
      <c r="G341" s="239">
        <v>100</v>
      </c>
      <c r="H341" s="239">
        <v>100</v>
      </c>
      <c r="I341" s="239">
        <v>100</v>
      </c>
      <c r="J341" s="239">
        <v>100</v>
      </c>
      <c r="K341" s="239">
        <v>100</v>
      </c>
      <c r="L341" s="239">
        <v>100</v>
      </c>
      <c r="M341" s="239">
        <v>100</v>
      </c>
      <c r="N341" s="239">
        <v>100</v>
      </c>
      <c r="O341" s="239">
        <v>100</v>
      </c>
      <c r="P341" s="239">
        <v>100</v>
      </c>
      <c r="Q341" s="239">
        <v>100</v>
      </c>
      <c r="R341" s="239">
        <v>100</v>
      </c>
      <c r="S341" s="218">
        <v>11203</v>
      </c>
      <c r="T341" s="223">
        <f t="shared" si="5"/>
        <v>1</v>
      </c>
    </row>
    <row r="342" spans="2:20" x14ac:dyDescent="0.25">
      <c r="B342" s="240" t="s">
        <v>1064</v>
      </c>
      <c r="C342" s="241" t="s">
        <v>1071</v>
      </c>
      <c r="D342" s="242" t="s">
        <v>780</v>
      </c>
      <c r="E342" s="243">
        <v>-100</v>
      </c>
      <c r="F342" s="243">
        <v>-100</v>
      </c>
      <c r="G342" s="243">
        <v>-100</v>
      </c>
      <c r="H342" s="243">
        <v>-100</v>
      </c>
      <c r="I342" s="243">
        <v>-100</v>
      </c>
      <c r="J342" s="243">
        <v>-100</v>
      </c>
      <c r="K342" s="243">
        <v>-100</v>
      </c>
      <c r="L342" s="243">
        <v>-100</v>
      </c>
      <c r="M342" s="243">
        <v>-100</v>
      </c>
      <c r="N342" s="243">
        <v>-100</v>
      </c>
      <c r="O342" s="243">
        <v>-100</v>
      </c>
      <c r="P342" s="243">
        <v>-100</v>
      </c>
      <c r="Q342" s="243">
        <v>-100</v>
      </c>
      <c r="R342" s="243">
        <v>-100</v>
      </c>
      <c r="S342" s="218">
        <v>11102</v>
      </c>
      <c r="T342" s="223">
        <f t="shared" si="5"/>
        <v>-1</v>
      </c>
    </row>
    <row r="343" spans="2:20" x14ac:dyDescent="0.25">
      <c r="B343" s="236" t="s">
        <v>1064</v>
      </c>
      <c r="C343" s="237" t="s">
        <v>1072</v>
      </c>
      <c r="D343" s="238" t="s">
        <v>780</v>
      </c>
      <c r="E343" s="239">
        <v>100</v>
      </c>
      <c r="F343" s="239">
        <v>100</v>
      </c>
      <c r="G343" s="239">
        <v>100</v>
      </c>
      <c r="H343" s="239">
        <v>100</v>
      </c>
      <c r="I343" s="239">
        <v>100</v>
      </c>
      <c r="J343" s="239">
        <v>100</v>
      </c>
      <c r="K343" s="239">
        <v>100</v>
      </c>
      <c r="L343" s="239">
        <v>100</v>
      </c>
      <c r="M343" s="239">
        <v>100</v>
      </c>
      <c r="N343" s="239">
        <v>100</v>
      </c>
      <c r="O343" s="239">
        <v>100</v>
      </c>
      <c r="P343" s="239">
        <v>100</v>
      </c>
      <c r="Q343" s="239">
        <v>100</v>
      </c>
      <c r="R343" s="239">
        <v>100</v>
      </c>
      <c r="S343" s="218">
        <v>11302</v>
      </c>
      <c r="T343" s="223">
        <f t="shared" si="5"/>
        <v>1</v>
      </c>
    </row>
    <row r="344" spans="2:20" x14ac:dyDescent="0.25">
      <c r="B344" s="240" t="s">
        <v>1064</v>
      </c>
      <c r="C344" s="241" t="s">
        <v>1073</v>
      </c>
      <c r="D344" s="242" t="s">
        <v>780</v>
      </c>
      <c r="E344" s="243">
        <v>100</v>
      </c>
      <c r="F344" s="243">
        <v>100</v>
      </c>
      <c r="G344" s="243">
        <v>100</v>
      </c>
      <c r="H344" s="243">
        <v>100</v>
      </c>
      <c r="I344" s="243">
        <v>100</v>
      </c>
      <c r="J344" s="243">
        <v>100</v>
      </c>
      <c r="K344" s="243">
        <v>100</v>
      </c>
      <c r="L344" s="243">
        <v>100</v>
      </c>
      <c r="M344" s="243">
        <v>100</v>
      </c>
      <c r="N344" s="243">
        <v>100</v>
      </c>
      <c r="O344" s="243">
        <v>100</v>
      </c>
      <c r="P344" s="243">
        <v>100</v>
      </c>
      <c r="Q344" s="243">
        <v>100</v>
      </c>
      <c r="R344" s="243">
        <v>100</v>
      </c>
      <c r="S344" s="218">
        <v>11402</v>
      </c>
      <c r="T344" s="223">
        <f t="shared" si="5"/>
        <v>1</v>
      </c>
    </row>
    <row r="345" spans="2:20" x14ac:dyDescent="0.25">
      <c r="B345" s="236" t="s">
        <v>1064</v>
      </c>
      <c r="C345" s="237" t="s">
        <v>1074</v>
      </c>
      <c r="D345" s="238" t="s">
        <v>780</v>
      </c>
      <c r="E345" s="239">
        <v>100</v>
      </c>
      <c r="F345" s="239">
        <v>100</v>
      </c>
      <c r="G345" s="239">
        <v>100</v>
      </c>
      <c r="H345" s="239">
        <v>100</v>
      </c>
      <c r="I345" s="239">
        <v>100</v>
      </c>
      <c r="J345" s="239">
        <v>100</v>
      </c>
      <c r="K345" s="239">
        <v>100</v>
      </c>
      <c r="L345" s="239">
        <v>100</v>
      </c>
      <c r="M345" s="239">
        <v>100</v>
      </c>
      <c r="N345" s="239">
        <v>100</v>
      </c>
      <c r="O345" s="239">
        <v>100</v>
      </c>
      <c r="P345" s="239">
        <v>100</v>
      </c>
      <c r="Q345" s="239">
        <v>100</v>
      </c>
      <c r="R345" s="239">
        <v>100</v>
      </c>
      <c r="S345" s="218">
        <v>11303</v>
      </c>
      <c r="T345" s="223">
        <f t="shared" si="5"/>
        <v>1</v>
      </c>
    </row>
    <row r="346" spans="2:20" x14ac:dyDescent="0.25">
      <c r="B346" s="240" t="s">
        <v>1075</v>
      </c>
      <c r="C346" s="241" t="s">
        <v>1076</v>
      </c>
      <c r="D346" s="242" t="s">
        <v>780</v>
      </c>
      <c r="E346" s="243">
        <v>100</v>
      </c>
      <c r="F346" s="243">
        <v>100</v>
      </c>
      <c r="G346" s="243">
        <v>100</v>
      </c>
      <c r="H346" s="243">
        <v>100</v>
      </c>
      <c r="I346" s="243">
        <v>100</v>
      </c>
      <c r="J346" s="243">
        <v>100</v>
      </c>
      <c r="K346" s="243">
        <v>100</v>
      </c>
      <c r="L346" s="243">
        <v>100</v>
      </c>
      <c r="M346" s="243">
        <v>100</v>
      </c>
      <c r="N346" s="243">
        <v>100</v>
      </c>
      <c r="O346" s="243">
        <v>100</v>
      </c>
      <c r="P346" s="243">
        <v>100</v>
      </c>
      <c r="Q346" s="243">
        <v>100</v>
      </c>
      <c r="R346" s="243">
        <v>100</v>
      </c>
      <c r="S346" s="218">
        <v>12201</v>
      </c>
      <c r="T346" s="223">
        <f t="shared" si="5"/>
        <v>1</v>
      </c>
    </row>
    <row r="347" spans="2:20" x14ac:dyDescent="0.25">
      <c r="B347" s="236" t="s">
        <v>1075</v>
      </c>
      <c r="C347" s="237" t="s">
        <v>1077</v>
      </c>
      <c r="D347" s="238" t="s">
        <v>780</v>
      </c>
      <c r="E347" s="239">
        <v>100</v>
      </c>
      <c r="F347" s="239">
        <v>100</v>
      </c>
      <c r="G347" s="239">
        <v>100</v>
      </c>
      <c r="H347" s="239">
        <v>100</v>
      </c>
      <c r="I347" s="239">
        <v>100</v>
      </c>
      <c r="J347" s="239">
        <v>100</v>
      </c>
      <c r="K347" s="239">
        <v>100</v>
      </c>
      <c r="L347" s="239">
        <v>100</v>
      </c>
      <c r="M347" s="239">
        <v>100</v>
      </c>
      <c r="N347" s="239">
        <v>100</v>
      </c>
      <c r="O347" s="239">
        <v>100</v>
      </c>
      <c r="P347" s="239">
        <v>100</v>
      </c>
      <c r="Q347" s="239">
        <v>100</v>
      </c>
      <c r="R347" s="239">
        <v>100</v>
      </c>
      <c r="S347" s="218">
        <v>12102</v>
      </c>
      <c r="T347" s="223">
        <f t="shared" si="5"/>
        <v>1</v>
      </c>
    </row>
    <row r="348" spans="2:20" x14ac:dyDescent="0.25">
      <c r="B348" s="240" t="s">
        <v>1075</v>
      </c>
      <c r="C348" s="241" t="s">
        <v>1078</v>
      </c>
      <c r="D348" s="242" t="s">
        <v>780</v>
      </c>
      <c r="E348" s="243">
        <v>100</v>
      </c>
      <c r="F348" s="243">
        <v>100</v>
      </c>
      <c r="G348" s="243">
        <v>100</v>
      </c>
      <c r="H348" s="243">
        <v>100</v>
      </c>
      <c r="I348" s="243">
        <v>100</v>
      </c>
      <c r="J348" s="243">
        <v>100</v>
      </c>
      <c r="K348" s="243">
        <v>100</v>
      </c>
      <c r="L348" s="243">
        <v>100</v>
      </c>
      <c r="M348" s="243">
        <v>100</v>
      </c>
      <c r="N348" s="243">
        <v>100</v>
      </c>
      <c r="O348" s="243">
        <v>100</v>
      </c>
      <c r="P348" s="243">
        <v>100</v>
      </c>
      <c r="Q348" s="243">
        <v>100</v>
      </c>
      <c r="R348" s="243">
        <v>100</v>
      </c>
      <c r="S348" s="218">
        <v>12401</v>
      </c>
      <c r="T348" s="223">
        <f t="shared" si="5"/>
        <v>1</v>
      </c>
    </row>
    <row r="349" spans="2:20" x14ac:dyDescent="0.25">
      <c r="B349" s="236" t="s">
        <v>1075</v>
      </c>
      <c r="C349" s="237" t="s">
        <v>1079</v>
      </c>
      <c r="D349" s="238" t="s">
        <v>780</v>
      </c>
      <c r="E349" s="239">
        <v>100</v>
      </c>
      <c r="F349" s="239">
        <v>100</v>
      </c>
      <c r="G349" s="239">
        <v>100</v>
      </c>
      <c r="H349" s="239">
        <v>100</v>
      </c>
      <c r="I349" s="239">
        <v>100</v>
      </c>
      <c r="J349" s="239">
        <v>100</v>
      </c>
      <c r="K349" s="239">
        <v>100</v>
      </c>
      <c r="L349" s="239">
        <v>100</v>
      </c>
      <c r="M349" s="239">
        <v>100</v>
      </c>
      <c r="N349" s="239">
        <v>100</v>
      </c>
      <c r="O349" s="239">
        <v>100</v>
      </c>
      <c r="P349" s="239">
        <v>100</v>
      </c>
      <c r="Q349" s="239">
        <v>100</v>
      </c>
      <c r="R349" s="239">
        <v>100</v>
      </c>
      <c r="S349" s="218">
        <v>12301</v>
      </c>
      <c r="T349" s="223">
        <f t="shared" si="5"/>
        <v>1</v>
      </c>
    </row>
    <row r="350" spans="2:20" x14ac:dyDescent="0.25">
      <c r="B350" s="240" t="s">
        <v>1075</v>
      </c>
      <c r="C350" s="241" t="s">
        <v>1080</v>
      </c>
      <c r="D350" s="242" t="s">
        <v>780</v>
      </c>
      <c r="E350" s="243">
        <v>100</v>
      </c>
      <c r="F350" s="243">
        <v>100</v>
      </c>
      <c r="G350" s="243">
        <v>100</v>
      </c>
      <c r="H350" s="243">
        <v>100</v>
      </c>
      <c r="I350" s="243">
        <v>100</v>
      </c>
      <c r="J350" s="243">
        <v>100</v>
      </c>
      <c r="K350" s="243">
        <v>100</v>
      </c>
      <c r="L350" s="243">
        <v>100</v>
      </c>
      <c r="M350" s="243">
        <v>100</v>
      </c>
      <c r="N350" s="243">
        <v>100</v>
      </c>
      <c r="O350" s="243">
        <v>100</v>
      </c>
      <c r="P350" s="243">
        <v>100</v>
      </c>
      <c r="Q350" s="243">
        <v>100</v>
      </c>
      <c r="R350" s="243">
        <v>100</v>
      </c>
      <c r="S350" s="218">
        <v>12302</v>
      </c>
      <c r="T350" s="223">
        <f t="shared" si="5"/>
        <v>1</v>
      </c>
    </row>
    <row r="351" spans="2:20" x14ac:dyDescent="0.25">
      <c r="B351" s="236" t="s">
        <v>1075</v>
      </c>
      <c r="C351" s="237" t="s">
        <v>1081</v>
      </c>
      <c r="D351" s="238" t="s">
        <v>780</v>
      </c>
      <c r="E351" s="239">
        <v>100</v>
      </c>
      <c r="F351" s="239">
        <v>100</v>
      </c>
      <c r="G351" s="239">
        <v>100</v>
      </c>
      <c r="H351" s="239">
        <v>100</v>
      </c>
      <c r="I351" s="239">
        <v>100</v>
      </c>
      <c r="J351" s="239">
        <v>100</v>
      </c>
      <c r="K351" s="239">
        <v>100</v>
      </c>
      <c r="L351" s="239">
        <v>100</v>
      </c>
      <c r="M351" s="239">
        <v>100</v>
      </c>
      <c r="N351" s="239">
        <v>100</v>
      </c>
      <c r="O351" s="239">
        <v>100</v>
      </c>
      <c r="P351" s="239">
        <v>100</v>
      </c>
      <c r="Q351" s="239">
        <v>100</v>
      </c>
      <c r="R351" s="239">
        <v>100</v>
      </c>
      <c r="S351" s="218">
        <v>12101</v>
      </c>
      <c r="T351" s="223">
        <f t="shared" si="5"/>
        <v>1</v>
      </c>
    </row>
    <row r="352" spans="2:20" x14ac:dyDescent="0.25">
      <c r="B352" s="240" t="s">
        <v>1075</v>
      </c>
      <c r="C352" s="241" t="s">
        <v>1082</v>
      </c>
      <c r="D352" s="242" t="s">
        <v>780</v>
      </c>
      <c r="E352" s="243">
        <v>100</v>
      </c>
      <c r="F352" s="243">
        <v>100</v>
      </c>
      <c r="G352" s="243">
        <v>100</v>
      </c>
      <c r="H352" s="243">
        <v>100</v>
      </c>
      <c r="I352" s="243">
        <v>100</v>
      </c>
      <c r="J352" s="243">
        <v>100</v>
      </c>
      <c r="K352" s="243">
        <v>100</v>
      </c>
      <c r="L352" s="243">
        <v>100</v>
      </c>
      <c r="M352" s="243">
        <v>100</v>
      </c>
      <c r="N352" s="243">
        <v>100</v>
      </c>
      <c r="O352" s="243">
        <v>100</v>
      </c>
      <c r="P352" s="243">
        <v>100</v>
      </c>
      <c r="Q352" s="243">
        <v>100</v>
      </c>
      <c r="R352" s="243">
        <v>100</v>
      </c>
      <c r="S352" s="218">
        <v>12103</v>
      </c>
      <c r="T352" s="223">
        <f t="shared" si="5"/>
        <v>1</v>
      </c>
    </row>
    <row r="353" spans="1:20" x14ac:dyDescent="0.25">
      <c r="B353" s="236" t="s">
        <v>1075</v>
      </c>
      <c r="C353" s="237" t="s">
        <v>1083</v>
      </c>
      <c r="D353" s="238" t="s">
        <v>780</v>
      </c>
      <c r="E353" s="239">
        <v>100</v>
      </c>
      <c r="F353" s="239">
        <v>100</v>
      </c>
      <c r="G353" s="239">
        <v>100</v>
      </c>
      <c r="H353" s="239">
        <v>100</v>
      </c>
      <c r="I353" s="239">
        <v>100</v>
      </c>
      <c r="J353" s="239">
        <v>100</v>
      </c>
      <c r="K353" s="239">
        <v>100</v>
      </c>
      <c r="L353" s="239">
        <v>100</v>
      </c>
      <c r="M353" s="239">
        <v>100</v>
      </c>
      <c r="N353" s="239">
        <v>100</v>
      </c>
      <c r="O353" s="239">
        <v>100</v>
      </c>
      <c r="P353" s="239">
        <v>100</v>
      </c>
      <c r="Q353" s="239">
        <v>100</v>
      </c>
      <c r="R353" s="239">
        <v>100</v>
      </c>
      <c r="S353" s="218">
        <v>12104</v>
      </c>
      <c r="T353" s="223">
        <f t="shared" si="5"/>
        <v>1</v>
      </c>
    </row>
    <row r="354" spans="1:20" x14ac:dyDescent="0.25">
      <c r="B354" s="240" t="s">
        <v>1075</v>
      </c>
      <c r="C354" s="241" t="s">
        <v>1084</v>
      </c>
      <c r="D354" s="242" t="s">
        <v>780</v>
      </c>
      <c r="E354" s="243">
        <v>100</v>
      </c>
      <c r="F354" s="243">
        <v>100</v>
      </c>
      <c r="G354" s="243">
        <v>100</v>
      </c>
      <c r="H354" s="243">
        <v>100</v>
      </c>
      <c r="I354" s="243">
        <v>100</v>
      </c>
      <c r="J354" s="243">
        <v>100</v>
      </c>
      <c r="K354" s="243">
        <v>100</v>
      </c>
      <c r="L354" s="243">
        <v>100</v>
      </c>
      <c r="M354" s="243">
        <v>100</v>
      </c>
      <c r="N354" s="243">
        <v>100</v>
      </c>
      <c r="O354" s="243">
        <v>100</v>
      </c>
      <c r="P354" s="243">
        <v>100</v>
      </c>
      <c r="Q354" s="243">
        <v>100</v>
      </c>
      <c r="R354" s="243">
        <v>100</v>
      </c>
      <c r="S354" s="218">
        <v>12303</v>
      </c>
      <c r="T354" s="223">
        <f t="shared" si="5"/>
        <v>1</v>
      </c>
    </row>
    <row r="355" spans="1:20" x14ac:dyDescent="0.25">
      <c r="B355" s="236" t="s">
        <v>1075</v>
      </c>
      <c r="C355" s="237" t="s">
        <v>1085</v>
      </c>
      <c r="D355" s="238" t="s">
        <v>780</v>
      </c>
      <c r="E355" s="239">
        <v>100</v>
      </c>
      <c r="F355" s="239">
        <v>100</v>
      </c>
      <c r="G355" s="239">
        <v>100</v>
      </c>
      <c r="H355" s="239">
        <v>100</v>
      </c>
      <c r="I355" s="239">
        <v>100</v>
      </c>
      <c r="J355" s="239">
        <v>100</v>
      </c>
      <c r="K355" s="239">
        <v>100</v>
      </c>
      <c r="L355" s="239">
        <v>100</v>
      </c>
      <c r="M355" s="239">
        <v>100</v>
      </c>
      <c r="N355" s="239">
        <v>100</v>
      </c>
      <c r="O355" s="239">
        <v>100</v>
      </c>
      <c r="P355" s="239">
        <v>100</v>
      </c>
      <c r="Q355" s="239">
        <v>100</v>
      </c>
      <c r="R355" s="239">
        <v>100</v>
      </c>
      <c r="S355" s="218">
        <v>12402</v>
      </c>
      <c r="T355" s="223">
        <f t="shared" si="5"/>
        <v>1</v>
      </c>
    </row>
    <row r="356" spans="1:20" s="207" customFormat="1" ht="13.5" customHeight="1" x14ac:dyDescent="0.25">
      <c r="B356" s="246"/>
      <c r="C356" s="247"/>
      <c r="D356" s="248"/>
      <c r="E356" s="249"/>
      <c r="F356" s="249"/>
      <c r="G356" s="249"/>
      <c r="H356" s="249"/>
      <c r="I356" s="249"/>
      <c r="J356" s="249"/>
      <c r="K356" s="249"/>
      <c r="L356" s="249"/>
      <c r="M356" s="249"/>
      <c r="N356" s="249"/>
      <c r="O356" s="249"/>
      <c r="P356" s="249"/>
      <c r="Q356" s="249"/>
      <c r="R356" s="249"/>
    </row>
    <row r="357" spans="1:20" s="219" customFormat="1" ht="13.5" customHeight="1" x14ac:dyDescent="0.25">
      <c r="B357" s="250" t="s">
        <v>1086</v>
      </c>
      <c r="C357" s="251"/>
      <c r="D357" s="252"/>
      <c r="E357" s="253"/>
      <c r="F357" s="253"/>
      <c r="G357" s="253"/>
      <c r="H357" s="253"/>
      <c r="I357" s="253"/>
      <c r="J357" s="253"/>
      <c r="K357" s="253"/>
      <c r="L357" s="253"/>
      <c r="M357" s="253"/>
      <c r="N357" s="253"/>
      <c r="O357" s="253"/>
      <c r="P357" s="253"/>
      <c r="Q357" s="253"/>
      <c r="R357" s="253"/>
    </row>
    <row r="358" spans="1:20" s="219" customFormat="1" ht="15" customHeight="1" x14ac:dyDescent="0.25">
      <c r="A358" s="220" t="s">
        <v>1087</v>
      </c>
      <c r="B358" s="254" t="s">
        <v>1183</v>
      </c>
      <c r="C358" s="254"/>
      <c r="D358" s="254"/>
      <c r="E358" s="254"/>
      <c r="F358" s="254"/>
      <c r="G358" s="254"/>
      <c r="H358" s="254"/>
      <c r="I358" s="254"/>
      <c r="J358" s="254"/>
      <c r="K358" s="254"/>
      <c r="L358" s="254"/>
      <c r="M358" s="254"/>
      <c r="N358" s="254"/>
      <c r="O358" s="254"/>
      <c r="P358" s="254"/>
      <c r="Q358" s="254"/>
      <c r="R358" s="254"/>
    </row>
    <row r="359" spans="1:20" s="219" customFormat="1" ht="15" customHeight="1" x14ac:dyDescent="0.25">
      <c r="A359" s="220" t="s">
        <v>1087</v>
      </c>
      <c r="B359" s="279" t="s">
        <v>1088</v>
      </c>
      <c r="C359" s="279"/>
      <c r="D359" s="279"/>
      <c r="E359" s="279"/>
      <c r="F359" s="279"/>
      <c r="G359" s="279"/>
      <c r="H359" s="279"/>
      <c r="I359" s="279"/>
      <c r="J359" s="279"/>
      <c r="K359" s="279"/>
      <c r="L359" s="279"/>
      <c r="M359" s="279"/>
      <c r="N359" s="279"/>
      <c r="O359" s="279"/>
      <c r="P359" s="279"/>
      <c r="Q359" s="279"/>
      <c r="R359" s="279"/>
    </row>
    <row r="360" spans="1:20" s="219" customFormat="1" ht="45" customHeight="1" x14ac:dyDescent="0.25">
      <c r="A360" s="221"/>
      <c r="B360" s="280" t="s">
        <v>1089</v>
      </c>
      <c r="C360" s="280"/>
      <c r="D360" s="280"/>
      <c r="E360" s="280"/>
      <c r="F360" s="280"/>
      <c r="G360" s="280"/>
      <c r="H360" s="280"/>
      <c r="I360" s="280"/>
      <c r="J360" s="280"/>
      <c r="K360" s="280"/>
      <c r="L360" s="280"/>
      <c r="M360" s="280"/>
      <c r="N360" s="280"/>
      <c r="O360" s="280"/>
      <c r="P360" s="280"/>
      <c r="Q360" s="280"/>
      <c r="R360" s="280"/>
    </row>
    <row r="361" spans="1:20" s="219" customFormat="1" ht="30" customHeight="1" x14ac:dyDescent="0.25">
      <c r="A361" s="221"/>
      <c r="B361" s="279" t="s">
        <v>1090</v>
      </c>
      <c r="C361" s="279"/>
      <c r="D361" s="279"/>
      <c r="E361" s="279"/>
      <c r="F361" s="279"/>
      <c r="G361" s="279"/>
      <c r="H361" s="279"/>
      <c r="I361" s="279"/>
      <c r="J361" s="279"/>
      <c r="K361" s="279"/>
      <c r="L361" s="279"/>
      <c r="M361" s="279"/>
      <c r="N361" s="279"/>
      <c r="O361" s="279"/>
      <c r="P361" s="279"/>
      <c r="Q361" s="279"/>
      <c r="R361" s="279"/>
    </row>
    <row r="362" spans="1:20" s="222" customFormat="1" ht="28.5" customHeight="1" x14ac:dyDescent="0.25">
      <c r="A362" s="220" t="s">
        <v>1087</v>
      </c>
      <c r="B362" s="279" t="s">
        <v>1091</v>
      </c>
      <c r="C362" s="279"/>
      <c r="D362" s="279"/>
      <c r="E362" s="279"/>
      <c r="F362" s="279"/>
      <c r="G362" s="279"/>
      <c r="H362" s="279"/>
      <c r="I362" s="279"/>
      <c r="J362" s="279"/>
      <c r="K362" s="279"/>
      <c r="L362" s="279"/>
      <c r="M362" s="279"/>
      <c r="N362" s="279"/>
      <c r="O362" s="279"/>
      <c r="P362" s="279"/>
      <c r="Q362" s="279"/>
      <c r="R362" s="279"/>
    </row>
    <row r="363" spans="1:20" x14ac:dyDescent="0.25">
      <c r="B363" s="235"/>
      <c r="C363" s="255"/>
      <c r="D363" s="235"/>
      <c r="E363" s="235"/>
      <c r="F363" s="235"/>
      <c r="G363" s="235"/>
      <c r="H363" s="235"/>
      <c r="I363" s="235"/>
      <c r="J363" s="235"/>
      <c r="K363" s="235"/>
      <c r="L363" s="235"/>
      <c r="M363" s="235"/>
      <c r="N363" s="235"/>
      <c r="O363" s="235"/>
      <c r="P363" s="235"/>
      <c r="Q363" s="235"/>
      <c r="R363" s="235"/>
    </row>
    <row r="364" spans="1:20" x14ac:dyDescent="0.25">
      <c r="B364" s="235"/>
      <c r="C364" s="255"/>
      <c r="D364" s="235"/>
      <c r="E364" s="235"/>
      <c r="F364" s="235"/>
      <c r="G364" s="235"/>
      <c r="H364" s="235"/>
      <c r="I364" s="235"/>
      <c r="J364" s="235"/>
      <c r="K364" s="235"/>
      <c r="L364" s="235"/>
      <c r="M364" s="235"/>
      <c r="N364" s="235"/>
      <c r="O364" s="235"/>
      <c r="P364" s="235"/>
      <c r="Q364" s="235"/>
      <c r="R364" s="235"/>
    </row>
    <row r="365" spans="1:20" x14ac:dyDescent="0.25">
      <c r="B365" s="235"/>
      <c r="C365" s="255"/>
      <c r="D365" s="235"/>
      <c r="E365" s="235"/>
      <c r="F365" s="235"/>
      <c r="G365" s="235"/>
      <c r="H365" s="235"/>
      <c r="I365" s="235"/>
      <c r="J365" s="235"/>
      <c r="K365" s="235"/>
      <c r="L365" s="235"/>
      <c r="M365" s="235"/>
      <c r="N365" s="235"/>
      <c r="O365" s="235"/>
      <c r="P365" s="235"/>
      <c r="Q365" s="235"/>
      <c r="R365" s="235"/>
    </row>
    <row r="366" spans="1:20" x14ac:dyDescent="0.25">
      <c r="B366" s="235"/>
      <c r="C366" s="255"/>
      <c r="D366" s="235"/>
      <c r="E366" s="235"/>
      <c r="F366" s="235"/>
      <c r="G366" s="235"/>
      <c r="H366" s="235"/>
      <c r="I366" s="235"/>
      <c r="J366" s="235"/>
      <c r="K366" s="235"/>
      <c r="L366" s="235"/>
      <c r="M366" s="235"/>
      <c r="N366" s="235"/>
      <c r="O366" s="235"/>
      <c r="P366" s="235"/>
      <c r="Q366" s="235"/>
      <c r="R366" s="235"/>
    </row>
  </sheetData>
  <sheetProtection algorithmName="SHA-512" hashValue="ikIambRa3eQqhY6+qzCI8G/b01YudJxbJzWbtS6+tV60mnUcMn/kiWo47IomTPi5yB8avPQMPpTbJDkSesmz5Q==" saltValue="S9u2kZAchCC3Y8qTKmTN9g==" spinCount="100000" sheet="1" objects="1" scenarios="1"/>
  <autoFilter ref="B10:R10"/>
  <mergeCells count="10">
    <mergeCell ref="B359:R359"/>
    <mergeCell ref="B360:R360"/>
    <mergeCell ref="B361:R361"/>
    <mergeCell ref="B362:R362"/>
    <mergeCell ref="C3:J3"/>
    <mergeCell ref="M3:R3"/>
    <mergeCell ref="C4:J4"/>
    <mergeCell ref="M4:R4"/>
    <mergeCell ref="C5:J6"/>
    <mergeCell ref="M5:R5"/>
  </mergeCells>
  <conditionalFormatting sqref="R3:R6">
    <cfRule type="iconSet" priority="5">
      <iconSet showValue="0">
        <cfvo type="percent" val="0"/>
        <cfvo type="num" val="-100" gte="0"/>
        <cfvo type="num" val="50" gte="0"/>
      </iconSet>
    </cfRule>
  </conditionalFormatting>
  <conditionalFormatting sqref="M3:M5">
    <cfRule type="iconSet" priority="4">
      <iconSet showValue="0">
        <cfvo type="percent" val="0"/>
        <cfvo type="num" val="-100" gte="0"/>
        <cfvo type="num" val="50" gte="0"/>
      </iconSet>
    </cfRule>
  </conditionalFormatting>
  <conditionalFormatting sqref="R6 L3:L5">
    <cfRule type="iconSet" priority="3">
      <iconSet showValue="0">
        <cfvo type="percent" val="0"/>
        <cfvo type="num" val="-100" gte="0"/>
        <cfvo type="num" val="50" gte="0"/>
      </iconSet>
    </cfRule>
  </conditionalFormatting>
  <conditionalFormatting sqref="E11:R355">
    <cfRule type="iconSet" priority="1">
      <iconSet showValue="0">
        <cfvo type="percent" val="0"/>
        <cfvo type="num" val="50"/>
        <cfvo type="num" val="100"/>
      </iconSet>
    </cfRule>
  </conditionalFormatting>
  <pageMargins left="0" right="0" top="0" bottom="0" header="0" footer="0"/>
  <pageSetup scale="73"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5" tint="0.39997558519241921"/>
  </sheetPr>
  <dimension ref="A1:J351"/>
  <sheetViews>
    <sheetView topLeftCell="B1" workbookViewId="0">
      <selection activeCell="D7" sqref="D7"/>
    </sheetView>
  </sheetViews>
  <sheetFormatPr baseColWidth="10" defaultColWidth="11.5703125" defaultRowHeight="15" x14ac:dyDescent="0.25"/>
  <cols>
    <col min="1" max="1" width="11.5703125" style="28"/>
    <col min="2" max="2" width="23.5703125" style="28" bestFit="1" customWidth="1"/>
    <col min="3" max="3" width="15.5703125" style="28" customWidth="1"/>
    <col min="4" max="4" width="22.42578125" style="81" customWidth="1"/>
    <col min="5" max="5" width="17.5703125" style="28" bestFit="1" customWidth="1"/>
    <col min="6" max="6" width="12.28515625" style="80" customWidth="1"/>
    <col min="7" max="8" width="11.5703125" style="28"/>
    <col min="9" max="9" width="23.140625" style="28" bestFit="1" customWidth="1"/>
    <col min="10" max="10" width="2.7109375" style="28" bestFit="1" customWidth="1"/>
    <col min="11" max="16384" width="11.5703125" style="28"/>
  </cols>
  <sheetData>
    <row r="1" spans="1:10" x14ac:dyDescent="0.25">
      <c r="A1" s="178" t="s">
        <v>1113</v>
      </c>
      <c r="B1" s="55"/>
      <c r="C1" s="55"/>
      <c r="D1" s="173"/>
      <c r="E1" s="100"/>
      <c r="F1" s="174"/>
      <c r="G1" s="99"/>
    </row>
    <row r="2" spans="1:10" x14ac:dyDescent="0.25">
      <c r="A2" s="101"/>
      <c r="B2" s="101"/>
      <c r="C2" s="101"/>
      <c r="D2" s="175"/>
      <c r="E2" s="102"/>
      <c r="F2" s="176"/>
      <c r="G2" s="99"/>
    </row>
    <row r="3" spans="1:10" ht="93" customHeight="1" x14ac:dyDescent="0.25">
      <c r="A3" s="99"/>
      <c r="B3" s="55"/>
      <c r="C3" s="55"/>
      <c r="D3" s="173"/>
      <c r="E3" s="104" t="s">
        <v>378</v>
      </c>
      <c r="F3" s="103" t="s">
        <v>385</v>
      </c>
      <c r="G3" s="99"/>
    </row>
    <row r="4" spans="1:10" ht="25.9" customHeight="1" x14ac:dyDescent="0.25">
      <c r="A4" s="101"/>
      <c r="B4" s="101"/>
      <c r="C4" s="101"/>
      <c r="D4" s="175"/>
      <c r="E4" s="105">
        <f>SUMIF($E$5:$E$350,"&lt;0")</f>
        <v>-118765023</v>
      </c>
      <c r="F4" s="29"/>
      <c r="G4" s="99"/>
    </row>
    <row r="5" spans="1:10" ht="112.15" customHeight="1" x14ac:dyDescent="0.25">
      <c r="A5" s="143" t="s">
        <v>351</v>
      </c>
      <c r="B5" s="143" t="s">
        <v>369</v>
      </c>
      <c r="C5" s="172" t="s">
        <v>1184</v>
      </c>
      <c r="D5" s="144" t="s">
        <v>410</v>
      </c>
      <c r="E5" s="269" t="s">
        <v>399</v>
      </c>
      <c r="F5" s="268" t="s">
        <v>383</v>
      </c>
    </row>
    <row r="6" spans="1:10" x14ac:dyDescent="0.25">
      <c r="A6" s="128">
        <v>1101</v>
      </c>
      <c r="B6" s="118" t="s">
        <v>60</v>
      </c>
      <c r="C6" s="146">
        <v>40182234</v>
      </c>
      <c r="D6" s="147">
        <v>42905667</v>
      </c>
      <c r="E6" s="123">
        <f>D6-C6</f>
        <v>2723433</v>
      </c>
      <c r="F6" s="145">
        <f t="shared" ref="F6:F69" si="0">IF(E6=0,0,IF(E6&gt;=0,1,IF(E6&lt;0,1-(E6/$E$4),0)))</f>
        <v>1</v>
      </c>
      <c r="H6" s="99"/>
      <c r="I6" s="224" t="s">
        <v>1092</v>
      </c>
      <c r="J6" s="224">
        <v>1</v>
      </c>
    </row>
    <row r="7" spans="1:10" x14ac:dyDescent="0.25">
      <c r="A7" s="128">
        <v>1107</v>
      </c>
      <c r="B7" s="118" t="s">
        <v>70</v>
      </c>
      <c r="C7" s="146">
        <v>12262445</v>
      </c>
      <c r="D7" s="147">
        <v>13498849</v>
      </c>
      <c r="E7" s="123">
        <f t="shared" ref="E7:E70" si="1">D7-C7</f>
        <v>1236404</v>
      </c>
      <c r="F7" s="145">
        <f t="shared" si="0"/>
        <v>1</v>
      </c>
      <c r="G7" s="99"/>
      <c r="H7" s="99"/>
      <c r="I7" s="224" t="s">
        <v>1093</v>
      </c>
      <c r="J7" s="224">
        <v>1</v>
      </c>
    </row>
    <row r="8" spans="1:10" x14ac:dyDescent="0.25">
      <c r="A8" s="128">
        <v>1401</v>
      </c>
      <c r="B8" s="118" t="s">
        <v>220</v>
      </c>
      <c r="C8" s="146">
        <v>5573501</v>
      </c>
      <c r="D8" s="147">
        <v>5819505</v>
      </c>
      <c r="E8" s="123">
        <f t="shared" si="1"/>
        <v>246004</v>
      </c>
      <c r="F8" s="145">
        <f t="shared" si="0"/>
        <v>1</v>
      </c>
      <c r="G8" s="99"/>
      <c r="H8" s="99"/>
      <c r="I8" s="224" t="s">
        <v>1094</v>
      </c>
      <c r="J8" s="224">
        <v>1</v>
      </c>
    </row>
    <row r="9" spans="1:10" x14ac:dyDescent="0.25">
      <c r="A9" s="128">
        <v>1402</v>
      </c>
      <c r="B9" s="118" t="s">
        <v>261</v>
      </c>
      <c r="C9" s="146">
        <v>1184374</v>
      </c>
      <c r="D9" s="147">
        <v>1788407</v>
      </c>
      <c r="E9" s="123">
        <f t="shared" si="1"/>
        <v>604033</v>
      </c>
      <c r="F9" s="145">
        <f t="shared" si="0"/>
        <v>1</v>
      </c>
      <c r="G9" s="99"/>
      <c r="H9" s="99"/>
      <c r="I9" s="224" t="s">
        <v>1095</v>
      </c>
      <c r="J9" s="224">
        <v>1</v>
      </c>
    </row>
    <row r="10" spans="1:10" x14ac:dyDescent="0.25">
      <c r="A10" s="128">
        <v>1403</v>
      </c>
      <c r="B10" s="118" t="s">
        <v>334</v>
      </c>
      <c r="C10" s="146">
        <v>1526300</v>
      </c>
      <c r="D10" s="147">
        <v>1488953</v>
      </c>
      <c r="E10" s="123">
        <f t="shared" si="1"/>
        <v>-37347</v>
      </c>
      <c r="F10" s="145">
        <f t="shared" si="0"/>
        <v>0.99968553872969823</v>
      </c>
      <c r="G10" s="99"/>
      <c r="H10" s="99"/>
      <c r="I10" s="224" t="s">
        <v>1096</v>
      </c>
      <c r="J10" s="224">
        <v>1</v>
      </c>
    </row>
    <row r="11" spans="1:10" x14ac:dyDescent="0.25">
      <c r="A11" s="128">
        <v>1404</v>
      </c>
      <c r="B11" s="118" t="s">
        <v>262</v>
      </c>
      <c r="C11" s="146">
        <v>2005000</v>
      </c>
      <c r="D11" s="147">
        <v>2051200</v>
      </c>
      <c r="E11" s="123">
        <f t="shared" si="1"/>
        <v>46200</v>
      </c>
      <c r="F11" s="145">
        <f t="shared" si="0"/>
        <v>1</v>
      </c>
      <c r="G11" s="99"/>
      <c r="H11" s="99"/>
      <c r="I11" s="224" t="s">
        <v>1097</v>
      </c>
      <c r="J11" s="224">
        <v>1</v>
      </c>
    </row>
    <row r="12" spans="1:10" x14ac:dyDescent="0.25">
      <c r="A12" s="128">
        <v>1405</v>
      </c>
      <c r="B12" s="118" t="s">
        <v>209</v>
      </c>
      <c r="C12" s="146">
        <v>4172780</v>
      </c>
      <c r="D12" s="147">
        <v>4222619</v>
      </c>
      <c r="E12" s="123">
        <f t="shared" si="1"/>
        <v>49839</v>
      </c>
      <c r="F12" s="145">
        <f t="shared" si="0"/>
        <v>1</v>
      </c>
      <c r="G12" s="99"/>
      <c r="H12" s="99"/>
      <c r="I12" s="224" t="s">
        <v>1098</v>
      </c>
      <c r="J12" s="224">
        <v>1</v>
      </c>
    </row>
    <row r="13" spans="1:10" x14ac:dyDescent="0.25">
      <c r="A13" s="128">
        <v>2101</v>
      </c>
      <c r="B13" s="118" t="s">
        <v>28</v>
      </c>
      <c r="C13" s="146">
        <v>59074199</v>
      </c>
      <c r="D13" s="147">
        <v>62539325</v>
      </c>
      <c r="E13" s="123">
        <f t="shared" si="1"/>
        <v>3465126</v>
      </c>
      <c r="F13" s="145">
        <f t="shared" si="0"/>
        <v>1</v>
      </c>
      <c r="G13" s="99"/>
      <c r="H13" s="99"/>
      <c r="I13" s="224" t="s">
        <v>1099</v>
      </c>
      <c r="J13" s="224">
        <v>1</v>
      </c>
    </row>
    <row r="14" spans="1:10" x14ac:dyDescent="0.25">
      <c r="A14" s="128">
        <v>2102</v>
      </c>
      <c r="B14" s="118" t="s">
        <v>143</v>
      </c>
      <c r="C14" s="146">
        <v>7599479</v>
      </c>
      <c r="D14" s="147">
        <v>6327213</v>
      </c>
      <c r="E14" s="123">
        <f t="shared" si="1"/>
        <v>-1272266</v>
      </c>
      <c r="F14" s="145">
        <f t="shared" si="0"/>
        <v>0.98928753628077859</v>
      </c>
      <c r="G14" s="99"/>
      <c r="H14" s="99"/>
      <c r="I14" s="224" t="s">
        <v>1100</v>
      </c>
      <c r="J14" s="224">
        <v>1</v>
      </c>
    </row>
    <row r="15" spans="1:10" x14ac:dyDescent="0.25">
      <c r="A15" s="128">
        <v>2103</v>
      </c>
      <c r="B15" s="118" t="s">
        <v>206</v>
      </c>
      <c r="C15" s="146">
        <v>5381000</v>
      </c>
      <c r="D15" s="147">
        <v>5216105</v>
      </c>
      <c r="E15" s="123">
        <f t="shared" si="1"/>
        <v>-164895</v>
      </c>
      <c r="F15" s="145">
        <f t="shared" si="0"/>
        <v>0.99861158617381818</v>
      </c>
      <c r="G15" s="99"/>
      <c r="H15" s="99"/>
      <c r="I15" s="224" t="s">
        <v>1101</v>
      </c>
      <c r="J15" s="224">
        <v>1</v>
      </c>
    </row>
    <row r="16" spans="1:10" x14ac:dyDescent="0.25">
      <c r="A16" s="128">
        <v>2104</v>
      </c>
      <c r="B16" s="118" t="s">
        <v>129</v>
      </c>
      <c r="C16" s="146">
        <v>3783552</v>
      </c>
      <c r="D16" s="147">
        <v>3019294</v>
      </c>
      <c r="E16" s="123">
        <f t="shared" si="1"/>
        <v>-764258</v>
      </c>
      <c r="F16" s="145">
        <f t="shared" si="0"/>
        <v>0.99356495725176597</v>
      </c>
      <c r="G16" s="99"/>
      <c r="H16" s="99"/>
      <c r="I16" s="224" t="s">
        <v>1102</v>
      </c>
      <c r="J16" s="224">
        <v>0</v>
      </c>
    </row>
    <row r="17" spans="1:10" x14ac:dyDescent="0.25">
      <c r="A17" s="128">
        <v>2201</v>
      </c>
      <c r="B17" s="118" t="s">
        <v>74</v>
      </c>
      <c r="C17" s="146">
        <v>26012332</v>
      </c>
      <c r="D17" s="147">
        <v>26812431</v>
      </c>
      <c r="E17" s="123">
        <f t="shared" si="1"/>
        <v>800099</v>
      </c>
      <c r="F17" s="145">
        <f t="shared" si="0"/>
        <v>1</v>
      </c>
      <c r="G17" s="99"/>
      <c r="H17" s="99"/>
      <c r="I17" s="225" t="s">
        <v>1103</v>
      </c>
      <c r="J17" s="225">
        <v>-1</v>
      </c>
    </row>
    <row r="18" spans="1:10" x14ac:dyDescent="0.25">
      <c r="A18" s="128">
        <v>2202</v>
      </c>
      <c r="B18" s="118" t="s">
        <v>326</v>
      </c>
      <c r="C18" s="146">
        <v>2004775</v>
      </c>
      <c r="D18" s="147">
        <v>2178380</v>
      </c>
      <c r="E18" s="123">
        <f t="shared" si="1"/>
        <v>173605</v>
      </c>
      <c r="F18" s="145">
        <f t="shared" si="0"/>
        <v>1</v>
      </c>
      <c r="G18" s="99"/>
      <c r="H18" s="99"/>
      <c r="I18" s="225" t="s">
        <v>1104</v>
      </c>
      <c r="J18" s="225">
        <v>-1</v>
      </c>
    </row>
    <row r="19" spans="1:10" x14ac:dyDescent="0.25">
      <c r="A19" s="128">
        <v>2203</v>
      </c>
      <c r="B19" s="118" t="s">
        <v>202</v>
      </c>
      <c r="C19" s="146">
        <v>5506700</v>
      </c>
      <c r="D19" s="147">
        <v>6050841</v>
      </c>
      <c r="E19" s="123">
        <f t="shared" si="1"/>
        <v>544141</v>
      </c>
      <c r="F19" s="145">
        <f t="shared" si="0"/>
        <v>1</v>
      </c>
      <c r="G19" s="99"/>
      <c r="H19" s="99"/>
      <c r="I19" s="225" t="s">
        <v>1105</v>
      </c>
      <c r="J19" s="225">
        <v>-1</v>
      </c>
    </row>
    <row r="20" spans="1:10" x14ac:dyDescent="0.25">
      <c r="A20" s="128">
        <v>2301</v>
      </c>
      <c r="B20" s="118" t="s">
        <v>125</v>
      </c>
      <c r="C20" s="146">
        <v>4461514</v>
      </c>
      <c r="D20" s="147">
        <v>5133780</v>
      </c>
      <c r="E20" s="123">
        <f t="shared" si="1"/>
        <v>672266</v>
      </c>
      <c r="F20" s="145">
        <f t="shared" si="0"/>
        <v>1</v>
      </c>
      <c r="G20" s="99"/>
      <c r="H20" s="99"/>
      <c r="I20" s="225" t="s">
        <v>1106</v>
      </c>
      <c r="J20" s="225">
        <v>-1</v>
      </c>
    </row>
    <row r="21" spans="1:10" x14ac:dyDescent="0.25">
      <c r="A21" s="128">
        <v>2302</v>
      </c>
      <c r="B21" s="118" t="s">
        <v>145</v>
      </c>
      <c r="C21" s="146">
        <v>3031963</v>
      </c>
      <c r="D21" s="147">
        <v>3550018</v>
      </c>
      <c r="E21" s="123">
        <f t="shared" si="1"/>
        <v>518055</v>
      </c>
      <c r="F21" s="145">
        <f t="shared" si="0"/>
        <v>1</v>
      </c>
      <c r="G21" s="99"/>
      <c r="H21" s="99"/>
      <c r="I21" s="225" t="s">
        <v>1107</v>
      </c>
      <c r="J21" s="225">
        <v>-1</v>
      </c>
    </row>
    <row r="22" spans="1:10" x14ac:dyDescent="0.25">
      <c r="A22" s="128">
        <v>3101</v>
      </c>
      <c r="B22" s="118" t="s">
        <v>52</v>
      </c>
      <c r="C22" s="146">
        <v>27138668</v>
      </c>
      <c r="D22" s="147">
        <v>26303667</v>
      </c>
      <c r="E22" s="123">
        <f t="shared" si="1"/>
        <v>-835001</v>
      </c>
      <c r="F22" s="145">
        <f t="shared" si="0"/>
        <v>0.99296930208147227</v>
      </c>
      <c r="G22" s="99"/>
      <c r="H22" s="99"/>
      <c r="I22" s="225" t="s">
        <v>1108</v>
      </c>
      <c r="J22" s="225">
        <v>-1</v>
      </c>
    </row>
    <row r="23" spans="1:10" x14ac:dyDescent="0.25">
      <c r="A23" s="128">
        <v>3102</v>
      </c>
      <c r="B23" s="118" t="s">
        <v>87</v>
      </c>
      <c r="C23" s="146">
        <v>7809075</v>
      </c>
      <c r="D23" s="147">
        <v>8399596</v>
      </c>
      <c r="E23" s="123">
        <f t="shared" si="1"/>
        <v>590521</v>
      </c>
      <c r="F23" s="145">
        <f t="shared" si="0"/>
        <v>1</v>
      </c>
      <c r="G23" s="99"/>
      <c r="H23" s="99"/>
      <c r="I23" s="225" t="s">
        <v>1109</v>
      </c>
      <c r="J23" s="225">
        <v>-1</v>
      </c>
    </row>
    <row r="24" spans="1:10" x14ac:dyDescent="0.25">
      <c r="A24" s="128">
        <v>3103</v>
      </c>
      <c r="B24" s="118" t="s">
        <v>168</v>
      </c>
      <c r="C24" s="146">
        <v>4927200</v>
      </c>
      <c r="D24" s="147">
        <v>5943251</v>
      </c>
      <c r="E24" s="123">
        <f t="shared" si="1"/>
        <v>1016051</v>
      </c>
      <c r="F24" s="145">
        <f t="shared" si="0"/>
        <v>1</v>
      </c>
      <c r="G24" s="99"/>
      <c r="H24" s="99"/>
      <c r="I24" s="225" t="s">
        <v>1110</v>
      </c>
      <c r="J24" s="225">
        <v>-1</v>
      </c>
    </row>
    <row r="25" spans="1:10" x14ac:dyDescent="0.25">
      <c r="A25" s="128">
        <v>3201</v>
      </c>
      <c r="B25" s="118" t="s">
        <v>133</v>
      </c>
      <c r="C25" s="146">
        <v>3795304</v>
      </c>
      <c r="D25" s="147">
        <v>3938408</v>
      </c>
      <c r="E25" s="123">
        <f t="shared" si="1"/>
        <v>143104</v>
      </c>
      <c r="F25" s="145">
        <f t="shared" si="0"/>
        <v>1</v>
      </c>
      <c r="G25" s="99"/>
      <c r="H25" s="99"/>
      <c r="I25" s="225" t="s">
        <v>1111</v>
      </c>
      <c r="J25" s="225">
        <v>-1</v>
      </c>
    </row>
    <row r="26" spans="1:10" x14ac:dyDescent="0.25">
      <c r="A26" s="128">
        <v>3202</v>
      </c>
      <c r="B26" s="118" t="s">
        <v>181</v>
      </c>
      <c r="C26" s="146">
        <v>2834308</v>
      </c>
      <c r="D26" s="147">
        <v>3134662</v>
      </c>
      <c r="E26" s="123">
        <f t="shared" si="1"/>
        <v>300354</v>
      </c>
      <c r="F26" s="145">
        <f t="shared" si="0"/>
        <v>1</v>
      </c>
      <c r="G26" s="99"/>
      <c r="H26" s="99"/>
      <c r="I26" s="225" t="s">
        <v>1112</v>
      </c>
      <c r="J26" s="225">
        <v>-1</v>
      </c>
    </row>
    <row r="27" spans="1:10" x14ac:dyDescent="0.25">
      <c r="A27" s="128">
        <v>3301</v>
      </c>
      <c r="B27" s="118" t="s">
        <v>142</v>
      </c>
      <c r="C27" s="146">
        <v>7587978</v>
      </c>
      <c r="D27" s="147">
        <v>8886301</v>
      </c>
      <c r="E27" s="123">
        <f t="shared" si="1"/>
        <v>1298323</v>
      </c>
      <c r="F27" s="145">
        <f t="shared" si="0"/>
        <v>1</v>
      </c>
      <c r="G27" s="99"/>
      <c r="H27" s="99"/>
    </row>
    <row r="28" spans="1:10" x14ac:dyDescent="0.25">
      <c r="A28" s="128">
        <v>3302</v>
      </c>
      <c r="B28" s="118" t="s">
        <v>329</v>
      </c>
      <c r="C28" s="146">
        <v>2191237</v>
      </c>
      <c r="D28" s="147">
        <v>2664240</v>
      </c>
      <c r="E28" s="123">
        <f t="shared" si="1"/>
        <v>473003</v>
      </c>
      <c r="F28" s="145">
        <f t="shared" si="0"/>
        <v>1</v>
      </c>
      <c r="G28" s="99"/>
      <c r="H28" s="99"/>
    </row>
    <row r="29" spans="1:10" x14ac:dyDescent="0.25">
      <c r="A29" s="128">
        <v>3303</v>
      </c>
      <c r="B29" s="118" t="s">
        <v>159</v>
      </c>
      <c r="C29" s="146">
        <v>2025004</v>
      </c>
      <c r="D29" s="147">
        <v>2174721</v>
      </c>
      <c r="E29" s="123">
        <f t="shared" si="1"/>
        <v>149717</v>
      </c>
      <c r="F29" s="145">
        <f t="shared" si="0"/>
        <v>1</v>
      </c>
      <c r="G29" s="99"/>
      <c r="H29" s="99"/>
    </row>
    <row r="30" spans="1:10" x14ac:dyDescent="0.25">
      <c r="A30" s="128">
        <v>3304</v>
      </c>
      <c r="B30" s="118" t="s">
        <v>217</v>
      </c>
      <c r="C30" s="146">
        <v>3214262</v>
      </c>
      <c r="D30" s="147">
        <v>3324882</v>
      </c>
      <c r="E30" s="123">
        <f t="shared" si="1"/>
        <v>110620</v>
      </c>
      <c r="F30" s="145">
        <f t="shared" si="0"/>
        <v>1</v>
      </c>
      <c r="G30" s="99"/>
      <c r="H30" s="99"/>
    </row>
    <row r="31" spans="1:10" x14ac:dyDescent="0.25">
      <c r="A31" s="128">
        <v>4101</v>
      </c>
      <c r="B31" s="118" t="s">
        <v>84</v>
      </c>
      <c r="C31" s="146">
        <v>42451000</v>
      </c>
      <c r="D31" s="147">
        <v>40122107</v>
      </c>
      <c r="E31" s="123">
        <f t="shared" si="1"/>
        <v>-2328893</v>
      </c>
      <c r="F31" s="145">
        <f t="shared" si="0"/>
        <v>0.98039075022955202</v>
      </c>
      <c r="G31" s="99"/>
      <c r="H31" s="99"/>
    </row>
    <row r="32" spans="1:10" x14ac:dyDescent="0.25">
      <c r="A32" s="128">
        <v>4102</v>
      </c>
      <c r="B32" s="118" t="s">
        <v>77</v>
      </c>
      <c r="C32" s="146">
        <v>54635780</v>
      </c>
      <c r="D32" s="147">
        <v>44305241</v>
      </c>
      <c r="E32" s="123">
        <f t="shared" si="1"/>
        <v>-10330539</v>
      </c>
      <c r="F32" s="145">
        <f t="shared" si="0"/>
        <v>0.91301699154304039</v>
      </c>
      <c r="G32" s="99"/>
      <c r="H32" s="99"/>
    </row>
    <row r="33" spans="1:8" x14ac:dyDescent="0.25">
      <c r="A33" s="128">
        <v>4103</v>
      </c>
      <c r="B33" s="118" t="s">
        <v>89</v>
      </c>
      <c r="C33" s="146">
        <v>3051432</v>
      </c>
      <c r="D33" s="147">
        <v>3030083</v>
      </c>
      <c r="E33" s="123">
        <f t="shared" si="1"/>
        <v>-21349</v>
      </c>
      <c r="F33" s="145">
        <f t="shared" si="0"/>
        <v>0.99982024168849781</v>
      </c>
      <c r="G33" s="99"/>
      <c r="H33" s="99"/>
    </row>
    <row r="34" spans="1:8" x14ac:dyDescent="0.25">
      <c r="A34" s="128">
        <v>4104</v>
      </c>
      <c r="B34" s="118" t="s">
        <v>327</v>
      </c>
      <c r="C34" s="146">
        <v>3742360</v>
      </c>
      <c r="D34" s="147">
        <v>3621998</v>
      </c>
      <c r="E34" s="123">
        <f t="shared" si="1"/>
        <v>-120362</v>
      </c>
      <c r="F34" s="145">
        <f t="shared" si="0"/>
        <v>0.99898655347374454</v>
      </c>
      <c r="G34" s="99"/>
      <c r="H34" s="99"/>
    </row>
    <row r="35" spans="1:8" x14ac:dyDescent="0.25">
      <c r="A35" s="128">
        <v>4105</v>
      </c>
      <c r="B35" s="118" t="s">
        <v>208</v>
      </c>
      <c r="C35" s="146">
        <v>2386704</v>
      </c>
      <c r="D35" s="147">
        <v>2468822</v>
      </c>
      <c r="E35" s="123">
        <f t="shared" si="1"/>
        <v>82118</v>
      </c>
      <c r="F35" s="145">
        <f t="shared" si="0"/>
        <v>1</v>
      </c>
      <c r="G35" s="99"/>
      <c r="H35" s="99"/>
    </row>
    <row r="36" spans="1:8" x14ac:dyDescent="0.25">
      <c r="A36" s="128">
        <v>4106</v>
      </c>
      <c r="B36" s="118" t="s">
        <v>230</v>
      </c>
      <c r="C36" s="146">
        <v>6283996</v>
      </c>
      <c r="D36" s="147">
        <v>6935780</v>
      </c>
      <c r="E36" s="123">
        <f t="shared" si="1"/>
        <v>651784</v>
      </c>
      <c r="F36" s="145">
        <f t="shared" si="0"/>
        <v>1</v>
      </c>
      <c r="G36" s="99"/>
      <c r="H36" s="99"/>
    </row>
    <row r="37" spans="1:8" x14ac:dyDescent="0.25">
      <c r="A37" s="128">
        <v>4201</v>
      </c>
      <c r="B37" s="118" t="s">
        <v>119</v>
      </c>
      <c r="C37" s="146">
        <v>5475600</v>
      </c>
      <c r="D37" s="147">
        <v>6127524</v>
      </c>
      <c r="E37" s="123">
        <f t="shared" si="1"/>
        <v>651924</v>
      </c>
      <c r="F37" s="145">
        <f t="shared" si="0"/>
        <v>1</v>
      </c>
      <c r="G37" s="99"/>
      <c r="H37" s="99"/>
    </row>
    <row r="38" spans="1:8" x14ac:dyDescent="0.25">
      <c r="A38" s="128">
        <v>4202</v>
      </c>
      <c r="B38" s="118" t="s">
        <v>248</v>
      </c>
      <c r="C38" s="146">
        <v>2637000</v>
      </c>
      <c r="D38" s="147">
        <v>2897662</v>
      </c>
      <c r="E38" s="123">
        <f t="shared" si="1"/>
        <v>260662</v>
      </c>
      <c r="F38" s="145">
        <f t="shared" si="0"/>
        <v>1</v>
      </c>
      <c r="G38" s="99"/>
      <c r="H38" s="99"/>
    </row>
    <row r="39" spans="1:8" x14ac:dyDescent="0.25">
      <c r="A39" s="128">
        <v>4203</v>
      </c>
      <c r="B39" s="118" t="s">
        <v>171</v>
      </c>
      <c r="C39" s="146">
        <v>6392931</v>
      </c>
      <c r="D39" s="147">
        <v>7585029</v>
      </c>
      <c r="E39" s="123">
        <f t="shared" si="1"/>
        <v>1192098</v>
      </c>
      <c r="F39" s="145">
        <f t="shared" si="0"/>
        <v>1</v>
      </c>
      <c r="G39" s="99"/>
      <c r="H39" s="99"/>
    </row>
    <row r="40" spans="1:8" x14ac:dyDescent="0.25">
      <c r="A40" s="128">
        <v>4204</v>
      </c>
      <c r="B40" s="118" t="s">
        <v>308</v>
      </c>
      <c r="C40" s="146">
        <v>10906856</v>
      </c>
      <c r="D40" s="147">
        <v>6164346</v>
      </c>
      <c r="E40" s="123">
        <f t="shared" si="1"/>
        <v>-4742510</v>
      </c>
      <c r="F40" s="145">
        <f t="shared" si="0"/>
        <v>0.96006812544464371</v>
      </c>
      <c r="G40" s="99"/>
      <c r="H40" s="99"/>
    </row>
    <row r="41" spans="1:8" x14ac:dyDescent="0.25">
      <c r="A41" s="128">
        <v>4301</v>
      </c>
      <c r="B41" s="118" t="s">
        <v>124</v>
      </c>
      <c r="C41" s="146">
        <v>20956635</v>
      </c>
      <c r="D41" s="147">
        <v>22164715</v>
      </c>
      <c r="E41" s="123">
        <f t="shared" si="1"/>
        <v>1208080</v>
      </c>
      <c r="F41" s="145">
        <f t="shared" si="0"/>
        <v>1</v>
      </c>
      <c r="G41" s="99"/>
      <c r="H41" s="99"/>
    </row>
    <row r="42" spans="1:8" x14ac:dyDescent="0.25">
      <c r="A42" s="128">
        <v>4302</v>
      </c>
      <c r="B42" s="118" t="s">
        <v>314</v>
      </c>
      <c r="C42" s="146">
        <v>2750695</v>
      </c>
      <c r="D42" s="147">
        <v>3417221</v>
      </c>
      <c r="E42" s="123">
        <f t="shared" si="1"/>
        <v>666526</v>
      </c>
      <c r="F42" s="145">
        <f t="shared" si="0"/>
        <v>1</v>
      </c>
      <c r="G42" s="99"/>
      <c r="H42" s="99"/>
    </row>
    <row r="43" spans="1:8" x14ac:dyDescent="0.25">
      <c r="A43" s="128">
        <v>4303</v>
      </c>
      <c r="B43" s="118" t="s">
        <v>253</v>
      </c>
      <c r="C43" s="146">
        <v>6366292</v>
      </c>
      <c r="D43" s="147">
        <v>6292518</v>
      </c>
      <c r="E43" s="123">
        <f t="shared" si="1"/>
        <v>-73774</v>
      </c>
      <c r="F43" s="145">
        <f t="shared" si="0"/>
        <v>0.99937882384782595</v>
      </c>
      <c r="G43" s="99"/>
      <c r="H43" s="99"/>
    </row>
    <row r="44" spans="1:8" x14ac:dyDescent="0.25">
      <c r="A44" s="128">
        <v>4304</v>
      </c>
      <c r="B44" s="118" t="s">
        <v>299</v>
      </c>
      <c r="C44" s="146">
        <v>2711565</v>
      </c>
      <c r="D44" s="147">
        <v>2821849</v>
      </c>
      <c r="E44" s="123">
        <f t="shared" si="1"/>
        <v>110284</v>
      </c>
      <c r="F44" s="145">
        <f t="shared" si="0"/>
        <v>1</v>
      </c>
      <c r="G44" s="99"/>
      <c r="H44" s="99"/>
    </row>
    <row r="45" spans="1:8" x14ac:dyDescent="0.25">
      <c r="A45" s="128">
        <v>4305</v>
      </c>
      <c r="B45" s="118" t="s">
        <v>282</v>
      </c>
      <c r="C45" s="146">
        <v>1829420</v>
      </c>
      <c r="D45" s="147">
        <v>2249821</v>
      </c>
      <c r="E45" s="123">
        <f t="shared" si="1"/>
        <v>420401</v>
      </c>
      <c r="F45" s="145">
        <f t="shared" si="0"/>
        <v>1</v>
      </c>
      <c r="G45" s="99"/>
      <c r="H45" s="99"/>
    </row>
    <row r="46" spans="1:8" x14ac:dyDescent="0.25">
      <c r="A46" s="128">
        <v>5101</v>
      </c>
      <c r="B46" s="118" t="s">
        <v>47</v>
      </c>
      <c r="C46" s="146">
        <v>48611500</v>
      </c>
      <c r="D46" s="147">
        <v>50909230</v>
      </c>
      <c r="E46" s="123">
        <f t="shared" si="1"/>
        <v>2297730</v>
      </c>
      <c r="F46" s="145">
        <f t="shared" si="0"/>
        <v>1</v>
      </c>
      <c r="G46" s="99"/>
      <c r="H46" s="99"/>
    </row>
    <row r="47" spans="1:8" x14ac:dyDescent="0.25">
      <c r="A47" s="128">
        <v>5102</v>
      </c>
      <c r="B47" s="118" t="s">
        <v>152</v>
      </c>
      <c r="C47" s="146">
        <v>8537387</v>
      </c>
      <c r="D47" s="147">
        <v>8758391</v>
      </c>
      <c r="E47" s="123">
        <f t="shared" si="1"/>
        <v>221004</v>
      </c>
      <c r="F47" s="145">
        <f t="shared" si="0"/>
        <v>1</v>
      </c>
      <c r="G47" s="99"/>
      <c r="H47" s="99"/>
    </row>
    <row r="48" spans="1:8" x14ac:dyDescent="0.25">
      <c r="A48" s="128">
        <v>5103</v>
      </c>
      <c r="B48" s="118" t="s">
        <v>58</v>
      </c>
      <c r="C48" s="146">
        <v>13154510</v>
      </c>
      <c r="D48" s="147">
        <v>13950975</v>
      </c>
      <c r="E48" s="123">
        <f t="shared" si="1"/>
        <v>796465</v>
      </c>
      <c r="F48" s="145">
        <f t="shared" si="0"/>
        <v>1</v>
      </c>
      <c r="G48" s="99"/>
      <c r="H48" s="99"/>
    </row>
    <row r="49" spans="1:8" x14ac:dyDescent="0.25">
      <c r="A49" s="128">
        <v>5104</v>
      </c>
      <c r="B49" s="118" t="s">
        <v>320</v>
      </c>
      <c r="C49" s="146">
        <v>1478420</v>
      </c>
      <c r="D49" s="147">
        <v>1627003</v>
      </c>
      <c r="E49" s="123">
        <f t="shared" si="1"/>
        <v>148583</v>
      </c>
      <c r="F49" s="145">
        <f t="shared" si="0"/>
        <v>1</v>
      </c>
      <c r="G49" s="99"/>
      <c r="H49" s="99"/>
    </row>
    <row r="50" spans="1:8" x14ac:dyDescent="0.25">
      <c r="A50" s="128">
        <v>5105</v>
      </c>
      <c r="B50" s="118" t="s">
        <v>147</v>
      </c>
      <c r="C50" s="146">
        <v>7560900</v>
      </c>
      <c r="D50" s="147">
        <v>7863488</v>
      </c>
      <c r="E50" s="123">
        <f t="shared" si="1"/>
        <v>302588</v>
      </c>
      <c r="F50" s="145">
        <f t="shared" si="0"/>
        <v>1</v>
      </c>
      <c r="G50" s="99"/>
      <c r="H50" s="99"/>
    </row>
    <row r="51" spans="1:8" x14ac:dyDescent="0.25">
      <c r="A51" s="128">
        <v>5107</v>
      </c>
      <c r="B51" s="118" t="s">
        <v>94</v>
      </c>
      <c r="C51" s="146">
        <v>11944200</v>
      </c>
      <c r="D51" s="147">
        <v>12736530</v>
      </c>
      <c r="E51" s="123">
        <f t="shared" si="1"/>
        <v>792330</v>
      </c>
      <c r="F51" s="145">
        <f t="shared" si="0"/>
        <v>1</v>
      </c>
      <c r="G51" s="99"/>
      <c r="H51" s="99"/>
    </row>
    <row r="52" spans="1:8" x14ac:dyDescent="0.25">
      <c r="A52" s="128">
        <v>5109</v>
      </c>
      <c r="B52" s="118" t="s">
        <v>17</v>
      </c>
      <c r="C52" s="146">
        <v>95500380</v>
      </c>
      <c r="D52" s="147">
        <v>89567313</v>
      </c>
      <c r="E52" s="123">
        <f t="shared" si="1"/>
        <v>-5933067</v>
      </c>
      <c r="F52" s="145">
        <f t="shared" si="0"/>
        <v>0.95004365047780104</v>
      </c>
      <c r="G52" s="99"/>
      <c r="H52" s="99"/>
    </row>
    <row r="53" spans="1:8" x14ac:dyDescent="0.25">
      <c r="A53" s="128">
        <v>5201</v>
      </c>
      <c r="B53" s="118" t="s">
        <v>239</v>
      </c>
      <c r="C53" s="146">
        <v>9222189</v>
      </c>
      <c r="D53" s="147">
        <v>9652366</v>
      </c>
      <c r="E53" s="123">
        <f t="shared" si="1"/>
        <v>430177</v>
      </c>
      <c r="F53" s="145">
        <f t="shared" si="0"/>
        <v>1</v>
      </c>
      <c r="G53" s="99"/>
      <c r="H53" s="99"/>
    </row>
    <row r="54" spans="1:8" x14ac:dyDescent="0.25">
      <c r="A54" s="128">
        <v>5301</v>
      </c>
      <c r="B54" s="118" t="s">
        <v>139</v>
      </c>
      <c r="C54" s="146">
        <v>11657312</v>
      </c>
      <c r="D54" s="147">
        <v>12126694</v>
      </c>
      <c r="E54" s="123">
        <f t="shared" si="1"/>
        <v>469382</v>
      </c>
      <c r="F54" s="145">
        <f t="shared" si="0"/>
        <v>1</v>
      </c>
      <c r="G54" s="99"/>
      <c r="H54" s="99"/>
    </row>
    <row r="55" spans="1:8" x14ac:dyDescent="0.25">
      <c r="A55" s="128">
        <v>5302</v>
      </c>
      <c r="B55" s="118" t="s">
        <v>155</v>
      </c>
      <c r="C55" s="146">
        <v>3387364</v>
      </c>
      <c r="D55" s="147">
        <v>3388207</v>
      </c>
      <c r="E55" s="123">
        <f t="shared" si="1"/>
        <v>843</v>
      </c>
      <c r="F55" s="145">
        <f t="shared" si="0"/>
        <v>1</v>
      </c>
      <c r="G55" s="99"/>
      <c r="H55" s="99"/>
    </row>
    <row r="56" spans="1:8" x14ac:dyDescent="0.25">
      <c r="A56" s="128">
        <v>5303</v>
      </c>
      <c r="B56" s="118" t="s">
        <v>98</v>
      </c>
      <c r="C56" s="146">
        <v>2105500</v>
      </c>
      <c r="D56" s="147">
        <v>2365622</v>
      </c>
      <c r="E56" s="123">
        <f t="shared" si="1"/>
        <v>260122</v>
      </c>
      <c r="F56" s="145">
        <f t="shared" si="0"/>
        <v>1</v>
      </c>
      <c r="G56" s="99"/>
      <c r="H56" s="99"/>
    </row>
    <row r="57" spans="1:8" x14ac:dyDescent="0.25">
      <c r="A57" s="128">
        <v>5304</v>
      </c>
      <c r="B57" s="118" t="s">
        <v>233</v>
      </c>
      <c r="C57" s="146">
        <v>2859528</v>
      </c>
      <c r="D57" s="147">
        <v>3589459</v>
      </c>
      <c r="E57" s="123">
        <f t="shared" si="1"/>
        <v>729931</v>
      </c>
      <c r="F57" s="145">
        <f t="shared" si="0"/>
        <v>1</v>
      </c>
      <c r="G57" s="99"/>
      <c r="H57" s="99"/>
    </row>
    <row r="58" spans="1:8" x14ac:dyDescent="0.25">
      <c r="A58" s="128">
        <v>5401</v>
      </c>
      <c r="B58" s="118" t="s">
        <v>215</v>
      </c>
      <c r="C58" s="146">
        <v>6901050</v>
      </c>
      <c r="D58" s="147">
        <v>8397988</v>
      </c>
      <c r="E58" s="123">
        <f t="shared" si="1"/>
        <v>1496938</v>
      </c>
      <c r="F58" s="145">
        <f t="shared" si="0"/>
        <v>1</v>
      </c>
      <c r="G58" s="99"/>
      <c r="H58" s="99"/>
    </row>
    <row r="59" spans="1:8" x14ac:dyDescent="0.25">
      <c r="A59" s="128">
        <v>5402</v>
      </c>
      <c r="B59" s="118" t="s">
        <v>192</v>
      </c>
      <c r="C59" s="146">
        <v>3467000</v>
      </c>
      <c r="D59" s="147">
        <v>3840364</v>
      </c>
      <c r="E59" s="123">
        <f t="shared" si="1"/>
        <v>373364</v>
      </c>
      <c r="F59" s="145">
        <f t="shared" si="0"/>
        <v>1</v>
      </c>
      <c r="G59" s="99"/>
      <c r="H59" s="99"/>
    </row>
    <row r="60" spans="1:8" x14ac:dyDescent="0.25">
      <c r="A60" s="128">
        <v>5403</v>
      </c>
      <c r="B60" s="118" t="s">
        <v>164</v>
      </c>
      <c r="C60" s="146">
        <v>5946500</v>
      </c>
      <c r="D60" s="147">
        <v>5250776</v>
      </c>
      <c r="E60" s="123">
        <f t="shared" si="1"/>
        <v>-695724</v>
      </c>
      <c r="F60" s="145">
        <f t="shared" si="0"/>
        <v>0.99414201266984137</v>
      </c>
      <c r="G60" s="99"/>
      <c r="H60" s="99"/>
    </row>
    <row r="61" spans="1:8" x14ac:dyDescent="0.25">
      <c r="A61" s="128">
        <v>5404</v>
      </c>
      <c r="B61" s="118" t="s">
        <v>257</v>
      </c>
      <c r="C61" s="146">
        <v>2448384</v>
      </c>
      <c r="D61" s="147">
        <v>3553438</v>
      </c>
      <c r="E61" s="123">
        <f t="shared" si="1"/>
        <v>1105054</v>
      </c>
      <c r="F61" s="145">
        <f t="shared" si="0"/>
        <v>1</v>
      </c>
      <c r="G61" s="99"/>
      <c r="H61" s="99"/>
    </row>
    <row r="62" spans="1:8" x14ac:dyDescent="0.25">
      <c r="A62" s="128">
        <v>5405</v>
      </c>
      <c r="B62" s="118" t="s">
        <v>225</v>
      </c>
      <c r="C62" s="146">
        <v>16325330</v>
      </c>
      <c r="D62" s="147">
        <v>17175364</v>
      </c>
      <c r="E62" s="123">
        <f t="shared" si="1"/>
        <v>850034</v>
      </c>
      <c r="F62" s="145">
        <f t="shared" si="0"/>
        <v>1</v>
      </c>
      <c r="G62" s="99"/>
      <c r="H62" s="99"/>
    </row>
    <row r="63" spans="1:8" x14ac:dyDescent="0.25">
      <c r="A63" s="128">
        <v>5501</v>
      </c>
      <c r="B63" s="118" t="s">
        <v>67</v>
      </c>
      <c r="C63" s="146">
        <v>16953858</v>
      </c>
      <c r="D63" s="147">
        <v>15000935</v>
      </c>
      <c r="E63" s="123">
        <f t="shared" si="1"/>
        <v>-1952923</v>
      </c>
      <c r="F63" s="145">
        <f t="shared" si="0"/>
        <v>0.98355641290112827</v>
      </c>
      <c r="G63" s="99"/>
      <c r="H63" s="99"/>
    </row>
    <row r="64" spans="1:8" x14ac:dyDescent="0.25">
      <c r="A64" s="128">
        <v>5502</v>
      </c>
      <c r="B64" s="118" t="s">
        <v>367</v>
      </c>
      <c r="C64" s="146">
        <v>7419450</v>
      </c>
      <c r="D64" s="147">
        <v>8611988</v>
      </c>
      <c r="E64" s="123">
        <f t="shared" si="1"/>
        <v>1192538</v>
      </c>
      <c r="F64" s="145">
        <f t="shared" si="0"/>
        <v>1</v>
      </c>
      <c r="G64" s="99"/>
      <c r="H64" s="99"/>
    </row>
    <row r="65" spans="1:8" x14ac:dyDescent="0.25">
      <c r="A65" s="128">
        <v>5503</v>
      </c>
      <c r="B65" s="118" t="s">
        <v>100</v>
      </c>
      <c r="C65" s="146">
        <v>3887637</v>
      </c>
      <c r="D65" s="147">
        <v>4089809</v>
      </c>
      <c r="E65" s="123">
        <f t="shared" si="1"/>
        <v>202172</v>
      </c>
      <c r="F65" s="145">
        <f t="shared" si="0"/>
        <v>1</v>
      </c>
      <c r="G65" s="99"/>
      <c r="H65" s="99"/>
    </row>
    <row r="66" spans="1:8" x14ac:dyDescent="0.25">
      <c r="A66" s="128">
        <v>5504</v>
      </c>
      <c r="B66" s="118" t="s">
        <v>76</v>
      </c>
      <c r="C66" s="146">
        <v>5273423</v>
      </c>
      <c r="D66" s="147">
        <v>4265777</v>
      </c>
      <c r="E66" s="123">
        <f t="shared" si="1"/>
        <v>-1007646</v>
      </c>
      <c r="F66" s="145">
        <f t="shared" si="0"/>
        <v>0.99151563335275905</v>
      </c>
      <c r="G66" s="99"/>
      <c r="H66" s="99"/>
    </row>
    <row r="67" spans="1:8" x14ac:dyDescent="0.25">
      <c r="A67" s="128">
        <v>5506</v>
      </c>
      <c r="B67" s="118" t="s">
        <v>238</v>
      </c>
      <c r="C67" s="146">
        <v>4187484</v>
      </c>
      <c r="D67" s="147">
        <v>4582673</v>
      </c>
      <c r="E67" s="123">
        <f t="shared" si="1"/>
        <v>395189</v>
      </c>
      <c r="F67" s="145">
        <f t="shared" si="0"/>
        <v>1</v>
      </c>
      <c r="G67" s="99"/>
      <c r="H67" s="99"/>
    </row>
    <row r="68" spans="1:8" x14ac:dyDescent="0.25">
      <c r="A68" s="128">
        <v>5601</v>
      </c>
      <c r="B68" s="118" t="s">
        <v>54</v>
      </c>
      <c r="C68" s="146">
        <v>17872540</v>
      </c>
      <c r="D68" s="147">
        <v>18137388</v>
      </c>
      <c r="E68" s="123">
        <f t="shared" si="1"/>
        <v>264848</v>
      </c>
      <c r="F68" s="145">
        <f t="shared" si="0"/>
        <v>1</v>
      </c>
      <c r="G68" s="99"/>
      <c r="H68" s="99"/>
    </row>
    <row r="69" spans="1:8" x14ac:dyDescent="0.25">
      <c r="A69" s="128">
        <v>5602</v>
      </c>
      <c r="B69" s="118" t="s">
        <v>194</v>
      </c>
      <c r="C69" s="146">
        <v>5873964</v>
      </c>
      <c r="D69" s="147">
        <v>6864306</v>
      </c>
      <c r="E69" s="123">
        <f t="shared" si="1"/>
        <v>990342</v>
      </c>
      <c r="F69" s="145">
        <f t="shared" si="0"/>
        <v>1</v>
      </c>
      <c r="G69" s="99"/>
      <c r="H69" s="99"/>
    </row>
    <row r="70" spans="1:8" x14ac:dyDescent="0.25">
      <c r="A70" s="128">
        <v>5603</v>
      </c>
      <c r="B70" s="118" t="s">
        <v>82</v>
      </c>
      <c r="C70" s="146">
        <v>10479040</v>
      </c>
      <c r="D70" s="147">
        <v>12367992</v>
      </c>
      <c r="E70" s="123">
        <f t="shared" si="1"/>
        <v>1888952</v>
      </c>
      <c r="F70" s="145">
        <f t="shared" ref="F70:F133" si="2">IF(E70=0,0,IF(E70&gt;=0,1,IF(E70&lt;0,1-(E70/$E$4),0)))</f>
        <v>1</v>
      </c>
      <c r="G70" s="99"/>
      <c r="H70" s="99"/>
    </row>
    <row r="71" spans="1:8" x14ac:dyDescent="0.25">
      <c r="A71" s="128">
        <v>5604</v>
      </c>
      <c r="B71" s="118" t="s">
        <v>105</v>
      </c>
      <c r="C71" s="146">
        <v>12175712</v>
      </c>
      <c r="D71" s="147">
        <v>13881538</v>
      </c>
      <c r="E71" s="123">
        <f t="shared" ref="E71:E134" si="3">D71-C71</f>
        <v>1705826</v>
      </c>
      <c r="F71" s="145">
        <f t="shared" si="2"/>
        <v>1</v>
      </c>
      <c r="G71" s="99"/>
      <c r="H71" s="99"/>
    </row>
    <row r="72" spans="1:8" x14ac:dyDescent="0.25">
      <c r="A72" s="128">
        <v>5605</v>
      </c>
      <c r="B72" s="118" t="s">
        <v>83</v>
      </c>
      <c r="C72" s="146">
        <v>9555574</v>
      </c>
      <c r="D72" s="147">
        <v>11489578</v>
      </c>
      <c r="E72" s="123">
        <f t="shared" si="3"/>
        <v>1934004</v>
      </c>
      <c r="F72" s="145">
        <f t="shared" si="2"/>
        <v>1</v>
      </c>
      <c r="G72" s="99"/>
      <c r="H72" s="99"/>
    </row>
    <row r="73" spans="1:8" x14ac:dyDescent="0.25">
      <c r="A73" s="128">
        <v>5606</v>
      </c>
      <c r="B73" s="118" t="s">
        <v>50</v>
      </c>
      <c r="C73" s="146">
        <v>12689600</v>
      </c>
      <c r="D73" s="147">
        <v>21689163</v>
      </c>
      <c r="E73" s="123">
        <f t="shared" si="3"/>
        <v>8999563</v>
      </c>
      <c r="F73" s="145">
        <f t="shared" si="2"/>
        <v>1</v>
      </c>
      <c r="G73" s="99"/>
      <c r="H73" s="99"/>
    </row>
    <row r="74" spans="1:8" x14ac:dyDescent="0.25">
      <c r="A74" s="128">
        <v>5701</v>
      </c>
      <c r="B74" s="118" t="s">
        <v>118</v>
      </c>
      <c r="C74" s="146">
        <v>16097149</v>
      </c>
      <c r="D74" s="147">
        <v>12605650</v>
      </c>
      <c r="E74" s="123">
        <f t="shared" si="3"/>
        <v>-3491499</v>
      </c>
      <c r="F74" s="145">
        <f t="shared" si="2"/>
        <v>0.97060162233118075</v>
      </c>
      <c r="G74" s="99"/>
      <c r="H74" s="99"/>
    </row>
    <row r="75" spans="1:8" x14ac:dyDescent="0.25">
      <c r="A75" s="128">
        <v>5702</v>
      </c>
      <c r="B75" s="118" t="s">
        <v>160</v>
      </c>
      <c r="C75" s="146">
        <v>3215733</v>
      </c>
      <c r="D75" s="147">
        <v>2840473</v>
      </c>
      <c r="E75" s="123">
        <f t="shared" si="3"/>
        <v>-375260</v>
      </c>
      <c r="F75" s="145">
        <f t="shared" si="2"/>
        <v>0.99684031551949437</v>
      </c>
      <c r="G75" s="99"/>
      <c r="H75" s="99"/>
    </row>
    <row r="76" spans="1:8" x14ac:dyDescent="0.25">
      <c r="A76" s="128">
        <v>5703</v>
      </c>
      <c r="B76" s="118" t="s">
        <v>170</v>
      </c>
      <c r="C76" s="146">
        <v>3750820</v>
      </c>
      <c r="D76" s="147">
        <v>4240103</v>
      </c>
      <c r="E76" s="123">
        <f t="shared" si="3"/>
        <v>489283</v>
      </c>
      <c r="F76" s="145">
        <f t="shared" si="2"/>
        <v>1</v>
      </c>
      <c r="G76" s="99"/>
      <c r="H76" s="99"/>
    </row>
    <row r="77" spans="1:8" x14ac:dyDescent="0.25">
      <c r="A77" s="128">
        <v>5704</v>
      </c>
      <c r="B77" s="118" t="s">
        <v>224</v>
      </c>
      <c r="C77" s="146">
        <v>2496908</v>
      </c>
      <c r="D77" s="147">
        <v>2525464</v>
      </c>
      <c r="E77" s="123">
        <f t="shared" si="3"/>
        <v>28556</v>
      </c>
      <c r="F77" s="145">
        <f t="shared" si="2"/>
        <v>1</v>
      </c>
      <c r="G77" s="99"/>
      <c r="H77" s="99"/>
    </row>
    <row r="78" spans="1:8" x14ac:dyDescent="0.25">
      <c r="A78" s="128">
        <v>5705</v>
      </c>
      <c r="B78" s="118" t="s">
        <v>278</v>
      </c>
      <c r="C78" s="146">
        <v>3140400</v>
      </c>
      <c r="D78" s="147">
        <v>3441054</v>
      </c>
      <c r="E78" s="123">
        <f t="shared" si="3"/>
        <v>300654</v>
      </c>
      <c r="F78" s="145">
        <f t="shared" si="2"/>
        <v>1</v>
      </c>
      <c r="G78" s="99"/>
      <c r="H78" s="99"/>
    </row>
    <row r="79" spans="1:8" x14ac:dyDescent="0.25">
      <c r="A79" s="128">
        <v>5706</v>
      </c>
      <c r="B79" s="118" t="s">
        <v>213</v>
      </c>
      <c r="C79" s="146">
        <v>3170075</v>
      </c>
      <c r="D79" s="147">
        <v>3906393</v>
      </c>
      <c r="E79" s="123">
        <f t="shared" si="3"/>
        <v>736318</v>
      </c>
      <c r="F79" s="145">
        <f t="shared" si="2"/>
        <v>1</v>
      </c>
      <c r="G79" s="99"/>
      <c r="H79" s="99"/>
    </row>
    <row r="80" spans="1:8" x14ac:dyDescent="0.25">
      <c r="A80" s="128">
        <v>5801</v>
      </c>
      <c r="B80" s="118" t="s">
        <v>48</v>
      </c>
      <c r="C80" s="146">
        <v>21836572</v>
      </c>
      <c r="D80" s="147">
        <v>24015765</v>
      </c>
      <c r="E80" s="123">
        <f t="shared" si="3"/>
        <v>2179193</v>
      </c>
      <c r="F80" s="145">
        <f t="shared" si="2"/>
        <v>1</v>
      </c>
      <c r="G80" s="99"/>
      <c r="H80" s="99"/>
    </row>
    <row r="81" spans="1:8" x14ac:dyDescent="0.25">
      <c r="A81" s="128">
        <v>5802</v>
      </c>
      <c r="B81" s="118" t="s">
        <v>90</v>
      </c>
      <c r="C81" s="146">
        <v>8698150</v>
      </c>
      <c r="D81" s="147">
        <v>8868480</v>
      </c>
      <c r="E81" s="123">
        <f t="shared" si="3"/>
        <v>170330</v>
      </c>
      <c r="F81" s="145">
        <f t="shared" si="2"/>
        <v>1</v>
      </c>
      <c r="G81" s="99"/>
      <c r="H81" s="99"/>
    </row>
    <row r="82" spans="1:8" x14ac:dyDescent="0.25">
      <c r="A82" s="128">
        <v>5803</v>
      </c>
      <c r="B82" s="118" t="s">
        <v>95</v>
      </c>
      <c r="C82" s="146">
        <v>4558400</v>
      </c>
      <c r="D82" s="147">
        <v>4703775</v>
      </c>
      <c r="E82" s="123">
        <f t="shared" si="3"/>
        <v>145375</v>
      </c>
      <c r="F82" s="145">
        <f t="shared" si="2"/>
        <v>1</v>
      </c>
      <c r="G82" s="99"/>
      <c r="H82" s="99"/>
    </row>
    <row r="83" spans="1:8" x14ac:dyDescent="0.25">
      <c r="A83" s="128">
        <v>5804</v>
      </c>
      <c r="B83" s="118" t="s">
        <v>30</v>
      </c>
      <c r="C83" s="146">
        <v>16481860</v>
      </c>
      <c r="D83" s="147">
        <v>18321422</v>
      </c>
      <c r="E83" s="123">
        <f t="shared" si="3"/>
        <v>1839562</v>
      </c>
      <c r="F83" s="145">
        <f t="shared" si="2"/>
        <v>1</v>
      </c>
      <c r="G83" s="99"/>
      <c r="H83" s="99"/>
    </row>
    <row r="84" spans="1:8" x14ac:dyDescent="0.25">
      <c r="A84" s="128">
        <v>6101</v>
      </c>
      <c r="B84" s="118" t="s">
        <v>25</v>
      </c>
      <c r="C84" s="146">
        <v>39535723</v>
      </c>
      <c r="D84" s="147">
        <v>40759019</v>
      </c>
      <c r="E84" s="123">
        <f t="shared" si="3"/>
        <v>1223296</v>
      </c>
      <c r="F84" s="145">
        <f t="shared" si="2"/>
        <v>1</v>
      </c>
      <c r="G84" s="99"/>
      <c r="H84" s="99"/>
    </row>
    <row r="85" spans="1:8" x14ac:dyDescent="0.25">
      <c r="A85" s="128">
        <v>6102</v>
      </c>
      <c r="B85" s="118" t="s">
        <v>150</v>
      </c>
      <c r="C85" s="146">
        <v>3314756</v>
      </c>
      <c r="D85" s="147">
        <v>2889557</v>
      </c>
      <c r="E85" s="123">
        <f t="shared" si="3"/>
        <v>-425199</v>
      </c>
      <c r="F85" s="145">
        <f t="shared" si="2"/>
        <v>0.99641982976755705</v>
      </c>
      <c r="G85" s="99"/>
      <c r="H85" s="99"/>
    </row>
    <row r="86" spans="1:8" x14ac:dyDescent="0.25">
      <c r="A86" s="128">
        <v>6103</v>
      </c>
      <c r="B86" s="118" t="s">
        <v>177</v>
      </c>
      <c r="C86" s="146">
        <v>2015710</v>
      </c>
      <c r="D86" s="147">
        <v>2314290</v>
      </c>
      <c r="E86" s="123">
        <f t="shared" si="3"/>
        <v>298580</v>
      </c>
      <c r="F86" s="145">
        <f t="shared" si="2"/>
        <v>1</v>
      </c>
      <c r="G86" s="99"/>
      <c r="H86" s="99"/>
    </row>
    <row r="87" spans="1:8" x14ac:dyDescent="0.25">
      <c r="A87" s="128">
        <v>6104</v>
      </c>
      <c r="B87" s="118" t="s">
        <v>196</v>
      </c>
      <c r="C87" s="146">
        <v>3555840</v>
      </c>
      <c r="D87" s="147">
        <v>3611996</v>
      </c>
      <c r="E87" s="123">
        <f t="shared" si="3"/>
        <v>56156</v>
      </c>
      <c r="F87" s="145">
        <f t="shared" si="2"/>
        <v>1</v>
      </c>
      <c r="G87" s="99"/>
      <c r="H87" s="99"/>
    </row>
    <row r="88" spans="1:8" x14ac:dyDescent="0.25">
      <c r="A88" s="128">
        <v>6105</v>
      </c>
      <c r="B88" s="118" t="s">
        <v>112</v>
      </c>
      <c r="C88" s="146">
        <v>5072000</v>
      </c>
      <c r="D88" s="147">
        <v>4530111</v>
      </c>
      <c r="E88" s="123">
        <f t="shared" si="3"/>
        <v>-541889</v>
      </c>
      <c r="F88" s="145">
        <f t="shared" si="2"/>
        <v>0.99543730143512033</v>
      </c>
      <c r="G88" s="99"/>
      <c r="H88" s="99"/>
    </row>
    <row r="89" spans="1:8" x14ac:dyDescent="0.25">
      <c r="A89" s="128">
        <v>6106</v>
      </c>
      <c r="B89" s="118" t="s">
        <v>107</v>
      </c>
      <c r="C89" s="146">
        <v>4638987</v>
      </c>
      <c r="D89" s="147">
        <v>510570</v>
      </c>
      <c r="E89" s="123">
        <f t="shared" si="3"/>
        <v>-4128417</v>
      </c>
      <c r="F89" s="145">
        <f t="shared" si="2"/>
        <v>0.96523878078144265</v>
      </c>
      <c r="G89" s="99"/>
      <c r="H89" s="99"/>
    </row>
    <row r="90" spans="1:8" x14ac:dyDescent="0.25">
      <c r="A90" s="128">
        <v>6107</v>
      </c>
      <c r="B90" s="118" t="s">
        <v>184</v>
      </c>
      <c r="C90" s="146">
        <v>6093500</v>
      </c>
      <c r="D90" s="147">
        <v>6001704</v>
      </c>
      <c r="E90" s="123">
        <f t="shared" si="3"/>
        <v>-91796</v>
      </c>
      <c r="F90" s="145">
        <f t="shared" si="2"/>
        <v>0.99922707883448147</v>
      </c>
      <c r="G90" s="99"/>
      <c r="H90" s="99"/>
    </row>
    <row r="91" spans="1:8" x14ac:dyDescent="0.25">
      <c r="A91" s="128">
        <v>6108</v>
      </c>
      <c r="B91" s="118" t="s">
        <v>69</v>
      </c>
      <c r="C91" s="146">
        <v>9036370</v>
      </c>
      <c r="D91" s="147">
        <v>8955521</v>
      </c>
      <c r="E91" s="123">
        <f t="shared" si="3"/>
        <v>-80849</v>
      </c>
      <c r="F91" s="145">
        <f t="shared" si="2"/>
        <v>0.99931925243680542</v>
      </c>
      <c r="G91" s="99"/>
      <c r="H91" s="99"/>
    </row>
    <row r="92" spans="1:8" x14ac:dyDescent="0.25">
      <c r="A92" s="128">
        <v>6109</v>
      </c>
      <c r="B92" s="118" t="s">
        <v>285</v>
      </c>
      <c r="C92" s="146">
        <v>2986528</v>
      </c>
      <c r="D92" s="147">
        <v>3508121</v>
      </c>
      <c r="E92" s="123">
        <f t="shared" si="3"/>
        <v>521593</v>
      </c>
      <c r="F92" s="145">
        <f t="shared" si="2"/>
        <v>1</v>
      </c>
      <c r="G92" s="99"/>
      <c r="H92" s="99"/>
    </row>
    <row r="93" spans="1:8" x14ac:dyDescent="0.25">
      <c r="A93" s="128">
        <v>6110</v>
      </c>
      <c r="B93" s="118" t="s">
        <v>121</v>
      </c>
      <c r="C93" s="146">
        <v>4207539</v>
      </c>
      <c r="D93" s="147">
        <v>5480061</v>
      </c>
      <c r="E93" s="123">
        <f t="shared" si="3"/>
        <v>1272522</v>
      </c>
      <c r="F93" s="145">
        <f t="shared" si="2"/>
        <v>1</v>
      </c>
      <c r="G93" s="99"/>
      <c r="H93" s="99"/>
    </row>
    <row r="94" spans="1:8" x14ac:dyDescent="0.25">
      <c r="A94" s="128">
        <v>6111</v>
      </c>
      <c r="B94" s="118" t="s">
        <v>174</v>
      </c>
      <c r="C94" s="146">
        <v>3362001</v>
      </c>
      <c r="D94" s="147">
        <v>3214961</v>
      </c>
      <c r="E94" s="123">
        <f t="shared" si="3"/>
        <v>-147040</v>
      </c>
      <c r="F94" s="145">
        <f t="shared" si="2"/>
        <v>0.99876192504926298</v>
      </c>
      <c r="G94" s="99"/>
      <c r="H94" s="99"/>
    </row>
    <row r="95" spans="1:8" x14ac:dyDescent="0.25">
      <c r="A95" s="128">
        <v>6112</v>
      </c>
      <c r="B95" s="118" t="s">
        <v>227</v>
      </c>
      <c r="C95" s="146">
        <v>3324670</v>
      </c>
      <c r="D95" s="147">
        <v>3196241</v>
      </c>
      <c r="E95" s="123">
        <f t="shared" si="3"/>
        <v>-128429</v>
      </c>
      <c r="F95" s="145">
        <f t="shared" si="2"/>
        <v>0.99891862943519993</v>
      </c>
      <c r="G95" s="99"/>
      <c r="H95" s="99"/>
    </row>
    <row r="96" spans="1:8" x14ac:dyDescent="0.25">
      <c r="A96" s="128">
        <v>6113</v>
      </c>
      <c r="B96" s="118" t="s">
        <v>274</v>
      </c>
      <c r="C96" s="146">
        <v>3379907</v>
      </c>
      <c r="D96" s="147">
        <v>3990381</v>
      </c>
      <c r="E96" s="123">
        <f t="shared" si="3"/>
        <v>610474</v>
      </c>
      <c r="F96" s="145">
        <f t="shared" si="2"/>
        <v>1</v>
      </c>
      <c r="G96" s="99"/>
      <c r="H96" s="99"/>
    </row>
    <row r="97" spans="1:8" x14ac:dyDescent="0.25">
      <c r="A97" s="128">
        <v>6114</v>
      </c>
      <c r="B97" s="118" t="s">
        <v>214</v>
      </c>
      <c r="C97" s="146">
        <v>2452354</v>
      </c>
      <c r="D97" s="147">
        <v>2701315</v>
      </c>
      <c r="E97" s="123">
        <f t="shared" si="3"/>
        <v>248961</v>
      </c>
      <c r="F97" s="145">
        <f t="shared" si="2"/>
        <v>1</v>
      </c>
      <c r="G97" s="99"/>
      <c r="H97" s="99"/>
    </row>
    <row r="98" spans="1:8" x14ac:dyDescent="0.25">
      <c r="A98" s="128">
        <v>6115</v>
      </c>
      <c r="B98" s="118" t="s">
        <v>199</v>
      </c>
      <c r="C98" s="146">
        <v>8551296</v>
      </c>
      <c r="D98" s="147">
        <v>9477099</v>
      </c>
      <c r="E98" s="123">
        <f t="shared" si="3"/>
        <v>925803</v>
      </c>
      <c r="F98" s="145">
        <f t="shared" si="2"/>
        <v>1</v>
      </c>
      <c r="G98" s="99"/>
      <c r="H98" s="99"/>
    </row>
    <row r="99" spans="1:8" x14ac:dyDescent="0.25">
      <c r="A99" s="128">
        <v>6116</v>
      </c>
      <c r="B99" s="118" t="s">
        <v>148</v>
      </c>
      <c r="C99" s="146">
        <v>4492500</v>
      </c>
      <c r="D99" s="147">
        <v>5310104</v>
      </c>
      <c r="E99" s="123">
        <f t="shared" si="3"/>
        <v>817604</v>
      </c>
      <c r="F99" s="145">
        <f t="shared" si="2"/>
        <v>1</v>
      </c>
      <c r="G99" s="99"/>
      <c r="H99" s="99"/>
    </row>
    <row r="100" spans="1:8" x14ac:dyDescent="0.25">
      <c r="A100" s="128">
        <v>6117</v>
      </c>
      <c r="B100" s="118" t="s">
        <v>165</v>
      </c>
      <c r="C100" s="146">
        <v>8504776</v>
      </c>
      <c r="D100" s="147">
        <v>9125348</v>
      </c>
      <c r="E100" s="123">
        <f t="shared" si="3"/>
        <v>620572</v>
      </c>
      <c r="F100" s="145">
        <f t="shared" si="2"/>
        <v>1</v>
      </c>
      <c r="G100" s="99"/>
      <c r="H100" s="99"/>
    </row>
    <row r="101" spans="1:8" x14ac:dyDescent="0.25">
      <c r="A101" s="128">
        <v>6201</v>
      </c>
      <c r="B101" s="118" t="s">
        <v>120</v>
      </c>
      <c r="C101" s="146">
        <v>9808101</v>
      </c>
      <c r="D101" s="147">
        <v>12213535</v>
      </c>
      <c r="E101" s="123">
        <f t="shared" si="3"/>
        <v>2405434</v>
      </c>
      <c r="F101" s="145">
        <f t="shared" si="2"/>
        <v>1</v>
      </c>
      <c r="G101" s="99"/>
      <c r="H101" s="99"/>
    </row>
    <row r="102" spans="1:8" x14ac:dyDescent="0.25">
      <c r="A102" s="128">
        <v>6202</v>
      </c>
      <c r="B102" s="118" t="s">
        <v>234</v>
      </c>
      <c r="C102" s="146">
        <v>2170940</v>
      </c>
      <c r="D102" s="147">
        <v>2745409</v>
      </c>
      <c r="E102" s="123">
        <f t="shared" si="3"/>
        <v>574469</v>
      </c>
      <c r="F102" s="145">
        <f t="shared" si="2"/>
        <v>1</v>
      </c>
      <c r="G102" s="99"/>
      <c r="H102" s="99"/>
    </row>
    <row r="103" spans="1:8" x14ac:dyDescent="0.25">
      <c r="A103" s="128">
        <v>6203</v>
      </c>
      <c r="B103" s="118" t="s">
        <v>287</v>
      </c>
      <c r="C103" s="146">
        <v>2623100</v>
      </c>
      <c r="D103" s="147">
        <v>2788112</v>
      </c>
      <c r="E103" s="123">
        <f t="shared" si="3"/>
        <v>165012</v>
      </c>
      <c r="F103" s="145">
        <f t="shared" si="2"/>
        <v>1</v>
      </c>
      <c r="G103" s="99"/>
      <c r="H103" s="99"/>
    </row>
    <row r="104" spans="1:8" x14ac:dyDescent="0.25">
      <c r="A104" s="128">
        <v>6204</v>
      </c>
      <c r="B104" s="118" t="s">
        <v>324</v>
      </c>
      <c r="C104" s="146">
        <v>2527224</v>
      </c>
      <c r="D104" s="147">
        <v>2924319</v>
      </c>
      <c r="E104" s="123">
        <f t="shared" si="3"/>
        <v>397095</v>
      </c>
      <c r="F104" s="145">
        <f t="shared" si="2"/>
        <v>1</v>
      </c>
      <c r="G104" s="99"/>
      <c r="H104" s="99"/>
    </row>
    <row r="105" spans="1:8" x14ac:dyDescent="0.25">
      <c r="A105" s="128">
        <v>6205</v>
      </c>
      <c r="B105" s="118" t="s">
        <v>325</v>
      </c>
      <c r="C105" s="146">
        <v>5186608</v>
      </c>
      <c r="D105" s="147">
        <v>5704277</v>
      </c>
      <c r="E105" s="123">
        <f t="shared" si="3"/>
        <v>517669</v>
      </c>
      <c r="F105" s="145">
        <f t="shared" si="2"/>
        <v>1</v>
      </c>
      <c r="G105" s="99"/>
      <c r="H105" s="99"/>
    </row>
    <row r="106" spans="1:8" x14ac:dyDescent="0.25">
      <c r="A106" s="128">
        <v>6206</v>
      </c>
      <c r="B106" s="118" t="s">
        <v>301</v>
      </c>
      <c r="C106" s="146">
        <v>2794502</v>
      </c>
      <c r="D106" s="147">
        <v>3013311</v>
      </c>
      <c r="E106" s="123">
        <f t="shared" si="3"/>
        <v>218809</v>
      </c>
      <c r="F106" s="145">
        <f t="shared" si="2"/>
        <v>1</v>
      </c>
      <c r="G106" s="99"/>
      <c r="H106" s="99"/>
    </row>
    <row r="107" spans="1:8" x14ac:dyDescent="0.25">
      <c r="A107" s="128">
        <v>6301</v>
      </c>
      <c r="B107" s="118" t="s">
        <v>216</v>
      </c>
      <c r="C107" s="146">
        <v>13364000</v>
      </c>
      <c r="D107" s="147">
        <v>14772259</v>
      </c>
      <c r="E107" s="123">
        <f t="shared" si="3"/>
        <v>1408259</v>
      </c>
      <c r="F107" s="145">
        <f t="shared" si="2"/>
        <v>1</v>
      </c>
      <c r="G107" s="99"/>
      <c r="H107" s="99"/>
    </row>
    <row r="108" spans="1:8" x14ac:dyDescent="0.25">
      <c r="A108" s="128">
        <v>6302</v>
      </c>
      <c r="B108" s="118" t="s">
        <v>316</v>
      </c>
      <c r="C108" s="146">
        <v>3056640</v>
      </c>
      <c r="D108" s="147">
        <v>3193221</v>
      </c>
      <c r="E108" s="123">
        <f t="shared" si="3"/>
        <v>136581</v>
      </c>
      <c r="F108" s="145">
        <f t="shared" si="2"/>
        <v>1</v>
      </c>
      <c r="G108" s="99"/>
      <c r="H108" s="99"/>
    </row>
    <row r="109" spans="1:8" x14ac:dyDescent="0.25">
      <c r="A109" s="128">
        <v>6303</v>
      </c>
      <c r="B109" s="118" t="s">
        <v>237</v>
      </c>
      <c r="C109" s="146">
        <v>6999969</v>
      </c>
      <c r="D109" s="147">
        <v>6503667</v>
      </c>
      <c r="E109" s="123">
        <f t="shared" si="3"/>
        <v>-496302</v>
      </c>
      <c r="F109" s="145">
        <f t="shared" si="2"/>
        <v>0.99582114340179095</v>
      </c>
      <c r="G109" s="99"/>
      <c r="H109" s="99"/>
    </row>
    <row r="110" spans="1:8" x14ac:dyDescent="0.25">
      <c r="A110" s="128">
        <v>6304</v>
      </c>
      <c r="B110" s="118" t="s">
        <v>273</v>
      </c>
      <c r="C110" s="146">
        <v>1880569</v>
      </c>
      <c r="D110" s="147">
        <v>2259484</v>
      </c>
      <c r="E110" s="123">
        <f t="shared" si="3"/>
        <v>378915</v>
      </c>
      <c r="F110" s="145">
        <f t="shared" si="2"/>
        <v>1</v>
      </c>
      <c r="G110" s="99"/>
      <c r="H110" s="99"/>
    </row>
    <row r="111" spans="1:8" x14ac:dyDescent="0.25">
      <c r="A111" s="128">
        <v>6305</v>
      </c>
      <c r="B111" s="118" t="s">
        <v>180</v>
      </c>
      <c r="C111" s="146">
        <v>3835458</v>
      </c>
      <c r="D111" s="147">
        <v>4862782</v>
      </c>
      <c r="E111" s="123">
        <f t="shared" si="3"/>
        <v>1027324</v>
      </c>
      <c r="F111" s="145">
        <f t="shared" si="2"/>
        <v>1</v>
      </c>
      <c r="G111" s="99"/>
      <c r="H111" s="99"/>
    </row>
    <row r="112" spans="1:8" x14ac:dyDescent="0.25">
      <c r="A112" s="128">
        <v>6306</v>
      </c>
      <c r="B112" s="118" t="s">
        <v>182</v>
      </c>
      <c r="C112" s="146">
        <v>2996461</v>
      </c>
      <c r="D112" s="147">
        <v>3592697</v>
      </c>
      <c r="E112" s="123">
        <f t="shared" si="3"/>
        <v>596236</v>
      </c>
      <c r="F112" s="145">
        <f t="shared" si="2"/>
        <v>1</v>
      </c>
      <c r="G112" s="99"/>
      <c r="H112" s="99"/>
    </row>
    <row r="113" spans="1:8" x14ac:dyDescent="0.25">
      <c r="A113" s="128">
        <v>6307</v>
      </c>
      <c r="B113" s="118" t="s">
        <v>295</v>
      </c>
      <c r="C113" s="146">
        <v>2842819</v>
      </c>
      <c r="D113" s="147">
        <v>2863057</v>
      </c>
      <c r="E113" s="123">
        <f t="shared" si="3"/>
        <v>20238</v>
      </c>
      <c r="F113" s="145">
        <f t="shared" si="2"/>
        <v>1</v>
      </c>
      <c r="G113" s="99"/>
      <c r="H113" s="99"/>
    </row>
    <row r="114" spans="1:8" x14ac:dyDescent="0.25">
      <c r="A114" s="128">
        <v>6308</v>
      </c>
      <c r="B114" s="118" t="s">
        <v>272</v>
      </c>
      <c r="C114" s="146">
        <v>2441263</v>
      </c>
      <c r="D114" s="147">
        <v>2526201</v>
      </c>
      <c r="E114" s="123">
        <f t="shared" si="3"/>
        <v>84938</v>
      </c>
      <c r="F114" s="145">
        <f t="shared" si="2"/>
        <v>1</v>
      </c>
      <c r="G114" s="99"/>
      <c r="H114" s="99"/>
    </row>
    <row r="115" spans="1:8" x14ac:dyDescent="0.25">
      <c r="A115" s="128">
        <v>6309</v>
      </c>
      <c r="B115" s="118" t="s">
        <v>265</v>
      </c>
      <c r="C115" s="146">
        <v>1758244</v>
      </c>
      <c r="D115" s="147">
        <v>1920329</v>
      </c>
      <c r="E115" s="123">
        <f t="shared" si="3"/>
        <v>162085</v>
      </c>
      <c r="F115" s="145">
        <f t="shared" si="2"/>
        <v>1</v>
      </c>
      <c r="G115" s="99"/>
      <c r="H115" s="99"/>
    </row>
    <row r="116" spans="1:8" x14ac:dyDescent="0.25">
      <c r="A116" s="128">
        <v>6310</v>
      </c>
      <c r="B116" s="118" t="s">
        <v>189</v>
      </c>
      <c r="C116" s="146">
        <v>7080523</v>
      </c>
      <c r="D116" s="147">
        <v>7079478</v>
      </c>
      <c r="E116" s="123">
        <f t="shared" si="3"/>
        <v>-1045</v>
      </c>
      <c r="F116" s="145">
        <f t="shared" si="2"/>
        <v>0.99999120111314255</v>
      </c>
      <c r="G116" s="99"/>
      <c r="H116" s="99"/>
    </row>
    <row r="117" spans="1:8" x14ac:dyDescent="0.25">
      <c r="A117" s="128">
        <v>7101</v>
      </c>
      <c r="B117" s="118" t="s">
        <v>34</v>
      </c>
      <c r="C117" s="146">
        <v>40483903</v>
      </c>
      <c r="D117" s="147">
        <v>36048349</v>
      </c>
      <c r="E117" s="123">
        <f t="shared" si="3"/>
        <v>-4435554</v>
      </c>
      <c r="F117" s="145">
        <f t="shared" si="2"/>
        <v>0.96265269110418139</v>
      </c>
      <c r="G117" s="99"/>
      <c r="H117" s="99"/>
    </row>
    <row r="118" spans="1:8" x14ac:dyDescent="0.25">
      <c r="A118" s="128">
        <v>7102</v>
      </c>
      <c r="B118" s="118" t="s">
        <v>132</v>
      </c>
      <c r="C118" s="146">
        <v>11704438</v>
      </c>
      <c r="D118" s="147">
        <v>12606640</v>
      </c>
      <c r="E118" s="123">
        <f t="shared" si="3"/>
        <v>902202</v>
      </c>
      <c r="F118" s="145">
        <f t="shared" si="2"/>
        <v>1</v>
      </c>
      <c r="G118" s="99"/>
      <c r="H118" s="99"/>
    </row>
    <row r="119" spans="1:8" x14ac:dyDescent="0.25">
      <c r="A119" s="128">
        <v>7103</v>
      </c>
      <c r="B119" s="118" t="s">
        <v>343</v>
      </c>
      <c r="C119" s="146">
        <v>2943200</v>
      </c>
      <c r="D119" s="147">
        <v>2465748</v>
      </c>
      <c r="E119" s="123">
        <f t="shared" si="3"/>
        <v>-477452</v>
      </c>
      <c r="F119" s="145">
        <f t="shared" si="2"/>
        <v>0.99597986016472206</v>
      </c>
      <c r="G119" s="99"/>
      <c r="H119" s="99"/>
    </row>
    <row r="120" spans="1:8" x14ac:dyDescent="0.25">
      <c r="A120" s="128">
        <v>7104</v>
      </c>
      <c r="B120" s="118" t="s">
        <v>260</v>
      </c>
      <c r="C120" s="146">
        <v>2031510</v>
      </c>
      <c r="D120" s="147">
        <v>2211330</v>
      </c>
      <c r="E120" s="123">
        <f t="shared" si="3"/>
        <v>179820</v>
      </c>
      <c r="F120" s="145">
        <f t="shared" si="2"/>
        <v>1</v>
      </c>
      <c r="G120" s="99"/>
      <c r="H120" s="99"/>
    </row>
    <row r="121" spans="1:8" x14ac:dyDescent="0.25">
      <c r="A121" s="128">
        <v>7105</v>
      </c>
      <c r="B121" s="118" t="s">
        <v>269</v>
      </c>
      <c r="C121" s="146">
        <v>6290398</v>
      </c>
      <c r="D121" s="147">
        <v>6844277</v>
      </c>
      <c r="E121" s="123">
        <f t="shared" si="3"/>
        <v>553879</v>
      </c>
      <c r="F121" s="145">
        <f t="shared" si="2"/>
        <v>1</v>
      </c>
      <c r="G121" s="99"/>
      <c r="H121" s="99"/>
    </row>
    <row r="122" spans="1:8" x14ac:dyDescent="0.25">
      <c r="A122" s="128">
        <v>7106</v>
      </c>
      <c r="B122" s="118" t="s">
        <v>240</v>
      </c>
      <c r="C122" s="146">
        <v>5366500</v>
      </c>
      <c r="D122" s="147">
        <v>8210008</v>
      </c>
      <c r="E122" s="123">
        <f t="shared" si="3"/>
        <v>2843508</v>
      </c>
      <c r="F122" s="145">
        <f t="shared" si="2"/>
        <v>1</v>
      </c>
      <c r="G122" s="99"/>
      <c r="H122" s="99"/>
    </row>
    <row r="123" spans="1:8" x14ac:dyDescent="0.25">
      <c r="A123" s="128">
        <v>7107</v>
      </c>
      <c r="B123" s="118" t="s">
        <v>323</v>
      </c>
      <c r="C123" s="146">
        <v>2817500</v>
      </c>
      <c r="D123" s="147">
        <v>3682323</v>
      </c>
      <c r="E123" s="123">
        <f t="shared" si="3"/>
        <v>864823</v>
      </c>
      <c r="F123" s="145">
        <f t="shared" si="2"/>
        <v>1</v>
      </c>
      <c r="G123" s="99"/>
      <c r="H123" s="99"/>
    </row>
    <row r="124" spans="1:8" x14ac:dyDescent="0.25">
      <c r="A124" s="128">
        <v>7108</v>
      </c>
      <c r="B124" s="118" t="s">
        <v>241</v>
      </c>
      <c r="C124" s="146">
        <v>3671205</v>
      </c>
      <c r="D124" s="147">
        <v>5791845</v>
      </c>
      <c r="E124" s="123">
        <f t="shared" si="3"/>
        <v>2120640</v>
      </c>
      <c r="F124" s="145">
        <f t="shared" si="2"/>
        <v>1</v>
      </c>
      <c r="G124" s="99"/>
      <c r="H124" s="99"/>
    </row>
    <row r="125" spans="1:8" x14ac:dyDescent="0.25">
      <c r="A125" s="128">
        <v>7109</v>
      </c>
      <c r="B125" s="118" t="s">
        <v>245</v>
      </c>
      <c r="C125" s="146">
        <v>7655997</v>
      </c>
      <c r="D125" s="147">
        <v>9359409</v>
      </c>
      <c r="E125" s="123">
        <f t="shared" si="3"/>
        <v>1703412</v>
      </c>
      <c r="F125" s="145">
        <f t="shared" si="2"/>
        <v>1</v>
      </c>
      <c r="G125" s="99"/>
      <c r="H125" s="99"/>
    </row>
    <row r="126" spans="1:8" x14ac:dyDescent="0.25">
      <c r="A126" s="128">
        <v>7110</v>
      </c>
      <c r="B126" s="118" t="s">
        <v>264</v>
      </c>
      <c r="C126" s="146">
        <v>2360180</v>
      </c>
      <c r="D126" s="147">
        <v>2653663</v>
      </c>
      <c r="E126" s="123">
        <f t="shared" si="3"/>
        <v>293483</v>
      </c>
      <c r="F126" s="145">
        <f t="shared" si="2"/>
        <v>1</v>
      </c>
      <c r="G126" s="99"/>
      <c r="H126" s="99"/>
    </row>
    <row r="127" spans="1:8" x14ac:dyDescent="0.25">
      <c r="A127" s="128">
        <v>7201</v>
      </c>
      <c r="B127" s="118" t="s">
        <v>102</v>
      </c>
      <c r="C127" s="146">
        <v>8590350</v>
      </c>
      <c r="D127" s="147">
        <v>8987611</v>
      </c>
      <c r="E127" s="123">
        <f t="shared" si="3"/>
        <v>397261</v>
      </c>
      <c r="F127" s="145">
        <f t="shared" si="2"/>
        <v>1</v>
      </c>
      <c r="G127" s="99"/>
      <c r="H127" s="99"/>
    </row>
    <row r="128" spans="1:8" x14ac:dyDescent="0.25">
      <c r="A128" s="128">
        <v>7202</v>
      </c>
      <c r="B128" s="118" t="s">
        <v>259</v>
      </c>
      <c r="C128" s="146">
        <v>2727982</v>
      </c>
      <c r="D128" s="147">
        <v>2794723</v>
      </c>
      <c r="E128" s="123">
        <f t="shared" si="3"/>
        <v>66741</v>
      </c>
      <c r="F128" s="145">
        <f t="shared" si="2"/>
        <v>1</v>
      </c>
      <c r="G128" s="99"/>
      <c r="H128" s="99"/>
    </row>
    <row r="129" spans="1:8" x14ac:dyDescent="0.25">
      <c r="A129" s="128">
        <v>7203</v>
      </c>
      <c r="B129" s="118" t="s">
        <v>247</v>
      </c>
      <c r="C129" s="146">
        <v>5384873</v>
      </c>
      <c r="D129" s="147">
        <v>5947303</v>
      </c>
      <c r="E129" s="123">
        <f t="shared" si="3"/>
        <v>562430</v>
      </c>
      <c r="F129" s="145">
        <f t="shared" si="2"/>
        <v>1</v>
      </c>
      <c r="G129" s="99"/>
      <c r="H129" s="99"/>
    </row>
    <row r="130" spans="1:8" x14ac:dyDescent="0.25">
      <c r="A130" s="128">
        <v>7301</v>
      </c>
      <c r="B130" s="118" t="s">
        <v>62</v>
      </c>
      <c r="C130" s="146">
        <v>25895747</v>
      </c>
      <c r="D130" s="147">
        <v>26263151</v>
      </c>
      <c r="E130" s="123">
        <f t="shared" si="3"/>
        <v>367404</v>
      </c>
      <c r="F130" s="145">
        <f t="shared" si="2"/>
        <v>1</v>
      </c>
      <c r="G130" s="99"/>
      <c r="H130" s="99"/>
    </row>
    <row r="131" spans="1:8" x14ac:dyDescent="0.25">
      <c r="A131" s="128">
        <v>7302</v>
      </c>
      <c r="B131" s="118" t="s">
        <v>288</v>
      </c>
      <c r="C131" s="146">
        <v>4133520</v>
      </c>
      <c r="D131" s="147">
        <v>3457566</v>
      </c>
      <c r="E131" s="123">
        <f t="shared" si="3"/>
        <v>-675954</v>
      </c>
      <c r="F131" s="145">
        <f t="shared" si="2"/>
        <v>0.99430847582120196</v>
      </c>
      <c r="G131" s="99"/>
      <c r="H131" s="99"/>
    </row>
    <row r="132" spans="1:8" x14ac:dyDescent="0.25">
      <c r="A132" s="128">
        <v>7303</v>
      </c>
      <c r="B132" s="118" t="s">
        <v>244</v>
      </c>
      <c r="C132" s="146">
        <v>3509800</v>
      </c>
      <c r="D132" s="147">
        <v>4154119</v>
      </c>
      <c r="E132" s="123">
        <f t="shared" si="3"/>
        <v>644319</v>
      </c>
      <c r="F132" s="145">
        <f t="shared" si="2"/>
        <v>1</v>
      </c>
      <c r="G132" s="99"/>
      <c r="H132" s="99"/>
    </row>
    <row r="133" spans="1:8" x14ac:dyDescent="0.25">
      <c r="A133" s="128">
        <v>7304</v>
      </c>
      <c r="B133" s="118" t="s">
        <v>97</v>
      </c>
      <c r="C133" s="146">
        <v>8053371</v>
      </c>
      <c r="D133" s="147">
        <v>7913018</v>
      </c>
      <c r="E133" s="123">
        <f t="shared" si="3"/>
        <v>-140353</v>
      </c>
      <c r="F133" s="145">
        <f t="shared" si="2"/>
        <v>0.9988182295051633</v>
      </c>
      <c r="G133" s="99"/>
      <c r="H133" s="99"/>
    </row>
    <row r="134" spans="1:8" x14ac:dyDescent="0.25">
      <c r="A134" s="128">
        <v>7305</v>
      </c>
      <c r="B134" s="118" t="s">
        <v>255</v>
      </c>
      <c r="C134" s="146">
        <v>4560311</v>
      </c>
      <c r="D134" s="147">
        <v>3323677</v>
      </c>
      <c r="E134" s="123">
        <f t="shared" si="3"/>
        <v>-1236634</v>
      </c>
      <c r="F134" s="145">
        <f t="shared" ref="F134:F197" si="4">IF(E134=0,0,IF(E134&gt;=0,1,IF(E134&lt;0,1-(E134/$E$4),0)))</f>
        <v>0.98958755727264924</v>
      </c>
      <c r="G134" s="99"/>
      <c r="H134" s="99"/>
    </row>
    <row r="135" spans="1:8" x14ac:dyDescent="0.25">
      <c r="A135" s="128">
        <v>7306</v>
      </c>
      <c r="B135" s="118" t="s">
        <v>153</v>
      </c>
      <c r="C135" s="146">
        <v>4227169</v>
      </c>
      <c r="D135" s="147">
        <v>4286401</v>
      </c>
      <c r="E135" s="123">
        <f t="shared" ref="E135:E198" si="5">D135-C135</f>
        <v>59232</v>
      </c>
      <c r="F135" s="145">
        <f t="shared" si="4"/>
        <v>1</v>
      </c>
      <c r="G135" s="99"/>
      <c r="H135" s="99"/>
    </row>
    <row r="136" spans="1:8" x14ac:dyDescent="0.25">
      <c r="A136" s="128">
        <v>7307</v>
      </c>
      <c r="B136" s="118" t="s">
        <v>333</v>
      </c>
      <c r="C136" s="146">
        <v>6809500</v>
      </c>
      <c r="D136" s="147">
        <v>5083374</v>
      </c>
      <c r="E136" s="123">
        <f t="shared" si="5"/>
        <v>-1726126</v>
      </c>
      <c r="F136" s="145">
        <f t="shared" si="4"/>
        <v>0.98546604078879352</v>
      </c>
      <c r="G136" s="99"/>
      <c r="H136" s="99"/>
    </row>
    <row r="137" spans="1:8" x14ac:dyDescent="0.25">
      <c r="A137" s="128">
        <v>7308</v>
      </c>
      <c r="B137" s="118" t="s">
        <v>144</v>
      </c>
      <c r="C137" s="146">
        <v>4525260</v>
      </c>
      <c r="D137" s="147">
        <v>4986231</v>
      </c>
      <c r="E137" s="123">
        <f t="shared" si="5"/>
        <v>460971</v>
      </c>
      <c r="F137" s="145">
        <f t="shared" si="4"/>
        <v>1</v>
      </c>
      <c r="G137" s="99"/>
      <c r="H137" s="99"/>
    </row>
    <row r="138" spans="1:8" x14ac:dyDescent="0.25">
      <c r="A138" s="128">
        <v>7309</v>
      </c>
      <c r="B138" s="118" t="s">
        <v>156</v>
      </c>
      <c r="C138" s="146">
        <v>3642440</v>
      </c>
      <c r="D138" s="147">
        <v>3872749</v>
      </c>
      <c r="E138" s="123">
        <f t="shared" si="5"/>
        <v>230309</v>
      </c>
      <c r="F138" s="145">
        <f t="shared" si="4"/>
        <v>1</v>
      </c>
      <c r="G138" s="99"/>
      <c r="H138" s="99"/>
    </row>
    <row r="139" spans="1:8" x14ac:dyDescent="0.25">
      <c r="A139" s="128">
        <v>7401</v>
      </c>
      <c r="B139" s="118" t="s">
        <v>96</v>
      </c>
      <c r="C139" s="146">
        <v>15126033</v>
      </c>
      <c r="D139" s="147">
        <v>17001257</v>
      </c>
      <c r="E139" s="123">
        <f t="shared" si="5"/>
        <v>1875224</v>
      </c>
      <c r="F139" s="145">
        <f t="shared" si="4"/>
        <v>1</v>
      </c>
      <c r="G139" s="99"/>
      <c r="H139" s="99"/>
    </row>
    <row r="140" spans="1:8" x14ac:dyDescent="0.25">
      <c r="A140" s="128">
        <v>7402</v>
      </c>
      <c r="B140" s="118" t="s">
        <v>340</v>
      </c>
      <c r="C140" s="146">
        <v>6829726</v>
      </c>
      <c r="D140" s="147">
        <v>4675303</v>
      </c>
      <c r="E140" s="123">
        <f t="shared" si="5"/>
        <v>-2154423</v>
      </c>
      <c r="F140" s="145">
        <f t="shared" si="4"/>
        <v>0.98185978543531294</v>
      </c>
      <c r="G140" s="99"/>
      <c r="H140" s="99"/>
    </row>
    <row r="141" spans="1:8" x14ac:dyDescent="0.25">
      <c r="A141" s="128">
        <v>7403</v>
      </c>
      <c r="B141" s="118" t="s">
        <v>296</v>
      </c>
      <c r="C141" s="146">
        <v>4369528</v>
      </c>
      <c r="D141" s="147">
        <v>5074598</v>
      </c>
      <c r="E141" s="123">
        <f t="shared" si="5"/>
        <v>705070</v>
      </c>
      <c r="F141" s="145">
        <f t="shared" si="4"/>
        <v>1</v>
      </c>
      <c r="G141" s="99"/>
      <c r="H141" s="99"/>
    </row>
    <row r="142" spans="1:8" x14ac:dyDescent="0.25">
      <c r="A142" s="128">
        <v>7404</v>
      </c>
      <c r="B142" s="118" t="s">
        <v>135</v>
      </c>
      <c r="C142" s="146">
        <v>7961234</v>
      </c>
      <c r="D142" s="147">
        <v>7924106</v>
      </c>
      <c r="E142" s="123">
        <f t="shared" si="5"/>
        <v>-37128</v>
      </c>
      <c r="F142" s="145">
        <f t="shared" si="4"/>
        <v>0.99968738270694391</v>
      </c>
      <c r="G142" s="99"/>
      <c r="H142" s="99"/>
    </row>
    <row r="143" spans="1:8" x14ac:dyDescent="0.25">
      <c r="A143" s="128">
        <v>7405</v>
      </c>
      <c r="B143" s="118" t="s">
        <v>263</v>
      </c>
      <c r="C143" s="146">
        <v>3325024</v>
      </c>
      <c r="D143" s="147">
        <v>3973672</v>
      </c>
      <c r="E143" s="123">
        <f t="shared" si="5"/>
        <v>648648</v>
      </c>
      <c r="F143" s="145">
        <f t="shared" si="4"/>
        <v>1</v>
      </c>
      <c r="G143" s="99"/>
      <c r="H143" s="99"/>
    </row>
    <row r="144" spans="1:8" x14ac:dyDescent="0.25">
      <c r="A144" s="128">
        <v>7406</v>
      </c>
      <c r="B144" s="118" t="s">
        <v>92</v>
      </c>
      <c r="C144" s="146">
        <v>6560366</v>
      </c>
      <c r="D144" s="147">
        <v>8683480</v>
      </c>
      <c r="E144" s="123">
        <f t="shared" si="5"/>
        <v>2123114</v>
      </c>
      <c r="F144" s="145">
        <f t="shared" si="4"/>
        <v>1</v>
      </c>
      <c r="G144" s="99"/>
      <c r="H144" s="99"/>
    </row>
    <row r="145" spans="1:8" x14ac:dyDescent="0.25">
      <c r="A145" s="128">
        <v>7407</v>
      </c>
      <c r="B145" s="118" t="s">
        <v>339</v>
      </c>
      <c r="C145" s="146">
        <v>2980200</v>
      </c>
      <c r="D145" s="147">
        <v>3421345</v>
      </c>
      <c r="E145" s="123">
        <f t="shared" si="5"/>
        <v>441145</v>
      </c>
      <c r="F145" s="145">
        <f t="shared" si="4"/>
        <v>1</v>
      </c>
      <c r="G145" s="99"/>
      <c r="H145" s="99"/>
    </row>
    <row r="146" spans="1:8" x14ac:dyDescent="0.25">
      <c r="A146" s="128">
        <v>7408</v>
      </c>
      <c r="B146" s="118" t="s">
        <v>328</v>
      </c>
      <c r="C146" s="146">
        <v>3595043</v>
      </c>
      <c r="D146" s="147">
        <v>3601997</v>
      </c>
      <c r="E146" s="123">
        <f t="shared" si="5"/>
        <v>6954</v>
      </c>
      <c r="F146" s="145">
        <f t="shared" si="4"/>
        <v>1</v>
      </c>
      <c r="G146" s="99"/>
      <c r="H146" s="99"/>
    </row>
    <row r="147" spans="1:8" x14ac:dyDescent="0.25">
      <c r="A147" s="128">
        <v>8101</v>
      </c>
      <c r="B147" s="118" t="s">
        <v>32</v>
      </c>
      <c r="C147" s="146">
        <v>41855600</v>
      </c>
      <c r="D147" s="147">
        <v>44474998</v>
      </c>
      <c r="E147" s="123">
        <f t="shared" si="5"/>
        <v>2619398</v>
      </c>
      <c r="F147" s="145">
        <f t="shared" si="4"/>
        <v>1</v>
      </c>
      <c r="G147" s="99"/>
      <c r="H147" s="99"/>
    </row>
    <row r="148" spans="1:8" x14ac:dyDescent="0.25">
      <c r="A148" s="128">
        <v>8102</v>
      </c>
      <c r="B148" s="118" t="s">
        <v>75</v>
      </c>
      <c r="C148" s="146">
        <v>22006771</v>
      </c>
      <c r="D148" s="147">
        <v>20595842</v>
      </c>
      <c r="E148" s="123">
        <f t="shared" si="5"/>
        <v>-1410929</v>
      </c>
      <c r="F148" s="145">
        <f t="shared" si="4"/>
        <v>0.98811999556468744</v>
      </c>
      <c r="G148" s="99"/>
      <c r="H148" s="99"/>
    </row>
    <row r="149" spans="1:8" x14ac:dyDescent="0.25">
      <c r="A149" s="128">
        <v>8103</v>
      </c>
      <c r="B149" s="118" t="s">
        <v>39</v>
      </c>
      <c r="C149" s="146">
        <v>14569966</v>
      </c>
      <c r="D149" s="147">
        <v>15928790</v>
      </c>
      <c r="E149" s="123">
        <f t="shared" si="5"/>
        <v>1358824</v>
      </c>
      <c r="F149" s="145">
        <f t="shared" si="4"/>
        <v>1</v>
      </c>
      <c r="G149" s="99"/>
      <c r="H149" s="99"/>
    </row>
    <row r="150" spans="1:8" x14ac:dyDescent="0.25">
      <c r="A150" s="128">
        <v>8104</v>
      </c>
      <c r="B150" s="118" t="s">
        <v>306</v>
      </c>
      <c r="C150" s="146">
        <v>2792500</v>
      </c>
      <c r="D150" s="147">
        <v>3070139</v>
      </c>
      <c r="E150" s="123">
        <f t="shared" si="5"/>
        <v>277639</v>
      </c>
      <c r="F150" s="145">
        <f t="shared" si="4"/>
        <v>1</v>
      </c>
      <c r="G150" s="99"/>
      <c r="H150" s="99"/>
    </row>
    <row r="151" spans="1:8" x14ac:dyDescent="0.25">
      <c r="A151" s="128">
        <v>8105</v>
      </c>
      <c r="B151" s="118" t="s">
        <v>313</v>
      </c>
      <c r="C151" s="146">
        <v>4666605</v>
      </c>
      <c r="D151" s="147">
        <v>5144368</v>
      </c>
      <c r="E151" s="123">
        <f t="shared" si="5"/>
        <v>477763</v>
      </c>
      <c r="F151" s="145">
        <f t="shared" si="4"/>
        <v>1</v>
      </c>
      <c r="G151" s="99"/>
      <c r="H151" s="99"/>
    </row>
    <row r="152" spans="1:8" x14ac:dyDescent="0.25">
      <c r="A152" s="128">
        <v>8106</v>
      </c>
      <c r="B152" s="118" t="s">
        <v>85</v>
      </c>
      <c r="C152" s="146">
        <v>8014400</v>
      </c>
      <c r="D152" s="147">
        <v>8928200</v>
      </c>
      <c r="E152" s="123">
        <f t="shared" si="5"/>
        <v>913800</v>
      </c>
      <c r="F152" s="145">
        <f t="shared" si="4"/>
        <v>1</v>
      </c>
      <c r="G152" s="99"/>
      <c r="H152" s="99"/>
    </row>
    <row r="153" spans="1:8" x14ac:dyDescent="0.25">
      <c r="A153" s="128">
        <v>8107</v>
      </c>
      <c r="B153" s="118" t="s">
        <v>72</v>
      </c>
      <c r="C153" s="146">
        <v>7467702</v>
      </c>
      <c r="D153" s="147">
        <v>8044779</v>
      </c>
      <c r="E153" s="123">
        <f t="shared" si="5"/>
        <v>577077</v>
      </c>
      <c r="F153" s="145">
        <f t="shared" si="4"/>
        <v>1</v>
      </c>
      <c r="G153" s="99"/>
      <c r="H153" s="99"/>
    </row>
    <row r="154" spans="1:8" x14ac:dyDescent="0.25">
      <c r="A154" s="128">
        <v>8108</v>
      </c>
      <c r="B154" s="118" t="s">
        <v>37</v>
      </c>
      <c r="C154" s="146">
        <v>19259168</v>
      </c>
      <c r="D154" s="147">
        <v>20611978</v>
      </c>
      <c r="E154" s="123">
        <f t="shared" si="5"/>
        <v>1352810</v>
      </c>
      <c r="F154" s="145">
        <f t="shared" si="4"/>
        <v>1</v>
      </c>
      <c r="G154" s="99"/>
      <c r="H154" s="99"/>
    </row>
    <row r="155" spans="1:8" x14ac:dyDescent="0.25">
      <c r="A155" s="128">
        <v>8109</v>
      </c>
      <c r="B155" s="118" t="s">
        <v>311</v>
      </c>
      <c r="C155" s="146">
        <v>3894140</v>
      </c>
      <c r="D155" s="147">
        <v>4281804</v>
      </c>
      <c r="E155" s="123">
        <f t="shared" si="5"/>
        <v>387664</v>
      </c>
      <c r="F155" s="145">
        <f t="shared" si="4"/>
        <v>1</v>
      </c>
      <c r="G155" s="99"/>
      <c r="H155" s="99"/>
    </row>
    <row r="156" spans="1:8" x14ac:dyDescent="0.25">
      <c r="A156" s="128">
        <v>8110</v>
      </c>
      <c r="B156" s="118" t="s">
        <v>19</v>
      </c>
      <c r="C156" s="146">
        <v>25930850</v>
      </c>
      <c r="D156" s="147">
        <v>25678389</v>
      </c>
      <c r="E156" s="123">
        <f t="shared" si="5"/>
        <v>-252461</v>
      </c>
      <c r="F156" s="145">
        <f t="shared" si="4"/>
        <v>0.99787428155510061</v>
      </c>
      <c r="G156" s="99"/>
      <c r="H156" s="99"/>
    </row>
    <row r="157" spans="1:8" x14ac:dyDescent="0.25">
      <c r="A157" s="128">
        <v>8111</v>
      </c>
      <c r="B157" s="118" t="s">
        <v>86</v>
      </c>
      <c r="C157" s="146">
        <v>10773061</v>
      </c>
      <c r="D157" s="147">
        <v>12278104</v>
      </c>
      <c r="E157" s="123">
        <f t="shared" si="5"/>
        <v>1505043</v>
      </c>
      <c r="F157" s="145">
        <f t="shared" si="4"/>
        <v>1</v>
      </c>
      <c r="G157" s="99"/>
      <c r="H157" s="99"/>
    </row>
    <row r="158" spans="1:8" x14ac:dyDescent="0.25">
      <c r="A158" s="128">
        <v>8112</v>
      </c>
      <c r="B158" s="118" t="s">
        <v>24</v>
      </c>
      <c r="C158" s="146">
        <v>14397565</v>
      </c>
      <c r="D158" s="147">
        <v>15452890</v>
      </c>
      <c r="E158" s="123">
        <f t="shared" si="5"/>
        <v>1055325</v>
      </c>
      <c r="F158" s="145">
        <f t="shared" si="4"/>
        <v>1</v>
      </c>
      <c r="G158" s="99"/>
      <c r="H158" s="99"/>
    </row>
    <row r="159" spans="1:8" x14ac:dyDescent="0.25">
      <c r="A159" s="128">
        <v>8201</v>
      </c>
      <c r="B159" s="118" t="s">
        <v>127</v>
      </c>
      <c r="C159" s="146">
        <v>4175000</v>
      </c>
      <c r="D159" s="147">
        <v>5214645</v>
      </c>
      <c r="E159" s="123">
        <f t="shared" si="5"/>
        <v>1039645</v>
      </c>
      <c r="F159" s="145">
        <f t="shared" si="4"/>
        <v>1</v>
      </c>
      <c r="G159" s="99"/>
      <c r="H159" s="99"/>
    </row>
    <row r="160" spans="1:8" x14ac:dyDescent="0.25">
      <c r="A160" s="128">
        <v>8202</v>
      </c>
      <c r="B160" s="118" t="s">
        <v>197</v>
      </c>
      <c r="C160" s="146">
        <v>6683989</v>
      </c>
      <c r="D160" s="147">
        <v>8115496</v>
      </c>
      <c r="E160" s="123">
        <f t="shared" si="5"/>
        <v>1431507</v>
      </c>
      <c r="F160" s="145">
        <f t="shared" si="4"/>
        <v>1</v>
      </c>
      <c r="G160" s="99"/>
      <c r="H160" s="99"/>
    </row>
    <row r="161" spans="1:8" x14ac:dyDescent="0.25">
      <c r="A161" s="128">
        <v>8203</v>
      </c>
      <c r="B161" s="118" t="s">
        <v>115</v>
      </c>
      <c r="C161" s="146">
        <v>7019648</v>
      </c>
      <c r="D161" s="147">
        <v>7125905</v>
      </c>
      <c r="E161" s="123">
        <f t="shared" si="5"/>
        <v>106257</v>
      </c>
      <c r="F161" s="145">
        <f t="shared" si="4"/>
        <v>1</v>
      </c>
      <c r="G161" s="99"/>
      <c r="H161" s="99"/>
    </row>
    <row r="162" spans="1:8" x14ac:dyDescent="0.25">
      <c r="A162" s="128">
        <v>8204</v>
      </c>
      <c r="B162" s="118" t="s">
        <v>291</v>
      </c>
      <c r="C162" s="146">
        <v>2287543</v>
      </c>
      <c r="D162" s="147">
        <v>2767587</v>
      </c>
      <c r="E162" s="123">
        <f t="shared" si="5"/>
        <v>480044</v>
      </c>
      <c r="F162" s="145">
        <f t="shared" si="4"/>
        <v>1</v>
      </c>
      <c r="G162" s="99"/>
      <c r="H162" s="99"/>
    </row>
    <row r="163" spans="1:8" x14ac:dyDescent="0.25">
      <c r="A163" s="128">
        <v>8205</v>
      </c>
      <c r="B163" s="118" t="s">
        <v>130</v>
      </c>
      <c r="C163" s="146">
        <v>5105105</v>
      </c>
      <c r="D163" s="147">
        <v>5784019</v>
      </c>
      <c r="E163" s="123">
        <f t="shared" si="5"/>
        <v>678914</v>
      </c>
      <c r="F163" s="145">
        <f t="shared" si="4"/>
        <v>1</v>
      </c>
      <c r="G163" s="99"/>
      <c r="H163" s="99"/>
    </row>
    <row r="164" spans="1:8" x14ac:dyDescent="0.25">
      <c r="A164" s="128">
        <v>8206</v>
      </c>
      <c r="B164" s="118" t="s">
        <v>131</v>
      </c>
      <c r="C164" s="146">
        <v>4052100</v>
      </c>
      <c r="D164" s="147">
        <v>3927473</v>
      </c>
      <c r="E164" s="123">
        <f t="shared" si="5"/>
        <v>-124627</v>
      </c>
      <c r="F164" s="145">
        <f t="shared" si="4"/>
        <v>0.99895064222738372</v>
      </c>
      <c r="G164" s="99"/>
      <c r="H164" s="99"/>
    </row>
    <row r="165" spans="1:8" x14ac:dyDescent="0.25">
      <c r="A165" s="128">
        <v>8207</v>
      </c>
      <c r="B165" s="118" t="s">
        <v>338</v>
      </c>
      <c r="C165" s="146">
        <v>2823386</v>
      </c>
      <c r="D165" s="147">
        <v>3077271</v>
      </c>
      <c r="E165" s="123">
        <f t="shared" si="5"/>
        <v>253885</v>
      </c>
      <c r="F165" s="145">
        <f t="shared" si="4"/>
        <v>1</v>
      </c>
      <c r="G165" s="99"/>
      <c r="H165" s="99"/>
    </row>
    <row r="166" spans="1:8" x14ac:dyDescent="0.25">
      <c r="A166" s="128">
        <v>8301</v>
      </c>
      <c r="B166" s="118" t="s">
        <v>65</v>
      </c>
      <c r="C166" s="146">
        <v>30344964</v>
      </c>
      <c r="D166" s="147">
        <v>34386911</v>
      </c>
      <c r="E166" s="123">
        <f t="shared" si="5"/>
        <v>4041947</v>
      </c>
      <c r="F166" s="145">
        <f t="shared" si="4"/>
        <v>1</v>
      </c>
      <c r="G166" s="99"/>
      <c r="H166" s="99"/>
    </row>
    <row r="167" spans="1:8" x14ac:dyDescent="0.25">
      <c r="A167" s="128">
        <v>8302</v>
      </c>
      <c r="B167" s="118" t="s">
        <v>304</v>
      </c>
      <c r="C167" s="146">
        <v>2736516</v>
      </c>
      <c r="D167" s="147">
        <v>3050967</v>
      </c>
      <c r="E167" s="123">
        <f t="shared" si="5"/>
        <v>314451</v>
      </c>
      <c r="F167" s="145">
        <f t="shared" si="4"/>
        <v>1</v>
      </c>
      <c r="G167" s="99"/>
      <c r="H167" s="99"/>
    </row>
    <row r="168" spans="1:8" x14ac:dyDescent="0.25">
      <c r="A168" s="128">
        <v>8303</v>
      </c>
      <c r="B168" s="118" t="s">
        <v>111</v>
      </c>
      <c r="C168" s="146">
        <v>6605683</v>
      </c>
      <c r="D168" s="147">
        <v>7274583</v>
      </c>
      <c r="E168" s="123">
        <f t="shared" si="5"/>
        <v>668900</v>
      </c>
      <c r="F168" s="145">
        <f t="shared" si="4"/>
        <v>1</v>
      </c>
      <c r="G168" s="99"/>
      <c r="H168" s="99"/>
    </row>
    <row r="169" spans="1:8" x14ac:dyDescent="0.25">
      <c r="A169" s="128">
        <v>8304</v>
      </c>
      <c r="B169" s="118" t="s">
        <v>176</v>
      </c>
      <c r="C169" s="146">
        <v>4426722</v>
      </c>
      <c r="D169" s="147">
        <v>4889823</v>
      </c>
      <c r="E169" s="123">
        <f t="shared" si="5"/>
        <v>463101</v>
      </c>
      <c r="F169" s="145">
        <f t="shared" si="4"/>
        <v>1</v>
      </c>
      <c r="G169" s="99"/>
      <c r="H169" s="99"/>
    </row>
    <row r="170" spans="1:8" x14ac:dyDescent="0.25">
      <c r="A170" s="128">
        <v>8305</v>
      </c>
      <c r="B170" s="118" t="s">
        <v>128</v>
      </c>
      <c r="C170" s="146">
        <v>4661421</v>
      </c>
      <c r="D170" s="147">
        <v>5580297</v>
      </c>
      <c r="E170" s="123">
        <f t="shared" si="5"/>
        <v>918876</v>
      </c>
      <c r="F170" s="145">
        <f t="shared" si="4"/>
        <v>1</v>
      </c>
      <c r="G170" s="99"/>
      <c r="H170" s="99"/>
    </row>
    <row r="171" spans="1:8" x14ac:dyDescent="0.25">
      <c r="A171" s="128">
        <v>8306</v>
      </c>
      <c r="B171" s="118" t="s">
        <v>116</v>
      </c>
      <c r="C171" s="146">
        <v>5064170</v>
      </c>
      <c r="D171" s="147">
        <v>5205061</v>
      </c>
      <c r="E171" s="123">
        <f t="shared" si="5"/>
        <v>140891</v>
      </c>
      <c r="F171" s="145">
        <f t="shared" si="4"/>
        <v>1</v>
      </c>
      <c r="G171" s="99"/>
      <c r="H171" s="99"/>
    </row>
    <row r="172" spans="1:8" x14ac:dyDescent="0.25">
      <c r="A172" s="128">
        <v>8307</v>
      </c>
      <c r="B172" s="118" t="s">
        <v>292</v>
      </c>
      <c r="C172" s="146">
        <v>2609275</v>
      </c>
      <c r="D172" s="147">
        <v>2827390</v>
      </c>
      <c r="E172" s="123">
        <f t="shared" si="5"/>
        <v>218115</v>
      </c>
      <c r="F172" s="145">
        <f t="shared" si="4"/>
        <v>1</v>
      </c>
      <c r="G172" s="99"/>
      <c r="H172" s="99"/>
    </row>
    <row r="173" spans="1:8" x14ac:dyDescent="0.25">
      <c r="A173" s="128">
        <v>8308</v>
      </c>
      <c r="B173" s="118" t="s">
        <v>317</v>
      </c>
      <c r="C173" s="146">
        <v>1773931</v>
      </c>
      <c r="D173" s="147">
        <v>1640420</v>
      </c>
      <c r="E173" s="123">
        <f t="shared" si="5"/>
        <v>-133511</v>
      </c>
      <c r="F173" s="145">
        <f t="shared" si="4"/>
        <v>0.99887583905911426</v>
      </c>
      <c r="G173" s="99"/>
      <c r="H173" s="99"/>
    </row>
    <row r="174" spans="1:8" x14ac:dyDescent="0.25">
      <c r="A174" s="128">
        <v>8309</v>
      </c>
      <c r="B174" s="118" t="s">
        <v>254</v>
      </c>
      <c r="C174" s="146">
        <v>2176050</v>
      </c>
      <c r="D174" s="147">
        <v>2533342</v>
      </c>
      <c r="E174" s="123">
        <f t="shared" si="5"/>
        <v>357292</v>
      </c>
      <c r="F174" s="145">
        <f t="shared" si="4"/>
        <v>1</v>
      </c>
      <c r="G174" s="99"/>
      <c r="H174" s="99"/>
    </row>
    <row r="175" spans="1:8" x14ac:dyDescent="0.25">
      <c r="A175" s="128">
        <v>8310</v>
      </c>
      <c r="B175" s="118" t="s">
        <v>114</v>
      </c>
      <c r="C175" s="146">
        <v>1624310</v>
      </c>
      <c r="D175" s="147">
        <v>1854208</v>
      </c>
      <c r="E175" s="123">
        <f t="shared" si="5"/>
        <v>229898</v>
      </c>
      <c r="F175" s="145">
        <f t="shared" si="4"/>
        <v>1</v>
      </c>
      <c r="G175" s="99"/>
      <c r="H175" s="99"/>
    </row>
    <row r="176" spans="1:8" x14ac:dyDescent="0.25">
      <c r="A176" s="128">
        <v>8311</v>
      </c>
      <c r="B176" s="118" t="s">
        <v>134</v>
      </c>
      <c r="C176" s="146">
        <v>3285777</v>
      </c>
      <c r="D176" s="147">
        <v>3398232</v>
      </c>
      <c r="E176" s="123">
        <f t="shared" si="5"/>
        <v>112455</v>
      </c>
      <c r="F176" s="145">
        <f t="shared" si="4"/>
        <v>1</v>
      </c>
      <c r="G176" s="99"/>
      <c r="H176" s="99"/>
    </row>
    <row r="177" spans="1:8" x14ac:dyDescent="0.25">
      <c r="A177" s="128">
        <v>8312</v>
      </c>
      <c r="B177" s="118" t="s">
        <v>307</v>
      </c>
      <c r="C177" s="146">
        <v>3956217</v>
      </c>
      <c r="D177" s="147">
        <v>3789117</v>
      </c>
      <c r="E177" s="123">
        <f t="shared" si="5"/>
        <v>-167100</v>
      </c>
      <c r="F177" s="145">
        <f t="shared" si="4"/>
        <v>0.9985930201015496</v>
      </c>
      <c r="G177" s="99"/>
      <c r="H177" s="99"/>
    </row>
    <row r="178" spans="1:8" x14ac:dyDescent="0.25">
      <c r="A178" s="128">
        <v>8313</v>
      </c>
      <c r="B178" s="118" t="s">
        <v>277</v>
      </c>
      <c r="C178" s="146">
        <v>6338705</v>
      </c>
      <c r="D178" s="147">
        <v>6791101</v>
      </c>
      <c r="E178" s="123">
        <f t="shared" si="5"/>
        <v>452396</v>
      </c>
      <c r="F178" s="145">
        <f t="shared" si="4"/>
        <v>1</v>
      </c>
      <c r="G178" s="99"/>
      <c r="H178" s="99"/>
    </row>
    <row r="179" spans="1:8" x14ac:dyDescent="0.25">
      <c r="A179" s="128">
        <v>8314</v>
      </c>
      <c r="B179" s="118" t="s">
        <v>251</v>
      </c>
      <c r="C179" s="146">
        <v>2095030</v>
      </c>
      <c r="D179" s="147">
        <v>2576742</v>
      </c>
      <c r="E179" s="123">
        <f t="shared" si="5"/>
        <v>481712</v>
      </c>
      <c r="F179" s="145">
        <f t="shared" si="4"/>
        <v>1</v>
      </c>
      <c r="G179" s="99"/>
      <c r="H179" s="99"/>
    </row>
    <row r="180" spans="1:8" x14ac:dyDescent="0.25">
      <c r="A180" s="128">
        <v>16101</v>
      </c>
      <c r="B180" s="118" t="s">
        <v>71</v>
      </c>
      <c r="C180" s="146">
        <v>32579054</v>
      </c>
      <c r="D180" s="147">
        <v>35202788</v>
      </c>
      <c r="E180" s="123">
        <f t="shared" si="5"/>
        <v>2623734</v>
      </c>
      <c r="F180" s="145">
        <f t="shared" si="4"/>
        <v>1</v>
      </c>
      <c r="G180" s="99"/>
      <c r="H180" s="99"/>
    </row>
    <row r="181" spans="1:8" x14ac:dyDescent="0.25">
      <c r="A181" s="128">
        <v>16102</v>
      </c>
      <c r="B181" s="118" t="s">
        <v>221</v>
      </c>
      <c r="C181" s="146">
        <v>4056830</v>
      </c>
      <c r="D181" s="147">
        <v>4482162</v>
      </c>
      <c r="E181" s="123">
        <f t="shared" si="5"/>
        <v>425332</v>
      </c>
      <c r="F181" s="145">
        <f t="shared" si="4"/>
        <v>1</v>
      </c>
      <c r="G181" s="99"/>
      <c r="H181" s="99"/>
    </row>
    <row r="182" spans="1:8" x14ac:dyDescent="0.25">
      <c r="A182" s="128">
        <v>16202</v>
      </c>
      <c r="B182" s="118" t="s">
        <v>346</v>
      </c>
      <c r="C182" s="146">
        <v>2492853</v>
      </c>
      <c r="D182" s="147">
        <v>2773106</v>
      </c>
      <c r="E182" s="123">
        <f t="shared" si="5"/>
        <v>280253</v>
      </c>
      <c r="F182" s="145">
        <f t="shared" si="4"/>
        <v>1</v>
      </c>
      <c r="G182" s="99"/>
      <c r="H182" s="99"/>
    </row>
    <row r="183" spans="1:8" x14ac:dyDescent="0.25">
      <c r="A183" s="128">
        <v>16203</v>
      </c>
      <c r="B183" s="118" t="s">
        <v>345</v>
      </c>
      <c r="C183" s="146">
        <v>3644955</v>
      </c>
      <c r="D183" s="147">
        <v>4425033</v>
      </c>
      <c r="E183" s="123">
        <f t="shared" si="5"/>
        <v>780078</v>
      </c>
      <c r="F183" s="145">
        <f t="shared" si="4"/>
        <v>1</v>
      </c>
      <c r="G183" s="99"/>
      <c r="H183" s="99"/>
    </row>
    <row r="184" spans="1:8" x14ac:dyDescent="0.25">
      <c r="A184" s="128">
        <v>16302</v>
      </c>
      <c r="B184" s="118" t="s">
        <v>293</v>
      </c>
      <c r="C184" s="146">
        <v>4644350</v>
      </c>
      <c r="D184" s="147">
        <v>6715551</v>
      </c>
      <c r="E184" s="123">
        <f t="shared" si="5"/>
        <v>2071201</v>
      </c>
      <c r="F184" s="145">
        <f t="shared" si="4"/>
        <v>1</v>
      </c>
      <c r="G184" s="99"/>
      <c r="H184" s="99"/>
    </row>
    <row r="185" spans="1:8" x14ac:dyDescent="0.25">
      <c r="A185" s="128">
        <v>16103</v>
      </c>
      <c r="B185" s="118" t="s">
        <v>73</v>
      </c>
      <c r="C185" s="146">
        <v>4923654</v>
      </c>
      <c r="D185" s="147">
        <v>5362992</v>
      </c>
      <c r="E185" s="123">
        <f t="shared" si="5"/>
        <v>439338</v>
      </c>
      <c r="F185" s="145">
        <f t="shared" si="4"/>
        <v>1</v>
      </c>
      <c r="G185" s="99"/>
      <c r="H185" s="99"/>
    </row>
    <row r="186" spans="1:8" x14ac:dyDescent="0.25">
      <c r="A186" s="128">
        <v>16104</v>
      </c>
      <c r="B186" s="118" t="s">
        <v>303</v>
      </c>
      <c r="C186" s="146">
        <v>3068225</v>
      </c>
      <c r="D186" s="147">
        <v>3144269</v>
      </c>
      <c r="E186" s="123">
        <f t="shared" si="5"/>
        <v>76044</v>
      </c>
      <c r="F186" s="145">
        <f t="shared" si="4"/>
        <v>1</v>
      </c>
      <c r="G186" s="99"/>
      <c r="H186" s="99"/>
    </row>
    <row r="187" spans="1:8" x14ac:dyDescent="0.25">
      <c r="A187" s="128">
        <v>16204</v>
      </c>
      <c r="B187" s="118" t="s">
        <v>332</v>
      </c>
      <c r="C187" s="146">
        <v>2007055</v>
      </c>
      <c r="D187" s="147">
        <v>2242368</v>
      </c>
      <c r="E187" s="123">
        <f t="shared" si="5"/>
        <v>235313</v>
      </c>
      <c r="F187" s="145">
        <f t="shared" si="4"/>
        <v>1</v>
      </c>
      <c r="G187" s="99"/>
      <c r="H187" s="99"/>
    </row>
    <row r="188" spans="1:8" x14ac:dyDescent="0.25">
      <c r="A188" s="128">
        <v>16303</v>
      </c>
      <c r="B188" s="118" t="s">
        <v>318</v>
      </c>
      <c r="C188" s="146">
        <v>2911698</v>
      </c>
      <c r="D188" s="147">
        <v>3063771</v>
      </c>
      <c r="E188" s="123">
        <f t="shared" si="5"/>
        <v>152073</v>
      </c>
      <c r="F188" s="145">
        <f t="shared" si="4"/>
        <v>1</v>
      </c>
      <c r="G188" s="99"/>
      <c r="H188" s="99"/>
    </row>
    <row r="189" spans="1:8" x14ac:dyDescent="0.25">
      <c r="A189" s="128">
        <v>16105</v>
      </c>
      <c r="B189" s="118" t="s">
        <v>249</v>
      </c>
      <c r="C189" s="146">
        <v>2759700</v>
      </c>
      <c r="D189" s="147">
        <v>3248966</v>
      </c>
      <c r="E189" s="123">
        <f t="shared" si="5"/>
        <v>489266</v>
      </c>
      <c r="F189" s="145">
        <f t="shared" si="4"/>
        <v>1</v>
      </c>
      <c r="G189" s="99"/>
      <c r="H189" s="99"/>
    </row>
    <row r="190" spans="1:8" x14ac:dyDescent="0.25">
      <c r="A190" s="128">
        <v>16106</v>
      </c>
      <c r="B190" s="118" t="s">
        <v>275</v>
      </c>
      <c r="C190" s="146">
        <v>3001615</v>
      </c>
      <c r="D190" s="147">
        <v>3405330</v>
      </c>
      <c r="E190" s="123">
        <f t="shared" si="5"/>
        <v>403715</v>
      </c>
      <c r="F190" s="145">
        <f t="shared" si="4"/>
        <v>1</v>
      </c>
      <c r="G190" s="99"/>
      <c r="H190" s="99"/>
    </row>
    <row r="191" spans="1:8" x14ac:dyDescent="0.25">
      <c r="A191" s="128">
        <v>16205</v>
      </c>
      <c r="B191" s="118" t="s">
        <v>266</v>
      </c>
      <c r="C191" s="146">
        <v>1813817</v>
      </c>
      <c r="D191" s="147">
        <v>2092371</v>
      </c>
      <c r="E191" s="123">
        <f t="shared" si="5"/>
        <v>278554</v>
      </c>
      <c r="F191" s="145">
        <f t="shared" si="4"/>
        <v>1</v>
      </c>
      <c r="G191" s="99"/>
      <c r="H191" s="99"/>
    </row>
    <row r="192" spans="1:8" x14ac:dyDescent="0.25">
      <c r="A192" s="128">
        <v>16107</v>
      </c>
      <c r="B192" s="118" t="s">
        <v>341</v>
      </c>
      <c r="C192" s="146">
        <v>5519218</v>
      </c>
      <c r="D192" s="147">
        <v>7452405</v>
      </c>
      <c r="E192" s="123">
        <f t="shared" si="5"/>
        <v>1933187</v>
      </c>
      <c r="F192" s="145">
        <f t="shared" si="4"/>
        <v>1</v>
      </c>
      <c r="G192" s="99"/>
      <c r="H192" s="99"/>
    </row>
    <row r="193" spans="1:8" x14ac:dyDescent="0.25">
      <c r="A193" s="128">
        <v>16201</v>
      </c>
      <c r="B193" s="118" t="s">
        <v>141</v>
      </c>
      <c r="C193" s="146">
        <v>2917980</v>
      </c>
      <c r="D193" s="147">
        <v>3143614</v>
      </c>
      <c r="E193" s="123">
        <f t="shared" si="5"/>
        <v>225634</v>
      </c>
      <c r="F193" s="145">
        <f t="shared" si="4"/>
        <v>1</v>
      </c>
      <c r="G193" s="99"/>
      <c r="H193" s="99"/>
    </row>
    <row r="194" spans="1:8" x14ac:dyDescent="0.25">
      <c r="A194" s="128">
        <v>16206</v>
      </c>
      <c r="B194" s="118" t="s">
        <v>193</v>
      </c>
      <c r="C194" s="146">
        <v>2201958</v>
      </c>
      <c r="D194" s="147">
        <v>2467792</v>
      </c>
      <c r="E194" s="123">
        <f t="shared" si="5"/>
        <v>265834</v>
      </c>
      <c r="F194" s="145">
        <f t="shared" si="4"/>
        <v>1</v>
      </c>
      <c r="G194" s="99"/>
      <c r="H194" s="99"/>
    </row>
    <row r="195" spans="1:8" x14ac:dyDescent="0.25">
      <c r="A195" s="128">
        <v>16301</v>
      </c>
      <c r="B195" s="118" t="s">
        <v>93</v>
      </c>
      <c r="C195" s="146">
        <v>8653205</v>
      </c>
      <c r="D195" s="147">
        <v>9284139</v>
      </c>
      <c r="E195" s="123">
        <f t="shared" si="5"/>
        <v>630934</v>
      </c>
      <c r="F195" s="145">
        <f t="shared" si="4"/>
        <v>1</v>
      </c>
      <c r="G195" s="99"/>
      <c r="H195" s="99"/>
    </row>
    <row r="196" spans="1:8" x14ac:dyDescent="0.25">
      <c r="A196" s="128">
        <v>16304</v>
      </c>
      <c r="B196" s="118" t="s">
        <v>290</v>
      </c>
      <c r="C196" s="146">
        <v>1673500</v>
      </c>
      <c r="D196" s="147">
        <v>1864268</v>
      </c>
      <c r="E196" s="123">
        <f t="shared" si="5"/>
        <v>190768</v>
      </c>
      <c r="F196" s="145">
        <f t="shared" si="4"/>
        <v>1</v>
      </c>
      <c r="G196" s="99"/>
      <c r="H196" s="99"/>
    </row>
    <row r="197" spans="1:8" x14ac:dyDescent="0.25">
      <c r="A197" s="128">
        <v>16108</v>
      </c>
      <c r="B197" s="118" t="s">
        <v>337</v>
      </c>
      <c r="C197" s="146">
        <v>3570360</v>
      </c>
      <c r="D197" s="147">
        <v>3562860</v>
      </c>
      <c r="E197" s="123">
        <f t="shared" si="5"/>
        <v>-7500</v>
      </c>
      <c r="F197" s="145">
        <f t="shared" si="4"/>
        <v>0.99993685009432454</v>
      </c>
      <c r="G197" s="99"/>
      <c r="H197" s="99"/>
    </row>
    <row r="198" spans="1:8" x14ac:dyDescent="0.25">
      <c r="A198" s="128">
        <v>16305</v>
      </c>
      <c r="B198" s="118" t="s">
        <v>271</v>
      </c>
      <c r="C198" s="146">
        <v>3929700</v>
      </c>
      <c r="D198" s="147">
        <v>3489159</v>
      </c>
      <c r="E198" s="123">
        <f t="shared" si="5"/>
        <v>-440541</v>
      </c>
      <c r="F198" s="145">
        <f t="shared" ref="F198:F261" si="6">IF(E198=0,0,IF(E198&gt;=0,1,IF(E198&lt;0,1-(E198/$E$4),0)))</f>
        <v>0.99629065032050723</v>
      </c>
      <c r="G198" s="99"/>
      <c r="H198" s="99"/>
    </row>
    <row r="199" spans="1:8" x14ac:dyDescent="0.25">
      <c r="A199" s="128">
        <v>16207</v>
      </c>
      <c r="B199" s="118" t="s">
        <v>315</v>
      </c>
      <c r="C199" s="146">
        <v>2023485</v>
      </c>
      <c r="D199" s="147">
        <v>2162183</v>
      </c>
      <c r="E199" s="123">
        <f t="shared" ref="E199:E262" si="7">D199-C199</f>
        <v>138698</v>
      </c>
      <c r="F199" s="145">
        <f t="shared" si="6"/>
        <v>1</v>
      </c>
      <c r="G199" s="99"/>
      <c r="H199" s="99"/>
    </row>
    <row r="200" spans="1:8" x14ac:dyDescent="0.25">
      <c r="A200" s="128">
        <v>16109</v>
      </c>
      <c r="B200" s="118" t="s">
        <v>117</v>
      </c>
      <c r="C200" s="146">
        <v>3826251</v>
      </c>
      <c r="D200" s="147">
        <v>4560190</v>
      </c>
      <c r="E200" s="123">
        <f t="shared" si="7"/>
        <v>733939</v>
      </c>
      <c r="F200" s="145">
        <f t="shared" si="6"/>
        <v>1</v>
      </c>
      <c r="G200" s="99"/>
      <c r="H200" s="99"/>
    </row>
    <row r="201" spans="1:8" x14ac:dyDescent="0.25">
      <c r="A201" s="128">
        <v>9101</v>
      </c>
      <c r="B201" s="118" t="s">
        <v>29</v>
      </c>
      <c r="C201" s="146">
        <v>47280326</v>
      </c>
      <c r="D201" s="147">
        <v>52502104</v>
      </c>
      <c r="E201" s="123">
        <f t="shared" si="7"/>
        <v>5221778</v>
      </c>
      <c r="F201" s="145">
        <f t="shared" si="6"/>
        <v>1</v>
      </c>
      <c r="G201" s="99"/>
      <c r="H201" s="99"/>
    </row>
    <row r="202" spans="1:8" x14ac:dyDescent="0.25">
      <c r="A202" s="128">
        <v>9102</v>
      </c>
      <c r="B202" s="118" t="s">
        <v>331</v>
      </c>
      <c r="C202" s="146">
        <v>5492628</v>
      </c>
      <c r="D202" s="147">
        <v>5980599</v>
      </c>
      <c r="E202" s="123">
        <f t="shared" si="7"/>
        <v>487971</v>
      </c>
      <c r="F202" s="145">
        <f t="shared" si="6"/>
        <v>1</v>
      </c>
      <c r="G202" s="99"/>
      <c r="H202" s="99"/>
    </row>
    <row r="203" spans="1:8" x14ac:dyDescent="0.25">
      <c r="A203" s="128">
        <v>9103</v>
      </c>
      <c r="B203" s="118" t="s">
        <v>188</v>
      </c>
      <c r="C203" s="146">
        <v>4019898</v>
      </c>
      <c r="D203" s="147">
        <v>4351722</v>
      </c>
      <c r="E203" s="123">
        <f t="shared" si="7"/>
        <v>331824</v>
      </c>
      <c r="F203" s="145">
        <f t="shared" si="6"/>
        <v>1</v>
      </c>
      <c r="G203" s="99"/>
      <c r="H203" s="99"/>
    </row>
    <row r="204" spans="1:8" x14ac:dyDescent="0.25">
      <c r="A204" s="128">
        <v>9104</v>
      </c>
      <c r="B204" s="118" t="s">
        <v>344</v>
      </c>
      <c r="C204" s="146">
        <v>1904527</v>
      </c>
      <c r="D204" s="147">
        <v>2184763</v>
      </c>
      <c r="E204" s="123">
        <f t="shared" si="7"/>
        <v>280236</v>
      </c>
      <c r="F204" s="145">
        <f t="shared" si="6"/>
        <v>1</v>
      </c>
      <c r="G204" s="99"/>
      <c r="H204" s="99"/>
    </row>
    <row r="205" spans="1:8" x14ac:dyDescent="0.25">
      <c r="A205" s="128">
        <v>9105</v>
      </c>
      <c r="B205" s="118" t="s">
        <v>300</v>
      </c>
      <c r="C205" s="146">
        <v>5161468</v>
      </c>
      <c r="D205" s="147">
        <v>5298758</v>
      </c>
      <c r="E205" s="123">
        <f t="shared" si="7"/>
        <v>137290</v>
      </c>
      <c r="F205" s="145">
        <f t="shared" si="6"/>
        <v>1</v>
      </c>
      <c r="G205" s="99"/>
      <c r="H205" s="99"/>
    </row>
    <row r="206" spans="1:8" x14ac:dyDescent="0.25">
      <c r="A206" s="128">
        <v>9106</v>
      </c>
      <c r="B206" s="118" t="s">
        <v>302</v>
      </c>
      <c r="C206" s="146">
        <v>2896652</v>
      </c>
      <c r="D206" s="147">
        <v>3198343</v>
      </c>
      <c r="E206" s="123">
        <f t="shared" si="7"/>
        <v>301691</v>
      </c>
      <c r="F206" s="145">
        <f t="shared" si="6"/>
        <v>1</v>
      </c>
      <c r="G206" s="99"/>
      <c r="H206" s="99"/>
    </row>
    <row r="207" spans="1:8" x14ac:dyDescent="0.25">
      <c r="A207" s="128">
        <v>9107</v>
      </c>
      <c r="B207" s="118" t="s">
        <v>126</v>
      </c>
      <c r="C207" s="146">
        <v>3374804</v>
      </c>
      <c r="D207" s="147">
        <v>3605086</v>
      </c>
      <c r="E207" s="123">
        <f t="shared" si="7"/>
        <v>230282</v>
      </c>
      <c r="F207" s="145">
        <f t="shared" si="6"/>
        <v>1</v>
      </c>
      <c r="G207" s="99"/>
      <c r="H207" s="99"/>
    </row>
    <row r="208" spans="1:8" x14ac:dyDescent="0.25">
      <c r="A208" s="128">
        <v>9108</v>
      </c>
      <c r="B208" s="118" t="s">
        <v>109</v>
      </c>
      <c r="C208" s="146">
        <v>7642187</v>
      </c>
      <c r="D208" s="147">
        <v>8442675</v>
      </c>
      <c r="E208" s="123">
        <f t="shared" si="7"/>
        <v>800488</v>
      </c>
      <c r="F208" s="145">
        <f t="shared" si="6"/>
        <v>1</v>
      </c>
      <c r="G208" s="99"/>
      <c r="H208" s="99"/>
    </row>
    <row r="209" spans="1:8" x14ac:dyDescent="0.25">
      <c r="A209" s="128">
        <v>9109</v>
      </c>
      <c r="B209" s="118" t="s">
        <v>103</v>
      </c>
      <c r="C209" s="146">
        <v>4443060</v>
      </c>
      <c r="D209" s="147">
        <v>4681358</v>
      </c>
      <c r="E209" s="123">
        <f t="shared" si="7"/>
        <v>238298</v>
      </c>
      <c r="F209" s="145">
        <f t="shared" si="6"/>
        <v>1</v>
      </c>
      <c r="G209" s="99"/>
      <c r="H209" s="99"/>
    </row>
    <row r="210" spans="1:8" x14ac:dyDescent="0.25">
      <c r="A210" s="128">
        <v>9110</v>
      </c>
      <c r="B210" s="118" t="s">
        <v>268</v>
      </c>
      <c r="C210" s="146">
        <v>2166000</v>
      </c>
      <c r="D210" s="147">
        <v>2463666</v>
      </c>
      <c r="E210" s="123">
        <f t="shared" si="7"/>
        <v>297666</v>
      </c>
      <c r="F210" s="145">
        <f t="shared" si="6"/>
        <v>1</v>
      </c>
      <c r="G210" s="99"/>
      <c r="H210" s="99"/>
    </row>
    <row r="211" spans="1:8" x14ac:dyDescent="0.25">
      <c r="A211" s="128">
        <v>9111</v>
      </c>
      <c r="B211" s="118" t="s">
        <v>309</v>
      </c>
      <c r="C211" s="146">
        <v>6640000</v>
      </c>
      <c r="D211" s="147">
        <v>7115033</v>
      </c>
      <c r="E211" s="123">
        <f t="shared" si="7"/>
        <v>475033</v>
      </c>
      <c r="F211" s="145">
        <f t="shared" si="6"/>
        <v>1</v>
      </c>
      <c r="G211" s="99"/>
      <c r="H211" s="99"/>
    </row>
    <row r="212" spans="1:8" x14ac:dyDescent="0.25">
      <c r="A212" s="128">
        <v>9112</v>
      </c>
      <c r="B212" s="118" t="s">
        <v>99</v>
      </c>
      <c r="C212" s="146">
        <v>13036815</v>
      </c>
      <c r="D212" s="147">
        <v>13530219</v>
      </c>
      <c r="E212" s="123">
        <f t="shared" si="7"/>
        <v>493404</v>
      </c>
      <c r="F212" s="145">
        <f t="shared" si="6"/>
        <v>1</v>
      </c>
      <c r="G212" s="99"/>
      <c r="H212" s="99"/>
    </row>
    <row r="213" spans="1:8" x14ac:dyDescent="0.25">
      <c r="A213" s="128">
        <v>9113</v>
      </c>
      <c r="B213" s="118" t="s">
        <v>289</v>
      </c>
      <c r="C213" s="146">
        <v>2516161</v>
      </c>
      <c r="D213" s="147">
        <v>2797129</v>
      </c>
      <c r="E213" s="123">
        <f t="shared" si="7"/>
        <v>280968</v>
      </c>
      <c r="F213" s="145">
        <f t="shared" si="6"/>
        <v>1</v>
      </c>
      <c r="G213" s="99"/>
      <c r="H213" s="99"/>
    </row>
    <row r="214" spans="1:8" x14ac:dyDescent="0.25">
      <c r="A214" s="128">
        <v>9114</v>
      </c>
      <c r="B214" s="118" t="s">
        <v>123</v>
      </c>
      <c r="C214" s="146">
        <v>4080556</v>
      </c>
      <c r="D214" s="147">
        <v>5003181</v>
      </c>
      <c r="E214" s="123">
        <f t="shared" si="7"/>
        <v>922625</v>
      </c>
      <c r="F214" s="145">
        <f t="shared" si="6"/>
        <v>1</v>
      </c>
      <c r="G214" s="99"/>
      <c r="H214" s="99"/>
    </row>
    <row r="215" spans="1:8" x14ac:dyDescent="0.25">
      <c r="A215" s="128">
        <v>9115</v>
      </c>
      <c r="B215" s="118" t="s">
        <v>169</v>
      </c>
      <c r="C215" s="146">
        <v>9304087</v>
      </c>
      <c r="D215" s="147">
        <v>9238381</v>
      </c>
      <c r="E215" s="123">
        <f t="shared" si="7"/>
        <v>-65706</v>
      </c>
      <c r="F215" s="145">
        <f t="shared" si="6"/>
        <v>0.99944675630635793</v>
      </c>
      <c r="G215" s="99"/>
      <c r="H215" s="99"/>
    </row>
    <row r="216" spans="1:8" x14ac:dyDescent="0.25">
      <c r="A216" s="128">
        <v>9116</v>
      </c>
      <c r="B216" s="118" t="s">
        <v>276</v>
      </c>
      <c r="C216" s="146">
        <v>4013537</v>
      </c>
      <c r="D216" s="147">
        <v>4041280</v>
      </c>
      <c r="E216" s="123">
        <f t="shared" si="7"/>
        <v>27743</v>
      </c>
      <c r="F216" s="145">
        <f t="shared" si="6"/>
        <v>1</v>
      </c>
      <c r="G216" s="99"/>
      <c r="H216" s="99"/>
    </row>
    <row r="217" spans="1:8" x14ac:dyDescent="0.25">
      <c r="A217" s="128">
        <v>9117</v>
      </c>
      <c r="B217" s="118" t="s">
        <v>298</v>
      </c>
      <c r="C217" s="146">
        <v>3338118</v>
      </c>
      <c r="D217" s="147">
        <v>3544081</v>
      </c>
      <c r="E217" s="123">
        <f t="shared" si="7"/>
        <v>205963</v>
      </c>
      <c r="F217" s="145">
        <f t="shared" si="6"/>
        <v>1</v>
      </c>
      <c r="G217" s="99"/>
      <c r="H217" s="99"/>
    </row>
    <row r="218" spans="1:8" x14ac:dyDescent="0.25">
      <c r="A218" s="128">
        <v>9118</v>
      </c>
      <c r="B218" s="118" t="s">
        <v>284</v>
      </c>
      <c r="C218" s="146">
        <v>2600910</v>
      </c>
      <c r="D218" s="147">
        <v>3197664</v>
      </c>
      <c r="E218" s="123">
        <f t="shared" si="7"/>
        <v>596754</v>
      </c>
      <c r="F218" s="145">
        <f t="shared" si="6"/>
        <v>1</v>
      </c>
      <c r="G218" s="99"/>
      <c r="H218" s="99"/>
    </row>
    <row r="219" spans="1:8" x14ac:dyDescent="0.25">
      <c r="A219" s="128">
        <v>9119</v>
      </c>
      <c r="B219" s="118" t="s">
        <v>204</v>
      </c>
      <c r="C219" s="146">
        <v>4871154</v>
      </c>
      <c r="D219" s="147">
        <v>6074947</v>
      </c>
      <c r="E219" s="123">
        <f t="shared" si="7"/>
        <v>1203793</v>
      </c>
      <c r="F219" s="145">
        <f t="shared" si="6"/>
        <v>1</v>
      </c>
      <c r="G219" s="99"/>
      <c r="H219" s="99"/>
    </row>
    <row r="220" spans="1:8" x14ac:dyDescent="0.25">
      <c r="A220" s="128">
        <v>9120</v>
      </c>
      <c r="B220" s="118" t="s">
        <v>140</v>
      </c>
      <c r="C220" s="146">
        <v>10332391</v>
      </c>
      <c r="D220" s="147">
        <v>10592631</v>
      </c>
      <c r="E220" s="123">
        <f t="shared" si="7"/>
        <v>260240</v>
      </c>
      <c r="F220" s="145">
        <f t="shared" si="6"/>
        <v>1</v>
      </c>
      <c r="G220" s="99"/>
      <c r="H220" s="99"/>
    </row>
    <row r="221" spans="1:8" x14ac:dyDescent="0.25">
      <c r="A221" s="128">
        <v>9121</v>
      </c>
      <c r="B221" s="118" t="s">
        <v>312</v>
      </c>
      <c r="C221" s="146">
        <v>3166000</v>
      </c>
      <c r="D221" s="147">
        <v>3406862</v>
      </c>
      <c r="E221" s="123">
        <f t="shared" si="7"/>
        <v>240862</v>
      </c>
      <c r="F221" s="145">
        <f t="shared" si="6"/>
        <v>1</v>
      </c>
      <c r="G221" s="99"/>
      <c r="H221" s="99"/>
    </row>
    <row r="222" spans="1:8" x14ac:dyDescent="0.25">
      <c r="A222" s="128">
        <v>9201</v>
      </c>
      <c r="B222" s="118" t="s">
        <v>138</v>
      </c>
      <c r="C222" s="146">
        <v>8428779</v>
      </c>
      <c r="D222" s="147">
        <v>10345413</v>
      </c>
      <c r="E222" s="123">
        <f t="shared" si="7"/>
        <v>1916634</v>
      </c>
      <c r="F222" s="145">
        <f t="shared" si="6"/>
        <v>1</v>
      </c>
      <c r="G222" s="99"/>
      <c r="H222" s="99"/>
    </row>
    <row r="223" spans="1:8" x14ac:dyDescent="0.25">
      <c r="A223" s="128">
        <v>9202</v>
      </c>
      <c r="B223" s="118" t="s">
        <v>88</v>
      </c>
      <c r="C223" s="146">
        <v>5182463</v>
      </c>
      <c r="D223" s="147">
        <v>5490921</v>
      </c>
      <c r="E223" s="123">
        <f t="shared" si="7"/>
        <v>308458</v>
      </c>
      <c r="F223" s="145">
        <f t="shared" si="6"/>
        <v>1</v>
      </c>
      <c r="G223" s="99"/>
      <c r="H223" s="99"/>
    </row>
    <row r="224" spans="1:8" x14ac:dyDescent="0.25">
      <c r="A224" s="128">
        <v>9203</v>
      </c>
      <c r="B224" s="118" t="s">
        <v>137</v>
      </c>
      <c r="C224" s="146">
        <v>4308201</v>
      </c>
      <c r="D224" s="147">
        <v>4528722</v>
      </c>
      <c r="E224" s="123">
        <f t="shared" si="7"/>
        <v>220521</v>
      </c>
      <c r="F224" s="145">
        <f t="shared" si="6"/>
        <v>1</v>
      </c>
      <c r="G224" s="99"/>
      <c r="H224" s="99"/>
    </row>
    <row r="225" spans="1:8" x14ac:dyDescent="0.25">
      <c r="A225" s="128">
        <v>9204</v>
      </c>
      <c r="B225" s="118" t="s">
        <v>342</v>
      </c>
      <c r="C225" s="146">
        <v>2436668</v>
      </c>
      <c r="D225" s="147">
        <v>2523742</v>
      </c>
      <c r="E225" s="123">
        <f t="shared" si="7"/>
        <v>87074</v>
      </c>
      <c r="F225" s="145">
        <f t="shared" si="6"/>
        <v>1</v>
      </c>
      <c r="G225" s="99"/>
      <c r="H225" s="99"/>
    </row>
    <row r="226" spans="1:8" x14ac:dyDescent="0.25">
      <c r="A226" s="128">
        <v>9205</v>
      </c>
      <c r="B226" s="118" t="s">
        <v>297</v>
      </c>
      <c r="C226" s="146">
        <v>3072570</v>
      </c>
      <c r="D226" s="147">
        <v>3245817</v>
      </c>
      <c r="E226" s="123">
        <f t="shared" si="7"/>
        <v>173247</v>
      </c>
      <c r="F226" s="145">
        <f t="shared" si="6"/>
        <v>1</v>
      </c>
      <c r="G226" s="99"/>
      <c r="H226" s="99"/>
    </row>
    <row r="227" spans="1:8" x14ac:dyDescent="0.25">
      <c r="A227" s="128">
        <v>9206</v>
      </c>
      <c r="B227" s="118" t="s">
        <v>321</v>
      </c>
      <c r="C227" s="146">
        <v>2380222</v>
      </c>
      <c r="D227" s="147">
        <v>2690300</v>
      </c>
      <c r="E227" s="123">
        <f t="shared" si="7"/>
        <v>310078</v>
      </c>
      <c r="F227" s="145">
        <f t="shared" si="6"/>
        <v>1</v>
      </c>
      <c r="G227" s="99"/>
      <c r="H227" s="99"/>
    </row>
    <row r="228" spans="1:8" x14ac:dyDescent="0.25">
      <c r="A228" s="128">
        <v>9207</v>
      </c>
      <c r="B228" s="118" t="s">
        <v>347</v>
      </c>
      <c r="C228" s="146">
        <v>2659584</v>
      </c>
      <c r="D228" s="147">
        <v>2918467</v>
      </c>
      <c r="E228" s="123">
        <f t="shared" si="7"/>
        <v>258883</v>
      </c>
      <c r="F228" s="145">
        <f t="shared" si="6"/>
        <v>1</v>
      </c>
      <c r="G228" s="99"/>
      <c r="H228" s="99"/>
    </row>
    <row r="229" spans="1:8" x14ac:dyDescent="0.25">
      <c r="A229" s="128">
        <v>9208</v>
      </c>
      <c r="B229" s="118" t="s">
        <v>283</v>
      </c>
      <c r="C229" s="146">
        <v>2827088</v>
      </c>
      <c r="D229" s="147">
        <v>3227155</v>
      </c>
      <c r="E229" s="123">
        <f t="shared" si="7"/>
        <v>400067</v>
      </c>
      <c r="F229" s="145">
        <f t="shared" si="6"/>
        <v>1</v>
      </c>
      <c r="G229" s="99"/>
      <c r="H229" s="99"/>
    </row>
    <row r="230" spans="1:8" x14ac:dyDescent="0.25">
      <c r="A230" s="128">
        <v>9209</v>
      </c>
      <c r="B230" s="118" t="s">
        <v>106</v>
      </c>
      <c r="C230" s="146">
        <v>2205480</v>
      </c>
      <c r="D230" s="147">
        <v>3082683</v>
      </c>
      <c r="E230" s="123">
        <f t="shared" si="7"/>
        <v>877203</v>
      </c>
      <c r="F230" s="145">
        <f t="shared" si="6"/>
        <v>1</v>
      </c>
      <c r="G230" s="99"/>
      <c r="H230" s="99"/>
    </row>
    <row r="231" spans="1:8" x14ac:dyDescent="0.25">
      <c r="A231" s="128">
        <v>9210</v>
      </c>
      <c r="B231" s="118" t="s">
        <v>113</v>
      </c>
      <c r="C231" s="146">
        <v>3726073</v>
      </c>
      <c r="D231" s="147">
        <v>4004441</v>
      </c>
      <c r="E231" s="123">
        <f t="shared" si="7"/>
        <v>278368</v>
      </c>
      <c r="F231" s="145">
        <f t="shared" si="6"/>
        <v>1</v>
      </c>
      <c r="G231" s="99"/>
      <c r="H231" s="99"/>
    </row>
    <row r="232" spans="1:8" x14ac:dyDescent="0.25">
      <c r="A232" s="128">
        <v>9211</v>
      </c>
      <c r="B232" s="118" t="s">
        <v>108</v>
      </c>
      <c r="C232" s="146">
        <v>6863844</v>
      </c>
      <c r="D232" s="147">
        <v>7063086</v>
      </c>
      <c r="E232" s="123">
        <f t="shared" si="7"/>
        <v>199242</v>
      </c>
      <c r="F232" s="145">
        <f t="shared" si="6"/>
        <v>1</v>
      </c>
      <c r="G232" s="99"/>
      <c r="H232" s="99"/>
    </row>
    <row r="233" spans="1:8" x14ac:dyDescent="0.25">
      <c r="A233" s="128">
        <v>10101</v>
      </c>
      <c r="B233" s="118" t="s">
        <v>61</v>
      </c>
      <c r="C233" s="146">
        <v>51212083</v>
      </c>
      <c r="D233" s="147">
        <v>51683326</v>
      </c>
      <c r="E233" s="123">
        <f t="shared" si="7"/>
        <v>471243</v>
      </c>
      <c r="F233" s="145">
        <f t="shared" si="6"/>
        <v>1</v>
      </c>
      <c r="G233" s="99"/>
      <c r="H233" s="99"/>
    </row>
    <row r="234" spans="1:8" x14ac:dyDescent="0.25">
      <c r="A234" s="128">
        <v>10102</v>
      </c>
      <c r="B234" s="118" t="s">
        <v>172</v>
      </c>
      <c r="C234" s="146">
        <v>5225770</v>
      </c>
      <c r="D234" s="147">
        <v>6037917</v>
      </c>
      <c r="E234" s="123">
        <f t="shared" si="7"/>
        <v>812147</v>
      </c>
      <c r="F234" s="145">
        <f t="shared" si="6"/>
        <v>1</v>
      </c>
      <c r="G234" s="99"/>
      <c r="H234" s="99"/>
    </row>
    <row r="235" spans="1:8" x14ac:dyDescent="0.25">
      <c r="A235" s="128">
        <v>10103</v>
      </c>
      <c r="B235" s="118" t="s">
        <v>231</v>
      </c>
      <c r="C235" s="146">
        <v>2351067</v>
      </c>
      <c r="D235" s="147">
        <v>1767344</v>
      </c>
      <c r="E235" s="123">
        <f t="shared" si="7"/>
        <v>-583723</v>
      </c>
      <c r="F235" s="145">
        <f t="shared" si="6"/>
        <v>0.99508505968124972</v>
      </c>
      <c r="G235" s="99"/>
      <c r="H235" s="99"/>
    </row>
    <row r="236" spans="1:8" x14ac:dyDescent="0.25">
      <c r="A236" s="128">
        <v>10104</v>
      </c>
      <c r="B236" s="118" t="s">
        <v>187</v>
      </c>
      <c r="C236" s="146">
        <v>2529830</v>
      </c>
      <c r="D236" s="147">
        <v>2823805</v>
      </c>
      <c r="E236" s="123">
        <f t="shared" si="7"/>
        <v>293975</v>
      </c>
      <c r="F236" s="145">
        <f t="shared" si="6"/>
        <v>1</v>
      </c>
      <c r="G236" s="99"/>
      <c r="H236" s="99"/>
    </row>
    <row r="237" spans="1:8" x14ac:dyDescent="0.25">
      <c r="A237" s="128">
        <v>10105</v>
      </c>
      <c r="B237" s="118" t="s">
        <v>183</v>
      </c>
      <c r="C237" s="146">
        <v>3533000</v>
      </c>
      <c r="D237" s="147">
        <v>4120826</v>
      </c>
      <c r="E237" s="123">
        <f t="shared" si="7"/>
        <v>587826</v>
      </c>
      <c r="F237" s="145">
        <f t="shared" si="6"/>
        <v>1</v>
      </c>
      <c r="G237" s="99"/>
      <c r="H237" s="99"/>
    </row>
    <row r="238" spans="1:8" x14ac:dyDescent="0.25">
      <c r="A238" s="128">
        <v>10106</v>
      </c>
      <c r="B238" s="118" t="s">
        <v>163</v>
      </c>
      <c r="C238" s="146">
        <v>3172204</v>
      </c>
      <c r="D238" s="147">
        <v>3267515</v>
      </c>
      <c r="E238" s="123">
        <f t="shared" si="7"/>
        <v>95311</v>
      </c>
      <c r="F238" s="145">
        <f t="shared" si="6"/>
        <v>1</v>
      </c>
      <c r="G238" s="99"/>
      <c r="H238" s="99"/>
    </row>
    <row r="239" spans="1:8" x14ac:dyDescent="0.25">
      <c r="A239" s="128">
        <v>10107</v>
      </c>
      <c r="B239" s="118" t="s">
        <v>198</v>
      </c>
      <c r="C239" s="146">
        <v>3622773</v>
      </c>
      <c r="D239" s="147">
        <v>3811825</v>
      </c>
      <c r="E239" s="123">
        <f t="shared" si="7"/>
        <v>189052</v>
      </c>
      <c r="F239" s="145">
        <f t="shared" si="6"/>
        <v>1</v>
      </c>
      <c r="G239" s="99"/>
      <c r="H239" s="99"/>
    </row>
    <row r="240" spans="1:8" x14ac:dyDescent="0.25">
      <c r="A240" s="128">
        <v>10108</v>
      </c>
      <c r="B240" s="118" t="s">
        <v>212</v>
      </c>
      <c r="C240" s="146">
        <v>2986100</v>
      </c>
      <c r="D240" s="147">
        <v>3869215</v>
      </c>
      <c r="E240" s="123">
        <f t="shared" si="7"/>
        <v>883115</v>
      </c>
      <c r="F240" s="145">
        <f t="shared" si="6"/>
        <v>1</v>
      </c>
      <c r="G240" s="99"/>
      <c r="H240" s="99"/>
    </row>
    <row r="241" spans="1:8" x14ac:dyDescent="0.25">
      <c r="A241" s="128">
        <v>10109</v>
      </c>
      <c r="B241" s="118" t="s">
        <v>56</v>
      </c>
      <c r="C241" s="146">
        <v>9382665</v>
      </c>
      <c r="D241" s="147">
        <v>10971858</v>
      </c>
      <c r="E241" s="123">
        <f t="shared" si="7"/>
        <v>1589193</v>
      </c>
      <c r="F241" s="145">
        <f t="shared" si="6"/>
        <v>1</v>
      </c>
      <c r="G241" s="99"/>
      <c r="H241" s="99"/>
    </row>
    <row r="242" spans="1:8" x14ac:dyDescent="0.25">
      <c r="A242" s="128">
        <v>10201</v>
      </c>
      <c r="B242" s="118" t="s">
        <v>122</v>
      </c>
      <c r="C242" s="146">
        <v>10246735</v>
      </c>
      <c r="D242" s="147">
        <v>12322597</v>
      </c>
      <c r="E242" s="123">
        <f t="shared" si="7"/>
        <v>2075862</v>
      </c>
      <c r="F242" s="145">
        <f t="shared" si="6"/>
        <v>1</v>
      </c>
      <c r="G242" s="99"/>
      <c r="H242" s="99"/>
    </row>
    <row r="243" spans="1:8" x14ac:dyDescent="0.25">
      <c r="A243" s="128">
        <v>10202</v>
      </c>
      <c r="B243" s="118" t="s">
        <v>104</v>
      </c>
      <c r="C243" s="146">
        <v>7828130</v>
      </c>
      <c r="D243" s="147">
        <v>8714555</v>
      </c>
      <c r="E243" s="123">
        <f t="shared" si="7"/>
        <v>886425</v>
      </c>
      <c r="F243" s="145">
        <f t="shared" si="6"/>
        <v>1</v>
      </c>
      <c r="G243" s="99"/>
      <c r="H243" s="99"/>
    </row>
    <row r="244" spans="1:8" x14ac:dyDescent="0.25">
      <c r="A244" s="128">
        <v>10203</v>
      </c>
      <c r="B244" s="118" t="s">
        <v>162</v>
      </c>
      <c r="C244" s="146">
        <v>3364000</v>
      </c>
      <c r="D244" s="147">
        <v>3954189</v>
      </c>
      <c r="E244" s="123">
        <f t="shared" si="7"/>
        <v>590189</v>
      </c>
      <c r="F244" s="145">
        <f t="shared" si="6"/>
        <v>1</v>
      </c>
      <c r="G244" s="99"/>
      <c r="H244" s="99"/>
    </row>
    <row r="245" spans="1:8" x14ac:dyDescent="0.25">
      <c r="A245" s="128">
        <v>10204</v>
      </c>
      <c r="B245" s="118" t="s">
        <v>279</v>
      </c>
      <c r="C245" s="146">
        <v>1640500</v>
      </c>
      <c r="D245" s="147">
        <v>1894386</v>
      </c>
      <c r="E245" s="123">
        <f t="shared" si="7"/>
        <v>253886</v>
      </c>
      <c r="F245" s="145">
        <f t="shared" si="6"/>
        <v>1</v>
      </c>
      <c r="G245" s="99"/>
      <c r="H245" s="99"/>
    </row>
    <row r="246" spans="1:8" x14ac:dyDescent="0.25">
      <c r="A246" s="128">
        <v>10205</v>
      </c>
      <c r="B246" s="118" t="s">
        <v>179</v>
      </c>
      <c r="C246" s="146">
        <v>3090640</v>
      </c>
      <c r="D246" s="147">
        <v>3656294</v>
      </c>
      <c r="E246" s="123">
        <f t="shared" si="7"/>
        <v>565654</v>
      </c>
      <c r="F246" s="145">
        <f t="shared" si="6"/>
        <v>1</v>
      </c>
      <c r="G246" s="99"/>
      <c r="H246" s="99"/>
    </row>
    <row r="247" spans="1:8" x14ac:dyDescent="0.25">
      <c r="A247" s="128">
        <v>10206</v>
      </c>
      <c r="B247" s="118" t="s">
        <v>281</v>
      </c>
      <c r="C247" s="146">
        <v>1452139</v>
      </c>
      <c r="D247" s="147">
        <v>1627068</v>
      </c>
      <c r="E247" s="123">
        <f t="shared" si="7"/>
        <v>174929</v>
      </c>
      <c r="F247" s="145">
        <f t="shared" si="6"/>
        <v>1</v>
      </c>
      <c r="G247" s="99"/>
      <c r="H247" s="99"/>
    </row>
    <row r="248" spans="1:8" x14ac:dyDescent="0.25">
      <c r="A248" s="128">
        <v>10207</v>
      </c>
      <c r="B248" s="118" t="s">
        <v>305</v>
      </c>
      <c r="C248" s="146">
        <v>1831221</v>
      </c>
      <c r="D248" s="147">
        <v>2064003</v>
      </c>
      <c r="E248" s="123">
        <f t="shared" si="7"/>
        <v>232782</v>
      </c>
      <c r="F248" s="145">
        <f t="shared" si="6"/>
        <v>1</v>
      </c>
      <c r="G248" s="99"/>
      <c r="H248" s="99"/>
    </row>
    <row r="249" spans="1:8" x14ac:dyDescent="0.25">
      <c r="A249" s="128">
        <v>10208</v>
      </c>
      <c r="B249" s="118" t="s">
        <v>167</v>
      </c>
      <c r="C249" s="146">
        <v>4817732</v>
      </c>
      <c r="D249" s="147">
        <v>5047805</v>
      </c>
      <c r="E249" s="123">
        <f t="shared" si="7"/>
        <v>230073</v>
      </c>
      <c r="F249" s="145">
        <f t="shared" si="6"/>
        <v>1</v>
      </c>
      <c r="G249" s="99"/>
      <c r="H249" s="99"/>
    </row>
    <row r="250" spans="1:8" x14ac:dyDescent="0.25">
      <c r="A250" s="128">
        <v>10209</v>
      </c>
      <c r="B250" s="118" t="s">
        <v>319</v>
      </c>
      <c r="C250" s="146">
        <v>2572136</v>
      </c>
      <c r="D250" s="147">
        <v>2702029</v>
      </c>
      <c r="E250" s="123">
        <f t="shared" si="7"/>
        <v>129893</v>
      </c>
      <c r="F250" s="145">
        <f t="shared" si="6"/>
        <v>1</v>
      </c>
      <c r="G250" s="99"/>
      <c r="H250" s="99"/>
    </row>
    <row r="251" spans="1:8" x14ac:dyDescent="0.25">
      <c r="A251" s="128">
        <v>10210</v>
      </c>
      <c r="B251" s="118" t="s">
        <v>191</v>
      </c>
      <c r="C251" s="146">
        <v>2418150</v>
      </c>
      <c r="D251" s="147">
        <v>2672880</v>
      </c>
      <c r="E251" s="123">
        <f t="shared" si="7"/>
        <v>254730</v>
      </c>
      <c r="F251" s="145">
        <f t="shared" si="6"/>
        <v>1</v>
      </c>
      <c r="G251" s="99"/>
      <c r="H251" s="99"/>
    </row>
    <row r="252" spans="1:8" x14ac:dyDescent="0.25">
      <c r="A252" s="128">
        <v>10301</v>
      </c>
      <c r="B252" s="118" t="s">
        <v>68</v>
      </c>
      <c r="C252" s="146">
        <v>28534980</v>
      </c>
      <c r="D252" s="147">
        <v>27977923</v>
      </c>
      <c r="E252" s="123">
        <f t="shared" si="7"/>
        <v>-557057</v>
      </c>
      <c r="F252" s="145">
        <f t="shared" si="6"/>
        <v>0.99530958706588213</v>
      </c>
      <c r="G252" s="99"/>
      <c r="H252" s="99"/>
    </row>
    <row r="253" spans="1:8" x14ac:dyDescent="0.25">
      <c r="A253" s="128">
        <v>10302</v>
      </c>
      <c r="B253" s="118" t="s">
        <v>190</v>
      </c>
      <c r="C253" s="146">
        <v>2206601</v>
      </c>
      <c r="D253" s="147">
        <v>2375255</v>
      </c>
      <c r="E253" s="123">
        <f t="shared" si="7"/>
        <v>168654</v>
      </c>
      <c r="F253" s="145">
        <f t="shared" si="6"/>
        <v>1</v>
      </c>
      <c r="G253" s="99"/>
      <c r="H253" s="99"/>
    </row>
    <row r="254" spans="1:8" x14ac:dyDescent="0.25">
      <c r="A254" s="128">
        <v>10303</v>
      </c>
      <c r="B254" s="118" t="s">
        <v>175</v>
      </c>
      <c r="C254" s="146">
        <v>3814099</v>
      </c>
      <c r="D254" s="147">
        <v>4177349</v>
      </c>
      <c r="E254" s="123">
        <f t="shared" si="7"/>
        <v>363250</v>
      </c>
      <c r="F254" s="145">
        <f t="shared" si="6"/>
        <v>1</v>
      </c>
      <c r="G254" s="99"/>
      <c r="H254" s="99"/>
    </row>
    <row r="255" spans="1:8" x14ac:dyDescent="0.25">
      <c r="A255" s="128">
        <v>10304</v>
      </c>
      <c r="B255" s="118" t="s">
        <v>207</v>
      </c>
      <c r="C255" s="146">
        <v>2730510</v>
      </c>
      <c r="D255" s="147">
        <v>3010859</v>
      </c>
      <c r="E255" s="123">
        <f t="shared" si="7"/>
        <v>280349</v>
      </c>
      <c r="F255" s="145">
        <f t="shared" si="6"/>
        <v>1</v>
      </c>
      <c r="G255" s="99"/>
      <c r="H255" s="99"/>
    </row>
    <row r="256" spans="1:8" x14ac:dyDescent="0.25">
      <c r="A256" s="128">
        <v>10305</v>
      </c>
      <c r="B256" s="118" t="s">
        <v>203</v>
      </c>
      <c r="C256" s="146">
        <v>2688250</v>
      </c>
      <c r="D256" s="147">
        <v>3057186</v>
      </c>
      <c r="E256" s="123">
        <f t="shared" si="7"/>
        <v>368936</v>
      </c>
      <c r="F256" s="145">
        <f t="shared" si="6"/>
        <v>1</v>
      </c>
      <c r="G256" s="99"/>
      <c r="H256" s="99"/>
    </row>
    <row r="257" spans="1:8" x14ac:dyDescent="0.25">
      <c r="A257" s="128">
        <v>10306</v>
      </c>
      <c r="B257" s="118" t="s">
        <v>336</v>
      </c>
      <c r="C257" s="146">
        <v>2957820</v>
      </c>
      <c r="D257" s="147">
        <v>3260776</v>
      </c>
      <c r="E257" s="123">
        <f t="shared" si="7"/>
        <v>302956</v>
      </c>
      <c r="F257" s="145">
        <f t="shared" si="6"/>
        <v>1</v>
      </c>
      <c r="G257" s="99"/>
      <c r="H257" s="99"/>
    </row>
    <row r="258" spans="1:8" x14ac:dyDescent="0.25">
      <c r="A258" s="128">
        <v>10307</v>
      </c>
      <c r="B258" s="118" t="s">
        <v>229</v>
      </c>
      <c r="C258" s="146">
        <v>2906323</v>
      </c>
      <c r="D258" s="147">
        <v>2848434</v>
      </c>
      <c r="E258" s="123">
        <f t="shared" si="7"/>
        <v>-57889</v>
      </c>
      <c r="F258" s="145">
        <f t="shared" si="6"/>
        <v>0.99951257534804672</v>
      </c>
      <c r="G258" s="99"/>
      <c r="H258" s="99"/>
    </row>
    <row r="259" spans="1:8" x14ac:dyDescent="0.25">
      <c r="A259" s="128">
        <v>10401</v>
      </c>
      <c r="B259" s="118" t="s">
        <v>210</v>
      </c>
      <c r="C259" s="146">
        <v>2227800</v>
      </c>
      <c r="D259" s="147">
        <v>2531895</v>
      </c>
      <c r="E259" s="123">
        <f t="shared" si="7"/>
        <v>304095</v>
      </c>
      <c r="F259" s="145">
        <f t="shared" si="6"/>
        <v>1</v>
      </c>
      <c r="G259" s="99"/>
      <c r="H259" s="99"/>
    </row>
    <row r="260" spans="1:8" x14ac:dyDescent="0.25">
      <c r="A260" s="128">
        <v>10402</v>
      </c>
      <c r="B260" s="118" t="s">
        <v>200</v>
      </c>
      <c r="C260" s="146">
        <v>1947705</v>
      </c>
      <c r="D260" s="147">
        <v>2077016</v>
      </c>
      <c r="E260" s="123">
        <f t="shared" si="7"/>
        <v>129311</v>
      </c>
      <c r="F260" s="145">
        <f t="shared" si="6"/>
        <v>1</v>
      </c>
      <c r="G260" s="99"/>
      <c r="H260" s="99"/>
    </row>
    <row r="261" spans="1:8" x14ac:dyDescent="0.25">
      <c r="A261" s="128">
        <v>10403</v>
      </c>
      <c r="B261" s="118" t="s">
        <v>195</v>
      </c>
      <c r="C261" s="146">
        <v>2314674</v>
      </c>
      <c r="D261" s="147">
        <v>2629934</v>
      </c>
      <c r="E261" s="123">
        <f t="shared" si="7"/>
        <v>315260</v>
      </c>
      <c r="F261" s="145">
        <f t="shared" si="6"/>
        <v>1</v>
      </c>
      <c r="G261" s="99"/>
      <c r="H261" s="99"/>
    </row>
    <row r="262" spans="1:8" x14ac:dyDescent="0.25">
      <c r="A262" s="128">
        <v>10404</v>
      </c>
      <c r="B262" s="118" t="s">
        <v>205</v>
      </c>
      <c r="C262" s="146">
        <v>1309619</v>
      </c>
      <c r="D262" s="147">
        <v>1499483</v>
      </c>
      <c r="E262" s="123">
        <f t="shared" si="7"/>
        <v>189864</v>
      </c>
      <c r="F262" s="145">
        <f t="shared" ref="F262:F325" si="8">IF(E262=0,0,IF(E262&gt;=0,1,IF(E262&lt;0,1-(E262/$E$4),0)))</f>
        <v>1</v>
      </c>
      <c r="G262" s="99"/>
      <c r="H262" s="99"/>
    </row>
    <row r="263" spans="1:8" x14ac:dyDescent="0.25">
      <c r="A263" s="128">
        <v>11101</v>
      </c>
      <c r="B263" s="118" t="s">
        <v>53</v>
      </c>
      <c r="C263" s="146">
        <v>10880919</v>
      </c>
      <c r="D263" s="147">
        <v>12007281</v>
      </c>
      <c r="E263" s="123">
        <f t="shared" ref="E263:E326" si="9">D263-C263</f>
        <v>1126362</v>
      </c>
      <c r="F263" s="145">
        <f t="shared" si="8"/>
        <v>1</v>
      </c>
      <c r="G263" s="99"/>
      <c r="H263" s="99"/>
    </row>
    <row r="264" spans="1:8" x14ac:dyDescent="0.25">
      <c r="A264" s="128">
        <v>11102</v>
      </c>
      <c r="B264" s="118" t="s">
        <v>330</v>
      </c>
      <c r="C264" s="146">
        <v>1394100</v>
      </c>
      <c r="D264" s="147">
        <v>1584558</v>
      </c>
      <c r="E264" s="123">
        <f t="shared" si="9"/>
        <v>190458</v>
      </c>
      <c r="F264" s="145">
        <f t="shared" si="8"/>
        <v>1</v>
      </c>
      <c r="G264" s="99"/>
      <c r="H264" s="99"/>
    </row>
    <row r="265" spans="1:8" x14ac:dyDescent="0.25">
      <c r="A265" s="128">
        <v>11201</v>
      </c>
      <c r="B265" s="118" t="s">
        <v>157</v>
      </c>
      <c r="C265" s="146">
        <v>5821515</v>
      </c>
      <c r="D265" s="147">
        <v>6342643</v>
      </c>
      <c r="E265" s="123">
        <f t="shared" si="9"/>
        <v>521128</v>
      </c>
      <c r="F265" s="145">
        <f t="shared" si="8"/>
        <v>1</v>
      </c>
      <c r="G265" s="99"/>
      <c r="H265" s="99"/>
    </row>
    <row r="266" spans="1:8" x14ac:dyDescent="0.25">
      <c r="A266" s="128">
        <v>11202</v>
      </c>
      <c r="B266" s="118" t="s">
        <v>211</v>
      </c>
      <c r="C266" s="146">
        <v>2291664</v>
      </c>
      <c r="D266" s="147">
        <v>2477200</v>
      </c>
      <c r="E266" s="123">
        <f t="shared" si="9"/>
        <v>185536</v>
      </c>
      <c r="F266" s="145">
        <f t="shared" si="8"/>
        <v>1</v>
      </c>
      <c r="G266" s="99"/>
      <c r="H266" s="99"/>
    </row>
    <row r="267" spans="1:8" x14ac:dyDescent="0.25">
      <c r="A267" s="128">
        <v>11203</v>
      </c>
      <c r="B267" s="118" t="s">
        <v>280</v>
      </c>
      <c r="C267" s="146">
        <v>1688700</v>
      </c>
      <c r="D267" s="147">
        <v>1847515</v>
      </c>
      <c r="E267" s="123">
        <f t="shared" si="9"/>
        <v>158815</v>
      </c>
      <c r="F267" s="145">
        <f t="shared" si="8"/>
        <v>1</v>
      </c>
      <c r="G267" s="99"/>
      <c r="H267" s="99"/>
    </row>
    <row r="268" spans="1:8" x14ac:dyDescent="0.25">
      <c r="A268" s="128">
        <v>11301</v>
      </c>
      <c r="B268" s="118" t="s">
        <v>222</v>
      </c>
      <c r="C268" s="146">
        <v>1677233</v>
      </c>
      <c r="D268" s="147">
        <v>1906937</v>
      </c>
      <c r="E268" s="123">
        <f t="shared" si="9"/>
        <v>229704</v>
      </c>
      <c r="F268" s="145">
        <f t="shared" si="8"/>
        <v>1</v>
      </c>
      <c r="G268" s="99"/>
      <c r="H268" s="99"/>
    </row>
    <row r="269" spans="1:8" x14ac:dyDescent="0.25">
      <c r="A269" s="128">
        <v>11302</v>
      </c>
      <c r="B269" s="118" t="s">
        <v>335</v>
      </c>
      <c r="C269" s="146">
        <v>1201667</v>
      </c>
      <c r="D269" s="147">
        <v>1410580</v>
      </c>
      <c r="E269" s="123">
        <f t="shared" si="9"/>
        <v>208913</v>
      </c>
      <c r="F269" s="145">
        <f t="shared" si="8"/>
        <v>1</v>
      </c>
      <c r="G269" s="99"/>
      <c r="H269" s="99"/>
    </row>
    <row r="270" spans="1:8" x14ac:dyDescent="0.25">
      <c r="A270" s="128">
        <v>11303</v>
      </c>
      <c r="B270" s="118" t="s">
        <v>243</v>
      </c>
      <c r="C270" s="146">
        <v>1246070</v>
      </c>
      <c r="D270" s="147">
        <v>1397438</v>
      </c>
      <c r="E270" s="123">
        <f t="shared" si="9"/>
        <v>151368</v>
      </c>
      <c r="F270" s="145">
        <f t="shared" si="8"/>
        <v>1</v>
      </c>
      <c r="G270" s="99"/>
      <c r="H270" s="99"/>
    </row>
    <row r="271" spans="1:8" x14ac:dyDescent="0.25">
      <c r="A271" s="128">
        <v>11401</v>
      </c>
      <c r="B271" s="118" t="s">
        <v>161</v>
      </c>
      <c r="C271" s="146">
        <v>2980131</v>
      </c>
      <c r="D271" s="147">
        <v>3241443</v>
      </c>
      <c r="E271" s="123">
        <f t="shared" si="9"/>
        <v>261312</v>
      </c>
      <c r="F271" s="145">
        <f t="shared" si="8"/>
        <v>1</v>
      </c>
      <c r="G271" s="99"/>
      <c r="H271" s="99"/>
    </row>
    <row r="272" spans="1:8" x14ac:dyDescent="0.25">
      <c r="A272" s="128">
        <v>11402</v>
      </c>
      <c r="B272" s="118" t="s">
        <v>173</v>
      </c>
      <c r="C272" s="146">
        <v>1723129</v>
      </c>
      <c r="D272" s="147">
        <v>1828271</v>
      </c>
      <c r="E272" s="123">
        <f t="shared" si="9"/>
        <v>105142</v>
      </c>
      <c r="F272" s="145">
        <f t="shared" si="8"/>
        <v>1</v>
      </c>
      <c r="G272" s="99"/>
      <c r="H272" s="99"/>
    </row>
    <row r="273" spans="1:8" x14ac:dyDescent="0.25">
      <c r="A273" s="128">
        <v>12101</v>
      </c>
      <c r="B273" s="118" t="s">
        <v>51</v>
      </c>
      <c r="C273" s="146">
        <v>21715653</v>
      </c>
      <c r="D273" s="147">
        <v>24900816</v>
      </c>
      <c r="E273" s="123">
        <f t="shared" si="9"/>
        <v>3185163</v>
      </c>
      <c r="F273" s="145">
        <f t="shared" si="8"/>
        <v>1</v>
      </c>
      <c r="G273" s="99"/>
      <c r="H273" s="99"/>
    </row>
    <row r="274" spans="1:8" x14ac:dyDescent="0.25">
      <c r="A274" s="128">
        <v>12102</v>
      </c>
      <c r="B274" s="118" t="s">
        <v>250</v>
      </c>
      <c r="C274" s="146">
        <v>1108700</v>
      </c>
      <c r="D274" s="147">
        <v>1375532</v>
      </c>
      <c r="E274" s="123">
        <f t="shared" si="9"/>
        <v>266832</v>
      </c>
      <c r="F274" s="145">
        <f t="shared" si="8"/>
        <v>1</v>
      </c>
      <c r="G274" s="99"/>
      <c r="H274" s="99"/>
    </row>
    <row r="275" spans="1:8" x14ac:dyDescent="0.25">
      <c r="A275" s="128">
        <v>12103</v>
      </c>
      <c r="B275" s="118" t="s">
        <v>246</v>
      </c>
      <c r="C275" s="146">
        <v>1697175</v>
      </c>
      <c r="D275" s="147">
        <v>1585923</v>
      </c>
      <c r="E275" s="123">
        <f t="shared" si="9"/>
        <v>-111252</v>
      </c>
      <c r="F275" s="145">
        <f t="shared" si="8"/>
        <v>0.99906325955917175</v>
      </c>
      <c r="G275" s="99"/>
      <c r="H275" s="99"/>
    </row>
    <row r="276" spans="1:8" x14ac:dyDescent="0.25">
      <c r="A276" s="128">
        <v>12104</v>
      </c>
      <c r="B276" s="118" t="s">
        <v>151</v>
      </c>
      <c r="C276" s="146">
        <v>1239200</v>
      </c>
      <c r="D276" s="147">
        <v>1404459</v>
      </c>
      <c r="E276" s="123">
        <f t="shared" si="9"/>
        <v>165259</v>
      </c>
      <c r="F276" s="145">
        <f t="shared" si="8"/>
        <v>1</v>
      </c>
      <c r="G276" s="99"/>
      <c r="H276" s="99"/>
    </row>
    <row r="277" spans="1:8" x14ac:dyDescent="0.25">
      <c r="A277" s="128">
        <v>12201</v>
      </c>
      <c r="B277" s="118" t="s">
        <v>223</v>
      </c>
      <c r="C277" s="146">
        <v>2406100</v>
      </c>
      <c r="D277" s="147">
        <v>2714539</v>
      </c>
      <c r="E277" s="123">
        <f t="shared" si="9"/>
        <v>308439</v>
      </c>
      <c r="F277" s="145">
        <f t="shared" si="8"/>
        <v>1</v>
      </c>
      <c r="G277" s="99"/>
      <c r="H277" s="99"/>
    </row>
    <row r="278" spans="1:8" x14ac:dyDescent="0.25">
      <c r="A278" s="128">
        <v>12301</v>
      </c>
      <c r="B278" s="118" t="s">
        <v>185</v>
      </c>
      <c r="C278" s="146">
        <v>2642859</v>
      </c>
      <c r="D278" s="147">
        <v>2847125</v>
      </c>
      <c r="E278" s="123">
        <f t="shared" si="9"/>
        <v>204266</v>
      </c>
      <c r="F278" s="145">
        <f t="shared" si="8"/>
        <v>1</v>
      </c>
      <c r="G278" s="99"/>
      <c r="H278" s="99"/>
    </row>
    <row r="279" spans="1:8" x14ac:dyDescent="0.25">
      <c r="A279" s="128">
        <v>12302</v>
      </c>
      <c r="B279" s="118" t="s">
        <v>154</v>
      </c>
      <c r="C279" s="146">
        <v>1171680</v>
      </c>
      <c r="D279" s="147">
        <v>1317425</v>
      </c>
      <c r="E279" s="123">
        <f t="shared" si="9"/>
        <v>145745</v>
      </c>
      <c r="F279" s="145">
        <f t="shared" si="8"/>
        <v>1</v>
      </c>
      <c r="G279" s="99"/>
      <c r="H279" s="99"/>
    </row>
    <row r="280" spans="1:8" x14ac:dyDescent="0.25">
      <c r="A280" s="128">
        <v>12303</v>
      </c>
      <c r="B280" s="118" t="s">
        <v>256</v>
      </c>
      <c r="C280" s="146">
        <v>1039800</v>
      </c>
      <c r="D280" s="147">
        <v>1184331</v>
      </c>
      <c r="E280" s="123">
        <f t="shared" si="9"/>
        <v>144531</v>
      </c>
      <c r="F280" s="145">
        <f t="shared" si="8"/>
        <v>1</v>
      </c>
      <c r="G280" s="99"/>
      <c r="H280" s="99"/>
    </row>
    <row r="281" spans="1:8" x14ac:dyDescent="0.25">
      <c r="A281" s="128">
        <v>12401</v>
      </c>
      <c r="B281" s="118" t="s">
        <v>91</v>
      </c>
      <c r="C281" s="146">
        <v>6618727</v>
      </c>
      <c r="D281" s="147">
        <v>6552535</v>
      </c>
      <c r="E281" s="123">
        <f t="shared" si="9"/>
        <v>-66192</v>
      </c>
      <c r="F281" s="145">
        <f t="shared" si="8"/>
        <v>0.99944266419247019</v>
      </c>
      <c r="G281" s="99"/>
      <c r="H281" s="99"/>
    </row>
    <row r="282" spans="1:8" x14ac:dyDescent="0.25">
      <c r="A282" s="128">
        <v>12402</v>
      </c>
      <c r="B282" s="118" t="s">
        <v>258</v>
      </c>
      <c r="C282" s="146">
        <v>1463900</v>
      </c>
      <c r="D282" s="147">
        <v>1539336</v>
      </c>
      <c r="E282" s="123">
        <f t="shared" si="9"/>
        <v>75436</v>
      </c>
      <c r="F282" s="145">
        <f t="shared" si="8"/>
        <v>1</v>
      </c>
      <c r="G282" s="99"/>
      <c r="H282" s="99"/>
    </row>
    <row r="283" spans="1:8" x14ac:dyDescent="0.25">
      <c r="A283" s="128">
        <v>13101</v>
      </c>
      <c r="B283" s="118" t="s">
        <v>7</v>
      </c>
      <c r="C283" s="146">
        <v>158832386</v>
      </c>
      <c r="D283" s="147">
        <v>157713680</v>
      </c>
      <c r="E283" s="123">
        <f t="shared" si="9"/>
        <v>-1118706</v>
      </c>
      <c r="F283" s="145">
        <f t="shared" si="8"/>
        <v>0.99058050954951615</v>
      </c>
      <c r="G283" s="99"/>
      <c r="H283" s="99"/>
    </row>
    <row r="284" spans="1:8" x14ac:dyDescent="0.25">
      <c r="A284" s="128">
        <v>13102</v>
      </c>
      <c r="B284" s="118" t="s">
        <v>21</v>
      </c>
      <c r="C284" s="146">
        <v>19635143</v>
      </c>
      <c r="D284" s="147">
        <v>19542520</v>
      </c>
      <c r="E284" s="123">
        <f t="shared" si="9"/>
        <v>-92623</v>
      </c>
      <c r="F284" s="145">
        <f t="shared" si="8"/>
        <v>0.99922011550488232</v>
      </c>
      <c r="G284" s="99"/>
      <c r="H284" s="99"/>
    </row>
    <row r="285" spans="1:8" x14ac:dyDescent="0.25">
      <c r="A285" s="128">
        <v>13103</v>
      </c>
      <c r="B285" s="118" t="s">
        <v>46</v>
      </c>
      <c r="C285" s="146">
        <v>18734974</v>
      </c>
      <c r="D285" s="147">
        <v>19016627</v>
      </c>
      <c r="E285" s="123">
        <f t="shared" si="9"/>
        <v>281653</v>
      </c>
      <c r="F285" s="145">
        <f t="shared" si="8"/>
        <v>1</v>
      </c>
      <c r="G285" s="99"/>
      <c r="H285" s="99"/>
    </row>
    <row r="286" spans="1:8" x14ac:dyDescent="0.25">
      <c r="A286" s="128">
        <v>13104</v>
      </c>
      <c r="B286" s="118" t="s">
        <v>43</v>
      </c>
      <c r="C286" s="146">
        <v>20108957</v>
      </c>
      <c r="D286" s="147">
        <v>19670634</v>
      </c>
      <c r="E286" s="123">
        <f t="shared" si="9"/>
        <v>-438323</v>
      </c>
      <c r="F286" s="145">
        <f t="shared" si="8"/>
        <v>0.99630932585261234</v>
      </c>
      <c r="G286" s="99"/>
      <c r="H286" s="99"/>
    </row>
    <row r="287" spans="1:8" x14ac:dyDescent="0.25">
      <c r="A287" s="128">
        <v>13105</v>
      </c>
      <c r="B287" s="118" t="s">
        <v>49</v>
      </c>
      <c r="C287" s="146">
        <v>25698592</v>
      </c>
      <c r="D287" s="147">
        <v>25644115</v>
      </c>
      <c r="E287" s="123">
        <f t="shared" si="9"/>
        <v>-54477</v>
      </c>
      <c r="F287" s="145">
        <f t="shared" si="8"/>
        <v>0.99954130434513533</v>
      </c>
      <c r="G287" s="99"/>
      <c r="H287" s="99"/>
    </row>
    <row r="288" spans="1:8" x14ac:dyDescent="0.25">
      <c r="A288" s="128">
        <v>13106</v>
      </c>
      <c r="B288" s="118" t="s">
        <v>23</v>
      </c>
      <c r="C288" s="146">
        <v>30343870</v>
      </c>
      <c r="D288" s="147">
        <v>27111618</v>
      </c>
      <c r="E288" s="123">
        <f t="shared" si="9"/>
        <v>-3232252</v>
      </c>
      <c r="F288" s="145">
        <f t="shared" si="8"/>
        <v>0.97278447881073538</v>
      </c>
      <c r="G288" s="99"/>
      <c r="H288" s="99"/>
    </row>
    <row r="289" spans="1:8" x14ac:dyDescent="0.25">
      <c r="A289" s="128">
        <v>13107</v>
      </c>
      <c r="B289" s="118" t="s">
        <v>11</v>
      </c>
      <c r="C289" s="146">
        <v>33386000</v>
      </c>
      <c r="D289" s="147">
        <v>36608196</v>
      </c>
      <c r="E289" s="123">
        <f t="shared" si="9"/>
        <v>3222196</v>
      </c>
      <c r="F289" s="145">
        <f t="shared" si="8"/>
        <v>1</v>
      </c>
      <c r="G289" s="99"/>
      <c r="H289" s="99"/>
    </row>
    <row r="290" spans="1:8" x14ac:dyDescent="0.25">
      <c r="A290" s="128">
        <v>13108</v>
      </c>
      <c r="B290" s="118" t="s">
        <v>26</v>
      </c>
      <c r="C290" s="146">
        <v>18767435</v>
      </c>
      <c r="D290" s="147">
        <v>15948147</v>
      </c>
      <c r="E290" s="123">
        <f t="shared" si="9"/>
        <v>-2819288</v>
      </c>
      <c r="F290" s="145">
        <f t="shared" si="8"/>
        <v>0.97626163049705295</v>
      </c>
      <c r="G290" s="99"/>
      <c r="H290" s="99"/>
    </row>
    <row r="291" spans="1:8" x14ac:dyDescent="0.25">
      <c r="A291" s="128">
        <v>13109</v>
      </c>
      <c r="B291" s="118" t="s">
        <v>20</v>
      </c>
      <c r="C291" s="146">
        <v>13722900</v>
      </c>
      <c r="D291" s="147">
        <v>15190586</v>
      </c>
      <c r="E291" s="123">
        <f t="shared" si="9"/>
        <v>1467686</v>
      </c>
      <c r="F291" s="145">
        <f t="shared" si="8"/>
        <v>1</v>
      </c>
      <c r="G291" s="99"/>
      <c r="H291" s="99"/>
    </row>
    <row r="292" spans="1:8" x14ac:dyDescent="0.25">
      <c r="A292" s="128">
        <v>13110</v>
      </c>
      <c r="B292" s="118" t="s">
        <v>35</v>
      </c>
      <c r="C292" s="146">
        <v>61279133</v>
      </c>
      <c r="D292" s="147">
        <v>80292643</v>
      </c>
      <c r="E292" s="123">
        <f t="shared" si="9"/>
        <v>19013510</v>
      </c>
      <c r="F292" s="145">
        <f t="shared" si="8"/>
        <v>1</v>
      </c>
      <c r="G292" s="99"/>
      <c r="H292" s="99"/>
    </row>
    <row r="293" spans="1:8" x14ac:dyDescent="0.25">
      <c r="A293" s="128">
        <v>13111</v>
      </c>
      <c r="B293" s="118" t="s">
        <v>36</v>
      </c>
      <c r="C293" s="146">
        <v>17172430</v>
      </c>
      <c r="D293" s="147">
        <v>18108627</v>
      </c>
      <c r="E293" s="123">
        <f t="shared" si="9"/>
        <v>936197</v>
      </c>
      <c r="F293" s="145">
        <f t="shared" si="8"/>
        <v>1</v>
      </c>
      <c r="G293" s="99"/>
      <c r="H293" s="99"/>
    </row>
    <row r="294" spans="1:8" x14ac:dyDescent="0.25">
      <c r="A294" s="128">
        <v>13112</v>
      </c>
      <c r="B294" s="118" t="s">
        <v>27</v>
      </c>
      <c r="C294" s="146">
        <v>24764458</v>
      </c>
      <c r="D294" s="147">
        <v>27197587</v>
      </c>
      <c r="E294" s="123">
        <f t="shared" si="9"/>
        <v>2433129</v>
      </c>
      <c r="F294" s="145">
        <f t="shared" si="8"/>
        <v>1</v>
      </c>
      <c r="G294" s="99"/>
      <c r="H294" s="99"/>
    </row>
    <row r="295" spans="1:8" x14ac:dyDescent="0.25">
      <c r="A295" s="128">
        <v>13113</v>
      </c>
      <c r="B295" s="118" t="s">
        <v>18</v>
      </c>
      <c r="C295" s="146">
        <v>26820171</v>
      </c>
      <c r="D295" s="147">
        <v>26834337</v>
      </c>
      <c r="E295" s="123">
        <f t="shared" si="9"/>
        <v>14166</v>
      </c>
      <c r="F295" s="145">
        <f t="shared" si="8"/>
        <v>1</v>
      </c>
      <c r="G295" s="99"/>
      <c r="H295" s="99"/>
    </row>
    <row r="296" spans="1:8" x14ac:dyDescent="0.25">
      <c r="A296" s="128">
        <v>13114</v>
      </c>
      <c r="B296" s="118" t="s">
        <v>3</v>
      </c>
      <c r="C296" s="146">
        <v>292773300</v>
      </c>
      <c r="D296" s="147">
        <v>275579513</v>
      </c>
      <c r="E296" s="123">
        <f t="shared" si="9"/>
        <v>-17193787</v>
      </c>
      <c r="F296" s="145">
        <f t="shared" si="8"/>
        <v>0.85522852969935437</v>
      </c>
      <c r="G296" s="99"/>
      <c r="H296" s="99"/>
    </row>
    <row r="297" spans="1:8" x14ac:dyDescent="0.25">
      <c r="A297" s="128">
        <v>13115</v>
      </c>
      <c r="B297" s="118" t="s">
        <v>9</v>
      </c>
      <c r="C297" s="146">
        <v>81437380</v>
      </c>
      <c r="D297" s="147">
        <v>87648185</v>
      </c>
      <c r="E297" s="123">
        <f t="shared" si="9"/>
        <v>6210805</v>
      </c>
      <c r="F297" s="145">
        <f t="shared" si="8"/>
        <v>1</v>
      </c>
      <c r="G297" s="99"/>
      <c r="H297" s="99"/>
    </row>
    <row r="298" spans="1:8" x14ac:dyDescent="0.25">
      <c r="A298" s="128">
        <v>13116</v>
      </c>
      <c r="B298" s="118" t="s">
        <v>33</v>
      </c>
      <c r="C298" s="146">
        <v>15592780</v>
      </c>
      <c r="D298" s="147">
        <v>15747504</v>
      </c>
      <c r="E298" s="123">
        <f t="shared" si="9"/>
        <v>154724</v>
      </c>
      <c r="F298" s="145">
        <f t="shared" si="8"/>
        <v>1</v>
      </c>
      <c r="G298" s="99"/>
      <c r="H298" s="99"/>
    </row>
    <row r="299" spans="1:8" x14ac:dyDescent="0.25">
      <c r="A299" s="128">
        <v>13117</v>
      </c>
      <c r="B299" s="118" t="s">
        <v>44</v>
      </c>
      <c r="C299" s="146">
        <v>15177187</v>
      </c>
      <c r="D299" s="147">
        <v>14557779</v>
      </c>
      <c r="E299" s="123">
        <f t="shared" si="9"/>
        <v>-619408</v>
      </c>
      <c r="F299" s="145">
        <f t="shared" si="8"/>
        <v>0.99478459243004569</v>
      </c>
      <c r="G299" s="99"/>
      <c r="H299" s="99"/>
    </row>
    <row r="300" spans="1:8" x14ac:dyDescent="0.25">
      <c r="A300" s="128">
        <v>13118</v>
      </c>
      <c r="B300" s="118" t="s">
        <v>16</v>
      </c>
      <c r="C300" s="146">
        <v>21487600</v>
      </c>
      <c r="D300" s="147">
        <v>22318599</v>
      </c>
      <c r="E300" s="123">
        <f t="shared" si="9"/>
        <v>830999</v>
      </c>
      <c r="F300" s="145">
        <f t="shared" si="8"/>
        <v>1</v>
      </c>
      <c r="G300" s="99"/>
      <c r="H300" s="99"/>
    </row>
    <row r="301" spans="1:8" x14ac:dyDescent="0.25">
      <c r="A301" s="128">
        <v>13119</v>
      </c>
      <c r="B301" s="118" t="s">
        <v>8</v>
      </c>
      <c r="C301" s="146">
        <v>115370037</v>
      </c>
      <c r="D301" s="147">
        <v>121614256</v>
      </c>
      <c r="E301" s="123">
        <f t="shared" si="9"/>
        <v>6244219</v>
      </c>
      <c r="F301" s="145">
        <f t="shared" si="8"/>
        <v>1</v>
      </c>
      <c r="G301" s="99"/>
      <c r="H301" s="99"/>
    </row>
    <row r="302" spans="1:8" x14ac:dyDescent="0.25">
      <c r="A302" s="128">
        <v>13120</v>
      </c>
      <c r="B302" s="118" t="s">
        <v>31</v>
      </c>
      <c r="C302" s="146">
        <v>54307742</v>
      </c>
      <c r="D302" s="147">
        <v>49251248</v>
      </c>
      <c r="E302" s="123">
        <f t="shared" si="9"/>
        <v>-5056494</v>
      </c>
      <c r="F302" s="145">
        <f t="shared" si="8"/>
        <v>0.9574243841134944</v>
      </c>
      <c r="G302" s="99"/>
      <c r="H302" s="99"/>
    </row>
    <row r="303" spans="1:8" x14ac:dyDescent="0.25">
      <c r="A303" s="128">
        <v>13121</v>
      </c>
      <c r="B303" s="118" t="s">
        <v>45</v>
      </c>
      <c r="C303" s="146">
        <v>14308421</v>
      </c>
      <c r="D303" s="147">
        <v>14130181</v>
      </c>
      <c r="E303" s="123">
        <f t="shared" si="9"/>
        <v>-178240</v>
      </c>
      <c r="F303" s="145">
        <f t="shared" si="8"/>
        <v>0.99849922144165293</v>
      </c>
      <c r="G303" s="99"/>
      <c r="H303" s="99"/>
    </row>
    <row r="304" spans="1:8" x14ac:dyDescent="0.25">
      <c r="A304" s="128">
        <v>13122</v>
      </c>
      <c r="B304" s="118" t="s">
        <v>14</v>
      </c>
      <c r="C304" s="146">
        <v>54910051</v>
      </c>
      <c r="D304" s="147">
        <v>51231774</v>
      </c>
      <c r="E304" s="123">
        <f t="shared" si="9"/>
        <v>-3678277</v>
      </c>
      <c r="F304" s="145">
        <f t="shared" si="8"/>
        <v>0.96902895392021271</v>
      </c>
      <c r="G304" s="99"/>
      <c r="H304" s="99"/>
    </row>
    <row r="305" spans="1:8" x14ac:dyDescent="0.25">
      <c r="A305" s="128">
        <v>13123</v>
      </c>
      <c r="B305" s="118" t="s">
        <v>4</v>
      </c>
      <c r="C305" s="146">
        <v>123751538</v>
      </c>
      <c r="D305" s="147">
        <v>120972530</v>
      </c>
      <c r="E305" s="123">
        <f t="shared" si="9"/>
        <v>-2779008</v>
      </c>
      <c r="F305" s="145">
        <f t="shared" si="8"/>
        <v>0.97660078759046764</v>
      </c>
      <c r="G305" s="99"/>
      <c r="H305" s="99"/>
    </row>
    <row r="306" spans="1:8" x14ac:dyDescent="0.25">
      <c r="A306" s="128">
        <v>13124</v>
      </c>
      <c r="B306" s="118" t="s">
        <v>15</v>
      </c>
      <c r="C306" s="146">
        <v>52433038</v>
      </c>
      <c r="D306" s="147">
        <v>49209023</v>
      </c>
      <c r="E306" s="123">
        <f t="shared" si="9"/>
        <v>-3224015</v>
      </c>
      <c r="F306" s="145">
        <f t="shared" si="8"/>
        <v>0.97285383424714189</v>
      </c>
      <c r="G306" s="99"/>
      <c r="H306" s="99"/>
    </row>
    <row r="307" spans="1:8" x14ac:dyDescent="0.25">
      <c r="A307" s="128">
        <v>13125</v>
      </c>
      <c r="B307" s="118" t="s">
        <v>12</v>
      </c>
      <c r="C307" s="146">
        <v>45445735</v>
      </c>
      <c r="D307" s="147">
        <v>47582452</v>
      </c>
      <c r="E307" s="123">
        <f t="shared" si="9"/>
        <v>2136717</v>
      </c>
      <c r="F307" s="145">
        <f t="shared" si="8"/>
        <v>1</v>
      </c>
      <c r="G307" s="99"/>
      <c r="H307" s="99"/>
    </row>
    <row r="308" spans="1:8" x14ac:dyDescent="0.25">
      <c r="A308" s="128">
        <v>13126</v>
      </c>
      <c r="B308" s="118" t="s">
        <v>40</v>
      </c>
      <c r="C308" s="146">
        <v>18890384</v>
      </c>
      <c r="D308" s="147">
        <v>16412794</v>
      </c>
      <c r="E308" s="123">
        <f t="shared" si="9"/>
        <v>-2477590</v>
      </c>
      <c r="F308" s="145">
        <f t="shared" si="8"/>
        <v>0.97913872335965446</v>
      </c>
      <c r="G308" s="99"/>
      <c r="H308" s="99"/>
    </row>
    <row r="309" spans="1:8" x14ac:dyDescent="0.25">
      <c r="A309" s="128">
        <v>13127</v>
      </c>
      <c r="B309" s="118" t="s">
        <v>6</v>
      </c>
      <c r="C309" s="146">
        <v>34201741</v>
      </c>
      <c r="D309" s="147">
        <v>30948540</v>
      </c>
      <c r="E309" s="123">
        <f t="shared" si="9"/>
        <v>-3253201</v>
      </c>
      <c r="F309" s="145">
        <f t="shared" si="8"/>
        <v>0.97260808849420255</v>
      </c>
      <c r="G309" s="99"/>
      <c r="H309" s="99"/>
    </row>
    <row r="310" spans="1:8" x14ac:dyDescent="0.25">
      <c r="A310" s="128">
        <v>13128</v>
      </c>
      <c r="B310" s="118" t="s">
        <v>10</v>
      </c>
      <c r="C310" s="146">
        <v>25375353</v>
      </c>
      <c r="D310" s="147">
        <v>26570816</v>
      </c>
      <c r="E310" s="123">
        <f t="shared" si="9"/>
        <v>1195463</v>
      </c>
      <c r="F310" s="145">
        <f t="shared" si="8"/>
        <v>1</v>
      </c>
      <c r="G310" s="99"/>
      <c r="H310" s="99"/>
    </row>
    <row r="311" spans="1:8" x14ac:dyDescent="0.25">
      <c r="A311" s="128">
        <v>13129</v>
      </c>
      <c r="B311" s="118" t="s">
        <v>22</v>
      </c>
      <c r="C311" s="146">
        <v>18907366</v>
      </c>
      <c r="D311" s="147">
        <v>20143512</v>
      </c>
      <c r="E311" s="123">
        <f t="shared" si="9"/>
        <v>1236146</v>
      </c>
      <c r="F311" s="145">
        <f t="shared" si="8"/>
        <v>1</v>
      </c>
      <c r="G311" s="99"/>
      <c r="H311" s="99"/>
    </row>
    <row r="312" spans="1:8" x14ac:dyDescent="0.25">
      <c r="A312" s="128">
        <v>13130</v>
      </c>
      <c r="B312" s="118" t="s">
        <v>41</v>
      </c>
      <c r="C312" s="146">
        <v>19731962</v>
      </c>
      <c r="D312" s="147">
        <v>18554817</v>
      </c>
      <c r="E312" s="123">
        <f t="shared" si="9"/>
        <v>-1177145</v>
      </c>
      <c r="F312" s="145">
        <f t="shared" si="8"/>
        <v>0.99008845390447997</v>
      </c>
      <c r="G312" s="99"/>
      <c r="H312" s="99"/>
    </row>
    <row r="313" spans="1:8" x14ac:dyDescent="0.25">
      <c r="A313" s="128">
        <v>13131</v>
      </c>
      <c r="B313" s="118" t="s">
        <v>38</v>
      </c>
      <c r="C313" s="146">
        <v>14910375</v>
      </c>
      <c r="D313" s="147">
        <v>13779740</v>
      </c>
      <c r="E313" s="123">
        <f t="shared" si="9"/>
        <v>-1130635</v>
      </c>
      <c r="F313" s="145">
        <f t="shared" si="8"/>
        <v>0.99048006751954232</v>
      </c>
      <c r="G313" s="99"/>
      <c r="H313" s="99"/>
    </row>
    <row r="314" spans="1:8" x14ac:dyDescent="0.25">
      <c r="A314" s="128">
        <v>13132</v>
      </c>
      <c r="B314" s="118" t="s">
        <v>5</v>
      </c>
      <c r="C314" s="146">
        <v>93058000</v>
      </c>
      <c r="D314" s="147">
        <v>93979753</v>
      </c>
      <c r="E314" s="123">
        <f t="shared" si="9"/>
        <v>921753</v>
      </c>
      <c r="F314" s="145">
        <f t="shared" si="8"/>
        <v>1</v>
      </c>
      <c r="G314" s="99"/>
      <c r="H314" s="99"/>
    </row>
    <row r="315" spans="1:8" x14ac:dyDescent="0.25">
      <c r="A315" s="128">
        <v>13201</v>
      </c>
      <c r="B315" s="118" t="s">
        <v>13</v>
      </c>
      <c r="C315" s="146">
        <v>82301401</v>
      </c>
      <c r="D315" s="147">
        <v>88456132</v>
      </c>
      <c r="E315" s="123">
        <f t="shared" si="9"/>
        <v>6154731</v>
      </c>
      <c r="F315" s="145">
        <f t="shared" si="8"/>
        <v>1</v>
      </c>
      <c r="G315" s="99"/>
      <c r="H315" s="99"/>
    </row>
    <row r="316" spans="1:8" x14ac:dyDescent="0.25">
      <c r="A316" s="128">
        <v>13202</v>
      </c>
      <c r="B316" s="118" t="s">
        <v>78</v>
      </c>
      <c r="C316" s="146">
        <v>8196357</v>
      </c>
      <c r="D316" s="147">
        <v>7409944</v>
      </c>
      <c r="E316" s="123">
        <f t="shared" si="9"/>
        <v>-786413</v>
      </c>
      <c r="F316" s="145">
        <f t="shared" si="8"/>
        <v>0.99337841243040048</v>
      </c>
      <c r="G316" s="99"/>
      <c r="H316" s="99"/>
    </row>
    <row r="317" spans="1:8" x14ac:dyDescent="0.25">
      <c r="A317" s="128">
        <v>13203</v>
      </c>
      <c r="B317" s="118" t="s">
        <v>228</v>
      </c>
      <c r="C317" s="146">
        <v>5127663</v>
      </c>
      <c r="D317" s="147">
        <v>4615554</v>
      </c>
      <c r="E317" s="123">
        <f t="shared" si="9"/>
        <v>-512109</v>
      </c>
      <c r="F317" s="145">
        <f t="shared" si="8"/>
        <v>0.99568804866058924</v>
      </c>
      <c r="G317" s="99"/>
      <c r="H317" s="99"/>
    </row>
    <row r="318" spans="1:8" x14ac:dyDescent="0.25">
      <c r="A318" s="128">
        <v>13301</v>
      </c>
      <c r="B318" s="118" t="s">
        <v>57</v>
      </c>
      <c r="C318" s="146">
        <v>38512000</v>
      </c>
      <c r="D318" s="147">
        <v>37920040</v>
      </c>
      <c r="E318" s="123">
        <f t="shared" si="9"/>
        <v>-591960</v>
      </c>
      <c r="F318" s="145">
        <f t="shared" si="8"/>
        <v>0.9950157042448432</v>
      </c>
      <c r="G318" s="99"/>
      <c r="H318" s="99"/>
    </row>
    <row r="319" spans="1:8" x14ac:dyDescent="0.25">
      <c r="A319" s="128">
        <v>13302</v>
      </c>
      <c r="B319" s="118" t="s">
        <v>79</v>
      </c>
      <c r="C319" s="146">
        <v>29414360</v>
      </c>
      <c r="D319" s="147">
        <v>20296414</v>
      </c>
      <c r="E319" s="123">
        <f t="shared" si="9"/>
        <v>-9117946</v>
      </c>
      <c r="F319" s="145">
        <f t="shared" si="8"/>
        <v>0.92322700935274526</v>
      </c>
      <c r="G319" s="99"/>
      <c r="H319" s="99"/>
    </row>
    <row r="320" spans="1:8" x14ac:dyDescent="0.25">
      <c r="A320" s="128">
        <v>13303</v>
      </c>
      <c r="B320" s="118" t="s">
        <v>219</v>
      </c>
      <c r="C320" s="146">
        <v>3735000</v>
      </c>
      <c r="D320" s="147">
        <v>4400825</v>
      </c>
      <c r="E320" s="123">
        <f t="shared" si="9"/>
        <v>665825</v>
      </c>
      <c r="F320" s="145">
        <f t="shared" si="8"/>
        <v>1</v>
      </c>
      <c r="G320" s="99"/>
      <c r="H320" s="99"/>
    </row>
    <row r="321" spans="1:8" x14ac:dyDescent="0.25">
      <c r="A321" s="128">
        <v>13401</v>
      </c>
      <c r="B321" s="118" t="s">
        <v>42</v>
      </c>
      <c r="C321" s="146">
        <v>46058800</v>
      </c>
      <c r="D321" s="147">
        <v>47951597</v>
      </c>
      <c r="E321" s="123">
        <f t="shared" si="9"/>
        <v>1892797</v>
      </c>
      <c r="F321" s="145">
        <f t="shared" si="8"/>
        <v>1</v>
      </c>
      <c r="G321" s="99"/>
      <c r="H321" s="99"/>
    </row>
    <row r="322" spans="1:8" x14ac:dyDescent="0.25">
      <c r="A322" s="128">
        <v>13402</v>
      </c>
      <c r="B322" s="118" t="s">
        <v>81</v>
      </c>
      <c r="C322" s="146">
        <v>14485362</v>
      </c>
      <c r="D322" s="147">
        <v>14443947</v>
      </c>
      <c r="E322" s="123">
        <f t="shared" si="9"/>
        <v>-41415</v>
      </c>
      <c r="F322" s="145">
        <f t="shared" si="8"/>
        <v>0.99965128622085986</v>
      </c>
      <c r="G322" s="99"/>
      <c r="H322" s="99"/>
    </row>
    <row r="323" spans="1:8" x14ac:dyDescent="0.25">
      <c r="A323" s="128">
        <v>13403</v>
      </c>
      <c r="B323" s="118" t="s">
        <v>232</v>
      </c>
      <c r="C323" s="146">
        <v>6499120</v>
      </c>
      <c r="D323" s="147">
        <v>6787984</v>
      </c>
      <c r="E323" s="123">
        <f t="shared" si="9"/>
        <v>288864</v>
      </c>
      <c r="F323" s="145">
        <f t="shared" si="8"/>
        <v>1</v>
      </c>
      <c r="G323" s="99"/>
      <c r="H323" s="99"/>
    </row>
    <row r="324" spans="1:8" x14ac:dyDescent="0.25">
      <c r="A324" s="128">
        <v>13404</v>
      </c>
      <c r="B324" s="118" t="s">
        <v>146</v>
      </c>
      <c r="C324" s="146">
        <v>12063872</v>
      </c>
      <c r="D324" s="147">
        <v>11676484</v>
      </c>
      <c r="E324" s="123">
        <f t="shared" si="9"/>
        <v>-387388</v>
      </c>
      <c r="F324" s="145">
        <f t="shared" si="8"/>
        <v>0.99673819791202334</v>
      </c>
      <c r="G324" s="99"/>
      <c r="H324" s="99"/>
    </row>
    <row r="325" spans="1:8" x14ac:dyDescent="0.25">
      <c r="A325" s="128">
        <v>13501</v>
      </c>
      <c r="B325" s="118" t="s">
        <v>149</v>
      </c>
      <c r="C325" s="146">
        <v>19015469</v>
      </c>
      <c r="D325" s="147">
        <v>17653224</v>
      </c>
      <c r="E325" s="123">
        <f t="shared" si="9"/>
        <v>-1362245</v>
      </c>
      <c r="F325" s="145">
        <f t="shared" si="8"/>
        <v>0.98852991423240832</v>
      </c>
      <c r="G325" s="99"/>
      <c r="H325" s="99"/>
    </row>
    <row r="326" spans="1:8" x14ac:dyDescent="0.25">
      <c r="A326" s="128">
        <v>13502</v>
      </c>
      <c r="B326" s="118" t="s">
        <v>218</v>
      </c>
      <c r="C326" s="146">
        <v>3789961</v>
      </c>
      <c r="D326" s="147">
        <v>4699862</v>
      </c>
      <c r="E326" s="123">
        <f t="shared" si="9"/>
        <v>909901</v>
      </c>
      <c r="F326" s="145">
        <f t="shared" ref="F326:F350" si="10">IF(E326=0,0,IF(E326&gt;=0,1,IF(E326&lt;0,1-(E326/$E$4),0)))</f>
        <v>1</v>
      </c>
      <c r="G326" s="99"/>
      <c r="H326" s="99"/>
    </row>
    <row r="327" spans="1:8" x14ac:dyDescent="0.25">
      <c r="A327" s="128">
        <v>13503</v>
      </c>
      <c r="B327" s="118" t="s">
        <v>158</v>
      </c>
      <c r="C327" s="146">
        <v>5985780</v>
      </c>
      <c r="D327" s="147">
        <v>6397809</v>
      </c>
      <c r="E327" s="123">
        <f t="shared" ref="E327:E351" si="11">D327-C327</f>
        <v>412029</v>
      </c>
      <c r="F327" s="145">
        <f t="shared" si="10"/>
        <v>1</v>
      </c>
      <c r="G327" s="99"/>
      <c r="H327" s="99"/>
    </row>
    <row r="328" spans="1:8" x14ac:dyDescent="0.25">
      <c r="A328" s="128">
        <v>13504</v>
      </c>
      <c r="B328" s="118" t="s">
        <v>242</v>
      </c>
      <c r="C328" s="146">
        <v>3921940</v>
      </c>
      <c r="D328" s="147">
        <v>4274778</v>
      </c>
      <c r="E328" s="123">
        <f t="shared" si="11"/>
        <v>352838</v>
      </c>
      <c r="F328" s="145">
        <f t="shared" si="10"/>
        <v>1</v>
      </c>
      <c r="G328" s="99"/>
      <c r="H328" s="99"/>
    </row>
    <row r="329" spans="1:8" x14ac:dyDescent="0.25">
      <c r="A329" s="128">
        <v>13505</v>
      </c>
      <c r="B329" s="118" t="s">
        <v>252</v>
      </c>
      <c r="C329" s="146">
        <v>2457635</v>
      </c>
      <c r="D329" s="147">
        <v>2699785</v>
      </c>
      <c r="E329" s="123">
        <f t="shared" si="11"/>
        <v>242150</v>
      </c>
      <c r="F329" s="145">
        <f t="shared" si="10"/>
        <v>1</v>
      </c>
      <c r="G329" s="99"/>
      <c r="H329" s="99"/>
    </row>
    <row r="330" spans="1:8" x14ac:dyDescent="0.25">
      <c r="A330" s="128">
        <v>13601</v>
      </c>
      <c r="B330" s="118" t="s">
        <v>64</v>
      </c>
      <c r="C330" s="146">
        <v>13075600</v>
      </c>
      <c r="D330" s="147">
        <v>11041576</v>
      </c>
      <c r="E330" s="123">
        <f t="shared" si="11"/>
        <v>-2034024</v>
      </c>
      <c r="F330" s="145">
        <f t="shared" si="10"/>
        <v>0.98287354350110301</v>
      </c>
      <c r="G330" s="99"/>
      <c r="H330" s="99"/>
    </row>
    <row r="331" spans="1:8" x14ac:dyDescent="0.25">
      <c r="A331" s="128">
        <v>13602</v>
      </c>
      <c r="B331" s="118" t="s">
        <v>136</v>
      </c>
      <c r="C331" s="146">
        <v>6056000</v>
      </c>
      <c r="D331" s="147">
        <v>6804520</v>
      </c>
      <c r="E331" s="123">
        <f t="shared" si="11"/>
        <v>748520</v>
      </c>
      <c r="F331" s="145">
        <f t="shared" si="10"/>
        <v>1</v>
      </c>
      <c r="G331" s="99"/>
      <c r="H331" s="99"/>
    </row>
    <row r="332" spans="1:8" x14ac:dyDescent="0.25">
      <c r="A332" s="128">
        <v>13603</v>
      </c>
      <c r="B332" s="118" t="s">
        <v>226</v>
      </c>
      <c r="C332" s="146">
        <v>6188050</v>
      </c>
      <c r="D332" s="147">
        <v>6671098</v>
      </c>
      <c r="E332" s="123">
        <f t="shared" si="11"/>
        <v>483048</v>
      </c>
      <c r="F332" s="145">
        <f t="shared" si="10"/>
        <v>1</v>
      </c>
      <c r="G332" s="99"/>
      <c r="H332" s="99"/>
    </row>
    <row r="333" spans="1:8" x14ac:dyDescent="0.25">
      <c r="A333" s="128">
        <v>13604</v>
      </c>
      <c r="B333" s="118" t="s">
        <v>55</v>
      </c>
      <c r="C333" s="146">
        <v>9431950</v>
      </c>
      <c r="D333" s="147">
        <v>9729767</v>
      </c>
      <c r="E333" s="123">
        <f t="shared" si="11"/>
        <v>297817</v>
      </c>
      <c r="F333" s="145">
        <f t="shared" si="10"/>
        <v>1</v>
      </c>
      <c r="G333" s="99"/>
      <c r="H333" s="99"/>
    </row>
    <row r="334" spans="1:8" x14ac:dyDescent="0.25">
      <c r="A334" s="128">
        <v>13605</v>
      </c>
      <c r="B334" s="118" t="s">
        <v>80</v>
      </c>
      <c r="C334" s="146">
        <v>13423599</v>
      </c>
      <c r="D334" s="147">
        <v>13117533</v>
      </c>
      <c r="E334" s="123">
        <f t="shared" si="11"/>
        <v>-306066</v>
      </c>
      <c r="F334" s="145">
        <f t="shared" si="10"/>
        <v>0.99742292812926914</v>
      </c>
      <c r="G334" s="99"/>
      <c r="H334" s="99"/>
    </row>
    <row r="335" spans="1:8" x14ac:dyDescent="0.25">
      <c r="A335" s="128">
        <v>14101</v>
      </c>
      <c r="B335" s="118" t="s">
        <v>63</v>
      </c>
      <c r="C335" s="146">
        <v>33090700</v>
      </c>
      <c r="D335" s="147">
        <v>34474029</v>
      </c>
      <c r="E335" s="123">
        <f t="shared" si="11"/>
        <v>1383329</v>
      </c>
      <c r="F335" s="145">
        <f t="shared" si="10"/>
        <v>1</v>
      </c>
      <c r="G335" s="99"/>
      <c r="H335" s="99"/>
    </row>
    <row r="336" spans="1:8" x14ac:dyDescent="0.25">
      <c r="A336" s="128">
        <v>14102</v>
      </c>
      <c r="B336" s="118" t="s">
        <v>270</v>
      </c>
      <c r="C336" s="146">
        <v>2300000</v>
      </c>
      <c r="D336" s="147">
        <v>2470199</v>
      </c>
      <c r="E336" s="123">
        <f t="shared" si="11"/>
        <v>170199</v>
      </c>
      <c r="F336" s="145">
        <f t="shared" si="10"/>
        <v>1</v>
      </c>
      <c r="G336" s="99"/>
      <c r="H336" s="99"/>
    </row>
    <row r="337" spans="1:8" x14ac:dyDescent="0.25">
      <c r="A337" s="128">
        <v>14103</v>
      </c>
      <c r="B337" s="118" t="s">
        <v>110</v>
      </c>
      <c r="C337" s="146">
        <v>3538277</v>
      </c>
      <c r="D337" s="147">
        <v>3486680</v>
      </c>
      <c r="E337" s="123">
        <f t="shared" si="11"/>
        <v>-51597</v>
      </c>
      <c r="F337" s="145">
        <f t="shared" si="10"/>
        <v>0.99956555390891477</v>
      </c>
      <c r="G337" s="99"/>
      <c r="H337" s="99"/>
    </row>
    <row r="338" spans="1:8" x14ac:dyDescent="0.25">
      <c r="A338" s="128">
        <v>14104</v>
      </c>
      <c r="B338" s="118" t="s">
        <v>186</v>
      </c>
      <c r="C338" s="146">
        <v>3929665</v>
      </c>
      <c r="D338" s="147">
        <v>4197237</v>
      </c>
      <c r="E338" s="123">
        <f t="shared" si="11"/>
        <v>267572</v>
      </c>
      <c r="F338" s="145">
        <f t="shared" si="10"/>
        <v>1</v>
      </c>
      <c r="G338" s="99"/>
      <c r="H338" s="99"/>
    </row>
    <row r="339" spans="1:8" x14ac:dyDescent="0.25">
      <c r="A339" s="128">
        <v>14105</v>
      </c>
      <c r="B339" s="118" t="s">
        <v>236</v>
      </c>
      <c r="C339" s="146">
        <v>2010858</v>
      </c>
      <c r="D339" s="147">
        <v>2075215</v>
      </c>
      <c r="E339" s="123">
        <f t="shared" si="11"/>
        <v>64357</v>
      </c>
      <c r="F339" s="145">
        <f t="shared" si="10"/>
        <v>1</v>
      </c>
      <c r="G339" s="99"/>
      <c r="H339" s="99"/>
    </row>
    <row r="340" spans="1:8" x14ac:dyDescent="0.25">
      <c r="A340" s="128">
        <v>14106</v>
      </c>
      <c r="B340" s="118" t="s">
        <v>235</v>
      </c>
      <c r="C340" s="146">
        <v>3348950</v>
      </c>
      <c r="D340" s="147">
        <v>4873947</v>
      </c>
      <c r="E340" s="123">
        <f t="shared" si="11"/>
        <v>1524997</v>
      </c>
      <c r="F340" s="145">
        <f t="shared" si="10"/>
        <v>1</v>
      </c>
      <c r="G340" s="99"/>
      <c r="H340" s="99"/>
    </row>
    <row r="341" spans="1:8" x14ac:dyDescent="0.25">
      <c r="A341" s="128">
        <v>14107</v>
      </c>
      <c r="B341" s="118" t="s">
        <v>201</v>
      </c>
      <c r="C341" s="146">
        <v>3443330</v>
      </c>
      <c r="D341" s="147">
        <v>3993024</v>
      </c>
      <c r="E341" s="123">
        <f t="shared" si="11"/>
        <v>549694</v>
      </c>
      <c r="F341" s="145">
        <f t="shared" si="10"/>
        <v>1</v>
      </c>
      <c r="G341" s="99"/>
      <c r="H341" s="99"/>
    </row>
    <row r="342" spans="1:8" x14ac:dyDescent="0.25">
      <c r="A342" s="128">
        <v>14108</v>
      </c>
      <c r="B342" s="118" t="s">
        <v>286</v>
      </c>
      <c r="C342" s="146">
        <v>10623114</v>
      </c>
      <c r="D342" s="147">
        <v>11382455</v>
      </c>
      <c r="E342" s="123">
        <f t="shared" si="11"/>
        <v>759341</v>
      </c>
      <c r="F342" s="145">
        <f t="shared" si="10"/>
        <v>1</v>
      </c>
      <c r="G342" s="99"/>
      <c r="H342" s="99"/>
    </row>
    <row r="343" spans="1:8" x14ac:dyDescent="0.25">
      <c r="A343" s="128">
        <v>14201</v>
      </c>
      <c r="B343" s="118" t="s">
        <v>166</v>
      </c>
      <c r="C343" s="146">
        <v>6639300</v>
      </c>
      <c r="D343" s="147">
        <v>7885984</v>
      </c>
      <c r="E343" s="123">
        <f t="shared" si="11"/>
        <v>1246684</v>
      </c>
      <c r="F343" s="145">
        <f t="shared" si="10"/>
        <v>1</v>
      </c>
      <c r="G343" s="99"/>
      <c r="H343" s="99"/>
    </row>
    <row r="344" spans="1:8" x14ac:dyDescent="0.25">
      <c r="A344" s="128">
        <v>14202</v>
      </c>
      <c r="B344" s="118" t="s">
        <v>178</v>
      </c>
      <c r="C344" s="146">
        <v>3259915</v>
      </c>
      <c r="D344" s="147">
        <v>4152819</v>
      </c>
      <c r="E344" s="123">
        <f t="shared" si="11"/>
        <v>892904</v>
      </c>
      <c r="F344" s="145">
        <f t="shared" si="10"/>
        <v>1</v>
      </c>
      <c r="G344" s="99"/>
      <c r="H344" s="99"/>
    </row>
    <row r="345" spans="1:8" x14ac:dyDescent="0.25">
      <c r="A345" s="128">
        <v>14203</v>
      </c>
      <c r="B345" s="118" t="s">
        <v>267</v>
      </c>
      <c r="C345" s="146">
        <v>3083770</v>
      </c>
      <c r="D345" s="147">
        <v>3741373</v>
      </c>
      <c r="E345" s="123">
        <f t="shared" si="11"/>
        <v>657603</v>
      </c>
      <c r="F345" s="145">
        <f t="shared" si="10"/>
        <v>1</v>
      </c>
      <c r="G345" s="99"/>
      <c r="H345" s="99"/>
    </row>
    <row r="346" spans="1:8" x14ac:dyDescent="0.25">
      <c r="A346" s="128">
        <v>14204</v>
      </c>
      <c r="B346" s="118" t="s">
        <v>101</v>
      </c>
      <c r="C346" s="146">
        <v>5705084</v>
      </c>
      <c r="D346" s="147">
        <v>5884307</v>
      </c>
      <c r="E346" s="123">
        <f t="shared" si="11"/>
        <v>179223</v>
      </c>
      <c r="F346" s="145">
        <f t="shared" si="10"/>
        <v>1</v>
      </c>
      <c r="G346" s="99"/>
      <c r="H346" s="99"/>
    </row>
    <row r="347" spans="1:8" x14ac:dyDescent="0.25">
      <c r="A347" s="128">
        <v>15101</v>
      </c>
      <c r="B347" s="118" t="s">
        <v>59</v>
      </c>
      <c r="C347" s="146">
        <v>33581492</v>
      </c>
      <c r="D347" s="147">
        <v>36810995</v>
      </c>
      <c r="E347" s="123">
        <f t="shared" si="11"/>
        <v>3229503</v>
      </c>
      <c r="F347" s="145">
        <f t="shared" si="10"/>
        <v>1</v>
      </c>
      <c r="G347" s="99"/>
      <c r="H347" s="99"/>
    </row>
    <row r="348" spans="1:8" x14ac:dyDescent="0.25">
      <c r="A348" s="128">
        <v>15102</v>
      </c>
      <c r="B348" s="118" t="s">
        <v>310</v>
      </c>
      <c r="C348" s="146">
        <v>1442743</v>
      </c>
      <c r="D348" s="147">
        <v>1769714</v>
      </c>
      <c r="E348" s="123">
        <f t="shared" si="11"/>
        <v>326971</v>
      </c>
      <c r="F348" s="145">
        <f t="shared" si="10"/>
        <v>1</v>
      </c>
      <c r="G348" s="99"/>
      <c r="H348" s="99"/>
    </row>
    <row r="349" spans="1:8" x14ac:dyDescent="0.25">
      <c r="A349" s="128">
        <v>15201</v>
      </c>
      <c r="B349" s="118" t="s">
        <v>294</v>
      </c>
      <c r="C349" s="146">
        <v>2052568</v>
      </c>
      <c r="D349" s="147">
        <v>2218985</v>
      </c>
      <c r="E349" s="123">
        <f t="shared" si="11"/>
        <v>166417</v>
      </c>
      <c r="F349" s="145">
        <f t="shared" si="10"/>
        <v>1</v>
      </c>
      <c r="G349" s="99"/>
      <c r="H349" s="99"/>
    </row>
    <row r="350" spans="1:8" x14ac:dyDescent="0.25">
      <c r="A350" s="128">
        <v>15202</v>
      </c>
      <c r="B350" s="118" t="s">
        <v>322</v>
      </c>
      <c r="C350" s="146">
        <v>1120593</v>
      </c>
      <c r="D350" s="147">
        <v>1276697</v>
      </c>
      <c r="E350" s="123">
        <f t="shared" si="11"/>
        <v>156104</v>
      </c>
      <c r="F350" s="145">
        <f t="shared" si="10"/>
        <v>1</v>
      </c>
      <c r="G350" s="99"/>
      <c r="H350" s="99"/>
    </row>
    <row r="351" spans="1:8" x14ac:dyDescent="0.25">
      <c r="A351" s="70"/>
      <c r="B351" s="70"/>
      <c r="C351" s="124">
        <v>4091169434</v>
      </c>
      <c r="D351" s="124">
        <v>4199373874</v>
      </c>
      <c r="E351" s="123">
        <f t="shared" si="11"/>
        <v>108204440</v>
      </c>
      <c r="F351" s="171"/>
      <c r="G351" s="99"/>
      <c r="H351" s="99"/>
    </row>
  </sheetData>
  <sheetProtection algorithmName="SHA-512" hashValue="cqWDOFAL/2ovAIhLzMB7zQ8LACBeWV8trq2ZfsVgshSM+Hx/y+q/iqrWtLTn13lOqPJCN9FAyDzGVtSXV979Vw==" saltValue="KAs69ghwxo1eh61VEKWSww==" spinCount="100000" sheet="1" objects="1" scenarios="1"/>
  <autoFilter ref="A5:J352"/>
  <pageMargins left="0.7" right="0.7" top="0.75" bottom="0.75" header="0.3" footer="0.3"/>
  <pageSetup orientation="portrait" horizontalDpi="4294967294"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5" tint="0.39997558519241921"/>
  </sheetPr>
  <dimension ref="A1:I348"/>
  <sheetViews>
    <sheetView workbookViewId="0">
      <selection activeCell="D5" sqref="D5"/>
    </sheetView>
  </sheetViews>
  <sheetFormatPr baseColWidth="10" defaultRowHeight="15" x14ac:dyDescent="0.25"/>
  <cols>
    <col min="1" max="1" width="9.5703125" style="125" bestFit="1" customWidth="1"/>
    <col min="2" max="2" width="23.5703125" bestFit="1" customWidth="1"/>
    <col min="3" max="4" width="18.7109375" style="6" bestFit="1" customWidth="1"/>
    <col min="5" max="6" width="11" style="6" customWidth="1"/>
    <col min="7" max="7" width="11.42578125" style="1" customWidth="1"/>
    <col min="8" max="8" width="20.42578125" style="108" customWidth="1"/>
    <col min="9" max="9" width="18.85546875" style="22" customWidth="1"/>
  </cols>
  <sheetData>
    <row r="1" spans="1:9" s="7" customFormat="1" ht="29.25" customHeight="1" x14ac:dyDescent="0.2">
      <c r="A1" s="287" t="s">
        <v>395</v>
      </c>
      <c r="B1" s="287"/>
      <c r="C1" s="34"/>
      <c r="D1" s="34"/>
      <c r="E1" s="34"/>
      <c r="F1" s="34"/>
      <c r="G1" s="35"/>
      <c r="H1" s="36"/>
      <c r="I1" s="37"/>
    </row>
    <row r="2" spans="1:9" s="4" customFormat="1" ht="45" x14ac:dyDescent="0.25">
      <c r="A2" s="126"/>
      <c r="B2" s="2"/>
      <c r="C2" s="188" t="s">
        <v>394</v>
      </c>
      <c r="D2" s="188"/>
      <c r="E2" s="188"/>
      <c r="F2" s="187"/>
      <c r="G2" s="107" t="s">
        <v>393</v>
      </c>
      <c r="H2" s="106"/>
      <c r="I2" s="150"/>
    </row>
    <row r="3" spans="1:9" ht="34.5" customHeight="1" x14ac:dyDescent="0.25">
      <c r="A3" s="151" t="s">
        <v>0</v>
      </c>
      <c r="B3" s="142" t="s">
        <v>2</v>
      </c>
      <c r="C3" s="270" t="s">
        <v>1192</v>
      </c>
      <c r="D3" s="270" t="s">
        <v>1191</v>
      </c>
      <c r="E3" s="259" t="s">
        <v>391</v>
      </c>
      <c r="F3" s="259" t="s">
        <v>392</v>
      </c>
      <c r="G3" s="142"/>
      <c r="H3" s="148"/>
      <c r="I3" s="149" t="s">
        <v>386</v>
      </c>
    </row>
    <row r="4" spans="1:9" x14ac:dyDescent="0.25">
      <c r="A4" s="117">
        <v>1101</v>
      </c>
      <c r="B4" s="5" t="s">
        <v>60</v>
      </c>
      <c r="C4" s="153">
        <v>1</v>
      </c>
      <c r="D4" s="153">
        <v>1</v>
      </c>
      <c r="E4" s="189">
        <f>VLOOKUP(A4,'RFCM 2019'!$A$4:$O$349,15,FALSE)</f>
        <v>1</v>
      </c>
      <c r="F4" s="152">
        <f>VLOOKUP(A4,'Encuesta Diagnóstico 2019'!$B$2:$D$347,3,FALSE)</f>
        <v>1</v>
      </c>
      <c r="G4" s="128">
        <f t="shared" ref="G4:G67" si="0">COUNTIF(C4:F4,"&gt;=0")</f>
        <v>4</v>
      </c>
      <c r="H4" s="129">
        <f>SUM(C4:F4)/G4</f>
        <v>1</v>
      </c>
      <c r="I4" s="82">
        <f t="shared" ref="I4:I67" si="1">+H4</f>
        <v>1</v>
      </c>
    </row>
    <row r="5" spans="1:9" ht="31.15" customHeight="1" x14ac:dyDescent="0.25">
      <c r="A5" s="117">
        <v>1107</v>
      </c>
      <c r="B5" s="5" t="s">
        <v>70</v>
      </c>
      <c r="C5" s="153">
        <v>1</v>
      </c>
      <c r="D5" s="153">
        <v>1</v>
      </c>
      <c r="E5" s="189">
        <f>VLOOKUP(A5,'RFCM 2019'!$A$4:$O$349,15,FALSE)</f>
        <v>1</v>
      </c>
      <c r="F5" s="152">
        <f>VLOOKUP(A5,'Encuesta Diagnóstico 2019'!$B$2:$D$347,3,FALSE)</f>
        <v>1</v>
      </c>
      <c r="G5" s="128">
        <f t="shared" si="0"/>
        <v>4</v>
      </c>
      <c r="H5" s="129">
        <f t="shared" ref="H5:H68" si="2">SUM(C5:F5)/G5</f>
        <v>1</v>
      </c>
      <c r="I5" s="82">
        <f t="shared" si="1"/>
        <v>1</v>
      </c>
    </row>
    <row r="6" spans="1:9" ht="31.15" customHeight="1" x14ac:dyDescent="0.25">
      <c r="A6" s="117">
        <v>1401</v>
      </c>
      <c r="B6" s="5" t="s">
        <v>220</v>
      </c>
      <c r="C6" s="153">
        <v>0.94440000000000002</v>
      </c>
      <c r="D6" s="153">
        <v>1</v>
      </c>
      <c r="E6" s="189">
        <f>VLOOKUP(A6,'RFCM 2019'!$A$4:$O$349,15,FALSE)</f>
        <v>1</v>
      </c>
      <c r="F6" s="152">
        <f>VLOOKUP(A6,'Encuesta Diagnóstico 2019'!$B$2:$D$347,3,FALSE)</f>
        <v>1</v>
      </c>
      <c r="G6" s="128">
        <f t="shared" si="0"/>
        <v>4</v>
      </c>
      <c r="H6" s="129">
        <f t="shared" si="2"/>
        <v>0.98609999999999998</v>
      </c>
      <c r="I6" s="82">
        <f t="shared" si="1"/>
        <v>0.98609999999999998</v>
      </c>
    </row>
    <row r="7" spans="1:9" x14ac:dyDescent="0.25">
      <c r="A7" s="117">
        <v>1402</v>
      </c>
      <c r="B7" s="5" t="s">
        <v>261</v>
      </c>
      <c r="C7" s="153">
        <v>1</v>
      </c>
      <c r="D7" s="153">
        <v>1</v>
      </c>
      <c r="E7" s="189">
        <f>VLOOKUP(A7,'RFCM 2019'!$A$4:$O$349,15,FALSE)</f>
        <v>1</v>
      </c>
      <c r="F7" s="152">
        <f>VLOOKUP(A7,'Encuesta Diagnóstico 2019'!$B$2:$D$347,3,FALSE)</f>
        <v>1</v>
      </c>
      <c r="G7" s="128">
        <f t="shared" si="0"/>
        <v>4</v>
      </c>
      <c r="H7" s="129">
        <f t="shared" si="2"/>
        <v>1</v>
      </c>
      <c r="I7" s="82">
        <f t="shared" si="1"/>
        <v>1</v>
      </c>
    </row>
    <row r="8" spans="1:9" x14ac:dyDescent="0.25">
      <c r="A8" s="117">
        <v>1403</v>
      </c>
      <c r="B8" s="5" t="s">
        <v>334</v>
      </c>
      <c r="C8" s="153">
        <v>0.16669999999999999</v>
      </c>
      <c r="D8" s="153">
        <v>0.48630000000000001</v>
      </c>
      <c r="E8" s="189">
        <f>VLOOKUP(A8,'RFCM 2019'!$A$4:$O$349,15,FALSE)</f>
        <v>1</v>
      </c>
      <c r="F8" s="152">
        <f>VLOOKUP(A8,'Encuesta Diagnóstico 2019'!$B$2:$D$347,3,FALSE)</f>
        <v>1</v>
      </c>
      <c r="G8" s="128">
        <f t="shared" si="0"/>
        <v>4</v>
      </c>
      <c r="H8" s="129">
        <f t="shared" si="2"/>
        <v>0.66325000000000001</v>
      </c>
      <c r="I8" s="82">
        <f t="shared" si="1"/>
        <v>0.66325000000000001</v>
      </c>
    </row>
    <row r="9" spans="1:9" x14ac:dyDescent="0.25">
      <c r="A9" s="117">
        <v>1404</v>
      </c>
      <c r="B9" s="5" t="s">
        <v>262</v>
      </c>
      <c r="C9" s="153">
        <v>1</v>
      </c>
      <c r="D9" s="153">
        <v>1</v>
      </c>
      <c r="E9" s="189">
        <f>VLOOKUP(A9,'RFCM 2019'!$A$4:$O$349,15,FALSE)</f>
        <v>1</v>
      </c>
      <c r="F9" s="152">
        <f>VLOOKUP(A9,'Encuesta Diagnóstico 2019'!$B$2:$D$347,3,FALSE)</f>
        <v>1</v>
      </c>
      <c r="G9" s="128">
        <f t="shared" si="0"/>
        <v>4</v>
      </c>
      <c r="H9" s="129">
        <f t="shared" si="2"/>
        <v>1</v>
      </c>
      <c r="I9" s="82">
        <f t="shared" si="1"/>
        <v>1</v>
      </c>
    </row>
    <row r="10" spans="1:9" x14ac:dyDescent="0.25">
      <c r="A10" s="117">
        <v>1405</v>
      </c>
      <c r="B10" s="5" t="s">
        <v>209</v>
      </c>
      <c r="C10" s="153">
        <v>1</v>
      </c>
      <c r="D10" s="153">
        <v>1</v>
      </c>
      <c r="E10" s="189">
        <f>VLOOKUP(A10,'RFCM 2019'!$A$4:$O$349,15,FALSE)</f>
        <v>1</v>
      </c>
      <c r="F10" s="152">
        <f>VLOOKUP(A10,'Encuesta Diagnóstico 2019'!$B$2:$D$347,3,FALSE)</f>
        <v>1</v>
      </c>
      <c r="G10" s="128">
        <f t="shared" si="0"/>
        <v>4</v>
      </c>
      <c r="H10" s="129">
        <f t="shared" si="2"/>
        <v>1</v>
      </c>
      <c r="I10" s="82">
        <f t="shared" si="1"/>
        <v>1</v>
      </c>
    </row>
    <row r="11" spans="1:9" ht="31.15" customHeight="1" x14ac:dyDescent="0.25">
      <c r="A11" s="117">
        <v>2101</v>
      </c>
      <c r="B11" s="5" t="s">
        <v>28</v>
      </c>
      <c r="C11" s="153">
        <v>1</v>
      </c>
      <c r="D11" s="153">
        <v>0.98980000000000001</v>
      </c>
      <c r="E11" s="189">
        <f>VLOOKUP(A11,'RFCM 2019'!$A$4:$O$349,15,FALSE)</f>
        <v>1</v>
      </c>
      <c r="F11" s="152">
        <f>VLOOKUP(A11,'Encuesta Diagnóstico 2019'!$B$2:$D$347,3,FALSE)</f>
        <v>1</v>
      </c>
      <c r="G11" s="128">
        <f t="shared" si="0"/>
        <v>4</v>
      </c>
      <c r="H11" s="129">
        <f t="shared" si="2"/>
        <v>0.99744999999999995</v>
      </c>
      <c r="I11" s="82">
        <f t="shared" si="1"/>
        <v>0.99744999999999995</v>
      </c>
    </row>
    <row r="12" spans="1:9" ht="31.15" customHeight="1" x14ac:dyDescent="0.25">
      <c r="A12" s="117">
        <v>2102</v>
      </c>
      <c r="B12" s="5" t="s">
        <v>143</v>
      </c>
      <c r="C12" s="153">
        <v>0.94440000000000002</v>
      </c>
      <c r="D12" s="153">
        <v>0.84699999999999998</v>
      </c>
      <c r="E12" s="189">
        <f>VLOOKUP(A12,'RFCM 2019'!$A$4:$O$349,15,FALSE)</f>
        <v>1</v>
      </c>
      <c r="F12" s="152">
        <f>VLOOKUP(A12,'Encuesta Diagnóstico 2019'!$B$2:$D$347,3,FALSE)</f>
        <v>1</v>
      </c>
      <c r="G12" s="128">
        <f t="shared" si="0"/>
        <v>4</v>
      </c>
      <c r="H12" s="129">
        <f t="shared" si="2"/>
        <v>0.94784999999999997</v>
      </c>
      <c r="I12" s="82">
        <f t="shared" si="1"/>
        <v>0.94784999999999997</v>
      </c>
    </row>
    <row r="13" spans="1:9" ht="31.15" customHeight="1" x14ac:dyDescent="0.25">
      <c r="A13" s="117">
        <v>2103</v>
      </c>
      <c r="B13" s="5" t="s">
        <v>206</v>
      </c>
      <c r="C13" s="153">
        <v>1</v>
      </c>
      <c r="D13" s="153">
        <v>1</v>
      </c>
      <c r="E13" s="189">
        <f>VLOOKUP(A13,'RFCM 2019'!$A$4:$O$349,15,FALSE)</f>
        <v>1</v>
      </c>
      <c r="F13" s="152">
        <f>VLOOKUP(A13,'Encuesta Diagnóstico 2019'!$B$2:$D$347,3,FALSE)</f>
        <v>1</v>
      </c>
      <c r="G13" s="128">
        <f t="shared" si="0"/>
        <v>4</v>
      </c>
      <c r="H13" s="129">
        <f t="shared" si="2"/>
        <v>1</v>
      </c>
      <c r="I13" s="82">
        <f t="shared" si="1"/>
        <v>1</v>
      </c>
    </row>
    <row r="14" spans="1:9" x14ac:dyDescent="0.25">
      <c r="A14" s="117">
        <v>2104</v>
      </c>
      <c r="B14" s="5" t="s">
        <v>129</v>
      </c>
      <c r="C14" s="153">
        <v>0</v>
      </c>
      <c r="D14" s="153">
        <v>0</v>
      </c>
      <c r="E14" s="189">
        <f>VLOOKUP(A14,'RFCM 2019'!$A$4:$O$349,15,FALSE)</f>
        <v>1</v>
      </c>
      <c r="F14" s="152">
        <f>VLOOKUP(A14,'Encuesta Diagnóstico 2019'!$B$2:$D$347,3,FALSE)</f>
        <v>1</v>
      </c>
      <c r="G14" s="128">
        <f t="shared" si="0"/>
        <v>4</v>
      </c>
      <c r="H14" s="129">
        <f t="shared" si="2"/>
        <v>0.5</v>
      </c>
      <c r="I14" s="82">
        <f t="shared" si="1"/>
        <v>0.5</v>
      </c>
    </row>
    <row r="15" spans="1:9" x14ac:dyDescent="0.25">
      <c r="A15" s="117">
        <v>2201</v>
      </c>
      <c r="B15" s="5" t="s">
        <v>74</v>
      </c>
      <c r="C15" s="153">
        <v>0.88890000000000002</v>
      </c>
      <c r="D15" s="153">
        <v>0.56279999999999997</v>
      </c>
      <c r="E15" s="189">
        <f>VLOOKUP(A15,'RFCM 2019'!$A$4:$O$349,15,FALSE)</f>
        <v>1</v>
      </c>
      <c r="F15" s="152">
        <f>VLOOKUP(A15,'Encuesta Diagnóstico 2019'!$B$2:$D$347,3,FALSE)</f>
        <v>1</v>
      </c>
      <c r="G15" s="128">
        <f t="shared" si="0"/>
        <v>4</v>
      </c>
      <c r="H15" s="129">
        <f t="shared" si="2"/>
        <v>0.86292499999999994</v>
      </c>
      <c r="I15" s="82">
        <f t="shared" si="1"/>
        <v>0.86292499999999994</v>
      </c>
    </row>
    <row r="16" spans="1:9" x14ac:dyDescent="0.25">
      <c r="A16" s="117">
        <v>2202</v>
      </c>
      <c r="B16" s="5" t="s">
        <v>326</v>
      </c>
      <c r="C16" s="153">
        <v>1</v>
      </c>
      <c r="D16" s="153">
        <v>1</v>
      </c>
      <c r="E16" s="189">
        <f>VLOOKUP(A16,'RFCM 2019'!$A$4:$O$349,15,FALSE)</f>
        <v>1</v>
      </c>
      <c r="F16" s="152">
        <f>VLOOKUP(A16,'Encuesta Diagnóstico 2019'!$B$2:$D$347,3,FALSE)</f>
        <v>1</v>
      </c>
      <c r="G16" s="128">
        <f t="shared" si="0"/>
        <v>4</v>
      </c>
      <c r="H16" s="129">
        <f t="shared" si="2"/>
        <v>1</v>
      </c>
      <c r="I16" s="82">
        <f t="shared" si="1"/>
        <v>1</v>
      </c>
    </row>
    <row r="17" spans="1:9" ht="46.9" customHeight="1" x14ac:dyDescent="0.25">
      <c r="A17" s="117">
        <v>2203</v>
      </c>
      <c r="B17" s="5" t="s">
        <v>202</v>
      </c>
      <c r="C17" s="153">
        <v>1</v>
      </c>
      <c r="D17" s="153">
        <v>1</v>
      </c>
      <c r="E17" s="189">
        <f>VLOOKUP(A17,'RFCM 2019'!$A$4:$O$349,15,FALSE)</f>
        <v>0.91700000000000004</v>
      </c>
      <c r="F17" s="152">
        <f>VLOOKUP(A17,'Encuesta Diagnóstico 2019'!$B$2:$D$347,3,FALSE)</f>
        <v>1</v>
      </c>
      <c r="G17" s="128">
        <f t="shared" si="0"/>
        <v>4</v>
      </c>
      <c r="H17" s="129">
        <f t="shared" si="2"/>
        <v>0.97924999999999995</v>
      </c>
      <c r="I17" s="82">
        <f t="shared" si="1"/>
        <v>0.97924999999999995</v>
      </c>
    </row>
    <row r="18" spans="1:9" x14ac:dyDescent="0.25">
      <c r="A18" s="117">
        <v>2301</v>
      </c>
      <c r="B18" s="5" t="s">
        <v>125</v>
      </c>
      <c r="C18" s="153">
        <v>1</v>
      </c>
      <c r="D18" s="153">
        <v>1</v>
      </c>
      <c r="E18" s="189">
        <f>VLOOKUP(A18,'RFCM 2019'!$A$4:$O$349,15,FALSE)</f>
        <v>1</v>
      </c>
      <c r="F18" s="152">
        <f>VLOOKUP(A18,'Encuesta Diagnóstico 2019'!$B$2:$D$347,3,FALSE)</f>
        <v>1</v>
      </c>
      <c r="G18" s="128">
        <f t="shared" si="0"/>
        <v>4</v>
      </c>
      <c r="H18" s="129">
        <f t="shared" si="2"/>
        <v>1</v>
      </c>
      <c r="I18" s="82">
        <f t="shared" si="1"/>
        <v>1</v>
      </c>
    </row>
    <row r="19" spans="1:9" ht="31.15" customHeight="1" x14ac:dyDescent="0.25">
      <c r="A19" s="117">
        <v>2302</v>
      </c>
      <c r="B19" s="5" t="s">
        <v>145</v>
      </c>
      <c r="C19" s="153">
        <v>1</v>
      </c>
      <c r="D19" s="153">
        <v>1</v>
      </c>
      <c r="E19" s="189">
        <f>VLOOKUP(A19,'RFCM 2019'!$A$4:$O$349,15,FALSE)</f>
        <v>1</v>
      </c>
      <c r="F19" s="152">
        <f>VLOOKUP(A19,'Encuesta Diagnóstico 2019'!$B$2:$D$347,3,FALSE)</f>
        <v>1</v>
      </c>
      <c r="G19" s="128">
        <f t="shared" si="0"/>
        <v>4</v>
      </c>
      <c r="H19" s="129">
        <f t="shared" si="2"/>
        <v>1</v>
      </c>
      <c r="I19" s="82">
        <f t="shared" si="1"/>
        <v>1</v>
      </c>
    </row>
    <row r="20" spans="1:9" x14ac:dyDescent="0.25">
      <c r="A20" s="117">
        <v>3101</v>
      </c>
      <c r="B20" s="5" t="s">
        <v>52</v>
      </c>
      <c r="C20" s="153">
        <v>1</v>
      </c>
      <c r="D20" s="153">
        <v>1</v>
      </c>
      <c r="E20" s="189">
        <f>VLOOKUP(A20,'RFCM 2019'!$A$4:$O$349,15,FALSE)</f>
        <v>1</v>
      </c>
      <c r="F20" s="152">
        <f>VLOOKUP(A20,'Encuesta Diagnóstico 2019'!$B$2:$D$347,3,FALSE)</f>
        <v>1</v>
      </c>
      <c r="G20" s="128">
        <f t="shared" si="0"/>
        <v>4</v>
      </c>
      <c r="H20" s="129">
        <f t="shared" si="2"/>
        <v>1</v>
      </c>
      <c r="I20" s="82">
        <f t="shared" si="1"/>
        <v>1</v>
      </c>
    </row>
    <row r="21" spans="1:9" x14ac:dyDescent="0.25">
      <c r="A21" s="117">
        <v>3102</v>
      </c>
      <c r="B21" s="5" t="s">
        <v>87</v>
      </c>
      <c r="C21" s="153">
        <v>1</v>
      </c>
      <c r="D21" s="153">
        <v>1</v>
      </c>
      <c r="E21" s="189">
        <f>VLOOKUP(A21,'RFCM 2019'!$A$4:$O$349,15,FALSE)</f>
        <v>1</v>
      </c>
      <c r="F21" s="152">
        <f>VLOOKUP(A21,'Encuesta Diagnóstico 2019'!$B$2:$D$347,3,FALSE)</f>
        <v>1</v>
      </c>
      <c r="G21" s="128">
        <f t="shared" si="0"/>
        <v>4</v>
      </c>
      <c r="H21" s="129">
        <f t="shared" si="2"/>
        <v>1</v>
      </c>
      <c r="I21" s="82">
        <f t="shared" si="1"/>
        <v>1</v>
      </c>
    </row>
    <row r="22" spans="1:9" ht="31.15" customHeight="1" x14ac:dyDescent="0.25">
      <c r="A22" s="117">
        <v>3103</v>
      </c>
      <c r="B22" s="5" t="s">
        <v>168</v>
      </c>
      <c r="C22" s="153">
        <v>1</v>
      </c>
      <c r="D22" s="153">
        <v>1</v>
      </c>
      <c r="E22" s="189">
        <f>VLOOKUP(A22,'RFCM 2019'!$A$4:$O$349,15,FALSE)</f>
        <v>1</v>
      </c>
      <c r="F22" s="152">
        <f>VLOOKUP(A22,'Encuesta Diagnóstico 2019'!$B$2:$D$347,3,FALSE)</f>
        <v>1</v>
      </c>
      <c r="G22" s="128">
        <f t="shared" si="0"/>
        <v>4</v>
      </c>
      <c r="H22" s="129">
        <f t="shared" si="2"/>
        <v>1</v>
      </c>
      <c r="I22" s="82">
        <f t="shared" si="1"/>
        <v>1</v>
      </c>
    </row>
    <row r="23" spans="1:9" x14ac:dyDescent="0.25">
      <c r="A23" s="117">
        <v>3201</v>
      </c>
      <c r="B23" s="5" t="s">
        <v>133</v>
      </c>
      <c r="C23" s="153">
        <v>1</v>
      </c>
      <c r="D23" s="153">
        <v>1</v>
      </c>
      <c r="E23" s="189">
        <f>VLOOKUP(A23,'RFCM 2019'!$A$4:$O$349,15,FALSE)</f>
        <v>1</v>
      </c>
      <c r="F23" s="152">
        <f>VLOOKUP(A23,'Encuesta Diagnóstico 2019'!$B$2:$D$347,3,FALSE)</f>
        <v>1</v>
      </c>
      <c r="G23" s="128">
        <f t="shared" si="0"/>
        <v>4</v>
      </c>
      <c r="H23" s="129">
        <f t="shared" si="2"/>
        <v>1</v>
      </c>
      <c r="I23" s="82">
        <f t="shared" si="1"/>
        <v>1</v>
      </c>
    </row>
    <row r="24" spans="1:9" ht="31.15" customHeight="1" x14ac:dyDescent="0.25">
      <c r="A24" s="117">
        <v>3202</v>
      </c>
      <c r="B24" s="5" t="s">
        <v>181</v>
      </c>
      <c r="C24" s="153">
        <v>0.94440000000000002</v>
      </c>
      <c r="D24" s="153">
        <v>0.9133</v>
      </c>
      <c r="E24" s="189">
        <f>VLOOKUP(A24,'RFCM 2019'!$A$4:$O$349,15,FALSE)</f>
        <v>1</v>
      </c>
      <c r="F24" s="152">
        <f>VLOOKUP(A24,'Encuesta Diagnóstico 2019'!$B$2:$D$347,3,FALSE)</f>
        <v>1</v>
      </c>
      <c r="G24" s="128">
        <f t="shared" si="0"/>
        <v>4</v>
      </c>
      <c r="H24" s="129">
        <f t="shared" si="2"/>
        <v>0.96442499999999998</v>
      </c>
      <c r="I24" s="82">
        <f t="shared" si="1"/>
        <v>0.96442499999999998</v>
      </c>
    </row>
    <row r="25" spans="1:9" x14ac:dyDescent="0.25">
      <c r="A25" s="117">
        <v>3301</v>
      </c>
      <c r="B25" s="5" t="s">
        <v>142</v>
      </c>
      <c r="C25" s="153">
        <v>1</v>
      </c>
      <c r="D25" s="153">
        <v>1</v>
      </c>
      <c r="E25" s="189">
        <f>VLOOKUP(A25,'RFCM 2019'!$A$4:$O$349,15,FALSE)</f>
        <v>1</v>
      </c>
      <c r="F25" s="152">
        <f>VLOOKUP(A25,'Encuesta Diagnóstico 2019'!$B$2:$D$347,3,FALSE)</f>
        <v>1</v>
      </c>
      <c r="G25" s="128">
        <f t="shared" si="0"/>
        <v>4</v>
      </c>
      <c r="H25" s="129">
        <f t="shared" si="2"/>
        <v>1</v>
      </c>
      <c r="I25" s="82">
        <f t="shared" si="1"/>
        <v>1</v>
      </c>
    </row>
    <row r="26" spans="1:9" ht="31.15" customHeight="1" x14ac:dyDescent="0.25">
      <c r="A26" s="117">
        <v>3302</v>
      </c>
      <c r="B26" s="5" t="s">
        <v>329</v>
      </c>
      <c r="C26" s="153">
        <v>1</v>
      </c>
      <c r="D26" s="153">
        <v>1</v>
      </c>
      <c r="E26" s="189">
        <f>VLOOKUP(A26,'RFCM 2019'!$A$4:$O$349,15,FALSE)</f>
        <v>1</v>
      </c>
      <c r="F26" s="152">
        <f>VLOOKUP(A26,'Encuesta Diagnóstico 2019'!$B$2:$D$347,3,FALSE)</f>
        <v>1</v>
      </c>
      <c r="G26" s="128">
        <f t="shared" si="0"/>
        <v>4</v>
      </c>
      <c r="H26" s="129">
        <f t="shared" si="2"/>
        <v>1</v>
      </c>
      <c r="I26" s="82">
        <f t="shared" si="1"/>
        <v>1</v>
      </c>
    </row>
    <row r="27" spans="1:9" x14ac:dyDescent="0.25">
      <c r="A27" s="117">
        <v>3303</v>
      </c>
      <c r="B27" s="5" t="s">
        <v>159</v>
      </c>
      <c r="C27" s="153">
        <v>1</v>
      </c>
      <c r="D27" s="153">
        <v>1</v>
      </c>
      <c r="E27" s="189">
        <f>VLOOKUP(A27,'RFCM 2019'!$A$4:$O$349,15,FALSE)</f>
        <v>1</v>
      </c>
      <c r="F27" s="152">
        <f>VLOOKUP(A27,'Encuesta Diagnóstico 2019'!$B$2:$D$347,3,FALSE)</f>
        <v>1</v>
      </c>
      <c r="G27" s="128">
        <f t="shared" si="0"/>
        <v>4</v>
      </c>
      <c r="H27" s="129">
        <f t="shared" si="2"/>
        <v>1</v>
      </c>
      <c r="I27" s="82">
        <f t="shared" si="1"/>
        <v>1</v>
      </c>
    </row>
    <row r="28" spans="1:9" x14ac:dyDescent="0.25">
      <c r="A28" s="117">
        <v>3304</v>
      </c>
      <c r="B28" s="5" t="s">
        <v>217</v>
      </c>
      <c r="C28" s="153">
        <v>1</v>
      </c>
      <c r="D28" s="153">
        <v>1</v>
      </c>
      <c r="E28" s="189">
        <f>VLOOKUP(A28,'RFCM 2019'!$A$4:$O$349,15,FALSE)</f>
        <v>1</v>
      </c>
      <c r="F28" s="152">
        <f>VLOOKUP(A28,'Encuesta Diagnóstico 2019'!$B$2:$D$347,3,FALSE)</f>
        <v>1</v>
      </c>
      <c r="G28" s="128">
        <f t="shared" si="0"/>
        <v>4</v>
      </c>
      <c r="H28" s="129">
        <f t="shared" si="2"/>
        <v>1</v>
      </c>
      <c r="I28" s="82">
        <f t="shared" si="1"/>
        <v>1</v>
      </c>
    </row>
    <row r="29" spans="1:9" x14ac:dyDescent="0.25">
      <c r="A29" s="117">
        <v>4101</v>
      </c>
      <c r="B29" s="5" t="s">
        <v>84</v>
      </c>
      <c r="C29" s="153">
        <v>1</v>
      </c>
      <c r="D29" s="153">
        <v>1</v>
      </c>
      <c r="E29" s="189">
        <f>VLOOKUP(A29,'RFCM 2019'!$A$4:$O$349,15,FALSE)</f>
        <v>1</v>
      </c>
      <c r="F29" s="152">
        <f>VLOOKUP(A29,'Encuesta Diagnóstico 2019'!$B$2:$D$347,3,FALSE)</f>
        <v>1</v>
      </c>
      <c r="G29" s="128">
        <f t="shared" si="0"/>
        <v>4</v>
      </c>
      <c r="H29" s="129">
        <f t="shared" si="2"/>
        <v>1</v>
      </c>
      <c r="I29" s="82">
        <f t="shared" si="1"/>
        <v>1</v>
      </c>
    </row>
    <row r="30" spans="1:9" ht="31.15" customHeight="1" x14ac:dyDescent="0.25">
      <c r="A30" s="117">
        <v>4102</v>
      </c>
      <c r="B30" s="5" t="s">
        <v>77</v>
      </c>
      <c r="C30" s="153">
        <v>1</v>
      </c>
      <c r="D30" s="153">
        <v>1</v>
      </c>
      <c r="E30" s="189">
        <f>VLOOKUP(A30,'RFCM 2019'!$A$4:$O$349,15,FALSE)</f>
        <v>1</v>
      </c>
      <c r="F30" s="152">
        <f>VLOOKUP(A30,'Encuesta Diagnóstico 2019'!$B$2:$D$347,3,FALSE)</f>
        <v>1</v>
      </c>
      <c r="G30" s="128">
        <f t="shared" si="0"/>
        <v>4</v>
      </c>
      <c r="H30" s="129">
        <f t="shared" si="2"/>
        <v>1</v>
      </c>
      <c r="I30" s="82">
        <f t="shared" si="1"/>
        <v>1</v>
      </c>
    </row>
    <row r="31" spans="1:9" ht="31.15" customHeight="1" x14ac:dyDescent="0.25">
      <c r="A31" s="117">
        <v>4103</v>
      </c>
      <c r="B31" s="5" t="s">
        <v>89</v>
      </c>
      <c r="C31" s="153">
        <v>1</v>
      </c>
      <c r="D31" s="153">
        <v>1</v>
      </c>
      <c r="E31" s="189">
        <f>VLOOKUP(A31,'RFCM 2019'!$A$4:$O$349,15,FALSE)</f>
        <v>1</v>
      </c>
      <c r="F31" s="152">
        <f>VLOOKUP(A31,'Encuesta Diagnóstico 2019'!$B$2:$D$347,3,FALSE)</f>
        <v>1</v>
      </c>
      <c r="G31" s="128">
        <f t="shared" si="0"/>
        <v>4</v>
      </c>
      <c r="H31" s="129">
        <f t="shared" si="2"/>
        <v>1</v>
      </c>
      <c r="I31" s="82">
        <f t="shared" si="1"/>
        <v>1</v>
      </c>
    </row>
    <row r="32" spans="1:9" ht="31.15" customHeight="1" x14ac:dyDescent="0.25">
      <c r="A32" s="117">
        <v>4104</v>
      </c>
      <c r="B32" s="5" t="s">
        <v>327</v>
      </c>
      <c r="C32" s="153">
        <v>1</v>
      </c>
      <c r="D32" s="153">
        <v>1</v>
      </c>
      <c r="E32" s="189">
        <f>VLOOKUP(A32,'RFCM 2019'!$A$4:$O$349,15,FALSE)</f>
        <v>1</v>
      </c>
      <c r="F32" s="152">
        <f>VLOOKUP(A32,'Encuesta Diagnóstico 2019'!$B$2:$D$347,3,FALSE)</f>
        <v>1</v>
      </c>
      <c r="G32" s="128">
        <f t="shared" si="0"/>
        <v>4</v>
      </c>
      <c r="H32" s="129">
        <f t="shared" si="2"/>
        <v>1</v>
      </c>
      <c r="I32" s="82">
        <f t="shared" si="1"/>
        <v>1</v>
      </c>
    </row>
    <row r="33" spans="1:9" x14ac:dyDescent="0.25">
      <c r="A33" s="117">
        <v>4105</v>
      </c>
      <c r="B33" s="5" t="s">
        <v>208</v>
      </c>
      <c r="C33" s="153">
        <v>1</v>
      </c>
      <c r="D33" s="153">
        <v>1</v>
      </c>
      <c r="E33" s="189">
        <f>VLOOKUP(A33,'RFCM 2019'!$A$4:$O$349,15,FALSE)</f>
        <v>0.83299999999999996</v>
      </c>
      <c r="F33" s="152">
        <f>VLOOKUP(A33,'Encuesta Diagnóstico 2019'!$B$2:$D$347,3,FALSE)</f>
        <v>1</v>
      </c>
      <c r="G33" s="128">
        <f t="shared" si="0"/>
        <v>4</v>
      </c>
      <c r="H33" s="129">
        <f t="shared" si="2"/>
        <v>0.95825000000000005</v>
      </c>
      <c r="I33" s="82">
        <f t="shared" si="1"/>
        <v>0.95825000000000005</v>
      </c>
    </row>
    <row r="34" spans="1:9" x14ac:dyDescent="0.25">
      <c r="A34" s="117">
        <v>4106</v>
      </c>
      <c r="B34" s="5" t="s">
        <v>230</v>
      </c>
      <c r="C34" s="153">
        <v>1</v>
      </c>
      <c r="D34" s="153">
        <v>1</v>
      </c>
      <c r="E34" s="189">
        <f>VLOOKUP(A34,'RFCM 2019'!$A$4:$O$349,15,FALSE)</f>
        <v>1</v>
      </c>
      <c r="F34" s="152">
        <f>VLOOKUP(A34,'Encuesta Diagnóstico 2019'!$B$2:$D$347,3,FALSE)</f>
        <v>1</v>
      </c>
      <c r="G34" s="128">
        <f t="shared" si="0"/>
        <v>4</v>
      </c>
      <c r="H34" s="129">
        <f t="shared" si="2"/>
        <v>1</v>
      </c>
      <c r="I34" s="82">
        <f t="shared" si="1"/>
        <v>1</v>
      </c>
    </row>
    <row r="35" spans="1:9" x14ac:dyDescent="0.25">
      <c r="A35" s="117">
        <v>4201</v>
      </c>
      <c r="B35" s="5" t="s">
        <v>119</v>
      </c>
      <c r="C35" s="153">
        <v>1</v>
      </c>
      <c r="D35" s="153">
        <v>0.97809999999999997</v>
      </c>
      <c r="E35" s="189">
        <f>VLOOKUP(A35,'RFCM 2019'!$A$4:$O$349,15,FALSE)</f>
        <v>1</v>
      </c>
      <c r="F35" s="152">
        <f>VLOOKUP(A35,'Encuesta Diagnóstico 2019'!$B$2:$D$347,3,FALSE)</f>
        <v>1</v>
      </c>
      <c r="G35" s="128">
        <f t="shared" si="0"/>
        <v>4</v>
      </c>
      <c r="H35" s="129">
        <f t="shared" si="2"/>
        <v>0.99452499999999999</v>
      </c>
      <c r="I35" s="82">
        <f t="shared" si="1"/>
        <v>0.99452499999999999</v>
      </c>
    </row>
    <row r="36" spans="1:9" x14ac:dyDescent="0.25">
      <c r="A36" s="117">
        <v>4202</v>
      </c>
      <c r="B36" s="5" t="s">
        <v>248</v>
      </c>
      <c r="C36" s="153">
        <v>1</v>
      </c>
      <c r="D36" s="153">
        <v>1</v>
      </c>
      <c r="E36" s="189">
        <f>VLOOKUP(A36,'RFCM 2019'!$A$4:$O$349,15,FALSE)</f>
        <v>1</v>
      </c>
      <c r="F36" s="152">
        <f>VLOOKUP(A36,'Encuesta Diagnóstico 2019'!$B$2:$D$347,3,FALSE)</f>
        <v>1</v>
      </c>
      <c r="G36" s="128">
        <f t="shared" si="0"/>
        <v>4</v>
      </c>
      <c r="H36" s="129">
        <f t="shared" si="2"/>
        <v>1</v>
      </c>
      <c r="I36" s="82">
        <f t="shared" si="1"/>
        <v>1</v>
      </c>
    </row>
    <row r="37" spans="1:9" x14ac:dyDescent="0.25">
      <c r="A37" s="117">
        <v>4203</v>
      </c>
      <c r="B37" s="5" t="s">
        <v>171</v>
      </c>
      <c r="C37" s="153">
        <v>1</v>
      </c>
      <c r="D37" s="153">
        <v>1</v>
      </c>
      <c r="E37" s="189">
        <f>VLOOKUP(A37,'RFCM 2019'!$A$4:$O$349,15,FALSE)</f>
        <v>1</v>
      </c>
      <c r="F37" s="152">
        <f>VLOOKUP(A37,'Encuesta Diagnóstico 2019'!$B$2:$D$347,3,FALSE)</f>
        <v>1</v>
      </c>
      <c r="G37" s="128">
        <f t="shared" si="0"/>
        <v>4</v>
      </c>
      <c r="H37" s="129">
        <f t="shared" si="2"/>
        <v>1</v>
      </c>
      <c r="I37" s="82">
        <f t="shared" si="1"/>
        <v>1</v>
      </c>
    </row>
    <row r="38" spans="1:9" ht="31.15" customHeight="1" x14ac:dyDescent="0.25">
      <c r="A38" s="117">
        <v>4204</v>
      </c>
      <c r="B38" s="5" t="s">
        <v>308</v>
      </c>
      <c r="C38" s="153">
        <v>1</v>
      </c>
      <c r="D38" s="153">
        <v>1</v>
      </c>
      <c r="E38" s="189">
        <f>VLOOKUP(A38,'RFCM 2019'!$A$4:$O$349,15,FALSE)</f>
        <v>0.75</v>
      </c>
      <c r="F38" s="152">
        <f>VLOOKUP(A38,'Encuesta Diagnóstico 2019'!$B$2:$D$347,3,FALSE)</f>
        <v>1</v>
      </c>
      <c r="G38" s="128">
        <f t="shared" si="0"/>
        <v>4</v>
      </c>
      <c r="H38" s="129">
        <f t="shared" si="2"/>
        <v>0.9375</v>
      </c>
      <c r="I38" s="82">
        <f t="shared" si="1"/>
        <v>0.9375</v>
      </c>
    </row>
    <row r="39" spans="1:9" x14ac:dyDescent="0.25">
      <c r="A39" s="117">
        <v>4301</v>
      </c>
      <c r="B39" s="5" t="s">
        <v>124</v>
      </c>
      <c r="C39" s="153">
        <v>1</v>
      </c>
      <c r="D39" s="153">
        <v>0.80330000000000001</v>
      </c>
      <c r="E39" s="189">
        <f>VLOOKUP(A39,'RFCM 2019'!$A$4:$O$349,15,FALSE)</f>
        <v>0.91700000000000004</v>
      </c>
      <c r="F39" s="152">
        <f>VLOOKUP(A39,'Encuesta Diagnóstico 2019'!$B$2:$D$347,3,FALSE)</f>
        <v>1</v>
      </c>
      <c r="G39" s="128">
        <f t="shared" si="0"/>
        <v>4</v>
      </c>
      <c r="H39" s="129">
        <f t="shared" si="2"/>
        <v>0.93007499999999999</v>
      </c>
      <c r="I39" s="82">
        <f t="shared" si="1"/>
        <v>0.93007499999999999</v>
      </c>
    </row>
    <row r="40" spans="1:9" ht="31.15" customHeight="1" x14ac:dyDescent="0.25">
      <c r="A40" s="117">
        <v>4302</v>
      </c>
      <c r="B40" s="5" t="s">
        <v>314</v>
      </c>
      <c r="C40" s="153">
        <v>1</v>
      </c>
      <c r="D40" s="153">
        <v>1</v>
      </c>
      <c r="E40" s="189">
        <f>VLOOKUP(A40,'RFCM 2019'!$A$4:$O$349,15,FALSE)</f>
        <v>1</v>
      </c>
      <c r="F40" s="152">
        <f>VLOOKUP(A40,'Encuesta Diagnóstico 2019'!$B$2:$D$347,3,FALSE)</f>
        <v>1</v>
      </c>
      <c r="G40" s="128">
        <f t="shared" si="0"/>
        <v>4</v>
      </c>
      <c r="H40" s="129">
        <f t="shared" si="2"/>
        <v>1</v>
      </c>
      <c r="I40" s="82">
        <f t="shared" si="1"/>
        <v>1</v>
      </c>
    </row>
    <row r="41" spans="1:9" ht="31.15" customHeight="1" x14ac:dyDescent="0.25">
      <c r="A41" s="117">
        <v>4303</v>
      </c>
      <c r="B41" s="5" t="s">
        <v>253</v>
      </c>
      <c r="C41" s="153">
        <v>1</v>
      </c>
      <c r="D41" s="153">
        <v>1</v>
      </c>
      <c r="E41" s="189">
        <f>VLOOKUP(A41,'RFCM 2019'!$A$4:$O$349,15,FALSE)</f>
        <v>1</v>
      </c>
      <c r="F41" s="152">
        <f>VLOOKUP(A41,'Encuesta Diagnóstico 2019'!$B$2:$D$347,3,FALSE)</f>
        <v>1</v>
      </c>
      <c r="G41" s="128">
        <f t="shared" si="0"/>
        <v>4</v>
      </c>
      <c r="H41" s="129">
        <f t="shared" si="2"/>
        <v>1</v>
      </c>
      <c r="I41" s="82">
        <f t="shared" si="1"/>
        <v>1</v>
      </c>
    </row>
    <row r="42" spans="1:9" ht="31.15" customHeight="1" x14ac:dyDescent="0.25">
      <c r="A42" s="117">
        <v>4304</v>
      </c>
      <c r="B42" s="5" t="s">
        <v>299</v>
      </c>
      <c r="C42" s="153">
        <v>1</v>
      </c>
      <c r="D42" s="153">
        <v>1</v>
      </c>
      <c r="E42" s="189">
        <f>VLOOKUP(A42,'RFCM 2019'!$A$4:$O$349,15,FALSE)</f>
        <v>1</v>
      </c>
      <c r="F42" s="152">
        <f>VLOOKUP(A42,'Encuesta Diagnóstico 2019'!$B$2:$D$347,3,FALSE)</f>
        <v>1</v>
      </c>
      <c r="G42" s="128">
        <f t="shared" si="0"/>
        <v>4</v>
      </c>
      <c r="H42" s="129">
        <f t="shared" si="2"/>
        <v>1</v>
      </c>
      <c r="I42" s="82">
        <f t="shared" si="1"/>
        <v>1</v>
      </c>
    </row>
    <row r="43" spans="1:9" ht="31.15" customHeight="1" x14ac:dyDescent="0.25">
      <c r="A43" s="117">
        <v>4305</v>
      </c>
      <c r="B43" s="5" t="s">
        <v>282</v>
      </c>
      <c r="C43" s="153">
        <v>1</v>
      </c>
      <c r="D43" s="153">
        <v>1</v>
      </c>
      <c r="E43" s="189">
        <f>VLOOKUP(A43,'RFCM 2019'!$A$4:$O$349,15,FALSE)</f>
        <v>1</v>
      </c>
      <c r="F43" s="152">
        <f>VLOOKUP(A43,'Encuesta Diagnóstico 2019'!$B$2:$D$347,3,FALSE)</f>
        <v>1</v>
      </c>
      <c r="G43" s="128">
        <f t="shared" si="0"/>
        <v>4</v>
      </c>
      <c r="H43" s="129">
        <f t="shared" si="2"/>
        <v>1</v>
      </c>
      <c r="I43" s="82">
        <f t="shared" si="1"/>
        <v>1</v>
      </c>
    </row>
    <row r="44" spans="1:9" ht="31.15" customHeight="1" x14ac:dyDescent="0.25">
      <c r="A44" s="117">
        <v>5101</v>
      </c>
      <c r="B44" s="5" t="s">
        <v>47</v>
      </c>
      <c r="C44" s="153">
        <v>1</v>
      </c>
      <c r="D44" s="153">
        <v>1</v>
      </c>
      <c r="E44" s="189">
        <f>VLOOKUP(A44,'RFCM 2019'!$A$4:$O$349,15,FALSE)</f>
        <v>1</v>
      </c>
      <c r="F44" s="152">
        <f>VLOOKUP(A44,'Encuesta Diagnóstico 2019'!$B$2:$D$347,3,FALSE)</f>
        <v>1</v>
      </c>
      <c r="G44" s="128">
        <f t="shared" si="0"/>
        <v>4</v>
      </c>
      <c r="H44" s="129">
        <f t="shared" si="2"/>
        <v>1</v>
      </c>
      <c r="I44" s="82">
        <f t="shared" si="1"/>
        <v>1</v>
      </c>
    </row>
    <row r="45" spans="1:9" ht="31.15" customHeight="1" x14ac:dyDescent="0.25">
      <c r="A45" s="117">
        <v>5102</v>
      </c>
      <c r="B45" s="5" t="s">
        <v>152</v>
      </c>
      <c r="C45" s="153">
        <v>1</v>
      </c>
      <c r="D45" s="153">
        <v>1</v>
      </c>
      <c r="E45" s="189">
        <f>VLOOKUP(A45,'RFCM 2019'!$A$4:$O$349,15,FALSE)</f>
        <v>1</v>
      </c>
      <c r="F45" s="152">
        <f>VLOOKUP(A45,'Encuesta Diagnóstico 2019'!$B$2:$D$347,3,FALSE)</f>
        <v>1</v>
      </c>
      <c r="G45" s="128">
        <f t="shared" si="0"/>
        <v>4</v>
      </c>
      <c r="H45" s="129">
        <f t="shared" si="2"/>
        <v>1</v>
      </c>
      <c r="I45" s="82">
        <f t="shared" si="1"/>
        <v>1</v>
      </c>
    </row>
    <row r="46" spans="1:9" x14ac:dyDescent="0.25">
      <c r="A46" s="117">
        <v>5103</v>
      </c>
      <c r="B46" s="5" t="s">
        <v>58</v>
      </c>
      <c r="C46" s="153">
        <v>1</v>
      </c>
      <c r="D46" s="153">
        <v>1</v>
      </c>
      <c r="E46" s="189">
        <f>VLOOKUP(A46,'RFCM 2019'!$A$4:$O$349,15,FALSE)</f>
        <v>1</v>
      </c>
      <c r="F46" s="152">
        <f>VLOOKUP(A46,'Encuesta Diagnóstico 2019'!$B$2:$D$347,3,FALSE)</f>
        <v>0</v>
      </c>
      <c r="G46" s="128">
        <f t="shared" si="0"/>
        <v>4</v>
      </c>
      <c r="H46" s="129">
        <f t="shared" si="2"/>
        <v>0.75</v>
      </c>
      <c r="I46" s="82">
        <f t="shared" si="1"/>
        <v>0.75</v>
      </c>
    </row>
    <row r="47" spans="1:9" ht="46.9" customHeight="1" x14ac:dyDescent="0.25">
      <c r="A47" s="117">
        <v>5104</v>
      </c>
      <c r="B47" s="5" t="s">
        <v>320</v>
      </c>
      <c r="C47" s="153">
        <v>1</v>
      </c>
      <c r="D47" s="153">
        <v>1</v>
      </c>
      <c r="E47" s="189">
        <f>VLOOKUP(A47,'RFCM 2019'!$A$4:$O$349,15,FALSE)</f>
        <v>1</v>
      </c>
      <c r="F47" s="152">
        <f>VLOOKUP(A47,'Encuesta Diagnóstico 2019'!$B$2:$D$347,3,FALSE)</f>
        <v>1</v>
      </c>
      <c r="G47" s="128">
        <f t="shared" si="0"/>
        <v>4</v>
      </c>
      <c r="H47" s="129">
        <f t="shared" si="2"/>
        <v>1</v>
      </c>
      <c r="I47" s="82">
        <f t="shared" si="1"/>
        <v>1</v>
      </c>
    </row>
    <row r="48" spans="1:9" ht="31.15" customHeight="1" x14ac:dyDescent="0.25">
      <c r="A48" s="117">
        <v>5105</v>
      </c>
      <c r="B48" s="5" t="s">
        <v>147</v>
      </c>
      <c r="C48" s="153">
        <v>1</v>
      </c>
      <c r="D48" s="153">
        <v>1</v>
      </c>
      <c r="E48" s="189">
        <f>VLOOKUP(A48,'RFCM 2019'!$A$4:$O$349,15,FALSE)</f>
        <v>1</v>
      </c>
      <c r="F48" s="152">
        <f>VLOOKUP(A48,'Encuesta Diagnóstico 2019'!$B$2:$D$347,3,FALSE)</f>
        <v>1</v>
      </c>
      <c r="G48" s="128">
        <f t="shared" si="0"/>
        <v>4</v>
      </c>
      <c r="H48" s="129">
        <f t="shared" si="2"/>
        <v>1</v>
      </c>
      <c r="I48" s="82">
        <f t="shared" si="1"/>
        <v>1</v>
      </c>
    </row>
    <row r="49" spans="1:9" x14ac:dyDescent="0.25">
      <c r="A49" s="117">
        <v>5107</v>
      </c>
      <c r="B49" s="5" t="s">
        <v>94</v>
      </c>
      <c r="C49" s="153">
        <v>1</v>
      </c>
      <c r="D49" s="153">
        <v>1</v>
      </c>
      <c r="E49" s="189">
        <f>VLOOKUP(A49,'RFCM 2019'!$A$4:$O$349,15,FALSE)</f>
        <v>0.91700000000000004</v>
      </c>
      <c r="F49" s="152">
        <f>VLOOKUP(A49,'Encuesta Diagnóstico 2019'!$B$2:$D$347,3,FALSE)</f>
        <v>1</v>
      </c>
      <c r="G49" s="128">
        <f t="shared" si="0"/>
        <v>4</v>
      </c>
      <c r="H49" s="129">
        <f t="shared" si="2"/>
        <v>0.97924999999999995</v>
      </c>
      <c r="I49" s="82">
        <f t="shared" si="1"/>
        <v>0.97924999999999995</v>
      </c>
    </row>
    <row r="50" spans="1:9" ht="31.15" customHeight="1" x14ac:dyDescent="0.25">
      <c r="A50" s="117">
        <v>5109</v>
      </c>
      <c r="B50" s="5" t="s">
        <v>17</v>
      </c>
      <c r="C50" s="153">
        <v>1</v>
      </c>
      <c r="D50" s="153">
        <v>0.86890000000000001</v>
      </c>
      <c r="E50" s="189">
        <f>VLOOKUP(A50,'RFCM 2019'!$A$4:$O$349,15,FALSE)</f>
        <v>1</v>
      </c>
      <c r="F50" s="152">
        <f>VLOOKUP(A50,'Encuesta Diagnóstico 2019'!$B$2:$D$347,3,FALSE)</f>
        <v>1</v>
      </c>
      <c r="G50" s="128">
        <f t="shared" si="0"/>
        <v>4</v>
      </c>
      <c r="H50" s="129">
        <f t="shared" si="2"/>
        <v>0.967225</v>
      </c>
      <c r="I50" s="82">
        <f t="shared" si="1"/>
        <v>0.967225</v>
      </c>
    </row>
    <row r="51" spans="1:9" ht="31.15" customHeight="1" x14ac:dyDescent="0.25">
      <c r="A51" s="117">
        <v>5201</v>
      </c>
      <c r="B51" s="5" t="s">
        <v>239</v>
      </c>
      <c r="C51" s="153">
        <v>1</v>
      </c>
      <c r="D51" s="153">
        <v>1</v>
      </c>
      <c r="E51" s="189">
        <f>VLOOKUP(A51,'RFCM 2019'!$A$4:$O$349,15,FALSE)</f>
        <v>1</v>
      </c>
      <c r="F51" s="152">
        <f>VLOOKUP(A51,'Encuesta Diagnóstico 2019'!$B$2:$D$347,3,FALSE)</f>
        <v>1</v>
      </c>
      <c r="G51" s="128">
        <f t="shared" si="0"/>
        <v>4</v>
      </c>
      <c r="H51" s="129">
        <f t="shared" si="2"/>
        <v>1</v>
      </c>
      <c r="I51" s="82">
        <f t="shared" si="1"/>
        <v>1</v>
      </c>
    </row>
    <row r="52" spans="1:9" x14ac:dyDescent="0.25">
      <c r="A52" s="117">
        <v>5301</v>
      </c>
      <c r="B52" s="5" t="s">
        <v>139</v>
      </c>
      <c r="C52" s="153">
        <v>1</v>
      </c>
      <c r="D52" s="153">
        <v>1</v>
      </c>
      <c r="E52" s="189">
        <f>VLOOKUP(A52,'RFCM 2019'!$A$4:$O$349,15,FALSE)</f>
        <v>1</v>
      </c>
      <c r="F52" s="152">
        <f>VLOOKUP(A52,'Encuesta Diagnóstico 2019'!$B$2:$D$347,3,FALSE)</f>
        <v>1</v>
      </c>
      <c r="G52" s="128">
        <f t="shared" si="0"/>
        <v>4</v>
      </c>
      <c r="H52" s="129">
        <f t="shared" si="2"/>
        <v>1</v>
      </c>
      <c r="I52" s="82">
        <f t="shared" si="1"/>
        <v>1</v>
      </c>
    </row>
    <row r="53" spans="1:9" ht="31.15" customHeight="1" x14ac:dyDescent="0.25">
      <c r="A53" s="117">
        <v>5302</v>
      </c>
      <c r="B53" s="5" t="s">
        <v>155</v>
      </c>
      <c r="C53" s="153">
        <v>1</v>
      </c>
      <c r="D53" s="153">
        <v>1</v>
      </c>
      <c r="E53" s="189">
        <f>VLOOKUP(A53,'RFCM 2019'!$A$4:$O$349,15,FALSE)</f>
        <v>1</v>
      </c>
      <c r="F53" s="152">
        <f>VLOOKUP(A53,'Encuesta Diagnóstico 2019'!$B$2:$D$347,3,FALSE)</f>
        <v>1</v>
      </c>
      <c r="G53" s="128">
        <f t="shared" si="0"/>
        <v>4</v>
      </c>
      <c r="H53" s="129">
        <f t="shared" si="2"/>
        <v>1</v>
      </c>
      <c r="I53" s="82">
        <f t="shared" si="1"/>
        <v>1</v>
      </c>
    </row>
    <row r="54" spans="1:9" ht="31.15" customHeight="1" x14ac:dyDescent="0.25">
      <c r="A54" s="117">
        <v>5303</v>
      </c>
      <c r="B54" s="5" t="s">
        <v>98</v>
      </c>
      <c r="C54" s="153">
        <v>1</v>
      </c>
      <c r="D54" s="153">
        <v>1</v>
      </c>
      <c r="E54" s="189">
        <f>VLOOKUP(A54,'RFCM 2019'!$A$4:$O$349,15,FALSE)</f>
        <v>1</v>
      </c>
      <c r="F54" s="152">
        <f>VLOOKUP(A54,'Encuesta Diagnóstico 2019'!$B$2:$D$347,3,FALSE)</f>
        <v>1</v>
      </c>
      <c r="G54" s="128">
        <f t="shared" si="0"/>
        <v>4</v>
      </c>
      <c r="H54" s="129">
        <f t="shared" si="2"/>
        <v>1</v>
      </c>
      <c r="I54" s="82">
        <f t="shared" si="1"/>
        <v>1</v>
      </c>
    </row>
    <row r="55" spans="1:9" ht="31.15" customHeight="1" x14ac:dyDescent="0.25">
      <c r="A55" s="117">
        <v>5304</v>
      </c>
      <c r="B55" s="5" t="s">
        <v>233</v>
      </c>
      <c r="C55" s="153">
        <v>1</v>
      </c>
      <c r="D55" s="153">
        <v>1</v>
      </c>
      <c r="E55" s="189">
        <f>VLOOKUP(A55,'RFCM 2019'!$A$4:$O$349,15,FALSE)</f>
        <v>0.91700000000000004</v>
      </c>
      <c r="F55" s="152">
        <f>VLOOKUP(A55,'Encuesta Diagnóstico 2019'!$B$2:$D$347,3,FALSE)</f>
        <v>1</v>
      </c>
      <c r="G55" s="128">
        <f t="shared" si="0"/>
        <v>4</v>
      </c>
      <c r="H55" s="129">
        <f t="shared" si="2"/>
        <v>0.97924999999999995</v>
      </c>
      <c r="I55" s="82">
        <f t="shared" si="1"/>
        <v>0.97924999999999995</v>
      </c>
    </row>
    <row r="56" spans="1:9" x14ac:dyDescent="0.25">
      <c r="A56" s="117">
        <v>5401</v>
      </c>
      <c r="B56" s="5" t="s">
        <v>215</v>
      </c>
      <c r="C56" s="153">
        <v>0.88890000000000002</v>
      </c>
      <c r="D56" s="153">
        <v>0.96940000000000004</v>
      </c>
      <c r="E56" s="189">
        <f>VLOOKUP(A56,'RFCM 2019'!$A$4:$O$349,15,FALSE)</f>
        <v>1</v>
      </c>
      <c r="F56" s="152">
        <f>VLOOKUP(A56,'Encuesta Diagnóstico 2019'!$B$2:$D$347,3,FALSE)</f>
        <v>1</v>
      </c>
      <c r="G56" s="128">
        <f t="shared" si="0"/>
        <v>4</v>
      </c>
      <c r="H56" s="129">
        <f t="shared" si="2"/>
        <v>0.96457499999999996</v>
      </c>
      <c r="I56" s="82">
        <f t="shared" si="1"/>
        <v>0.96457499999999996</v>
      </c>
    </row>
    <row r="57" spans="1:9" x14ac:dyDescent="0.25">
      <c r="A57" s="117">
        <v>5402</v>
      </c>
      <c r="B57" s="5" t="s">
        <v>192</v>
      </c>
      <c r="C57" s="153">
        <v>1</v>
      </c>
      <c r="D57" s="153">
        <v>1</v>
      </c>
      <c r="E57" s="189">
        <f>VLOOKUP(A57,'RFCM 2019'!$A$4:$O$349,15,FALSE)</f>
        <v>1</v>
      </c>
      <c r="F57" s="152">
        <f>VLOOKUP(A57,'Encuesta Diagnóstico 2019'!$B$2:$D$347,3,FALSE)</f>
        <v>1</v>
      </c>
      <c r="G57" s="128">
        <f t="shared" si="0"/>
        <v>4</v>
      </c>
      <c r="H57" s="129">
        <f t="shared" si="2"/>
        <v>1</v>
      </c>
      <c r="I57" s="82">
        <f t="shared" si="1"/>
        <v>1</v>
      </c>
    </row>
    <row r="58" spans="1:9" x14ac:dyDescent="0.25">
      <c r="A58" s="117">
        <v>5403</v>
      </c>
      <c r="B58" s="5" t="s">
        <v>164</v>
      </c>
      <c r="C58" s="153">
        <v>1</v>
      </c>
      <c r="D58" s="153">
        <v>1</v>
      </c>
      <c r="E58" s="189">
        <f>VLOOKUP(A58,'RFCM 2019'!$A$4:$O$349,15,FALSE)</f>
        <v>1</v>
      </c>
      <c r="F58" s="152">
        <f>VLOOKUP(A58,'Encuesta Diagnóstico 2019'!$B$2:$D$347,3,FALSE)</f>
        <v>1</v>
      </c>
      <c r="G58" s="128">
        <f t="shared" si="0"/>
        <v>4</v>
      </c>
      <c r="H58" s="129">
        <f t="shared" si="2"/>
        <v>1</v>
      </c>
      <c r="I58" s="82">
        <f t="shared" si="1"/>
        <v>1</v>
      </c>
    </row>
    <row r="59" spans="1:9" x14ac:dyDescent="0.25">
      <c r="A59" s="117">
        <v>5404</v>
      </c>
      <c r="B59" s="5" t="s">
        <v>257</v>
      </c>
      <c r="C59" s="153">
        <v>1</v>
      </c>
      <c r="D59" s="153">
        <v>1</v>
      </c>
      <c r="E59" s="189">
        <f>VLOOKUP(A59,'RFCM 2019'!$A$4:$O$349,15,FALSE)</f>
        <v>1</v>
      </c>
      <c r="F59" s="152">
        <f>VLOOKUP(A59,'Encuesta Diagnóstico 2019'!$B$2:$D$347,3,FALSE)</f>
        <v>1</v>
      </c>
      <c r="G59" s="128">
        <f t="shared" si="0"/>
        <v>4</v>
      </c>
      <c r="H59" s="129">
        <f t="shared" si="2"/>
        <v>1</v>
      </c>
      <c r="I59" s="82">
        <f t="shared" si="1"/>
        <v>1</v>
      </c>
    </row>
    <row r="60" spans="1:9" x14ac:dyDescent="0.25">
      <c r="A60" s="117">
        <v>5405</v>
      </c>
      <c r="B60" s="5" t="s">
        <v>225</v>
      </c>
      <c r="C60" s="153">
        <v>1</v>
      </c>
      <c r="D60" s="153">
        <v>1</v>
      </c>
      <c r="E60" s="189">
        <f>VLOOKUP(A60,'RFCM 2019'!$A$4:$O$349,15,FALSE)</f>
        <v>1</v>
      </c>
      <c r="F60" s="152">
        <f>VLOOKUP(A60,'Encuesta Diagnóstico 2019'!$B$2:$D$347,3,FALSE)</f>
        <v>1</v>
      </c>
      <c r="G60" s="128">
        <f t="shared" si="0"/>
        <v>4</v>
      </c>
      <c r="H60" s="129">
        <f t="shared" si="2"/>
        <v>1</v>
      </c>
      <c r="I60" s="82">
        <f t="shared" si="1"/>
        <v>1</v>
      </c>
    </row>
    <row r="61" spans="1:9" x14ac:dyDescent="0.25">
      <c r="A61" s="117">
        <v>5501</v>
      </c>
      <c r="B61" s="5" t="s">
        <v>67</v>
      </c>
      <c r="C61" s="153">
        <v>1</v>
      </c>
      <c r="D61" s="153">
        <v>1</v>
      </c>
      <c r="E61" s="189">
        <f>VLOOKUP(A61,'RFCM 2019'!$A$4:$O$349,15,FALSE)</f>
        <v>1</v>
      </c>
      <c r="F61" s="152">
        <f>VLOOKUP(A61,'Encuesta Diagnóstico 2019'!$B$2:$D$347,3,FALSE)</f>
        <v>1</v>
      </c>
      <c r="G61" s="128">
        <f t="shared" si="0"/>
        <v>4</v>
      </c>
      <c r="H61" s="129">
        <f t="shared" si="2"/>
        <v>1</v>
      </c>
      <c r="I61" s="82">
        <f t="shared" si="1"/>
        <v>1</v>
      </c>
    </row>
    <row r="62" spans="1:9" x14ac:dyDescent="0.25">
      <c r="A62" s="117">
        <v>5502</v>
      </c>
      <c r="B62" s="5" t="s">
        <v>367</v>
      </c>
      <c r="C62" s="153">
        <v>1</v>
      </c>
      <c r="D62" s="153">
        <v>1</v>
      </c>
      <c r="E62" s="189">
        <f>VLOOKUP(A62,'RFCM 2019'!$A$4:$O$349,15,FALSE)</f>
        <v>1</v>
      </c>
      <c r="F62" s="152">
        <f>VLOOKUP(A62,'Encuesta Diagnóstico 2019'!$B$2:$D$347,3,FALSE)</f>
        <v>1</v>
      </c>
      <c r="G62" s="128">
        <f t="shared" si="0"/>
        <v>4</v>
      </c>
      <c r="H62" s="129">
        <f t="shared" si="2"/>
        <v>1</v>
      </c>
      <c r="I62" s="82">
        <f t="shared" si="1"/>
        <v>1</v>
      </c>
    </row>
    <row r="63" spans="1:9" x14ac:dyDescent="0.25">
      <c r="A63" s="117">
        <v>5503</v>
      </c>
      <c r="B63" s="5" t="s">
        <v>100</v>
      </c>
      <c r="C63" s="153">
        <v>1</v>
      </c>
      <c r="D63" s="153">
        <v>1</v>
      </c>
      <c r="E63" s="189">
        <f>VLOOKUP(A63,'RFCM 2019'!$A$4:$O$349,15,FALSE)</f>
        <v>1</v>
      </c>
      <c r="F63" s="152">
        <f>VLOOKUP(A63,'Encuesta Diagnóstico 2019'!$B$2:$D$347,3,FALSE)</f>
        <v>1</v>
      </c>
      <c r="G63" s="128">
        <f t="shared" si="0"/>
        <v>4</v>
      </c>
      <c r="H63" s="129">
        <f t="shared" si="2"/>
        <v>1</v>
      </c>
      <c r="I63" s="82">
        <f t="shared" si="1"/>
        <v>1</v>
      </c>
    </row>
    <row r="64" spans="1:9" x14ac:dyDescent="0.25">
      <c r="A64" s="117">
        <v>5504</v>
      </c>
      <c r="B64" s="5" t="s">
        <v>76</v>
      </c>
      <c r="C64" s="153">
        <v>1</v>
      </c>
      <c r="D64" s="153">
        <v>1</v>
      </c>
      <c r="E64" s="189">
        <f>VLOOKUP(A64,'RFCM 2019'!$A$4:$O$349,15,FALSE)</f>
        <v>1</v>
      </c>
      <c r="F64" s="152">
        <f>VLOOKUP(A64,'Encuesta Diagnóstico 2019'!$B$2:$D$347,3,FALSE)</f>
        <v>1</v>
      </c>
      <c r="G64" s="128">
        <f t="shared" si="0"/>
        <v>4</v>
      </c>
      <c r="H64" s="129">
        <f t="shared" si="2"/>
        <v>1</v>
      </c>
      <c r="I64" s="82">
        <f t="shared" si="1"/>
        <v>1</v>
      </c>
    </row>
    <row r="65" spans="1:9" x14ac:dyDescent="0.25">
      <c r="A65" s="117">
        <v>5506</v>
      </c>
      <c r="B65" s="5" t="s">
        <v>238</v>
      </c>
      <c r="C65" s="153">
        <v>1</v>
      </c>
      <c r="D65" s="153">
        <v>1</v>
      </c>
      <c r="E65" s="189">
        <f>VLOOKUP(A65,'RFCM 2019'!$A$4:$O$349,15,FALSE)</f>
        <v>1</v>
      </c>
      <c r="F65" s="152">
        <f>VLOOKUP(A65,'Encuesta Diagnóstico 2019'!$B$2:$D$347,3,FALSE)</f>
        <v>1</v>
      </c>
      <c r="G65" s="128">
        <f t="shared" si="0"/>
        <v>4</v>
      </c>
      <c r="H65" s="129">
        <f t="shared" si="2"/>
        <v>1</v>
      </c>
      <c r="I65" s="82">
        <f t="shared" si="1"/>
        <v>1</v>
      </c>
    </row>
    <row r="66" spans="1:9" ht="31.15" customHeight="1" x14ac:dyDescent="0.25">
      <c r="A66" s="117">
        <v>5601</v>
      </c>
      <c r="B66" s="5" t="s">
        <v>54</v>
      </c>
      <c r="C66" s="153">
        <v>1</v>
      </c>
      <c r="D66" s="153">
        <v>1</v>
      </c>
      <c r="E66" s="189">
        <f>VLOOKUP(A66,'RFCM 2019'!$A$4:$O$349,15,FALSE)</f>
        <v>1</v>
      </c>
      <c r="F66" s="152">
        <f>VLOOKUP(A66,'Encuesta Diagnóstico 2019'!$B$2:$D$347,3,FALSE)</f>
        <v>1</v>
      </c>
      <c r="G66" s="128">
        <f t="shared" si="0"/>
        <v>4</v>
      </c>
      <c r="H66" s="129">
        <f t="shared" si="2"/>
        <v>1</v>
      </c>
      <c r="I66" s="82">
        <f t="shared" si="1"/>
        <v>1</v>
      </c>
    </row>
    <row r="67" spans="1:9" ht="31.15" customHeight="1" x14ac:dyDescent="0.25">
      <c r="A67" s="117">
        <v>5602</v>
      </c>
      <c r="B67" s="5" t="s">
        <v>194</v>
      </c>
      <c r="C67" s="153">
        <v>1</v>
      </c>
      <c r="D67" s="153">
        <v>0.8367</v>
      </c>
      <c r="E67" s="189">
        <f>VLOOKUP(A67,'RFCM 2019'!$A$4:$O$349,15,FALSE)</f>
        <v>1</v>
      </c>
      <c r="F67" s="152">
        <f>VLOOKUP(A67,'Encuesta Diagnóstico 2019'!$B$2:$D$347,3,FALSE)</f>
        <v>1</v>
      </c>
      <c r="G67" s="128">
        <f t="shared" si="0"/>
        <v>4</v>
      </c>
      <c r="H67" s="129">
        <f t="shared" si="2"/>
        <v>0.959175</v>
      </c>
      <c r="I67" s="82">
        <f t="shared" si="1"/>
        <v>0.959175</v>
      </c>
    </row>
    <row r="68" spans="1:9" ht="31.15" customHeight="1" x14ac:dyDescent="0.25">
      <c r="A68" s="117">
        <v>5603</v>
      </c>
      <c r="B68" s="5" t="s">
        <v>82</v>
      </c>
      <c r="C68" s="153">
        <v>1</v>
      </c>
      <c r="D68" s="153">
        <v>1</v>
      </c>
      <c r="E68" s="189">
        <f>VLOOKUP(A68,'RFCM 2019'!$A$4:$O$349,15,FALSE)</f>
        <v>1</v>
      </c>
      <c r="F68" s="152">
        <f>VLOOKUP(A68,'Encuesta Diagnóstico 2019'!$B$2:$D$347,3,FALSE)</f>
        <v>1</v>
      </c>
      <c r="G68" s="128">
        <f t="shared" ref="G68:G131" si="3">COUNTIF(C68:F68,"&gt;=0")</f>
        <v>4</v>
      </c>
      <c r="H68" s="129">
        <f t="shared" si="2"/>
        <v>1</v>
      </c>
      <c r="I68" s="82">
        <f t="shared" ref="I68:I131" si="4">+H68</f>
        <v>1</v>
      </c>
    </row>
    <row r="69" spans="1:9" x14ac:dyDescent="0.25">
      <c r="A69" s="117">
        <v>5604</v>
      </c>
      <c r="B69" s="5" t="s">
        <v>105</v>
      </c>
      <c r="C69" s="153">
        <v>1</v>
      </c>
      <c r="D69" s="153">
        <v>1</v>
      </c>
      <c r="E69" s="189">
        <f>VLOOKUP(A69,'RFCM 2019'!$A$4:$O$349,15,FALSE)</f>
        <v>1</v>
      </c>
      <c r="F69" s="152">
        <f>VLOOKUP(A69,'Encuesta Diagnóstico 2019'!$B$2:$D$347,3,FALSE)</f>
        <v>1</v>
      </c>
      <c r="G69" s="128">
        <f t="shared" si="3"/>
        <v>4</v>
      </c>
      <c r="H69" s="129">
        <f t="shared" ref="H69:H132" si="5">SUM(C69:F69)/G69</f>
        <v>1</v>
      </c>
      <c r="I69" s="82">
        <f t="shared" si="4"/>
        <v>1</v>
      </c>
    </row>
    <row r="70" spans="1:9" x14ac:dyDescent="0.25">
      <c r="A70" s="117">
        <v>5605</v>
      </c>
      <c r="B70" s="5" t="s">
        <v>83</v>
      </c>
      <c r="C70" s="153">
        <v>0.94440000000000002</v>
      </c>
      <c r="D70" s="153">
        <v>0.73219999999999996</v>
      </c>
      <c r="E70" s="189">
        <f>VLOOKUP(A70,'RFCM 2019'!$A$4:$O$349,15,FALSE)</f>
        <v>1</v>
      </c>
      <c r="F70" s="152">
        <f>VLOOKUP(A70,'Encuesta Diagnóstico 2019'!$B$2:$D$347,3,FALSE)</f>
        <v>1</v>
      </c>
      <c r="G70" s="128">
        <f t="shared" si="3"/>
        <v>4</v>
      </c>
      <c r="H70" s="129">
        <f t="shared" si="5"/>
        <v>0.91915000000000002</v>
      </c>
      <c r="I70" s="82">
        <f t="shared" si="4"/>
        <v>0.91915000000000002</v>
      </c>
    </row>
    <row r="71" spans="1:9" ht="31.15" customHeight="1" x14ac:dyDescent="0.25">
      <c r="A71" s="117">
        <v>5606</v>
      </c>
      <c r="B71" s="5" t="s">
        <v>50</v>
      </c>
      <c r="C71" s="153">
        <v>1</v>
      </c>
      <c r="D71" s="153">
        <v>1</v>
      </c>
      <c r="E71" s="189">
        <f>VLOOKUP(A71,'RFCM 2019'!$A$4:$O$349,15,FALSE)</f>
        <v>1</v>
      </c>
      <c r="F71" s="152">
        <f>VLOOKUP(A71,'Encuesta Diagnóstico 2019'!$B$2:$D$347,3,FALSE)</f>
        <v>1</v>
      </c>
      <c r="G71" s="128">
        <f t="shared" si="3"/>
        <v>4</v>
      </c>
      <c r="H71" s="129">
        <f t="shared" si="5"/>
        <v>1</v>
      </c>
      <c r="I71" s="82">
        <f t="shared" si="4"/>
        <v>1</v>
      </c>
    </row>
    <row r="72" spans="1:9" x14ac:dyDescent="0.25">
      <c r="A72" s="117">
        <v>5701</v>
      </c>
      <c r="B72" s="5" t="s">
        <v>118</v>
      </c>
      <c r="C72" s="153">
        <v>1</v>
      </c>
      <c r="D72" s="153">
        <v>1</v>
      </c>
      <c r="E72" s="189">
        <f>VLOOKUP(A72,'RFCM 2019'!$A$4:$O$349,15,FALSE)</f>
        <v>1</v>
      </c>
      <c r="F72" s="152">
        <f>VLOOKUP(A72,'Encuesta Diagnóstico 2019'!$B$2:$D$347,3,FALSE)</f>
        <v>1</v>
      </c>
      <c r="G72" s="128">
        <f t="shared" si="3"/>
        <v>4</v>
      </c>
      <c r="H72" s="129">
        <f t="shared" si="5"/>
        <v>1</v>
      </c>
      <c r="I72" s="82">
        <f t="shared" si="4"/>
        <v>1</v>
      </c>
    </row>
    <row r="73" spans="1:9" x14ac:dyDescent="0.25">
      <c r="A73" s="117">
        <v>5702</v>
      </c>
      <c r="B73" s="5" t="s">
        <v>160</v>
      </c>
      <c r="C73" s="153">
        <v>1</v>
      </c>
      <c r="D73" s="153">
        <v>1</v>
      </c>
      <c r="E73" s="189">
        <f>VLOOKUP(A73,'RFCM 2019'!$A$4:$O$349,15,FALSE)</f>
        <v>1</v>
      </c>
      <c r="F73" s="152">
        <f>VLOOKUP(A73,'Encuesta Diagnóstico 2019'!$B$2:$D$347,3,FALSE)</f>
        <v>1</v>
      </c>
      <c r="G73" s="128">
        <f t="shared" si="3"/>
        <v>4</v>
      </c>
      <c r="H73" s="129">
        <f t="shared" si="5"/>
        <v>1</v>
      </c>
      <c r="I73" s="82">
        <f t="shared" si="4"/>
        <v>1</v>
      </c>
    </row>
    <row r="74" spans="1:9" x14ac:dyDescent="0.25">
      <c r="A74" s="117">
        <v>5703</v>
      </c>
      <c r="B74" s="5" t="s">
        <v>170</v>
      </c>
      <c r="C74" s="153">
        <v>1</v>
      </c>
      <c r="D74" s="153">
        <v>1</v>
      </c>
      <c r="E74" s="189">
        <f>VLOOKUP(A74,'RFCM 2019'!$A$4:$O$349,15,FALSE)</f>
        <v>0.75</v>
      </c>
      <c r="F74" s="152">
        <f>VLOOKUP(A74,'Encuesta Diagnóstico 2019'!$B$2:$D$347,3,FALSE)</f>
        <v>1</v>
      </c>
      <c r="G74" s="128">
        <f t="shared" si="3"/>
        <v>4</v>
      </c>
      <c r="H74" s="129">
        <f t="shared" si="5"/>
        <v>0.9375</v>
      </c>
      <c r="I74" s="82">
        <f t="shared" si="4"/>
        <v>0.9375</v>
      </c>
    </row>
    <row r="75" spans="1:9" ht="31.15" customHeight="1" x14ac:dyDescent="0.25">
      <c r="A75" s="117">
        <v>5704</v>
      </c>
      <c r="B75" s="5" t="s">
        <v>224</v>
      </c>
      <c r="C75" s="153">
        <v>1</v>
      </c>
      <c r="D75" s="153">
        <v>1</v>
      </c>
      <c r="E75" s="189">
        <f>VLOOKUP(A75,'RFCM 2019'!$A$4:$O$349,15,FALSE)</f>
        <v>1</v>
      </c>
      <c r="F75" s="152">
        <f>VLOOKUP(A75,'Encuesta Diagnóstico 2019'!$B$2:$D$347,3,FALSE)</f>
        <v>1</v>
      </c>
      <c r="G75" s="128">
        <f t="shared" si="3"/>
        <v>4</v>
      </c>
      <c r="H75" s="129">
        <f t="shared" si="5"/>
        <v>1</v>
      </c>
      <c r="I75" s="82">
        <f t="shared" si="4"/>
        <v>1</v>
      </c>
    </row>
    <row r="76" spans="1:9" ht="31.15" customHeight="1" x14ac:dyDescent="0.25">
      <c r="A76" s="117">
        <v>5705</v>
      </c>
      <c r="B76" s="5" t="s">
        <v>278</v>
      </c>
      <c r="C76" s="153">
        <v>0.83330000000000004</v>
      </c>
      <c r="D76" s="153">
        <v>0.97809999999999997</v>
      </c>
      <c r="E76" s="189">
        <f>VLOOKUP(A76,'RFCM 2019'!$A$4:$O$349,15,FALSE)</f>
        <v>1</v>
      </c>
      <c r="F76" s="152">
        <f>VLOOKUP(A76,'Encuesta Diagnóstico 2019'!$B$2:$D$347,3,FALSE)</f>
        <v>1</v>
      </c>
      <c r="G76" s="128">
        <f t="shared" si="3"/>
        <v>4</v>
      </c>
      <c r="H76" s="129">
        <f t="shared" si="5"/>
        <v>0.95284999999999997</v>
      </c>
      <c r="I76" s="82">
        <f t="shared" si="4"/>
        <v>0.95284999999999997</v>
      </c>
    </row>
    <row r="77" spans="1:9" ht="31.15" customHeight="1" x14ac:dyDescent="0.25">
      <c r="A77" s="117">
        <v>5706</v>
      </c>
      <c r="B77" s="5" t="s">
        <v>213</v>
      </c>
      <c r="C77" s="153">
        <v>1</v>
      </c>
      <c r="D77" s="153">
        <v>1</v>
      </c>
      <c r="E77" s="189">
        <f>VLOOKUP(A77,'RFCM 2019'!$A$4:$O$349,15,FALSE)</f>
        <v>1</v>
      </c>
      <c r="F77" s="152">
        <f>VLOOKUP(A77,'Encuesta Diagnóstico 2019'!$B$2:$D$347,3,FALSE)</f>
        <v>1</v>
      </c>
      <c r="G77" s="128">
        <f t="shared" si="3"/>
        <v>4</v>
      </c>
      <c r="H77" s="129">
        <f t="shared" si="5"/>
        <v>1</v>
      </c>
      <c r="I77" s="82">
        <f t="shared" si="4"/>
        <v>1</v>
      </c>
    </row>
    <row r="78" spans="1:9" x14ac:dyDescent="0.25">
      <c r="A78" s="117">
        <v>5801</v>
      </c>
      <c r="B78" s="5" t="s">
        <v>48</v>
      </c>
      <c r="C78" s="153">
        <v>1</v>
      </c>
      <c r="D78" s="153">
        <v>1</v>
      </c>
      <c r="E78" s="189">
        <f>VLOOKUP(A78,'RFCM 2019'!$A$4:$O$349,15,FALSE)</f>
        <v>1</v>
      </c>
      <c r="F78" s="152">
        <f>VLOOKUP(A78,'Encuesta Diagnóstico 2019'!$B$2:$D$347,3,FALSE)</f>
        <v>1</v>
      </c>
      <c r="G78" s="128">
        <f t="shared" si="3"/>
        <v>4</v>
      </c>
      <c r="H78" s="129">
        <f t="shared" si="5"/>
        <v>1</v>
      </c>
      <c r="I78" s="82">
        <f t="shared" si="4"/>
        <v>1</v>
      </c>
    </row>
    <row r="79" spans="1:9" x14ac:dyDescent="0.25">
      <c r="A79" s="117">
        <v>5802</v>
      </c>
      <c r="B79" s="5" t="s">
        <v>90</v>
      </c>
      <c r="C79" s="153">
        <v>1</v>
      </c>
      <c r="D79" s="153">
        <v>1</v>
      </c>
      <c r="E79" s="189">
        <f>VLOOKUP(A79,'RFCM 2019'!$A$4:$O$349,15,FALSE)</f>
        <v>1</v>
      </c>
      <c r="F79" s="152">
        <f>VLOOKUP(A79,'Encuesta Diagnóstico 2019'!$B$2:$D$347,3,FALSE)</f>
        <v>1</v>
      </c>
      <c r="G79" s="128">
        <f t="shared" si="3"/>
        <v>4</v>
      </c>
      <c r="H79" s="129">
        <f t="shared" si="5"/>
        <v>1</v>
      </c>
      <c r="I79" s="82">
        <f t="shared" si="4"/>
        <v>1</v>
      </c>
    </row>
    <row r="80" spans="1:9" x14ac:dyDescent="0.25">
      <c r="A80" s="117">
        <v>5803</v>
      </c>
      <c r="B80" s="5" t="s">
        <v>95</v>
      </c>
      <c r="C80" s="153">
        <v>1</v>
      </c>
      <c r="D80" s="153">
        <v>1</v>
      </c>
      <c r="E80" s="189">
        <f>VLOOKUP(A80,'RFCM 2019'!$A$4:$O$349,15,FALSE)</f>
        <v>1</v>
      </c>
      <c r="F80" s="152">
        <f>VLOOKUP(A80,'Encuesta Diagnóstico 2019'!$B$2:$D$347,3,FALSE)</f>
        <v>1</v>
      </c>
      <c r="G80" s="128">
        <f t="shared" si="3"/>
        <v>4</v>
      </c>
      <c r="H80" s="129">
        <f t="shared" si="5"/>
        <v>1</v>
      </c>
      <c r="I80" s="82">
        <f t="shared" si="4"/>
        <v>1</v>
      </c>
    </row>
    <row r="81" spans="1:9" ht="31.15" customHeight="1" x14ac:dyDescent="0.25">
      <c r="A81" s="117">
        <v>5804</v>
      </c>
      <c r="B81" s="5" t="s">
        <v>30</v>
      </c>
      <c r="C81" s="153">
        <v>1</v>
      </c>
      <c r="D81" s="153">
        <v>0.56279999999999997</v>
      </c>
      <c r="E81" s="189">
        <f>VLOOKUP(A81,'RFCM 2019'!$A$4:$O$349,15,FALSE)</f>
        <v>1</v>
      </c>
      <c r="F81" s="152">
        <f>VLOOKUP(A81,'Encuesta Diagnóstico 2019'!$B$2:$D$347,3,FALSE)</f>
        <v>1</v>
      </c>
      <c r="G81" s="128">
        <f t="shared" si="3"/>
        <v>4</v>
      </c>
      <c r="H81" s="129">
        <f t="shared" si="5"/>
        <v>0.89070000000000005</v>
      </c>
      <c r="I81" s="82">
        <f t="shared" si="4"/>
        <v>0.89070000000000005</v>
      </c>
    </row>
    <row r="82" spans="1:9" ht="31.15" customHeight="1" x14ac:dyDescent="0.25">
      <c r="A82" s="117">
        <v>6101</v>
      </c>
      <c r="B82" s="5" t="s">
        <v>25</v>
      </c>
      <c r="C82" s="153">
        <v>0.94440000000000002</v>
      </c>
      <c r="D82" s="153">
        <v>0.99490000000000001</v>
      </c>
      <c r="E82" s="189">
        <f>VLOOKUP(A82,'RFCM 2019'!$A$4:$O$349,15,FALSE)</f>
        <v>1</v>
      </c>
      <c r="F82" s="152">
        <f>VLOOKUP(A82,'Encuesta Diagnóstico 2019'!$B$2:$D$347,3,FALSE)</f>
        <v>1</v>
      </c>
      <c r="G82" s="128">
        <f t="shared" si="3"/>
        <v>4</v>
      </c>
      <c r="H82" s="129">
        <f t="shared" si="5"/>
        <v>0.98482500000000006</v>
      </c>
      <c r="I82" s="82">
        <f t="shared" si="4"/>
        <v>0.98482500000000006</v>
      </c>
    </row>
    <row r="83" spans="1:9" x14ac:dyDescent="0.25">
      <c r="A83" s="117">
        <v>6102</v>
      </c>
      <c r="B83" s="5" t="s">
        <v>150</v>
      </c>
      <c r="C83" s="153">
        <v>1</v>
      </c>
      <c r="D83" s="153">
        <v>1</v>
      </c>
      <c r="E83" s="189">
        <f>VLOOKUP(A83,'RFCM 2019'!$A$4:$O$349,15,FALSE)</f>
        <v>1</v>
      </c>
      <c r="F83" s="152">
        <f>VLOOKUP(A83,'Encuesta Diagnóstico 2019'!$B$2:$D$347,3,FALSE)</f>
        <v>1</v>
      </c>
      <c r="G83" s="128">
        <f t="shared" si="3"/>
        <v>4</v>
      </c>
      <c r="H83" s="129">
        <f t="shared" si="5"/>
        <v>1</v>
      </c>
      <c r="I83" s="82">
        <f t="shared" si="4"/>
        <v>1</v>
      </c>
    </row>
    <row r="84" spans="1:9" x14ac:dyDescent="0.25">
      <c r="A84" s="117">
        <v>6103</v>
      </c>
      <c r="B84" s="5" t="s">
        <v>177</v>
      </c>
      <c r="C84" s="153">
        <v>1</v>
      </c>
      <c r="D84" s="153">
        <v>1</v>
      </c>
      <c r="E84" s="189">
        <f>VLOOKUP(A84,'RFCM 2019'!$A$4:$O$349,15,FALSE)</f>
        <v>1</v>
      </c>
      <c r="F84" s="152">
        <f>VLOOKUP(A84,'Encuesta Diagnóstico 2019'!$B$2:$D$347,3,FALSE)</f>
        <v>1</v>
      </c>
      <c r="G84" s="128">
        <f t="shared" si="3"/>
        <v>4</v>
      </c>
      <c r="H84" s="129">
        <f t="shared" si="5"/>
        <v>1</v>
      </c>
      <c r="I84" s="82">
        <f t="shared" si="4"/>
        <v>1</v>
      </c>
    </row>
    <row r="85" spans="1:9" x14ac:dyDescent="0.25">
      <c r="A85" s="117">
        <v>6104</v>
      </c>
      <c r="B85" s="5" t="s">
        <v>196</v>
      </c>
      <c r="C85" s="153">
        <v>1</v>
      </c>
      <c r="D85" s="153">
        <v>1</v>
      </c>
      <c r="E85" s="189">
        <f>VLOOKUP(A85,'RFCM 2019'!$A$4:$O$349,15,FALSE)</f>
        <v>1</v>
      </c>
      <c r="F85" s="152">
        <f>VLOOKUP(A85,'Encuesta Diagnóstico 2019'!$B$2:$D$347,3,FALSE)</f>
        <v>1</v>
      </c>
      <c r="G85" s="128">
        <f t="shared" si="3"/>
        <v>4</v>
      </c>
      <c r="H85" s="129">
        <f t="shared" si="5"/>
        <v>1</v>
      </c>
      <c r="I85" s="82">
        <f t="shared" si="4"/>
        <v>1</v>
      </c>
    </row>
    <row r="86" spans="1:9" x14ac:dyDescent="0.25">
      <c r="A86" s="117">
        <v>6105</v>
      </c>
      <c r="B86" s="5" t="s">
        <v>112</v>
      </c>
      <c r="C86" s="153">
        <v>1</v>
      </c>
      <c r="D86" s="153">
        <v>1</v>
      </c>
      <c r="E86" s="189">
        <f>VLOOKUP(A86,'RFCM 2019'!$A$4:$O$349,15,FALSE)</f>
        <v>1</v>
      </c>
      <c r="F86" s="152">
        <f>VLOOKUP(A86,'Encuesta Diagnóstico 2019'!$B$2:$D$347,3,FALSE)</f>
        <v>1</v>
      </c>
      <c r="G86" s="128">
        <f t="shared" si="3"/>
        <v>4</v>
      </c>
      <c r="H86" s="129">
        <f t="shared" si="5"/>
        <v>1</v>
      </c>
      <c r="I86" s="82">
        <f t="shared" si="4"/>
        <v>1</v>
      </c>
    </row>
    <row r="87" spans="1:9" x14ac:dyDescent="0.25">
      <c r="A87" s="117">
        <v>6106</v>
      </c>
      <c r="B87" s="5" t="s">
        <v>107</v>
      </c>
      <c r="C87" s="153">
        <v>1</v>
      </c>
      <c r="D87" s="153">
        <v>0.99490000000000001</v>
      </c>
      <c r="E87" s="189">
        <f>VLOOKUP(A87,'RFCM 2019'!$A$4:$O$349,15,FALSE)</f>
        <v>0.91700000000000004</v>
      </c>
      <c r="F87" s="152">
        <f>VLOOKUP(A87,'Encuesta Diagnóstico 2019'!$B$2:$D$347,3,FALSE)</f>
        <v>1</v>
      </c>
      <c r="G87" s="128">
        <f t="shared" si="3"/>
        <v>4</v>
      </c>
      <c r="H87" s="129">
        <f t="shared" si="5"/>
        <v>0.97797500000000004</v>
      </c>
      <c r="I87" s="82">
        <f t="shared" si="4"/>
        <v>0.97797500000000004</v>
      </c>
    </row>
    <row r="88" spans="1:9" ht="31.15" customHeight="1" x14ac:dyDescent="0.25">
      <c r="A88" s="117">
        <v>6107</v>
      </c>
      <c r="B88" s="5" t="s">
        <v>184</v>
      </c>
      <c r="C88" s="153">
        <v>1</v>
      </c>
      <c r="D88" s="153">
        <v>1</v>
      </c>
      <c r="E88" s="189">
        <f>VLOOKUP(A88,'RFCM 2019'!$A$4:$O$349,15,FALSE)</f>
        <v>1</v>
      </c>
      <c r="F88" s="152">
        <f>VLOOKUP(A88,'Encuesta Diagnóstico 2019'!$B$2:$D$347,3,FALSE)</f>
        <v>1</v>
      </c>
      <c r="G88" s="128">
        <f t="shared" si="3"/>
        <v>4</v>
      </c>
      <c r="H88" s="129">
        <f t="shared" si="5"/>
        <v>1</v>
      </c>
      <c r="I88" s="82">
        <f t="shared" si="4"/>
        <v>1</v>
      </c>
    </row>
    <row r="89" spans="1:9" x14ac:dyDescent="0.25">
      <c r="A89" s="117">
        <v>6108</v>
      </c>
      <c r="B89" s="5" t="s">
        <v>69</v>
      </c>
      <c r="C89" s="153">
        <v>1</v>
      </c>
      <c r="D89" s="153">
        <v>1</v>
      </c>
      <c r="E89" s="189">
        <f>VLOOKUP(A89,'RFCM 2019'!$A$4:$O$349,15,FALSE)</f>
        <v>1</v>
      </c>
      <c r="F89" s="152">
        <f>VLOOKUP(A89,'Encuesta Diagnóstico 2019'!$B$2:$D$347,3,FALSE)</f>
        <v>1</v>
      </c>
      <c r="G89" s="128">
        <f t="shared" si="3"/>
        <v>4</v>
      </c>
      <c r="H89" s="129">
        <f t="shared" si="5"/>
        <v>1</v>
      </c>
      <c r="I89" s="82">
        <f t="shared" si="4"/>
        <v>1</v>
      </c>
    </row>
    <row r="90" spans="1:9" x14ac:dyDescent="0.25">
      <c r="A90" s="117">
        <v>6109</v>
      </c>
      <c r="B90" s="5" t="s">
        <v>285</v>
      </c>
      <c r="C90" s="153">
        <v>1</v>
      </c>
      <c r="D90" s="153">
        <v>1</v>
      </c>
      <c r="E90" s="189">
        <f>VLOOKUP(A90,'RFCM 2019'!$A$4:$O$349,15,FALSE)</f>
        <v>1</v>
      </c>
      <c r="F90" s="152">
        <f>VLOOKUP(A90,'Encuesta Diagnóstico 2019'!$B$2:$D$347,3,FALSE)</f>
        <v>1</v>
      </c>
      <c r="G90" s="128">
        <f t="shared" si="3"/>
        <v>4</v>
      </c>
      <c r="H90" s="129">
        <f t="shared" si="5"/>
        <v>1</v>
      </c>
      <c r="I90" s="82">
        <f t="shared" si="4"/>
        <v>1</v>
      </c>
    </row>
    <row r="91" spans="1:9" x14ac:dyDescent="0.25">
      <c r="A91" s="117">
        <v>6110</v>
      </c>
      <c r="B91" s="5" t="s">
        <v>121</v>
      </c>
      <c r="C91" s="153">
        <v>1</v>
      </c>
      <c r="D91" s="153">
        <v>1</v>
      </c>
      <c r="E91" s="189">
        <f>VLOOKUP(A91,'RFCM 2019'!$A$4:$O$349,15,FALSE)</f>
        <v>1</v>
      </c>
      <c r="F91" s="152">
        <f>VLOOKUP(A91,'Encuesta Diagnóstico 2019'!$B$2:$D$347,3,FALSE)</f>
        <v>1</v>
      </c>
      <c r="G91" s="128">
        <f t="shared" si="3"/>
        <v>4</v>
      </c>
      <c r="H91" s="129">
        <f t="shared" si="5"/>
        <v>1</v>
      </c>
      <c r="I91" s="82">
        <f t="shared" si="4"/>
        <v>1</v>
      </c>
    </row>
    <row r="92" spans="1:9" x14ac:dyDescent="0.25">
      <c r="A92" s="117">
        <v>6111</v>
      </c>
      <c r="B92" s="5" t="s">
        <v>174</v>
      </c>
      <c r="C92" s="153">
        <v>1</v>
      </c>
      <c r="D92" s="153">
        <v>1</v>
      </c>
      <c r="E92" s="189">
        <f>VLOOKUP(A92,'RFCM 2019'!$A$4:$O$349,15,FALSE)</f>
        <v>1</v>
      </c>
      <c r="F92" s="152">
        <f>VLOOKUP(A92,'Encuesta Diagnóstico 2019'!$B$2:$D$347,3,FALSE)</f>
        <v>1</v>
      </c>
      <c r="G92" s="128">
        <f t="shared" si="3"/>
        <v>4</v>
      </c>
      <c r="H92" s="129">
        <f t="shared" si="5"/>
        <v>1</v>
      </c>
      <c r="I92" s="82">
        <f t="shared" si="4"/>
        <v>1</v>
      </c>
    </row>
    <row r="93" spans="1:9" x14ac:dyDescent="0.25">
      <c r="A93" s="117">
        <v>6112</v>
      </c>
      <c r="B93" s="5" t="s">
        <v>227</v>
      </c>
      <c r="C93" s="153">
        <v>1</v>
      </c>
      <c r="D93" s="153">
        <v>1</v>
      </c>
      <c r="E93" s="189">
        <f>VLOOKUP(A93,'RFCM 2019'!$A$4:$O$349,15,FALSE)</f>
        <v>1</v>
      </c>
      <c r="F93" s="152">
        <f>VLOOKUP(A93,'Encuesta Diagnóstico 2019'!$B$2:$D$347,3,FALSE)</f>
        <v>1</v>
      </c>
      <c r="G93" s="128">
        <f t="shared" si="3"/>
        <v>4</v>
      </c>
      <c r="H93" s="129">
        <f t="shared" si="5"/>
        <v>1</v>
      </c>
      <c r="I93" s="82">
        <f t="shared" si="4"/>
        <v>1</v>
      </c>
    </row>
    <row r="94" spans="1:9" ht="31.15" customHeight="1" x14ac:dyDescent="0.25">
      <c r="A94" s="117">
        <v>6113</v>
      </c>
      <c r="B94" s="5" t="s">
        <v>274</v>
      </c>
      <c r="C94" s="153">
        <v>1</v>
      </c>
      <c r="D94" s="153">
        <v>1</v>
      </c>
      <c r="E94" s="189">
        <f>VLOOKUP(A94,'RFCM 2019'!$A$4:$O$349,15,FALSE)</f>
        <v>1</v>
      </c>
      <c r="F94" s="152">
        <f>VLOOKUP(A94,'Encuesta Diagnóstico 2019'!$B$2:$D$347,3,FALSE)</f>
        <v>1</v>
      </c>
      <c r="G94" s="128">
        <f t="shared" si="3"/>
        <v>4</v>
      </c>
      <c r="H94" s="129">
        <f t="shared" si="5"/>
        <v>1</v>
      </c>
      <c r="I94" s="82">
        <f t="shared" si="4"/>
        <v>1</v>
      </c>
    </row>
    <row r="95" spans="1:9" ht="31.15" customHeight="1" x14ac:dyDescent="0.25">
      <c r="A95" s="117">
        <v>6114</v>
      </c>
      <c r="B95" s="5" t="s">
        <v>214</v>
      </c>
      <c r="C95" s="153">
        <v>1</v>
      </c>
      <c r="D95" s="153">
        <v>1</v>
      </c>
      <c r="E95" s="189">
        <f>VLOOKUP(A95,'RFCM 2019'!$A$4:$O$349,15,FALSE)</f>
        <v>1</v>
      </c>
      <c r="F95" s="152">
        <f>VLOOKUP(A95,'Encuesta Diagnóstico 2019'!$B$2:$D$347,3,FALSE)</f>
        <v>1</v>
      </c>
      <c r="G95" s="128">
        <f t="shared" si="3"/>
        <v>4</v>
      </c>
      <c r="H95" s="129">
        <f t="shared" si="5"/>
        <v>1</v>
      </c>
      <c r="I95" s="82">
        <f t="shared" si="4"/>
        <v>1</v>
      </c>
    </row>
    <row r="96" spans="1:9" x14ac:dyDescent="0.25">
      <c r="A96" s="117">
        <v>6115</v>
      </c>
      <c r="B96" s="5" t="s">
        <v>199</v>
      </c>
      <c r="C96" s="153">
        <v>1</v>
      </c>
      <c r="D96" s="153">
        <v>0.92349999999999999</v>
      </c>
      <c r="E96" s="189">
        <f>VLOOKUP(A96,'RFCM 2019'!$A$4:$O$349,15,FALSE)</f>
        <v>1</v>
      </c>
      <c r="F96" s="152">
        <f>VLOOKUP(A96,'Encuesta Diagnóstico 2019'!$B$2:$D$347,3,FALSE)</f>
        <v>1</v>
      </c>
      <c r="G96" s="128">
        <f t="shared" si="3"/>
        <v>4</v>
      </c>
      <c r="H96" s="129">
        <f t="shared" si="5"/>
        <v>0.98087499999999994</v>
      </c>
      <c r="I96" s="82">
        <f t="shared" si="4"/>
        <v>0.98087499999999994</v>
      </c>
    </row>
    <row r="97" spans="1:9" x14ac:dyDescent="0.25">
      <c r="A97" s="117">
        <v>6116</v>
      </c>
      <c r="B97" s="5" t="s">
        <v>148</v>
      </c>
      <c r="C97" s="153">
        <v>1</v>
      </c>
      <c r="D97" s="153">
        <v>1</v>
      </c>
      <c r="E97" s="189">
        <f>VLOOKUP(A97,'RFCM 2019'!$A$4:$O$349,15,FALSE)</f>
        <v>1</v>
      </c>
      <c r="F97" s="152">
        <f>VLOOKUP(A97,'Encuesta Diagnóstico 2019'!$B$2:$D$347,3,FALSE)</f>
        <v>1</v>
      </c>
      <c r="G97" s="128">
        <f t="shared" si="3"/>
        <v>4</v>
      </c>
      <c r="H97" s="129">
        <f t="shared" si="5"/>
        <v>1</v>
      </c>
      <c r="I97" s="82">
        <f t="shared" si="4"/>
        <v>1</v>
      </c>
    </row>
    <row r="98" spans="1:9" ht="31.15" customHeight="1" x14ac:dyDescent="0.25">
      <c r="A98" s="117">
        <v>6117</v>
      </c>
      <c r="B98" s="5" t="s">
        <v>165</v>
      </c>
      <c r="C98" s="153">
        <v>1</v>
      </c>
      <c r="D98" s="153">
        <v>1</v>
      </c>
      <c r="E98" s="189">
        <f>VLOOKUP(A98,'RFCM 2019'!$A$4:$O$349,15,FALSE)</f>
        <v>1</v>
      </c>
      <c r="F98" s="152">
        <f>VLOOKUP(A98,'Encuesta Diagnóstico 2019'!$B$2:$D$347,3,FALSE)</f>
        <v>1</v>
      </c>
      <c r="G98" s="128">
        <f t="shared" si="3"/>
        <v>4</v>
      </c>
      <c r="H98" s="129">
        <f t="shared" si="5"/>
        <v>1</v>
      </c>
      <c r="I98" s="82">
        <f t="shared" si="4"/>
        <v>1</v>
      </c>
    </row>
    <row r="99" spans="1:9" x14ac:dyDescent="0.25">
      <c r="A99" s="117">
        <v>6201</v>
      </c>
      <c r="B99" s="5" t="s">
        <v>120</v>
      </c>
      <c r="C99" s="153">
        <v>1</v>
      </c>
      <c r="D99" s="153">
        <v>0.99490000000000001</v>
      </c>
      <c r="E99" s="189">
        <f>VLOOKUP(A99,'RFCM 2019'!$A$4:$O$349,15,FALSE)</f>
        <v>0.75</v>
      </c>
      <c r="F99" s="152">
        <f>VLOOKUP(A99,'Encuesta Diagnóstico 2019'!$B$2:$D$347,3,FALSE)</f>
        <v>1</v>
      </c>
      <c r="G99" s="128">
        <f t="shared" si="3"/>
        <v>4</v>
      </c>
      <c r="H99" s="129">
        <f t="shared" si="5"/>
        <v>0.93622499999999997</v>
      </c>
      <c r="I99" s="82">
        <f t="shared" si="4"/>
        <v>0.93622499999999997</v>
      </c>
    </row>
    <row r="100" spans="1:9" ht="31.15" customHeight="1" x14ac:dyDescent="0.25">
      <c r="A100" s="117">
        <v>6202</v>
      </c>
      <c r="B100" s="5" t="s">
        <v>234</v>
      </c>
      <c r="C100" s="153">
        <v>1</v>
      </c>
      <c r="D100" s="153">
        <v>1</v>
      </c>
      <c r="E100" s="189">
        <f>VLOOKUP(A100,'RFCM 2019'!$A$4:$O$349,15,FALSE)</f>
        <v>1</v>
      </c>
      <c r="F100" s="152">
        <f>VLOOKUP(A100,'Encuesta Diagnóstico 2019'!$B$2:$D$347,3,FALSE)</f>
        <v>1</v>
      </c>
      <c r="G100" s="128">
        <f t="shared" si="3"/>
        <v>4</v>
      </c>
      <c r="H100" s="129">
        <f t="shared" si="5"/>
        <v>1</v>
      </c>
      <c r="I100" s="82">
        <f t="shared" si="4"/>
        <v>1</v>
      </c>
    </row>
    <row r="101" spans="1:9" x14ac:dyDescent="0.25">
      <c r="A101" s="117">
        <v>6203</v>
      </c>
      <c r="B101" s="5" t="s">
        <v>287</v>
      </c>
      <c r="C101" s="153">
        <v>1</v>
      </c>
      <c r="D101" s="153">
        <v>1</v>
      </c>
      <c r="E101" s="189">
        <f>VLOOKUP(A101,'RFCM 2019'!$A$4:$O$349,15,FALSE)</f>
        <v>1</v>
      </c>
      <c r="F101" s="152">
        <f>VLOOKUP(A101,'Encuesta Diagnóstico 2019'!$B$2:$D$347,3,FALSE)</f>
        <v>1</v>
      </c>
      <c r="G101" s="128">
        <f t="shared" si="3"/>
        <v>4</v>
      </c>
      <c r="H101" s="129">
        <f t="shared" si="5"/>
        <v>1</v>
      </c>
      <c r="I101" s="82">
        <f t="shared" si="4"/>
        <v>1</v>
      </c>
    </row>
    <row r="102" spans="1:9" ht="31.15" customHeight="1" x14ac:dyDescent="0.25">
      <c r="A102" s="117">
        <v>6204</v>
      </c>
      <c r="B102" s="5" t="s">
        <v>324</v>
      </c>
      <c r="C102" s="153">
        <v>1</v>
      </c>
      <c r="D102" s="153">
        <v>1</v>
      </c>
      <c r="E102" s="189">
        <f>VLOOKUP(A102,'RFCM 2019'!$A$4:$O$349,15,FALSE)</f>
        <v>0.83299999999999996</v>
      </c>
      <c r="F102" s="152">
        <f>VLOOKUP(A102,'Encuesta Diagnóstico 2019'!$B$2:$D$347,3,FALSE)</f>
        <v>1</v>
      </c>
      <c r="G102" s="128">
        <f t="shared" si="3"/>
        <v>4</v>
      </c>
      <c r="H102" s="129">
        <f t="shared" si="5"/>
        <v>0.95825000000000005</v>
      </c>
      <c r="I102" s="82">
        <f t="shared" si="4"/>
        <v>0.95825000000000005</v>
      </c>
    </row>
    <row r="103" spans="1:9" x14ac:dyDescent="0.25">
      <c r="A103" s="117">
        <v>6205</v>
      </c>
      <c r="B103" s="5" t="s">
        <v>325</v>
      </c>
      <c r="C103" s="153">
        <v>0.94440000000000002</v>
      </c>
      <c r="D103" s="153">
        <v>0.71040000000000003</v>
      </c>
      <c r="E103" s="189">
        <f>VLOOKUP(A103,'RFCM 2019'!$A$4:$O$349,15,FALSE)</f>
        <v>1</v>
      </c>
      <c r="F103" s="152">
        <f>VLOOKUP(A103,'Encuesta Diagnóstico 2019'!$B$2:$D$347,3,FALSE)</f>
        <v>1</v>
      </c>
      <c r="G103" s="128">
        <f t="shared" si="3"/>
        <v>4</v>
      </c>
      <c r="H103" s="129">
        <f t="shared" si="5"/>
        <v>0.91369999999999996</v>
      </c>
      <c r="I103" s="82">
        <f t="shared" si="4"/>
        <v>0.91369999999999996</v>
      </c>
    </row>
    <row r="104" spans="1:9" ht="31.15" customHeight="1" x14ac:dyDescent="0.25">
      <c r="A104" s="117">
        <v>6206</v>
      </c>
      <c r="B104" s="5" t="s">
        <v>301</v>
      </c>
      <c r="C104" s="153">
        <v>1</v>
      </c>
      <c r="D104" s="153">
        <v>1</v>
      </c>
      <c r="E104" s="189">
        <f>VLOOKUP(A104,'RFCM 2019'!$A$4:$O$349,15,FALSE)</f>
        <v>1</v>
      </c>
      <c r="F104" s="152">
        <f>VLOOKUP(A104,'Encuesta Diagnóstico 2019'!$B$2:$D$347,3,FALSE)</f>
        <v>1</v>
      </c>
      <c r="G104" s="128">
        <f t="shared" si="3"/>
        <v>4</v>
      </c>
      <c r="H104" s="129">
        <f t="shared" si="5"/>
        <v>1</v>
      </c>
      <c r="I104" s="82">
        <f t="shared" si="4"/>
        <v>1</v>
      </c>
    </row>
    <row r="105" spans="1:9" ht="31.15" customHeight="1" x14ac:dyDescent="0.25">
      <c r="A105" s="117">
        <v>6301</v>
      </c>
      <c r="B105" s="5" t="s">
        <v>216</v>
      </c>
      <c r="C105" s="153">
        <v>1</v>
      </c>
      <c r="D105" s="153">
        <v>1</v>
      </c>
      <c r="E105" s="189">
        <f>VLOOKUP(A105,'RFCM 2019'!$A$4:$O$349,15,FALSE)</f>
        <v>1</v>
      </c>
      <c r="F105" s="152">
        <f>VLOOKUP(A105,'Encuesta Diagnóstico 2019'!$B$2:$D$347,3,FALSE)</f>
        <v>1</v>
      </c>
      <c r="G105" s="128">
        <f t="shared" si="3"/>
        <v>4</v>
      </c>
      <c r="H105" s="129">
        <f t="shared" si="5"/>
        <v>1</v>
      </c>
      <c r="I105" s="82">
        <f t="shared" si="4"/>
        <v>1</v>
      </c>
    </row>
    <row r="106" spans="1:9" x14ac:dyDescent="0.25">
      <c r="A106" s="117">
        <v>6302</v>
      </c>
      <c r="B106" s="5" t="s">
        <v>316</v>
      </c>
      <c r="C106" s="153">
        <v>1</v>
      </c>
      <c r="D106" s="153">
        <v>1</v>
      </c>
      <c r="E106" s="189">
        <f>VLOOKUP(A106,'RFCM 2019'!$A$4:$O$349,15,FALSE)</f>
        <v>1</v>
      </c>
      <c r="F106" s="152">
        <f>VLOOKUP(A106,'Encuesta Diagnóstico 2019'!$B$2:$D$347,3,FALSE)</f>
        <v>1</v>
      </c>
      <c r="G106" s="128">
        <f t="shared" si="3"/>
        <v>4</v>
      </c>
      <c r="H106" s="129">
        <f t="shared" si="5"/>
        <v>1</v>
      </c>
      <c r="I106" s="82">
        <f t="shared" si="4"/>
        <v>1</v>
      </c>
    </row>
    <row r="107" spans="1:9" ht="31.15" customHeight="1" x14ac:dyDescent="0.25">
      <c r="A107" s="117">
        <v>6303</v>
      </c>
      <c r="B107" s="5" t="s">
        <v>237</v>
      </c>
      <c r="C107" s="153">
        <v>1</v>
      </c>
      <c r="D107" s="153">
        <v>1</v>
      </c>
      <c r="E107" s="189">
        <f>VLOOKUP(A107,'RFCM 2019'!$A$4:$O$349,15,FALSE)</f>
        <v>1</v>
      </c>
      <c r="F107" s="152">
        <f>VLOOKUP(A107,'Encuesta Diagnóstico 2019'!$B$2:$D$347,3,FALSE)</f>
        <v>1</v>
      </c>
      <c r="G107" s="128">
        <f t="shared" si="3"/>
        <v>4</v>
      </c>
      <c r="H107" s="129">
        <f t="shared" si="5"/>
        <v>1</v>
      </c>
      <c r="I107" s="82">
        <f t="shared" si="4"/>
        <v>1</v>
      </c>
    </row>
    <row r="108" spans="1:9" x14ac:dyDescent="0.25">
      <c r="A108" s="117">
        <v>6304</v>
      </c>
      <c r="B108" s="5" t="s">
        <v>273</v>
      </c>
      <c r="C108" s="153">
        <v>1</v>
      </c>
      <c r="D108" s="153">
        <v>1</v>
      </c>
      <c r="E108" s="189">
        <f>VLOOKUP(A108,'RFCM 2019'!$A$4:$O$349,15,FALSE)</f>
        <v>1</v>
      </c>
      <c r="F108" s="152">
        <f>VLOOKUP(A108,'Encuesta Diagnóstico 2019'!$B$2:$D$347,3,FALSE)</f>
        <v>1</v>
      </c>
      <c r="G108" s="128">
        <f t="shared" si="3"/>
        <v>4</v>
      </c>
      <c r="H108" s="129">
        <f t="shared" si="5"/>
        <v>1</v>
      </c>
      <c r="I108" s="82">
        <f t="shared" si="4"/>
        <v>1</v>
      </c>
    </row>
    <row r="109" spans="1:9" ht="31.15" customHeight="1" x14ac:dyDescent="0.25">
      <c r="A109" s="117">
        <v>6305</v>
      </c>
      <c r="B109" s="5" t="s">
        <v>180</v>
      </c>
      <c r="C109" s="153">
        <v>1</v>
      </c>
      <c r="D109" s="153">
        <v>1</v>
      </c>
      <c r="E109" s="189">
        <f>VLOOKUP(A109,'RFCM 2019'!$A$4:$O$349,15,FALSE)</f>
        <v>1</v>
      </c>
      <c r="F109" s="152">
        <f>VLOOKUP(A109,'Encuesta Diagnóstico 2019'!$B$2:$D$347,3,FALSE)</f>
        <v>1</v>
      </c>
      <c r="G109" s="128">
        <f t="shared" si="3"/>
        <v>4</v>
      </c>
      <c r="H109" s="129">
        <f t="shared" si="5"/>
        <v>1</v>
      </c>
      <c r="I109" s="82">
        <f t="shared" si="4"/>
        <v>1</v>
      </c>
    </row>
    <row r="110" spans="1:9" x14ac:dyDescent="0.25">
      <c r="A110" s="117">
        <v>6306</v>
      </c>
      <c r="B110" s="5" t="s">
        <v>182</v>
      </c>
      <c r="C110" s="153">
        <v>1</v>
      </c>
      <c r="D110" s="153">
        <v>1</v>
      </c>
      <c r="E110" s="189">
        <f>VLOOKUP(A110,'RFCM 2019'!$A$4:$O$349,15,FALSE)</f>
        <v>1</v>
      </c>
      <c r="F110" s="152">
        <f>VLOOKUP(A110,'Encuesta Diagnóstico 2019'!$B$2:$D$347,3,FALSE)</f>
        <v>1</v>
      </c>
      <c r="G110" s="128">
        <f t="shared" si="3"/>
        <v>4</v>
      </c>
      <c r="H110" s="129">
        <f t="shared" si="5"/>
        <v>1</v>
      </c>
      <c r="I110" s="82">
        <f t="shared" si="4"/>
        <v>1</v>
      </c>
    </row>
    <row r="111" spans="1:9" x14ac:dyDescent="0.25">
      <c r="A111" s="117">
        <v>6307</v>
      </c>
      <c r="B111" s="5" t="s">
        <v>295</v>
      </c>
      <c r="C111" s="153">
        <v>1</v>
      </c>
      <c r="D111" s="153">
        <v>1</v>
      </c>
      <c r="E111" s="189">
        <f>VLOOKUP(A111,'RFCM 2019'!$A$4:$O$349,15,FALSE)</f>
        <v>1</v>
      </c>
      <c r="F111" s="152">
        <f>VLOOKUP(A111,'Encuesta Diagnóstico 2019'!$B$2:$D$347,3,FALSE)</f>
        <v>1</v>
      </c>
      <c r="G111" s="128">
        <f t="shared" si="3"/>
        <v>4</v>
      </c>
      <c r="H111" s="129">
        <f t="shared" si="5"/>
        <v>1</v>
      </c>
      <c r="I111" s="82">
        <f t="shared" si="4"/>
        <v>1</v>
      </c>
    </row>
    <row r="112" spans="1:9" x14ac:dyDescent="0.25">
      <c r="A112" s="117">
        <v>6308</v>
      </c>
      <c r="B112" s="5" t="s">
        <v>272</v>
      </c>
      <c r="C112" s="153">
        <v>1</v>
      </c>
      <c r="D112" s="153">
        <v>1</v>
      </c>
      <c r="E112" s="189">
        <f>VLOOKUP(A112,'RFCM 2019'!$A$4:$O$349,15,FALSE)</f>
        <v>1</v>
      </c>
      <c r="F112" s="152">
        <f>VLOOKUP(A112,'Encuesta Diagnóstico 2019'!$B$2:$D$347,3,FALSE)</f>
        <v>1</v>
      </c>
      <c r="G112" s="128">
        <f t="shared" si="3"/>
        <v>4</v>
      </c>
      <c r="H112" s="129">
        <f t="shared" si="5"/>
        <v>1</v>
      </c>
      <c r="I112" s="82">
        <f t="shared" si="4"/>
        <v>1</v>
      </c>
    </row>
    <row r="113" spans="1:9" ht="31.15" customHeight="1" x14ac:dyDescent="0.25">
      <c r="A113" s="117">
        <v>6309</v>
      </c>
      <c r="B113" s="5" t="s">
        <v>265</v>
      </c>
      <c r="C113" s="153">
        <v>1</v>
      </c>
      <c r="D113" s="153">
        <v>1</v>
      </c>
      <c r="E113" s="189">
        <f>VLOOKUP(A113,'RFCM 2019'!$A$4:$O$349,15,FALSE)</f>
        <v>1</v>
      </c>
      <c r="F113" s="152">
        <f>VLOOKUP(A113,'Encuesta Diagnóstico 2019'!$B$2:$D$347,3,FALSE)</f>
        <v>1</v>
      </c>
      <c r="G113" s="128">
        <f t="shared" si="3"/>
        <v>4</v>
      </c>
      <c r="H113" s="129">
        <f t="shared" si="5"/>
        <v>1</v>
      </c>
      <c r="I113" s="82">
        <f t="shared" si="4"/>
        <v>1</v>
      </c>
    </row>
    <row r="114" spans="1:9" ht="31.15" customHeight="1" x14ac:dyDescent="0.25">
      <c r="A114" s="117">
        <v>6310</v>
      </c>
      <c r="B114" s="5" t="s">
        <v>189</v>
      </c>
      <c r="C114" s="153">
        <v>1</v>
      </c>
      <c r="D114" s="153">
        <v>1</v>
      </c>
      <c r="E114" s="189">
        <f>VLOOKUP(A114,'RFCM 2019'!$A$4:$O$349,15,FALSE)</f>
        <v>1</v>
      </c>
      <c r="F114" s="152">
        <f>VLOOKUP(A114,'Encuesta Diagnóstico 2019'!$B$2:$D$347,3,FALSE)</f>
        <v>1</v>
      </c>
      <c r="G114" s="128">
        <f t="shared" si="3"/>
        <v>4</v>
      </c>
      <c r="H114" s="129">
        <f t="shared" si="5"/>
        <v>1</v>
      </c>
      <c r="I114" s="82">
        <f t="shared" si="4"/>
        <v>1</v>
      </c>
    </row>
    <row r="115" spans="1:9" x14ac:dyDescent="0.25">
      <c r="A115" s="117">
        <v>7101</v>
      </c>
      <c r="B115" s="5" t="s">
        <v>34</v>
      </c>
      <c r="C115" s="153">
        <v>1</v>
      </c>
      <c r="D115" s="153">
        <v>1</v>
      </c>
      <c r="E115" s="189">
        <f>VLOOKUP(A115,'RFCM 2019'!$A$4:$O$349,15,FALSE)</f>
        <v>1</v>
      </c>
      <c r="F115" s="152">
        <f>VLOOKUP(A115,'Encuesta Diagnóstico 2019'!$B$2:$D$347,3,FALSE)</f>
        <v>1</v>
      </c>
      <c r="G115" s="128">
        <f t="shared" si="3"/>
        <v>4</v>
      </c>
      <c r="H115" s="129">
        <f t="shared" si="5"/>
        <v>1</v>
      </c>
      <c r="I115" s="82">
        <f t="shared" si="4"/>
        <v>1</v>
      </c>
    </row>
    <row r="116" spans="1:9" ht="31.15" customHeight="1" x14ac:dyDescent="0.25">
      <c r="A116" s="117">
        <v>7102</v>
      </c>
      <c r="B116" s="5" t="s">
        <v>132</v>
      </c>
      <c r="C116" s="153">
        <v>1</v>
      </c>
      <c r="D116" s="153">
        <v>1</v>
      </c>
      <c r="E116" s="189">
        <f>VLOOKUP(A116,'RFCM 2019'!$A$4:$O$349,15,FALSE)</f>
        <v>1</v>
      </c>
      <c r="F116" s="152">
        <f>VLOOKUP(A116,'Encuesta Diagnóstico 2019'!$B$2:$D$347,3,FALSE)</f>
        <v>1</v>
      </c>
      <c r="G116" s="128">
        <f t="shared" si="3"/>
        <v>4</v>
      </c>
      <c r="H116" s="129">
        <f t="shared" si="5"/>
        <v>1</v>
      </c>
      <c r="I116" s="82">
        <f t="shared" si="4"/>
        <v>1</v>
      </c>
    </row>
    <row r="117" spans="1:9" x14ac:dyDescent="0.25">
      <c r="A117" s="117">
        <v>7103</v>
      </c>
      <c r="B117" s="5" t="s">
        <v>343</v>
      </c>
      <c r="C117" s="153">
        <v>1</v>
      </c>
      <c r="D117" s="153">
        <v>1</v>
      </c>
      <c r="E117" s="189">
        <f>VLOOKUP(A117,'RFCM 2019'!$A$4:$O$349,15,FALSE)</f>
        <v>1</v>
      </c>
      <c r="F117" s="152">
        <f>VLOOKUP(A117,'Encuesta Diagnóstico 2019'!$B$2:$D$347,3,FALSE)</f>
        <v>1</v>
      </c>
      <c r="G117" s="128">
        <f t="shared" si="3"/>
        <v>4</v>
      </c>
      <c r="H117" s="129">
        <f t="shared" si="5"/>
        <v>1</v>
      </c>
      <c r="I117" s="82">
        <f t="shared" si="4"/>
        <v>1</v>
      </c>
    </row>
    <row r="118" spans="1:9" ht="31.15" customHeight="1" x14ac:dyDescent="0.25">
      <c r="A118" s="117">
        <v>7104</v>
      </c>
      <c r="B118" s="5" t="s">
        <v>260</v>
      </c>
      <c r="C118" s="153">
        <v>1</v>
      </c>
      <c r="D118" s="153">
        <v>1</v>
      </c>
      <c r="E118" s="189">
        <f>VLOOKUP(A118,'RFCM 2019'!$A$4:$O$349,15,FALSE)</f>
        <v>1</v>
      </c>
      <c r="F118" s="152">
        <f>VLOOKUP(A118,'Encuesta Diagnóstico 2019'!$B$2:$D$347,3,FALSE)</f>
        <v>1</v>
      </c>
      <c r="G118" s="128">
        <f t="shared" si="3"/>
        <v>4</v>
      </c>
      <c r="H118" s="129">
        <f t="shared" si="5"/>
        <v>1</v>
      </c>
      <c r="I118" s="82">
        <f t="shared" si="4"/>
        <v>1</v>
      </c>
    </row>
    <row r="119" spans="1:9" x14ac:dyDescent="0.25">
      <c r="A119" s="117">
        <v>7105</v>
      </c>
      <c r="B119" s="5" t="s">
        <v>269</v>
      </c>
      <c r="C119" s="153">
        <v>1</v>
      </c>
      <c r="D119" s="153">
        <v>1</v>
      </c>
      <c r="E119" s="189">
        <f>VLOOKUP(A119,'RFCM 2019'!$A$4:$O$349,15,FALSE)</f>
        <v>1</v>
      </c>
      <c r="F119" s="152">
        <f>VLOOKUP(A119,'Encuesta Diagnóstico 2019'!$B$2:$D$347,3,FALSE)</f>
        <v>1</v>
      </c>
      <c r="G119" s="128">
        <f t="shared" si="3"/>
        <v>4</v>
      </c>
      <c r="H119" s="129">
        <f t="shared" si="5"/>
        <v>1</v>
      </c>
      <c r="I119" s="82">
        <f t="shared" si="4"/>
        <v>1</v>
      </c>
    </row>
    <row r="120" spans="1:9" x14ac:dyDescent="0.25">
      <c r="A120" s="117">
        <v>7106</v>
      </c>
      <c r="B120" s="5" t="s">
        <v>240</v>
      </c>
      <c r="C120" s="153">
        <v>1</v>
      </c>
      <c r="D120" s="153">
        <v>1</v>
      </c>
      <c r="E120" s="189">
        <f>VLOOKUP(A120,'RFCM 2019'!$A$4:$O$349,15,FALSE)</f>
        <v>0.75</v>
      </c>
      <c r="F120" s="152">
        <f>VLOOKUP(A120,'Encuesta Diagnóstico 2019'!$B$2:$D$347,3,FALSE)</f>
        <v>1</v>
      </c>
      <c r="G120" s="128">
        <f t="shared" si="3"/>
        <v>4</v>
      </c>
      <c r="H120" s="129">
        <f t="shared" si="5"/>
        <v>0.9375</v>
      </c>
      <c r="I120" s="82">
        <f t="shared" si="4"/>
        <v>0.9375</v>
      </c>
    </row>
    <row r="121" spans="1:9" x14ac:dyDescent="0.25">
      <c r="A121" s="117">
        <v>7107</v>
      </c>
      <c r="B121" s="5" t="s">
        <v>323</v>
      </c>
      <c r="C121" s="153">
        <v>1</v>
      </c>
      <c r="D121" s="153">
        <v>1</v>
      </c>
      <c r="E121" s="189">
        <f>VLOOKUP(A121,'RFCM 2019'!$A$4:$O$349,15,FALSE)</f>
        <v>1</v>
      </c>
      <c r="F121" s="152">
        <f>VLOOKUP(A121,'Encuesta Diagnóstico 2019'!$B$2:$D$347,3,FALSE)</f>
        <v>1</v>
      </c>
      <c r="G121" s="128">
        <f t="shared" si="3"/>
        <v>4</v>
      </c>
      <c r="H121" s="129">
        <f t="shared" si="5"/>
        <v>1</v>
      </c>
      <c r="I121" s="82">
        <f t="shared" si="4"/>
        <v>1</v>
      </c>
    </row>
    <row r="122" spans="1:9" x14ac:dyDescent="0.25">
      <c r="A122" s="117">
        <v>7108</v>
      </c>
      <c r="B122" s="5" t="s">
        <v>241</v>
      </c>
      <c r="C122" s="153">
        <v>1</v>
      </c>
      <c r="D122" s="153">
        <v>1</v>
      </c>
      <c r="E122" s="189">
        <f>VLOOKUP(A122,'RFCM 2019'!$A$4:$O$349,15,FALSE)</f>
        <v>1</v>
      </c>
      <c r="F122" s="152">
        <f>VLOOKUP(A122,'Encuesta Diagnóstico 2019'!$B$2:$D$347,3,FALSE)</f>
        <v>1</v>
      </c>
      <c r="G122" s="128">
        <f t="shared" si="3"/>
        <v>4</v>
      </c>
      <c r="H122" s="129">
        <f t="shared" si="5"/>
        <v>1</v>
      </c>
      <c r="I122" s="82">
        <f t="shared" si="4"/>
        <v>1</v>
      </c>
    </row>
    <row r="123" spans="1:9" ht="31.15" customHeight="1" x14ac:dyDescent="0.25">
      <c r="A123" s="117">
        <v>7109</v>
      </c>
      <c r="B123" s="5" t="s">
        <v>245</v>
      </c>
      <c r="C123" s="153">
        <v>1</v>
      </c>
      <c r="D123" s="153">
        <v>1</v>
      </c>
      <c r="E123" s="189">
        <f>VLOOKUP(A123,'RFCM 2019'!$A$4:$O$349,15,FALSE)</f>
        <v>1</v>
      </c>
      <c r="F123" s="152">
        <f>VLOOKUP(A123,'Encuesta Diagnóstico 2019'!$B$2:$D$347,3,FALSE)</f>
        <v>1</v>
      </c>
      <c r="G123" s="128">
        <f t="shared" si="3"/>
        <v>4</v>
      </c>
      <c r="H123" s="129">
        <f t="shared" si="5"/>
        <v>1</v>
      </c>
      <c r="I123" s="82">
        <f t="shared" si="4"/>
        <v>1</v>
      </c>
    </row>
    <row r="124" spans="1:9" ht="31.15" customHeight="1" x14ac:dyDescent="0.25">
      <c r="A124" s="117">
        <v>7110</v>
      </c>
      <c r="B124" s="5" t="s">
        <v>264</v>
      </c>
      <c r="C124" s="153">
        <v>1</v>
      </c>
      <c r="D124" s="153">
        <v>1</v>
      </c>
      <c r="E124" s="189">
        <f>VLOOKUP(A124,'RFCM 2019'!$A$4:$O$349,15,FALSE)</f>
        <v>1</v>
      </c>
      <c r="F124" s="152">
        <f>VLOOKUP(A124,'Encuesta Diagnóstico 2019'!$B$2:$D$347,3,FALSE)</f>
        <v>1</v>
      </c>
      <c r="G124" s="128">
        <f t="shared" si="3"/>
        <v>4</v>
      </c>
      <c r="H124" s="129">
        <f t="shared" si="5"/>
        <v>1</v>
      </c>
      <c r="I124" s="82">
        <f t="shared" si="4"/>
        <v>1</v>
      </c>
    </row>
    <row r="125" spans="1:9" ht="31.15" customHeight="1" x14ac:dyDescent="0.25">
      <c r="A125" s="117">
        <v>7201</v>
      </c>
      <c r="B125" s="5" t="s">
        <v>102</v>
      </c>
      <c r="C125" s="153">
        <v>1</v>
      </c>
      <c r="D125" s="153">
        <v>1</v>
      </c>
      <c r="E125" s="189">
        <f>VLOOKUP(A125,'RFCM 2019'!$A$4:$O$349,15,FALSE)</f>
        <v>1</v>
      </c>
      <c r="F125" s="152">
        <f>VLOOKUP(A125,'Encuesta Diagnóstico 2019'!$B$2:$D$347,3,FALSE)</f>
        <v>1</v>
      </c>
      <c r="G125" s="128">
        <f t="shared" si="3"/>
        <v>4</v>
      </c>
      <c r="H125" s="129">
        <f t="shared" si="5"/>
        <v>1</v>
      </c>
      <c r="I125" s="82">
        <f t="shared" si="4"/>
        <v>1</v>
      </c>
    </row>
    <row r="126" spans="1:9" x14ac:dyDescent="0.25">
      <c r="A126" s="117">
        <v>7202</v>
      </c>
      <c r="B126" s="5" t="s">
        <v>259</v>
      </c>
      <c r="C126" s="153">
        <v>1</v>
      </c>
      <c r="D126" s="153">
        <v>1</v>
      </c>
      <c r="E126" s="189">
        <f>VLOOKUP(A126,'RFCM 2019'!$A$4:$O$349,15,FALSE)</f>
        <v>1</v>
      </c>
      <c r="F126" s="152">
        <f>VLOOKUP(A126,'Encuesta Diagnóstico 2019'!$B$2:$D$347,3,FALSE)</f>
        <v>1</v>
      </c>
      <c r="G126" s="128">
        <f t="shared" si="3"/>
        <v>4</v>
      </c>
      <c r="H126" s="129">
        <f t="shared" si="5"/>
        <v>1</v>
      </c>
      <c r="I126" s="82">
        <f t="shared" si="4"/>
        <v>1</v>
      </c>
    </row>
    <row r="127" spans="1:9" x14ac:dyDescent="0.25">
      <c r="A127" s="117">
        <v>7203</v>
      </c>
      <c r="B127" s="5" t="s">
        <v>247</v>
      </c>
      <c r="C127" s="153">
        <v>1</v>
      </c>
      <c r="D127" s="153">
        <v>1</v>
      </c>
      <c r="E127" s="189">
        <f>VLOOKUP(A127,'RFCM 2019'!$A$4:$O$349,15,FALSE)</f>
        <v>1</v>
      </c>
      <c r="F127" s="152">
        <f>VLOOKUP(A127,'Encuesta Diagnóstico 2019'!$B$2:$D$347,3,FALSE)</f>
        <v>1</v>
      </c>
      <c r="G127" s="128">
        <f t="shared" si="3"/>
        <v>4</v>
      </c>
      <c r="H127" s="129">
        <f t="shared" si="5"/>
        <v>1</v>
      </c>
      <c r="I127" s="82">
        <f t="shared" si="4"/>
        <v>1</v>
      </c>
    </row>
    <row r="128" spans="1:9" x14ac:dyDescent="0.25">
      <c r="A128" s="117">
        <v>7301</v>
      </c>
      <c r="B128" s="5" t="s">
        <v>62</v>
      </c>
      <c r="C128" s="153">
        <v>1</v>
      </c>
      <c r="D128" s="153">
        <v>1</v>
      </c>
      <c r="E128" s="189">
        <f>VLOOKUP(A128,'RFCM 2019'!$A$4:$O$349,15,FALSE)</f>
        <v>1</v>
      </c>
      <c r="F128" s="152">
        <f>VLOOKUP(A128,'Encuesta Diagnóstico 2019'!$B$2:$D$347,3,FALSE)</f>
        <v>1</v>
      </c>
      <c r="G128" s="128">
        <f t="shared" si="3"/>
        <v>4</v>
      </c>
      <c r="H128" s="129">
        <f t="shared" si="5"/>
        <v>1</v>
      </c>
      <c r="I128" s="82">
        <f t="shared" si="4"/>
        <v>1</v>
      </c>
    </row>
    <row r="129" spans="1:9" x14ac:dyDescent="0.25">
      <c r="A129" s="117">
        <v>7302</v>
      </c>
      <c r="B129" s="5" t="s">
        <v>288</v>
      </c>
      <c r="C129" s="153">
        <v>1</v>
      </c>
      <c r="D129" s="153">
        <v>1</v>
      </c>
      <c r="E129" s="189">
        <f>VLOOKUP(A129,'RFCM 2019'!$A$4:$O$349,15,FALSE)</f>
        <v>1</v>
      </c>
      <c r="F129" s="152">
        <f>VLOOKUP(A129,'Encuesta Diagnóstico 2019'!$B$2:$D$347,3,FALSE)</f>
        <v>1</v>
      </c>
      <c r="G129" s="128">
        <f t="shared" si="3"/>
        <v>4</v>
      </c>
      <c r="H129" s="129">
        <f t="shared" si="5"/>
        <v>1</v>
      </c>
      <c r="I129" s="82">
        <f t="shared" si="4"/>
        <v>1</v>
      </c>
    </row>
    <row r="130" spans="1:9" x14ac:dyDescent="0.25">
      <c r="A130" s="117">
        <v>7303</v>
      </c>
      <c r="B130" s="5" t="s">
        <v>244</v>
      </c>
      <c r="C130" s="153">
        <v>1</v>
      </c>
      <c r="D130" s="153">
        <v>1</v>
      </c>
      <c r="E130" s="189">
        <f>VLOOKUP(A130,'RFCM 2019'!$A$4:$O$349,15,FALSE)</f>
        <v>1</v>
      </c>
      <c r="F130" s="152">
        <f>VLOOKUP(A130,'Encuesta Diagnóstico 2019'!$B$2:$D$347,3,FALSE)</f>
        <v>1</v>
      </c>
      <c r="G130" s="128">
        <f t="shared" si="3"/>
        <v>4</v>
      </c>
      <c r="H130" s="129">
        <f t="shared" si="5"/>
        <v>1</v>
      </c>
      <c r="I130" s="82">
        <f t="shared" si="4"/>
        <v>1</v>
      </c>
    </row>
    <row r="131" spans="1:9" x14ac:dyDescent="0.25">
      <c r="A131" s="117">
        <v>7304</v>
      </c>
      <c r="B131" s="5" t="s">
        <v>97</v>
      </c>
      <c r="C131" s="153">
        <v>1</v>
      </c>
      <c r="D131" s="153">
        <v>1</v>
      </c>
      <c r="E131" s="189">
        <f>VLOOKUP(A131,'RFCM 2019'!$A$4:$O$349,15,FALSE)</f>
        <v>1</v>
      </c>
      <c r="F131" s="152">
        <f>VLOOKUP(A131,'Encuesta Diagnóstico 2019'!$B$2:$D$347,3,FALSE)</f>
        <v>1</v>
      </c>
      <c r="G131" s="128">
        <f t="shared" si="3"/>
        <v>4</v>
      </c>
      <c r="H131" s="129">
        <f t="shared" si="5"/>
        <v>1</v>
      </c>
      <c r="I131" s="82">
        <f t="shared" si="4"/>
        <v>1</v>
      </c>
    </row>
    <row r="132" spans="1:9" x14ac:dyDescent="0.25">
      <c r="A132" s="117">
        <v>7305</v>
      </c>
      <c r="B132" s="5" t="s">
        <v>255</v>
      </c>
      <c r="C132" s="153">
        <v>1</v>
      </c>
      <c r="D132" s="153">
        <v>1</v>
      </c>
      <c r="E132" s="189">
        <f>VLOOKUP(A132,'RFCM 2019'!$A$4:$O$349,15,FALSE)</f>
        <v>1</v>
      </c>
      <c r="F132" s="152">
        <f>VLOOKUP(A132,'Encuesta Diagnóstico 2019'!$B$2:$D$347,3,FALSE)</f>
        <v>1</v>
      </c>
      <c r="G132" s="128">
        <f t="shared" ref="G132:G195" si="6">COUNTIF(C132:F132,"&gt;=0")</f>
        <v>4</v>
      </c>
      <c r="H132" s="129">
        <f t="shared" si="5"/>
        <v>1</v>
      </c>
      <c r="I132" s="82">
        <f t="shared" ref="I132:I195" si="7">+H132</f>
        <v>1</v>
      </c>
    </row>
    <row r="133" spans="1:9" x14ac:dyDescent="0.25">
      <c r="A133" s="117">
        <v>7306</v>
      </c>
      <c r="B133" s="5" t="s">
        <v>153</v>
      </c>
      <c r="C133" s="153">
        <v>1</v>
      </c>
      <c r="D133" s="153">
        <v>1</v>
      </c>
      <c r="E133" s="189">
        <f>VLOOKUP(A133,'RFCM 2019'!$A$4:$O$349,15,FALSE)</f>
        <v>1</v>
      </c>
      <c r="F133" s="152">
        <f>VLOOKUP(A133,'Encuesta Diagnóstico 2019'!$B$2:$D$347,3,FALSE)</f>
        <v>1</v>
      </c>
      <c r="G133" s="128">
        <f t="shared" si="6"/>
        <v>4</v>
      </c>
      <c r="H133" s="129">
        <f t="shared" ref="H133:H196" si="8">SUM(C133:F133)/G133</f>
        <v>1</v>
      </c>
      <c r="I133" s="82">
        <f t="shared" si="7"/>
        <v>1</v>
      </c>
    </row>
    <row r="134" spans="1:9" ht="31.15" customHeight="1" x14ac:dyDescent="0.25">
      <c r="A134" s="117">
        <v>7307</v>
      </c>
      <c r="B134" s="5" t="s">
        <v>333</v>
      </c>
      <c r="C134" s="153">
        <v>1</v>
      </c>
      <c r="D134" s="153">
        <v>1</v>
      </c>
      <c r="E134" s="189">
        <f>VLOOKUP(A134,'RFCM 2019'!$A$4:$O$349,15,FALSE)</f>
        <v>1</v>
      </c>
      <c r="F134" s="152">
        <f>VLOOKUP(A134,'Encuesta Diagnóstico 2019'!$B$2:$D$347,3,FALSE)</f>
        <v>1</v>
      </c>
      <c r="G134" s="128">
        <f t="shared" si="6"/>
        <v>4</v>
      </c>
      <c r="H134" s="129">
        <f t="shared" si="8"/>
        <v>1</v>
      </c>
      <c r="I134" s="82">
        <f t="shared" si="7"/>
        <v>1</v>
      </c>
    </row>
    <row r="135" spans="1:9" x14ac:dyDescent="0.25">
      <c r="A135" s="117">
        <v>7308</v>
      </c>
      <c r="B135" s="5" t="s">
        <v>144</v>
      </c>
      <c r="C135" s="153">
        <v>1</v>
      </c>
      <c r="D135" s="153">
        <v>1</v>
      </c>
      <c r="E135" s="189">
        <f>VLOOKUP(A135,'RFCM 2019'!$A$4:$O$349,15,FALSE)</f>
        <v>1</v>
      </c>
      <c r="F135" s="152">
        <f>VLOOKUP(A135,'Encuesta Diagnóstico 2019'!$B$2:$D$347,3,FALSE)</f>
        <v>1</v>
      </c>
      <c r="G135" s="128">
        <f t="shared" si="6"/>
        <v>4</v>
      </c>
      <c r="H135" s="129">
        <f t="shared" si="8"/>
        <v>1</v>
      </c>
      <c r="I135" s="82">
        <f t="shared" si="7"/>
        <v>1</v>
      </c>
    </row>
    <row r="136" spans="1:9" ht="31.15" customHeight="1" x14ac:dyDescent="0.25">
      <c r="A136" s="117">
        <v>7309</v>
      </c>
      <c r="B136" s="5" t="s">
        <v>156</v>
      </c>
      <c r="C136" s="153">
        <v>1</v>
      </c>
      <c r="D136" s="153">
        <v>1</v>
      </c>
      <c r="E136" s="189">
        <f>VLOOKUP(A136,'RFCM 2019'!$A$4:$O$349,15,FALSE)</f>
        <v>1</v>
      </c>
      <c r="F136" s="152">
        <f>VLOOKUP(A136,'Encuesta Diagnóstico 2019'!$B$2:$D$347,3,FALSE)</f>
        <v>1</v>
      </c>
      <c r="G136" s="128">
        <f t="shared" si="6"/>
        <v>4</v>
      </c>
      <c r="H136" s="129">
        <f t="shared" si="8"/>
        <v>1</v>
      </c>
      <c r="I136" s="82">
        <f t="shared" si="7"/>
        <v>1</v>
      </c>
    </row>
    <row r="137" spans="1:9" x14ac:dyDescent="0.25">
      <c r="A137" s="117">
        <v>7401</v>
      </c>
      <c r="B137" s="5" t="s">
        <v>96</v>
      </c>
      <c r="C137" s="153">
        <v>1</v>
      </c>
      <c r="D137" s="153">
        <v>1</v>
      </c>
      <c r="E137" s="189">
        <f>VLOOKUP(A137,'RFCM 2019'!$A$4:$O$349,15,FALSE)</f>
        <v>1</v>
      </c>
      <c r="F137" s="152">
        <f>VLOOKUP(A137,'Encuesta Diagnóstico 2019'!$B$2:$D$347,3,FALSE)</f>
        <v>1</v>
      </c>
      <c r="G137" s="128">
        <f t="shared" si="6"/>
        <v>4</v>
      </c>
      <c r="H137" s="129">
        <f t="shared" si="8"/>
        <v>1</v>
      </c>
      <c r="I137" s="82">
        <f t="shared" si="7"/>
        <v>1</v>
      </c>
    </row>
    <row r="138" spans="1:9" x14ac:dyDescent="0.25">
      <c r="A138" s="117">
        <v>7402</v>
      </c>
      <c r="B138" s="5" t="s">
        <v>340</v>
      </c>
      <c r="C138" s="153">
        <v>1</v>
      </c>
      <c r="D138" s="153">
        <v>1</v>
      </c>
      <c r="E138" s="189">
        <f>VLOOKUP(A138,'RFCM 2019'!$A$4:$O$349,15,FALSE)</f>
        <v>1</v>
      </c>
      <c r="F138" s="152">
        <f>VLOOKUP(A138,'Encuesta Diagnóstico 2019'!$B$2:$D$347,3,FALSE)</f>
        <v>1</v>
      </c>
      <c r="G138" s="128">
        <f t="shared" si="6"/>
        <v>4</v>
      </c>
      <c r="H138" s="129">
        <f t="shared" si="8"/>
        <v>1</v>
      </c>
      <c r="I138" s="82">
        <f t="shared" si="7"/>
        <v>1</v>
      </c>
    </row>
    <row r="139" spans="1:9" x14ac:dyDescent="0.25">
      <c r="A139" s="117">
        <v>7403</v>
      </c>
      <c r="B139" s="5" t="s">
        <v>296</v>
      </c>
      <c r="C139" s="153">
        <v>1</v>
      </c>
      <c r="D139" s="153">
        <v>1</v>
      </c>
      <c r="E139" s="189">
        <f>VLOOKUP(A139,'RFCM 2019'!$A$4:$O$349,15,FALSE)</f>
        <v>1</v>
      </c>
      <c r="F139" s="152">
        <f>VLOOKUP(A139,'Encuesta Diagnóstico 2019'!$B$2:$D$347,3,FALSE)</f>
        <v>1</v>
      </c>
      <c r="G139" s="128">
        <f t="shared" si="6"/>
        <v>4</v>
      </c>
      <c r="H139" s="129">
        <f t="shared" si="8"/>
        <v>1</v>
      </c>
      <c r="I139" s="82">
        <f t="shared" si="7"/>
        <v>1</v>
      </c>
    </row>
    <row r="140" spans="1:9" x14ac:dyDescent="0.25">
      <c r="A140" s="117">
        <v>7404</v>
      </c>
      <c r="B140" s="5" t="s">
        <v>135</v>
      </c>
      <c r="C140" s="153">
        <v>1</v>
      </c>
      <c r="D140" s="153">
        <v>1</v>
      </c>
      <c r="E140" s="189">
        <f>VLOOKUP(A140,'RFCM 2019'!$A$4:$O$349,15,FALSE)</f>
        <v>1</v>
      </c>
      <c r="F140" s="152">
        <f>VLOOKUP(A140,'Encuesta Diagnóstico 2019'!$B$2:$D$347,3,FALSE)</f>
        <v>1</v>
      </c>
      <c r="G140" s="128">
        <f t="shared" si="6"/>
        <v>4</v>
      </c>
      <c r="H140" s="129">
        <f t="shared" si="8"/>
        <v>1</v>
      </c>
      <c r="I140" s="82">
        <f t="shared" si="7"/>
        <v>1</v>
      </c>
    </row>
    <row r="141" spans="1:9" x14ac:dyDescent="0.25">
      <c r="A141" s="117">
        <v>7405</v>
      </c>
      <c r="B141" s="5" t="s">
        <v>263</v>
      </c>
      <c r="C141" s="153">
        <v>1</v>
      </c>
      <c r="D141" s="153">
        <v>1</v>
      </c>
      <c r="E141" s="189">
        <f>VLOOKUP(A141,'RFCM 2019'!$A$4:$O$349,15,FALSE)</f>
        <v>1</v>
      </c>
      <c r="F141" s="152">
        <f>VLOOKUP(A141,'Encuesta Diagnóstico 2019'!$B$2:$D$347,3,FALSE)</f>
        <v>1</v>
      </c>
      <c r="G141" s="128">
        <f t="shared" si="6"/>
        <v>4</v>
      </c>
      <c r="H141" s="129">
        <f t="shared" si="8"/>
        <v>1</v>
      </c>
      <c r="I141" s="82">
        <f t="shared" si="7"/>
        <v>1</v>
      </c>
    </row>
    <row r="142" spans="1:9" ht="31.15" customHeight="1" x14ac:dyDescent="0.25">
      <c r="A142" s="117">
        <v>7406</v>
      </c>
      <c r="B142" s="5" t="s">
        <v>92</v>
      </c>
      <c r="C142" s="153">
        <v>1</v>
      </c>
      <c r="D142" s="153">
        <v>1</v>
      </c>
      <c r="E142" s="189">
        <f>VLOOKUP(A142,'RFCM 2019'!$A$4:$O$349,15,FALSE)</f>
        <v>1</v>
      </c>
      <c r="F142" s="152">
        <f>VLOOKUP(A142,'Encuesta Diagnóstico 2019'!$B$2:$D$347,3,FALSE)</f>
        <v>1</v>
      </c>
      <c r="G142" s="128">
        <f t="shared" si="6"/>
        <v>4</v>
      </c>
      <c r="H142" s="129">
        <f t="shared" si="8"/>
        <v>1</v>
      </c>
      <c r="I142" s="82">
        <f t="shared" si="7"/>
        <v>1</v>
      </c>
    </row>
    <row r="143" spans="1:9" ht="31.15" customHeight="1" x14ac:dyDescent="0.25">
      <c r="A143" s="117">
        <v>7407</v>
      </c>
      <c r="B143" s="5" t="s">
        <v>339</v>
      </c>
      <c r="C143" s="153">
        <v>1</v>
      </c>
      <c r="D143" s="153">
        <v>1</v>
      </c>
      <c r="E143" s="189">
        <f>VLOOKUP(A143,'RFCM 2019'!$A$4:$O$349,15,FALSE)</f>
        <v>0.75</v>
      </c>
      <c r="F143" s="152">
        <f>VLOOKUP(A143,'Encuesta Diagnóstico 2019'!$B$2:$D$347,3,FALSE)</f>
        <v>1</v>
      </c>
      <c r="G143" s="128">
        <f t="shared" si="6"/>
        <v>4</v>
      </c>
      <c r="H143" s="129">
        <f t="shared" si="8"/>
        <v>0.9375</v>
      </c>
      <c r="I143" s="82">
        <f t="shared" si="7"/>
        <v>0.9375</v>
      </c>
    </row>
    <row r="144" spans="1:9" ht="31.15" customHeight="1" x14ac:dyDescent="0.25">
      <c r="A144" s="117">
        <v>7408</v>
      </c>
      <c r="B144" s="5" t="s">
        <v>328</v>
      </c>
      <c r="C144" s="153">
        <v>1</v>
      </c>
      <c r="D144" s="153">
        <v>1</v>
      </c>
      <c r="E144" s="189">
        <f>VLOOKUP(A144,'RFCM 2019'!$A$4:$O$349,15,FALSE)</f>
        <v>1</v>
      </c>
      <c r="F144" s="152">
        <f>VLOOKUP(A144,'Encuesta Diagnóstico 2019'!$B$2:$D$347,3,FALSE)</f>
        <v>1</v>
      </c>
      <c r="G144" s="128">
        <f t="shared" si="6"/>
        <v>4</v>
      </c>
      <c r="H144" s="129">
        <f t="shared" si="8"/>
        <v>1</v>
      </c>
      <c r="I144" s="82">
        <f t="shared" si="7"/>
        <v>1</v>
      </c>
    </row>
    <row r="145" spans="1:9" ht="31.15" customHeight="1" x14ac:dyDescent="0.25">
      <c r="A145" s="117">
        <v>8101</v>
      </c>
      <c r="B145" s="5" t="s">
        <v>32</v>
      </c>
      <c r="C145" s="153">
        <v>1</v>
      </c>
      <c r="D145" s="153">
        <v>1</v>
      </c>
      <c r="E145" s="189">
        <f>VLOOKUP(A145,'RFCM 2019'!$A$4:$O$349,15,FALSE)</f>
        <v>1</v>
      </c>
      <c r="F145" s="152">
        <f>VLOOKUP(A145,'Encuesta Diagnóstico 2019'!$B$2:$D$347,3,FALSE)</f>
        <v>1</v>
      </c>
      <c r="G145" s="128">
        <f t="shared" si="6"/>
        <v>4</v>
      </c>
      <c r="H145" s="129">
        <f t="shared" si="8"/>
        <v>1</v>
      </c>
      <c r="I145" s="82">
        <f t="shared" si="7"/>
        <v>1</v>
      </c>
    </row>
    <row r="146" spans="1:9" x14ac:dyDescent="0.25">
      <c r="A146" s="117">
        <v>8102</v>
      </c>
      <c r="B146" s="5" t="s">
        <v>75</v>
      </c>
      <c r="C146" s="153">
        <v>1</v>
      </c>
      <c r="D146" s="153">
        <v>1</v>
      </c>
      <c r="E146" s="189">
        <f>VLOOKUP(A146,'RFCM 2019'!$A$4:$O$349,15,FALSE)</f>
        <v>1</v>
      </c>
      <c r="F146" s="152">
        <f>VLOOKUP(A146,'Encuesta Diagnóstico 2019'!$B$2:$D$347,3,FALSE)</f>
        <v>1</v>
      </c>
      <c r="G146" s="128">
        <f t="shared" si="6"/>
        <v>4</v>
      </c>
      <c r="H146" s="129">
        <f t="shared" si="8"/>
        <v>1</v>
      </c>
      <c r="I146" s="82">
        <f t="shared" si="7"/>
        <v>1</v>
      </c>
    </row>
    <row r="147" spans="1:9" ht="31.15" customHeight="1" x14ac:dyDescent="0.25">
      <c r="A147" s="117">
        <v>8103</v>
      </c>
      <c r="B147" s="5" t="s">
        <v>39</v>
      </c>
      <c r="C147" s="153">
        <v>1</v>
      </c>
      <c r="D147" s="153">
        <v>1</v>
      </c>
      <c r="E147" s="189">
        <f>VLOOKUP(A147,'RFCM 2019'!$A$4:$O$349,15,FALSE)</f>
        <v>1</v>
      </c>
      <c r="F147" s="152">
        <f>VLOOKUP(A147,'Encuesta Diagnóstico 2019'!$B$2:$D$347,3,FALSE)</f>
        <v>1</v>
      </c>
      <c r="G147" s="128">
        <f t="shared" si="6"/>
        <v>4</v>
      </c>
      <c r="H147" s="129">
        <f t="shared" si="8"/>
        <v>1</v>
      </c>
      <c r="I147" s="82">
        <f t="shared" si="7"/>
        <v>1</v>
      </c>
    </row>
    <row r="148" spans="1:9" x14ac:dyDescent="0.25">
      <c r="A148" s="117">
        <v>8104</v>
      </c>
      <c r="B148" s="5" t="s">
        <v>306</v>
      </c>
      <c r="C148" s="153">
        <v>1</v>
      </c>
      <c r="D148" s="153">
        <v>1</v>
      </c>
      <c r="E148" s="189">
        <f>VLOOKUP(A148,'RFCM 2019'!$A$4:$O$349,15,FALSE)</f>
        <v>1</v>
      </c>
      <c r="F148" s="152">
        <f>VLOOKUP(A148,'Encuesta Diagnóstico 2019'!$B$2:$D$347,3,FALSE)</f>
        <v>1</v>
      </c>
      <c r="G148" s="128">
        <f t="shared" si="6"/>
        <v>4</v>
      </c>
      <c r="H148" s="129">
        <f t="shared" si="8"/>
        <v>1</v>
      </c>
      <c r="I148" s="82">
        <f t="shared" si="7"/>
        <v>1</v>
      </c>
    </row>
    <row r="149" spans="1:9" x14ac:dyDescent="0.25">
      <c r="A149" s="117">
        <v>8105</v>
      </c>
      <c r="B149" s="5" t="s">
        <v>313</v>
      </c>
      <c r="C149" s="153">
        <v>1</v>
      </c>
      <c r="D149" s="153">
        <v>1</v>
      </c>
      <c r="E149" s="189">
        <f>VLOOKUP(A149,'RFCM 2019'!$A$4:$O$349,15,FALSE)</f>
        <v>1</v>
      </c>
      <c r="F149" s="152">
        <f>VLOOKUP(A149,'Encuesta Diagnóstico 2019'!$B$2:$D$347,3,FALSE)</f>
        <v>0</v>
      </c>
      <c r="G149" s="128">
        <f t="shared" si="6"/>
        <v>4</v>
      </c>
      <c r="H149" s="129">
        <f t="shared" si="8"/>
        <v>0.75</v>
      </c>
      <c r="I149" s="82">
        <f t="shared" si="7"/>
        <v>0.75</v>
      </c>
    </row>
    <row r="150" spans="1:9" x14ac:dyDescent="0.25">
      <c r="A150" s="117">
        <v>8106</v>
      </c>
      <c r="B150" s="5" t="s">
        <v>85</v>
      </c>
      <c r="C150" s="153">
        <v>1</v>
      </c>
      <c r="D150" s="153">
        <v>1</v>
      </c>
      <c r="E150" s="189">
        <f>VLOOKUP(A150,'RFCM 2019'!$A$4:$O$349,15,FALSE)</f>
        <v>1</v>
      </c>
      <c r="F150" s="152">
        <f>VLOOKUP(A150,'Encuesta Diagnóstico 2019'!$B$2:$D$347,3,FALSE)</f>
        <v>1</v>
      </c>
      <c r="G150" s="128">
        <f t="shared" si="6"/>
        <v>4</v>
      </c>
      <c r="H150" s="129">
        <f t="shared" si="8"/>
        <v>1</v>
      </c>
      <c r="I150" s="82">
        <f t="shared" si="7"/>
        <v>1</v>
      </c>
    </row>
    <row r="151" spans="1:9" x14ac:dyDescent="0.25">
      <c r="A151" s="117">
        <v>8107</v>
      </c>
      <c r="B151" s="5" t="s">
        <v>72</v>
      </c>
      <c r="C151" s="153">
        <v>1</v>
      </c>
      <c r="D151" s="153">
        <v>1</v>
      </c>
      <c r="E151" s="189">
        <f>VLOOKUP(A151,'RFCM 2019'!$A$4:$O$349,15,FALSE)</f>
        <v>1</v>
      </c>
      <c r="F151" s="152">
        <f>VLOOKUP(A151,'Encuesta Diagnóstico 2019'!$B$2:$D$347,3,FALSE)</f>
        <v>1</v>
      </c>
      <c r="G151" s="128">
        <f t="shared" si="6"/>
        <v>4</v>
      </c>
      <c r="H151" s="129">
        <f t="shared" si="8"/>
        <v>1</v>
      </c>
      <c r="I151" s="82">
        <f t="shared" si="7"/>
        <v>1</v>
      </c>
    </row>
    <row r="152" spans="1:9" ht="46.9" customHeight="1" x14ac:dyDescent="0.25">
      <c r="A152" s="117">
        <v>8108</v>
      </c>
      <c r="B152" s="5" t="s">
        <v>37</v>
      </c>
      <c r="C152" s="153">
        <v>1</v>
      </c>
      <c r="D152" s="153">
        <v>1</v>
      </c>
      <c r="E152" s="189">
        <f>VLOOKUP(A152,'RFCM 2019'!$A$4:$O$349,15,FALSE)</f>
        <v>1</v>
      </c>
      <c r="F152" s="152">
        <f>VLOOKUP(A152,'Encuesta Diagnóstico 2019'!$B$2:$D$347,3,FALSE)</f>
        <v>1</v>
      </c>
      <c r="G152" s="128">
        <f t="shared" si="6"/>
        <v>4</v>
      </c>
      <c r="H152" s="129">
        <f t="shared" si="8"/>
        <v>1</v>
      </c>
      <c r="I152" s="82">
        <f t="shared" si="7"/>
        <v>1</v>
      </c>
    </row>
    <row r="153" spans="1:9" ht="31.15" customHeight="1" x14ac:dyDescent="0.25">
      <c r="A153" s="117">
        <v>8109</v>
      </c>
      <c r="B153" s="5" t="s">
        <v>311</v>
      </c>
      <c r="C153" s="153">
        <v>1</v>
      </c>
      <c r="D153" s="153">
        <v>1</v>
      </c>
      <c r="E153" s="189">
        <f>VLOOKUP(A153,'RFCM 2019'!$A$4:$O$349,15,FALSE)</f>
        <v>1</v>
      </c>
      <c r="F153" s="152">
        <f>VLOOKUP(A153,'Encuesta Diagnóstico 2019'!$B$2:$D$347,3,FALSE)</f>
        <v>1</v>
      </c>
      <c r="G153" s="128">
        <f t="shared" si="6"/>
        <v>4</v>
      </c>
      <c r="H153" s="129">
        <f t="shared" si="8"/>
        <v>1</v>
      </c>
      <c r="I153" s="82">
        <f t="shared" si="7"/>
        <v>1</v>
      </c>
    </row>
    <row r="154" spans="1:9" ht="31.15" customHeight="1" x14ac:dyDescent="0.25">
      <c r="A154" s="117">
        <v>8110</v>
      </c>
      <c r="B154" s="5" t="s">
        <v>19</v>
      </c>
      <c r="C154" s="153">
        <v>1</v>
      </c>
      <c r="D154" s="153">
        <v>1</v>
      </c>
      <c r="E154" s="189">
        <f>VLOOKUP(A154,'RFCM 2019'!$A$4:$O$349,15,FALSE)</f>
        <v>1</v>
      </c>
      <c r="F154" s="152">
        <f>VLOOKUP(A154,'Encuesta Diagnóstico 2019'!$B$2:$D$347,3,FALSE)</f>
        <v>1</v>
      </c>
      <c r="G154" s="128">
        <f t="shared" si="6"/>
        <v>4</v>
      </c>
      <c r="H154" s="129">
        <f t="shared" si="8"/>
        <v>1</v>
      </c>
      <c r="I154" s="82">
        <f t="shared" si="7"/>
        <v>1</v>
      </c>
    </row>
    <row r="155" spans="1:9" x14ac:dyDescent="0.25">
      <c r="A155" s="117">
        <v>8111</v>
      </c>
      <c r="B155" s="5" t="s">
        <v>86</v>
      </c>
      <c r="C155" s="153">
        <v>1</v>
      </c>
      <c r="D155" s="153">
        <v>1</v>
      </c>
      <c r="E155" s="189">
        <f>VLOOKUP(A155,'RFCM 2019'!$A$4:$O$349,15,FALSE)</f>
        <v>1</v>
      </c>
      <c r="F155" s="152">
        <f>VLOOKUP(A155,'Encuesta Diagnóstico 2019'!$B$2:$D$347,3,FALSE)</f>
        <v>1</v>
      </c>
      <c r="G155" s="128">
        <f t="shared" si="6"/>
        <v>4</v>
      </c>
      <c r="H155" s="129">
        <f t="shared" si="8"/>
        <v>1</v>
      </c>
      <c r="I155" s="82">
        <f t="shared" si="7"/>
        <v>1</v>
      </c>
    </row>
    <row r="156" spans="1:9" x14ac:dyDescent="0.25">
      <c r="A156" s="117">
        <v>8112</v>
      </c>
      <c r="B156" s="5" t="s">
        <v>24</v>
      </c>
      <c r="C156" s="153">
        <v>1</v>
      </c>
      <c r="D156" s="153">
        <v>1</v>
      </c>
      <c r="E156" s="189">
        <f>VLOOKUP(A156,'RFCM 2019'!$A$4:$O$349,15,FALSE)</f>
        <v>1</v>
      </c>
      <c r="F156" s="152">
        <f>VLOOKUP(A156,'Encuesta Diagnóstico 2019'!$B$2:$D$347,3,FALSE)</f>
        <v>1</v>
      </c>
      <c r="G156" s="128">
        <f t="shared" si="6"/>
        <v>4</v>
      </c>
      <c r="H156" s="129">
        <f t="shared" si="8"/>
        <v>1</v>
      </c>
      <c r="I156" s="82">
        <f t="shared" si="7"/>
        <v>1</v>
      </c>
    </row>
    <row r="157" spans="1:9" x14ac:dyDescent="0.25">
      <c r="A157" s="117">
        <v>8201</v>
      </c>
      <c r="B157" s="5" t="s">
        <v>127</v>
      </c>
      <c r="C157" s="153">
        <v>1</v>
      </c>
      <c r="D157" s="153">
        <v>1</v>
      </c>
      <c r="E157" s="189">
        <f>VLOOKUP(A157,'RFCM 2019'!$A$4:$O$349,15,FALSE)</f>
        <v>1</v>
      </c>
      <c r="F157" s="152">
        <f>VLOOKUP(A157,'Encuesta Diagnóstico 2019'!$B$2:$D$347,3,FALSE)</f>
        <v>1</v>
      </c>
      <c r="G157" s="128">
        <f t="shared" si="6"/>
        <v>4</v>
      </c>
      <c r="H157" s="129">
        <f t="shared" si="8"/>
        <v>1</v>
      </c>
      <c r="I157" s="82">
        <f t="shared" si="7"/>
        <v>1</v>
      </c>
    </row>
    <row r="158" spans="1:9" x14ac:dyDescent="0.25">
      <c r="A158" s="117">
        <v>8202</v>
      </c>
      <c r="B158" s="5" t="s">
        <v>197</v>
      </c>
      <c r="C158" s="153">
        <v>1</v>
      </c>
      <c r="D158" s="153">
        <v>1</v>
      </c>
      <c r="E158" s="189">
        <f>VLOOKUP(A158,'RFCM 2019'!$A$4:$O$349,15,FALSE)</f>
        <v>1</v>
      </c>
      <c r="F158" s="152">
        <f>VLOOKUP(A158,'Encuesta Diagnóstico 2019'!$B$2:$D$347,3,FALSE)</f>
        <v>1</v>
      </c>
      <c r="G158" s="128">
        <f t="shared" si="6"/>
        <v>4</v>
      </c>
      <c r="H158" s="129">
        <f t="shared" si="8"/>
        <v>1</v>
      </c>
      <c r="I158" s="82">
        <f t="shared" si="7"/>
        <v>1</v>
      </c>
    </row>
    <row r="159" spans="1:9" x14ac:dyDescent="0.25">
      <c r="A159" s="117">
        <v>8203</v>
      </c>
      <c r="B159" s="5" t="s">
        <v>115</v>
      </c>
      <c r="C159" s="153">
        <v>1</v>
      </c>
      <c r="D159" s="153">
        <v>0.99450000000000005</v>
      </c>
      <c r="E159" s="189">
        <f>VLOOKUP(A159,'RFCM 2019'!$A$4:$O$349,15,FALSE)</f>
        <v>1</v>
      </c>
      <c r="F159" s="152">
        <f>VLOOKUP(A159,'Encuesta Diagnóstico 2019'!$B$2:$D$347,3,FALSE)</f>
        <v>1</v>
      </c>
      <c r="G159" s="128">
        <f t="shared" si="6"/>
        <v>4</v>
      </c>
      <c r="H159" s="129">
        <f t="shared" si="8"/>
        <v>0.99862499999999998</v>
      </c>
      <c r="I159" s="82">
        <f t="shared" si="7"/>
        <v>0.99862499999999998</v>
      </c>
    </row>
    <row r="160" spans="1:9" ht="31.15" customHeight="1" x14ac:dyDescent="0.25">
      <c r="A160" s="117">
        <v>8204</v>
      </c>
      <c r="B160" s="5" t="s">
        <v>291</v>
      </c>
      <c r="C160" s="153">
        <v>1</v>
      </c>
      <c r="D160" s="153">
        <v>1</v>
      </c>
      <c r="E160" s="189">
        <f>VLOOKUP(A160,'RFCM 2019'!$A$4:$O$349,15,FALSE)</f>
        <v>1</v>
      </c>
      <c r="F160" s="152">
        <f>VLOOKUP(A160,'Encuesta Diagnóstico 2019'!$B$2:$D$347,3,FALSE)</f>
        <v>1</v>
      </c>
      <c r="G160" s="128">
        <f t="shared" si="6"/>
        <v>4</v>
      </c>
      <c r="H160" s="129">
        <f t="shared" si="8"/>
        <v>1</v>
      </c>
      <c r="I160" s="82">
        <f t="shared" si="7"/>
        <v>1</v>
      </c>
    </row>
    <row r="161" spans="1:9" ht="31.15" customHeight="1" x14ac:dyDescent="0.25">
      <c r="A161" s="117">
        <v>8205</v>
      </c>
      <c r="B161" s="5" t="s">
        <v>130</v>
      </c>
      <c r="C161" s="153">
        <v>1</v>
      </c>
      <c r="D161" s="153">
        <v>1</v>
      </c>
      <c r="E161" s="189">
        <f>VLOOKUP(A161,'RFCM 2019'!$A$4:$O$349,15,FALSE)</f>
        <v>1</v>
      </c>
      <c r="F161" s="152">
        <f>VLOOKUP(A161,'Encuesta Diagnóstico 2019'!$B$2:$D$347,3,FALSE)</f>
        <v>1</v>
      </c>
      <c r="G161" s="128">
        <f t="shared" si="6"/>
        <v>4</v>
      </c>
      <c r="H161" s="129">
        <f t="shared" si="8"/>
        <v>1</v>
      </c>
      <c r="I161" s="82">
        <f t="shared" si="7"/>
        <v>1</v>
      </c>
    </row>
    <row r="162" spans="1:9" ht="31.15" customHeight="1" x14ac:dyDescent="0.25">
      <c r="A162" s="117">
        <v>8206</v>
      </c>
      <c r="B162" s="5" t="s">
        <v>131</v>
      </c>
      <c r="C162" s="153">
        <v>1</v>
      </c>
      <c r="D162" s="153">
        <v>1</v>
      </c>
      <c r="E162" s="189">
        <f>VLOOKUP(A162,'RFCM 2019'!$A$4:$O$349,15,FALSE)</f>
        <v>1</v>
      </c>
      <c r="F162" s="152">
        <f>VLOOKUP(A162,'Encuesta Diagnóstico 2019'!$B$2:$D$347,3,FALSE)</f>
        <v>1</v>
      </c>
      <c r="G162" s="128">
        <f t="shared" si="6"/>
        <v>4</v>
      </c>
      <c r="H162" s="129">
        <f t="shared" si="8"/>
        <v>1</v>
      </c>
      <c r="I162" s="82">
        <f t="shared" si="7"/>
        <v>1</v>
      </c>
    </row>
    <row r="163" spans="1:9" x14ac:dyDescent="0.25">
      <c r="A163" s="117">
        <v>8207</v>
      </c>
      <c r="B163" s="5" t="s">
        <v>338</v>
      </c>
      <c r="C163" s="153">
        <v>1</v>
      </c>
      <c r="D163" s="153">
        <v>1</v>
      </c>
      <c r="E163" s="189">
        <f>VLOOKUP(A163,'RFCM 2019'!$A$4:$O$349,15,FALSE)</f>
        <v>1</v>
      </c>
      <c r="F163" s="152">
        <f>VLOOKUP(A163,'Encuesta Diagnóstico 2019'!$B$2:$D$347,3,FALSE)</f>
        <v>1</v>
      </c>
      <c r="G163" s="128">
        <f t="shared" si="6"/>
        <v>4</v>
      </c>
      <c r="H163" s="129">
        <f t="shared" si="8"/>
        <v>1</v>
      </c>
      <c r="I163" s="82">
        <f t="shared" si="7"/>
        <v>1</v>
      </c>
    </row>
    <row r="164" spans="1:9" ht="31.15" customHeight="1" x14ac:dyDescent="0.25">
      <c r="A164" s="117">
        <v>8301</v>
      </c>
      <c r="B164" s="5" t="s">
        <v>65</v>
      </c>
      <c r="C164" s="153">
        <v>1</v>
      </c>
      <c r="D164" s="153">
        <v>1</v>
      </c>
      <c r="E164" s="189">
        <f>VLOOKUP(A164,'RFCM 2019'!$A$4:$O$349,15,FALSE)</f>
        <v>1</v>
      </c>
      <c r="F164" s="152">
        <f>VLOOKUP(A164,'Encuesta Diagnóstico 2019'!$B$2:$D$347,3,FALSE)</f>
        <v>1</v>
      </c>
      <c r="G164" s="128">
        <f t="shared" si="6"/>
        <v>4</v>
      </c>
      <c r="H164" s="129">
        <f t="shared" si="8"/>
        <v>1</v>
      </c>
      <c r="I164" s="82">
        <f t="shared" si="7"/>
        <v>1</v>
      </c>
    </row>
    <row r="165" spans="1:9" x14ac:dyDescent="0.25">
      <c r="A165" s="117">
        <v>8302</v>
      </c>
      <c r="B165" s="5" t="s">
        <v>304</v>
      </c>
      <c r="C165" s="153">
        <v>1</v>
      </c>
      <c r="D165" s="153">
        <v>1</v>
      </c>
      <c r="E165" s="189">
        <f>VLOOKUP(A165,'RFCM 2019'!$A$4:$O$349,15,FALSE)</f>
        <v>1</v>
      </c>
      <c r="F165" s="152">
        <f>VLOOKUP(A165,'Encuesta Diagnóstico 2019'!$B$2:$D$347,3,FALSE)</f>
        <v>1</v>
      </c>
      <c r="G165" s="128">
        <f t="shared" si="6"/>
        <v>4</v>
      </c>
      <c r="H165" s="129">
        <f t="shared" si="8"/>
        <v>1</v>
      </c>
      <c r="I165" s="82">
        <f t="shared" si="7"/>
        <v>1</v>
      </c>
    </row>
    <row r="166" spans="1:9" x14ac:dyDescent="0.25">
      <c r="A166" s="117">
        <v>8303</v>
      </c>
      <c r="B166" s="5" t="s">
        <v>111</v>
      </c>
      <c r="C166" s="153">
        <v>1</v>
      </c>
      <c r="D166" s="153">
        <v>1</v>
      </c>
      <c r="E166" s="189">
        <f>VLOOKUP(A166,'RFCM 2019'!$A$4:$O$349,15,FALSE)</f>
        <v>1</v>
      </c>
      <c r="F166" s="152">
        <f>VLOOKUP(A166,'Encuesta Diagnóstico 2019'!$B$2:$D$347,3,FALSE)</f>
        <v>1</v>
      </c>
      <c r="G166" s="128">
        <f t="shared" si="6"/>
        <v>4</v>
      </c>
      <c r="H166" s="129">
        <f t="shared" si="8"/>
        <v>1</v>
      </c>
      <c r="I166" s="82">
        <f t="shared" si="7"/>
        <v>1</v>
      </c>
    </row>
    <row r="167" spans="1:9" x14ac:dyDescent="0.25">
      <c r="A167" s="117">
        <v>8304</v>
      </c>
      <c r="B167" s="5" t="s">
        <v>176</v>
      </c>
      <c r="C167" s="153">
        <v>1</v>
      </c>
      <c r="D167" s="153">
        <v>1</v>
      </c>
      <c r="E167" s="189">
        <f>VLOOKUP(A167,'RFCM 2019'!$A$4:$O$349,15,FALSE)</f>
        <v>1</v>
      </c>
      <c r="F167" s="152">
        <f>VLOOKUP(A167,'Encuesta Diagnóstico 2019'!$B$2:$D$347,3,FALSE)</f>
        <v>1</v>
      </c>
      <c r="G167" s="128">
        <f t="shared" si="6"/>
        <v>4</v>
      </c>
      <c r="H167" s="129">
        <f t="shared" si="8"/>
        <v>1</v>
      </c>
      <c r="I167" s="82">
        <f t="shared" si="7"/>
        <v>1</v>
      </c>
    </row>
    <row r="168" spans="1:9" x14ac:dyDescent="0.25">
      <c r="A168" s="117">
        <v>8305</v>
      </c>
      <c r="B168" s="5" t="s">
        <v>128</v>
      </c>
      <c r="C168" s="153">
        <v>1</v>
      </c>
      <c r="D168" s="153">
        <v>1</v>
      </c>
      <c r="E168" s="189">
        <f>VLOOKUP(A168,'RFCM 2019'!$A$4:$O$349,15,FALSE)</f>
        <v>1</v>
      </c>
      <c r="F168" s="152">
        <f>VLOOKUP(A168,'Encuesta Diagnóstico 2019'!$B$2:$D$347,3,FALSE)</f>
        <v>1</v>
      </c>
      <c r="G168" s="128">
        <f t="shared" si="6"/>
        <v>4</v>
      </c>
      <c r="H168" s="129">
        <f t="shared" si="8"/>
        <v>1</v>
      </c>
      <c r="I168" s="82">
        <f t="shared" si="7"/>
        <v>1</v>
      </c>
    </row>
    <row r="169" spans="1:9" ht="31.15" customHeight="1" x14ac:dyDescent="0.25">
      <c r="A169" s="117">
        <v>8306</v>
      </c>
      <c r="B169" s="5" t="s">
        <v>116</v>
      </c>
      <c r="C169" s="153">
        <v>1</v>
      </c>
      <c r="D169" s="153">
        <v>1</v>
      </c>
      <c r="E169" s="189">
        <f>VLOOKUP(A169,'RFCM 2019'!$A$4:$O$349,15,FALSE)</f>
        <v>1</v>
      </c>
      <c r="F169" s="152">
        <f>VLOOKUP(A169,'Encuesta Diagnóstico 2019'!$B$2:$D$347,3,FALSE)</f>
        <v>1</v>
      </c>
      <c r="G169" s="128">
        <f t="shared" si="6"/>
        <v>4</v>
      </c>
      <c r="H169" s="129">
        <f t="shared" si="8"/>
        <v>1</v>
      </c>
      <c r="I169" s="82">
        <f t="shared" si="7"/>
        <v>1</v>
      </c>
    </row>
    <row r="170" spans="1:9" x14ac:dyDescent="0.25">
      <c r="A170" s="117">
        <v>8307</v>
      </c>
      <c r="B170" s="5" t="s">
        <v>292</v>
      </c>
      <c r="C170" s="153">
        <v>1</v>
      </c>
      <c r="D170" s="153">
        <v>1</v>
      </c>
      <c r="E170" s="189">
        <f>VLOOKUP(A170,'RFCM 2019'!$A$4:$O$349,15,FALSE)</f>
        <v>0.75</v>
      </c>
      <c r="F170" s="152">
        <f>VLOOKUP(A170,'Encuesta Diagnóstico 2019'!$B$2:$D$347,3,FALSE)</f>
        <v>1</v>
      </c>
      <c r="G170" s="128">
        <f t="shared" si="6"/>
        <v>4</v>
      </c>
      <c r="H170" s="129">
        <f t="shared" si="8"/>
        <v>0.9375</v>
      </c>
      <c r="I170" s="82">
        <f t="shared" si="7"/>
        <v>0.9375</v>
      </c>
    </row>
    <row r="171" spans="1:9" x14ac:dyDescent="0.25">
      <c r="A171" s="117">
        <v>8308</v>
      </c>
      <c r="B171" s="5" t="s">
        <v>317</v>
      </c>
      <c r="C171" s="153">
        <v>1</v>
      </c>
      <c r="D171" s="153">
        <v>1</v>
      </c>
      <c r="E171" s="189">
        <f>VLOOKUP(A171,'RFCM 2019'!$A$4:$O$349,15,FALSE)</f>
        <v>1</v>
      </c>
      <c r="F171" s="152">
        <f>VLOOKUP(A171,'Encuesta Diagnóstico 2019'!$B$2:$D$347,3,FALSE)</f>
        <v>1</v>
      </c>
      <c r="G171" s="128">
        <f t="shared" si="6"/>
        <v>4</v>
      </c>
      <c r="H171" s="129">
        <f t="shared" si="8"/>
        <v>1</v>
      </c>
      <c r="I171" s="82">
        <f t="shared" si="7"/>
        <v>1</v>
      </c>
    </row>
    <row r="172" spans="1:9" x14ac:dyDescent="0.25">
      <c r="A172" s="117">
        <v>8309</v>
      </c>
      <c r="B172" s="5" t="s">
        <v>254</v>
      </c>
      <c r="C172" s="153">
        <v>1</v>
      </c>
      <c r="D172" s="153">
        <v>1</v>
      </c>
      <c r="E172" s="189">
        <f>VLOOKUP(A172,'RFCM 2019'!$A$4:$O$349,15,FALSE)</f>
        <v>1</v>
      </c>
      <c r="F172" s="152">
        <f>VLOOKUP(A172,'Encuesta Diagnóstico 2019'!$B$2:$D$347,3,FALSE)</f>
        <v>1</v>
      </c>
      <c r="G172" s="128">
        <f t="shared" si="6"/>
        <v>4</v>
      </c>
      <c r="H172" s="129">
        <f t="shared" si="8"/>
        <v>1</v>
      </c>
      <c r="I172" s="82">
        <f t="shared" si="7"/>
        <v>1</v>
      </c>
    </row>
    <row r="173" spans="1:9" ht="31.15" customHeight="1" x14ac:dyDescent="0.25">
      <c r="A173" s="117">
        <v>8310</v>
      </c>
      <c r="B173" s="5" t="s">
        <v>114</v>
      </c>
      <c r="C173" s="153">
        <v>1</v>
      </c>
      <c r="D173" s="153">
        <v>1</v>
      </c>
      <c r="E173" s="189">
        <f>VLOOKUP(A173,'RFCM 2019'!$A$4:$O$349,15,FALSE)</f>
        <v>1</v>
      </c>
      <c r="F173" s="152">
        <f>VLOOKUP(A173,'Encuesta Diagnóstico 2019'!$B$2:$D$347,3,FALSE)</f>
        <v>1</v>
      </c>
      <c r="G173" s="128">
        <f t="shared" si="6"/>
        <v>4</v>
      </c>
      <c r="H173" s="129">
        <f t="shared" si="8"/>
        <v>1</v>
      </c>
      <c r="I173" s="82">
        <f t="shared" si="7"/>
        <v>1</v>
      </c>
    </row>
    <row r="174" spans="1:9" ht="31.15" customHeight="1" x14ac:dyDescent="0.25">
      <c r="A174" s="117">
        <v>8311</v>
      </c>
      <c r="B174" s="5" t="s">
        <v>134</v>
      </c>
      <c r="C174" s="153">
        <v>1</v>
      </c>
      <c r="D174" s="153">
        <v>1</v>
      </c>
      <c r="E174" s="189">
        <f>VLOOKUP(A174,'RFCM 2019'!$A$4:$O$349,15,FALSE)</f>
        <v>1</v>
      </c>
      <c r="F174" s="152">
        <f>VLOOKUP(A174,'Encuesta Diagnóstico 2019'!$B$2:$D$347,3,FALSE)</f>
        <v>1</v>
      </c>
      <c r="G174" s="128">
        <f t="shared" si="6"/>
        <v>4</v>
      </c>
      <c r="H174" s="129">
        <f t="shared" si="8"/>
        <v>1</v>
      </c>
      <c r="I174" s="82">
        <f t="shared" si="7"/>
        <v>1</v>
      </c>
    </row>
    <row r="175" spans="1:9" x14ac:dyDescent="0.25">
      <c r="A175" s="117">
        <v>8312</v>
      </c>
      <c r="B175" s="5" t="s">
        <v>307</v>
      </c>
      <c r="C175" s="153">
        <v>1</v>
      </c>
      <c r="D175" s="153">
        <v>1</v>
      </c>
      <c r="E175" s="189">
        <f>VLOOKUP(A175,'RFCM 2019'!$A$4:$O$349,15,FALSE)</f>
        <v>1</v>
      </c>
      <c r="F175" s="152">
        <f>VLOOKUP(A175,'Encuesta Diagnóstico 2019'!$B$2:$D$347,3,FALSE)</f>
        <v>1</v>
      </c>
      <c r="G175" s="128">
        <f t="shared" si="6"/>
        <v>4</v>
      </c>
      <c r="H175" s="129">
        <f t="shared" si="8"/>
        <v>1</v>
      </c>
      <c r="I175" s="82">
        <f t="shared" si="7"/>
        <v>1</v>
      </c>
    </row>
    <row r="176" spans="1:9" x14ac:dyDescent="0.25">
      <c r="A176" s="117">
        <v>8313</v>
      </c>
      <c r="B176" s="5" t="s">
        <v>277</v>
      </c>
      <c r="C176" s="153">
        <v>1</v>
      </c>
      <c r="D176" s="153">
        <v>1</v>
      </c>
      <c r="E176" s="189">
        <f>VLOOKUP(A176,'RFCM 2019'!$A$4:$O$349,15,FALSE)</f>
        <v>1</v>
      </c>
      <c r="F176" s="152">
        <f>VLOOKUP(A176,'Encuesta Diagnóstico 2019'!$B$2:$D$347,3,FALSE)</f>
        <v>1</v>
      </c>
      <c r="G176" s="128">
        <f t="shared" si="6"/>
        <v>4</v>
      </c>
      <c r="H176" s="129">
        <f t="shared" si="8"/>
        <v>1</v>
      </c>
      <c r="I176" s="82">
        <f t="shared" si="7"/>
        <v>1</v>
      </c>
    </row>
    <row r="177" spans="1:9" ht="31.15" customHeight="1" x14ac:dyDescent="0.25">
      <c r="A177" s="117">
        <v>8314</v>
      </c>
      <c r="B177" s="5" t="s">
        <v>251</v>
      </c>
      <c r="C177" s="153">
        <v>1</v>
      </c>
      <c r="D177" s="153">
        <v>1</v>
      </c>
      <c r="E177" s="189">
        <f>VLOOKUP(A177,'RFCM 2019'!$A$4:$O$349,15,FALSE)</f>
        <v>1</v>
      </c>
      <c r="F177" s="152">
        <f>VLOOKUP(A177,'Encuesta Diagnóstico 2019'!$B$2:$D$347,3,FALSE)</f>
        <v>1</v>
      </c>
      <c r="G177" s="128">
        <f t="shared" si="6"/>
        <v>4</v>
      </c>
      <c r="H177" s="129">
        <f t="shared" si="8"/>
        <v>1</v>
      </c>
      <c r="I177" s="82">
        <f t="shared" si="7"/>
        <v>1</v>
      </c>
    </row>
    <row r="178" spans="1:9" x14ac:dyDescent="0.25">
      <c r="A178" s="117">
        <v>16101</v>
      </c>
      <c r="B178" s="5" t="s">
        <v>71</v>
      </c>
      <c r="C178" s="153">
        <v>1</v>
      </c>
      <c r="D178" s="153">
        <v>1</v>
      </c>
      <c r="E178" s="189">
        <f>VLOOKUP(A178,'RFCM 2019'!$A$4:$O$349,15,FALSE)</f>
        <v>1</v>
      </c>
      <c r="F178" s="152">
        <f>VLOOKUP(A178,'Encuesta Diagnóstico 2019'!$B$2:$D$347,3,FALSE)</f>
        <v>1</v>
      </c>
      <c r="G178" s="128">
        <f t="shared" si="6"/>
        <v>4</v>
      </c>
      <c r="H178" s="129">
        <f t="shared" si="8"/>
        <v>1</v>
      </c>
      <c r="I178" s="82">
        <f t="shared" si="7"/>
        <v>1</v>
      </c>
    </row>
    <row r="179" spans="1:9" x14ac:dyDescent="0.25">
      <c r="A179" s="117">
        <v>16102</v>
      </c>
      <c r="B179" s="5" t="s">
        <v>221</v>
      </c>
      <c r="C179" s="153">
        <v>1</v>
      </c>
      <c r="D179" s="153">
        <v>1</v>
      </c>
      <c r="E179" s="189">
        <f>VLOOKUP(A179,'RFCM 2019'!$A$4:$O$349,15,FALSE)</f>
        <v>1</v>
      </c>
      <c r="F179" s="152">
        <f>VLOOKUP(A179,'Encuesta Diagnóstico 2019'!$B$2:$D$347,3,FALSE)</f>
        <v>1</v>
      </c>
      <c r="G179" s="128">
        <f t="shared" si="6"/>
        <v>4</v>
      </c>
      <c r="H179" s="129">
        <f t="shared" si="8"/>
        <v>1</v>
      </c>
      <c r="I179" s="82">
        <f t="shared" si="7"/>
        <v>1</v>
      </c>
    </row>
    <row r="180" spans="1:9" ht="31.15" customHeight="1" x14ac:dyDescent="0.25">
      <c r="A180" s="117">
        <v>16202</v>
      </c>
      <c r="B180" s="5" t="s">
        <v>346</v>
      </c>
      <c r="C180" s="153">
        <v>1</v>
      </c>
      <c r="D180" s="153">
        <v>1</v>
      </c>
      <c r="E180" s="189">
        <f>VLOOKUP(A180,'RFCM 2019'!$A$4:$O$349,15,FALSE)</f>
        <v>0.58299999999999996</v>
      </c>
      <c r="F180" s="152">
        <f>VLOOKUP(A180,'Encuesta Diagnóstico 2019'!$B$2:$D$347,3,FALSE)</f>
        <v>1</v>
      </c>
      <c r="G180" s="128">
        <f t="shared" si="6"/>
        <v>4</v>
      </c>
      <c r="H180" s="129">
        <f t="shared" si="8"/>
        <v>0.89575000000000005</v>
      </c>
      <c r="I180" s="82">
        <f t="shared" si="7"/>
        <v>0.89575000000000005</v>
      </c>
    </row>
    <row r="181" spans="1:9" x14ac:dyDescent="0.25">
      <c r="A181" s="117">
        <v>16203</v>
      </c>
      <c r="B181" s="5" t="s">
        <v>345</v>
      </c>
      <c r="C181" s="153">
        <v>1</v>
      </c>
      <c r="D181" s="153">
        <v>1</v>
      </c>
      <c r="E181" s="189">
        <f>VLOOKUP(A181,'RFCM 2019'!$A$4:$O$349,15,FALSE)</f>
        <v>1</v>
      </c>
      <c r="F181" s="152">
        <f>VLOOKUP(A181,'Encuesta Diagnóstico 2019'!$B$2:$D$347,3,FALSE)</f>
        <v>1</v>
      </c>
      <c r="G181" s="128">
        <f t="shared" si="6"/>
        <v>4</v>
      </c>
      <c r="H181" s="129">
        <f t="shared" si="8"/>
        <v>1</v>
      </c>
      <c r="I181" s="82">
        <f t="shared" si="7"/>
        <v>1</v>
      </c>
    </row>
    <row r="182" spans="1:9" x14ac:dyDescent="0.25">
      <c r="A182" s="117">
        <v>16302</v>
      </c>
      <c r="B182" s="5" t="s">
        <v>293</v>
      </c>
      <c r="C182" s="153">
        <v>1</v>
      </c>
      <c r="D182" s="153">
        <v>1</v>
      </c>
      <c r="E182" s="189">
        <f>VLOOKUP(A182,'RFCM 2019'!$A$4:$O$349,15,FALSE)</f>
        <v>1</v>
      </c>
      <c r="F182" s="152">
        <f>VLOOKUP(A182,'Encuesta Diagnóstico 2019'!$B$2:$D$347,3,FALSE)</f>
        <v>1</v>
      </c>
      <c r="G182" s="128">
        <f t="shared" si="6"/>
        <v>4</v>
      </c>
      <c r="H182" s="129">
        <f t="shared" si="8"/>
        <v>1</v>
      </c>
      <c r="I182" s="82">
        <f t="shared" si="7"/>
        <v>1</v>
      </c>
    </row>
    <row r="183" spans="1:9" ht="31.15" customHeight="1" x14ac:dyDescent="0.25">
      <c r="A183" s="117">
        <v>16103</v>
      </c>
      <c r="B183" s="5" t="s">
        <v>73</v>
      </c>
      <c r="C183" s="153">
        <v>0.88890000000000002</v>
      </c>
      <c r="D183" s="153">
        <v>0.90710000000000002</v>
      </c>
      <c r="E183" s="189">
        <f>VLOOKUP(A183,'RFCM 2019'!$A$4:$O$349,15,FALSE)</f>
        <v>1</v>
      </c>
      <c r="F183" s="152">
        <f>VLOOKUP(A183,'Encuesta Diagnóstico 2019'!$B$2:$D$347,3,FALSE)</f>
        <v>1</v>
      </c>
      <c r="G183" s="128">
        <f t="shared" si="6"/>
        <v>4</v>
      </c>
      <c r="H183" s="129">
        <f t="shared" si="8"/>
        <v>0.94900000000000007</v>
      </c>
      <c r="I183" s="82">
        <f t="shared" si="7"/>
        <v>0.94900000000000007</v>
      </c>
    </row>
    <row r="184" spans="1:9" ht="31.15" customHeight="1" x14ac:dyDescent="0.25">
      <c r="A184" s="117">
        <v>16104</v>
      </c>
      <c r="B184" s="5" t="s">
        <v>303</v>
      </c>
      <c r="C184" s="153">
        <v>1</v>
      </c>
      <c r="D184" s="153">
        <v>1</v>
      </c>
      <c r="E184" s="189">
        <f>VLOOKUP(A184,'RFCM 2019'!$A$4:$O$349,15,FALSE)</f>
        <v>1</v>
      </c>
      <c r="F184" s="152">
        <f>VLOOKUP(A184,'Encuesta Diagnóstico 2019'!$B$2:$D$347,3,FALSE)</f>
        <v>1</v>
      </c>
      <c r="G184" s="128">
        <f t="shared" si="6"/>
        <v>4</v>
      </c>
      <c r="H184" s="129">
        <f t="shared" si="8"/>
        <v>1</v>
      </c>
      <c r="I184" s="82">
        <f t="shared" si="7"/>
        <v>1</v>
      </c>
    </row>
    <row r="185" spans="1:9" x14ac:dyDescent="0.25">
      <c r="A185" s="117">
        <v>16204</v>
      </c>
      <c r="B185" s="5" t="s">
        <v>332</v>
      </c>
      <c r="C185" s="153">
        <v>1</v>
      </c>
      <c r="D185" s="153">
        <v>1</v>
      </c>
      <c r="E185" s="189">
        <f>VLOOKUP(A185,'RFCM 2019'!$A$4:$O$349,15,FALSE)</f>
        <v>1</v>
      </c>
      <c r="F185" s="152">
        <f>VLOOKUP(A185,'Encuesta Diagnóstico 2019'!$B$2:$D$347,3,FALSE)</f>
        <v>1</v>
      </c>
      <c r="G185" s="128">
        <f t="shared" si="6"/>
        <v>4</v>
      </c>
      <c r="H185" s="129">
        <f t="shared" si="8"/>
        <v>1</v>
      </c>
      <c r="I185" s="82">
        <f t="shared" si="7"/>
        <v>1</v>
      </c>
    </row>
    <row r="186" spans="1:9" x14ac:dyDescent="0.25">
      <c r="A186" s="117">
        <v>16303</v>
      </c>
      <c r="B186" s="5" t="s">
        <v>318</v>
      </c>
      <c r="C186" s="153">
        <v>1</v>
      </c>
      <c r="D186" s="153">
        <v>1</v>
      </c>
      <c r="E186" s="189">
        <f>VLOOKUP(A186,'RFCM 2019'!$A$4:$O$349,15,FALSE)</f>
        <v>1</v>
      </c>
      <c r="F186" s="152">
        <f>VLOOKUP(A186,'Encuesta Diagnóstico 2019'!$B$2:$D$347,3,FALSE)</f>
        <v>1</v>
      </c>
      <c r="G186" s="128">
        <f t="shared" si="6"/>
        <v>4</v>
      </c>
      <c r="H186" s="129">
        <f t="shared" si="8"/>
        <v>1</v>
      </c>
      <c r="I186" s="82">
        <f t="shared" si="7"/>
        <v>1</v>
      </c>
    </row>
    <row r="187" spans="1:9" x14ac:dyDescent="0.25">
      <c r="A187" s="117">
        <v>16105</v>
      </c>
      <c r="B187" s="5" t="s">
        <v>249</v>
      </c>
      <c r="C187" s="153">
        <v>1</v>
      </c>
      <c r="D187" s="153">
        <v>1</v>
      </c>
      <c r="E187" s="189">
        <f>VLOOKUP(A187,'RFCM 2019'!$A$4:$O$349,15,FALSE)</f>
        <v>1</v>
      </c>
      <c r="F187" s="152">
        <f>VLOOKUP(A187,'Encuesta Diagnóstico 2019'!$B$2:$D$347,3,FALSE)</f>
        <v>1</v>
      </c>
      <c r="G187" s="128">
        <f t="shared" si="6"/>
        <v>4</v>
      </c>
      <c r="H187" s="129">
        <f t="shared" si="8"/>
        <v>1</v>
      </c>
      <c r="I187" s="82">
        <f t="shared" si="7"/>
        <v>1</v>
      </c>
    </row>
    <row r="188" spans="1:9" x14ac:dyDescent="0.25">
      <c r="A188" s="117">
        <v>16106</v>
      </c>
      <c r="B188" s="5" t="s">
        <v>275</v>
      </c>
      <c r="C188" s="153">
        <v>1</v>
      </c>
      <c r="D188" s="153">
        <v>1</v>
      </c>
      <c r="E188" s="189">
        <f>VLOOKUP(A188,'RFCM 2019'!$A$4:$O$349,15,FALSE)</f>
        <v>1</v>
      </c>
      <c r="F188" s="152">
        <f>VLOOKUP(A188,'Encuesta Diagnóstico 2019'!$B$2:$D$347,3,FALSE)</f>
        <v>1</v>
      </c>
      <c r="G188" s="128">
        <f t="shared" si="6"/>
        <v>4</v>
      </c>
      <c r="H188" s="129">
        <f t="shared" si="8"/>
        <v>1</v>
      </c>
      <c r="I188" s="82">
        <f t="shared" si="7"/>
        <v>1</v>
      </c>
    </row>
    <row r="189" spans="1:9" ht="31.15" customHeight="1" x14ac:dyDescent="0.25">
      <c r="A189" s="117">
        <v>16205</v>
      </c>
      <c r="B189" s="5" t="s">
        <v>266</v>
      </c>
      <c r="C189" s="153">
        <v>1</v>
      </c>
      <c r="D189" s="153">
        <v>1</v>
      </c>
      <c r="E189" s="189">
        <f>VLOOKUP(A189,'RFCM 2019'!$A$4:$O$349,15,FALSE)</f>
        <v>1</v>
      </c>
      <c r="F189" s="152">
        <f>VLOOKUP(A189,'Encuesta Diagnóstico 2019'!$B$2:$D$347,3,FALSE)</f>
        <v>1</v>
      </c>
      <c r="G189" s="128">
        <f t="shared" si="6"/>
        <v>4</v>
      </c>
      <c r="H189" s="129">
        <f t="shared" si="8"/>
        <v>1</v>
      </c>
      <c r="I189" s="82">
        <f t="shared" si="7"/>
        <v>1</v>
      </c>
    </row>
    <row r="190" spans="1:9" x14ac:dyDescent="0.25">
      <c r="A190" s="117">
        <v>16107</v>
      </c>
      <c r="B190" s="5" t="s">
        <v>341</v>
      </c>
      <c r="C190" s="153">
        <v>1</v>
      </c>
      <c r="D190" s="153">
        <v>1</v>
      </c>
      <c r="E190" s="189">
        <f>VLOOKUP(A190,'RFCM 2019'!$A$4:$O$349,15,FALSE)</f>
        <v>0.91700000000000004</v>
      </c>
      <c r="F190" s="152">
        <f>VLOOKUP(A190,'Encuesta Diagnóstico 2019'!$B$2:$D$347,3,FALSE)</f>
        <v>1</v>
      </c>
      <c r="G190" s="128">
        <f t="shared" si="6"/>
        <v>4</v>
      </c>
      <c r="H190" s="129">
        <f t="shared" si="8"/>
        <v>0.97924999999999995</v>
      </c>
      <c r="I190" s="82">
        <f t="shared" si="7"/>
        <v>0.97924999999999995</v>
      </c>
    </row>
    <row r="191" spans="1:9" x14ac:dyDescent="0.25">
      <c r="A191" s="117">
        <v>16201</v>
      </c>
      <c r="B191" s="5" t="s">
        <v>141</v>
      </c>
      <c r="C191" s="153">
        <v>0.88890000000000002</v>
      </c>
      <c r="D191" s="153">
        <v>0.96719999999999995</v>
      </c>
      <c r="E191" s="189">
        <f>VLOOKUP(A191,'RFCM 2019'!$A$4:$O$349,15,FALSE)</f>
        <v>1</v>
      </c>
      <c r="F191" s="152">
        <f>VLOOKUP(A191,'Encuesta Diagnóstico 2019'!$B$2:$D$347,3,FALSE)</f>
        <v>1</v>
      </c>
      <c r="G191" s="128">
        <f t="shared" si="6"/>
        <v>4</v>
      </c>
      <c r="H191" s="129">
        <f t="shared" si="8"/>
        <v>0.96402500000000002</v>
      </c>
      <c r="I191" s="82">
        <f t="shared" si="7"/>
        <v>0.96402500000000002</v>
      </c>
    </row>
    <row r="192" spans="1:9" x14ac:dyDescent="0.25">
      <c r="A192" s="117">
        <v>16206</v>
      </c>
      <c r="B192" s="5" t="s">
        <v>193</v>
      </c>
      <c r="C192" s="153">
        <v>1</v>
      </c>
      <c r="D192" s="153">
        <v>1</v>
      </c>
      <c r="E192" s="189">
        <f>VLOOKUP(A192,'RFCM 2019'!$A$4:$O$349,15,FALSE)</f>
        <v>1</v>
      </c>
      <c r="F192" s="152">
        <f>VLOOKUP(A192,'Encuesta Diagnóstico 2019'!$B$2:$D$347,3,FALSE)</f>
        <v>1</v>
      </c>
      <c r="G192" s="128">
        <f t="shared" si="6"/>
        <v>4</v>
      </c>
      <c r="H192" s="129">
        <f t="shared" si="8"/>
        <v>1</v>
      </c>
      <c r="I192" s="82">
        <f t="shared" si="7"/>
        <v>1</v>
      </c>
    </row>
    <row r="193" spans="1:9" ht="31.15" customHeight="1" x14ac:dyDescent="0.25">
      <c r="A193" s="117">
        <v>16301</v>
      </c>
      <c r="B193" s="5" t="s">
        <v>93</v>
      </c>
      <c r="C193" s="153">
        <v>1</v>
      </c>
      <c r="D193" s="153">
        <v>1</v>
      </c>
      <c r="E193" s="189">
        <f>VLOOKUP(A193,'RFCM 2019'!$A$4:$O$349,15,FALSE)</f>
        <v>1</v>
      </c>
      <c r="F193" s="152">
        <f>VLOOKUP(A193,'Encuesta Diagnóstico 2019'!$B$2:$D$347,3,FALSE)</f>
        <v>1</v>
      </c>
      <c r="G193" s="128">
        <f t="shared" si="6"/>
        <v>4</v>
      </c>
      <c r="H193" s="129">
        <f t="shared" si="8"/>
        <v>1</v>
      </c>
      <c r="I193" s="82">
        <f t="shared" si="7"/>
        <v>1</v>
      </c>
    </row>
    <row r="194" spans="1:9" ht="31.15" customHeight="1" x14ac:dyDescent="0.25">
      <c r="A194" s="117">
        <v>16304</v>
      </c>
      <c r="B194" s="5" t="s">
        <v>290</v>
      </c>
      <c r="C194" s="153">
        <v>1</v>
      </c>
      <c r="D194" s="153">
        <v>1</v>
      </c>
      <c r="E194" s="189">
        <f>VLOOKUP(A194,'RFCM 2019'!$A$4:$O$349,15,FALSE)</f>
        <v>1</v>
      </c>
      <c r="F194" s="152">
        <f>VLOOKUP(A194,'Encuesta Diagnóstico 2019'!$B$2:$D$347,3,FALSE)</f>
        <v>1</v>
      </c>
      <c r="G194" s="128">
        <f t="shared" si="6"/>
        <v>4</v>
      </c>
      <c r="H194" s="129">
        <f t="shared" si="8"/>
        <v>1</v>
      </c>
      <c r="I194" s="82">
        <f t="shared" si="7"/>
        <v>1</v>
      </c>
    </row>
    <row r="195" spans="1:9" ht="31.15" customHeight="1" x14ac:dyDescent="0.25">
      <c r="A195" s="117">
        <v>16108</v>
      </c>
      <c r="B195" s="5" t="s">
        <v>337</v>
      </c>
      <c r="C195" s="153">
        <v>1</v>
      </c>
      <c r="D195" s="153">
        <v>1</v>
      </c>
      <c r="E195" s="189">
        <f>VLOOKUP(A195,'RFCM 2019'!$A$4:$O$349,15,FALSE)</f>
        <v>1</v>
      </c>
      <c r="F195" s="152">
        <f>VLOOKUP(A195,'Encuesta Diagnóstico 2019'!$B$2:$D$347,3,FALSE)</f>
        <v>1</v>
      </c>
      <c r="G195" s="128">
        <f t="shared" si="6"/>
        <v>4</v>
      </c>
      <c r="H195" s="129">
        <f t="shared" si="8"/>
        <v>1</v>
      </c>
      <c r="I195" s="82">
        <f t="shared" si="7"/>
        <v>1</v>
      </c>
    </row>
    <row r="196" spans="1:9" ht="31.15" customHeight="1" x14ac:dyDescent="0.25">
      <c r="A196" s="117">
        <v>16305</v>
      </c>
      <c r="B196" s="5" t="s">
        <v>271</v>
      </c>
      <c r="C196" s="153">
        <v>1</v>
      </c>
      <c r="D196" s="153">
        <v>1</v>
      </c>
      <c r="E196" s="189">
        <f>VLOOKUP(A196,'RFCM 2019'!$A$4:$O$349,15,FALSE)</f>
        <v>1</v>
      </c>
      <c r="F196" s="152">
        <f>VLOOKUP(A196,'Encuesta Diagnóstico 2019'!$B$2:$D$347,3,FALSE)</f>
        <v>1</v>
      </c>
      <c r="G196" s="128">
        <f t="shared" ref="G196:G259" si="9">COUNTIF(C196:F196,"&gt;=0")</f>
        <v>4</v>
      </c>
      <c r="H196" s="129">
        <f t="shared" si="8"/>
        <v>1</v>
      </c>
      <c r="I196" s="82">
        <f t="shared" ref="I196:I259" si="10">+H196</f>
        <v>1</v>
      </c>
    </row>
    <row r="197" spans="1:9" x14ac:dyDescent="0.25">
      <c r="A197" s="117">
        <v>16207</v>
      </c>
      <c r="B197" s="5" t="s">
        <v>315</v>
      </c>
      <c r="C197" s="153">
        <v>1</v>
      </c>
      <c r="D197" s="153">
        <v>1</v>
      </c>
      <c r="E197" s="189">
        <f>VLOOKUP(A197,'RFCM 2019'!$A$4:$O$349,15,FALSE)</f>
        <v>1</v>
      </c>
      <c r="F197" s="152">
        <f>VLOOKUP(A197,'Encuesta Diagnóstico 2019'!$B$2:$D$347,3,FALSE)</f>
        <v>1</v>
      </c>
      <c r="G197" s="128">
        <f t="shared" si="9"/>
        <v>4</v>
      </c>
      <c r="H197" s="129">
        <f t="shared" ref="H197:H260" si="11">SUM(C197:F197)/G197</f>
        <v>1</v>
      </c>
      <c r="I197" s="82">
        <f t="shared" si="10"/>
        <v>1</v>
      </c>
    </row>
    <row r="198" spans="1:9" x14ac:dyDescent="0.25">
      <c r="A198" s="117">
        <v>16109</v>
      </c>
      <c r="B198" s="5" t="s">
        <v>117</v>
      </c>
      <c r="C198" s="153">
        <v>1</v>
      </c>
      <c r="D198" s="153">
        <v>1</v>
      </c>
      <c r="E198" s="189">
        <f>VLOOKUP(A198,'RFCM 2019'!$A$4:$O$349,15,FALSE)</f>
        <v>1</v>
      </c>
      <c r="F198" s="152">
        <f>VLOOKUP(A198,'Encuesta Diagnóstico 2019'!$B$2:$D$347,3,FALSE)</f>
        <v>1</v>
      </c>
      <c r="G198" s="128">
        <f t="shared" si="9"/>
        <v>4</v>
      </c>
      <c r="H198" s="129">
        <f t="shared" si="11"/>
        <v>1</v>
      </c>
      <c r="I198" s="82">
        <f t="shared" si="10"/>
        <v>1</v>
      </c>
    </row>
    <row r="199" spans="1:9" x14ac:dyDescent="0.25">
      <c r="A199" s="117">
        <v>9101</v>
      </c>
      <c r="B199" s="5" t="s">
        <v>29</v>
      </c>
      <c r="C199" s="153">
        <v>1</v>
      </c>
      <c r="D199" s="153">
        <v>1</v>
      </c>
      <c r="E199" s="189">
        <f>VLOOKUP(A199,'RFCM 2019'!$A$4:$O$349,15,FALSE)</f>
        <v>1</v>
      </c>
      <c r="F199" s="152">
        <f>VLOOKUP(A199,'Encuesta Diagnóstico 2019'!$B$2:$D$347,3,FALSE)</f>
        <v>1</v>
      </c>
      <c r="G199" s="128">
        <f t="shared" si="9"/>
        <v>4</v>
      </c>
      <c r="H199" s="129">
        <f t="shared" si="11"/>
        <v>1</v>
      </c>
      <c r="I199" s="82">
        <f t="shared" si="10"/>
        <v>1</v>
      </c>
    </row>
    <row r="200" spans="1:9" x14ac:dyDescent="0.25">
      <c r="A200" s="117">
        <v>9102</v>
      </c>
      <c r="B200" s="5" t="s">
        <v>331</v>
      </c>
      <c r="C200" s="153">
        <v>1</v>
      </c>
      <c r="D200" s="153">
        <v>1</v>
      </c>
      <c r="E200" s="189">
        <f>VLOOKUP(A200,'RFCM 2019'!$A$4:$O$349,15,FALSE)</f>
        <v>1</v>
      </c>
      <c r="F200" s="152">
        <f>VLOOKUP(A200,'Encuesta Diagnóstico 2019'!$B$2:$D$347,3,FALSE)</f>
        <v>1</v>
      </c>
      <c r="G200" s="128">
        <f t="shared" si="9"/>
        <v>4</v>
      </c>
      <c r="H200" s="129">
        <f t="shared" si="11"/>
        <v>1</v>
      </c>
      <c r="I200" s="82">
        <f t="shared" si="10"/>
        <v>1</v>
      </c>
    </row>
    <row r="201" spans="1:9" x14ac:dyDescent="0.25">
      <c r="A201" s="117">
        <v>9103</v>
      </c>
      <c r="B201" s="5" t="s">
        <v>188</v>
      </c>
      <c r="C201" s="153">
        <v>1</v>
      </c>
      <c r="D201" s="153">
        <v>1</v>
      </c>
      <c r="E201" s="189">
        <f>VLOOKUP(A201,'RFCM 2019'!$A$4:$O$349,15,FALSE)</f>
        <v>1</v>
      </c>
      <c r="F201" s="152">
        <f>VLOOKUP(A201,'Encuesta Diagnóstico 2019'!$B$2:$D$347,3,FALSE)</f>
        <v>1</v>
      </c>
      <c r="G201" s="128">
        <f t="shared" si="9"/>
        <v>4</v>
      </c>
      <c r="H201" s="129">
        <f t="shared" si="11"/>
        <v>1</v>
      </c>
      <c r="I201" s="82">
        <f t="shared" si="10"/>
        <v>1</v>
      </c>
    </row>
    <row r="202" spans="1:9" ht="31.15" customHeight="1" x14ac:dyDescent="0.25">
      <c r="A202" s="117">
        <v>9104</v>
      </c>
      <c r="B202" s="5" t="s">
        <v>344</v>
      </c>
      <c r="C202" s="153">
        <v>1</v>
      </c>
      <c r="D202" s="153">
        <v>1</v>
      </c>
      <c r="E202" s="189">
        <f>VLOOKUP(A202,'RFCM 2019'!$A$4:$O$349,15,FALSE)</f>
        <v>1</v>
      </c>
      <c r="F202" s="152">
        <f>VLOOKUP(A202,'Encuesta Diagnóstico 2019'!$B$2:$D$347,3,FALSE)</f>
        <v>1</v>
      </c>
      <c r="G202" s="128">
        <f t="shared" si="9"/>
        <v>4</v>
      </c>
      <c r="H202" s="129">
        <f t="shared" si="11"/>
        <v>1</v>
      </c>
      <c r="I202" s="82">
        <f t="shared" si="10"/>
        <v>1</v>
      </c>
    </row>
    <row r="203" spans="1:9" x14ac:dyDescent="0.25">
      <c r="A203" s="117">
        <v>9105</v>
      </c>
      <c r="B203" s="5" t="s">
        <v>300</v>
      </c>
      <c r="C203" s="153">
        <v>1</v>
      </c>
      <c r="D203" s="153">
        <v>1</v>
      </c>
      <c r="E203" s="189">
        <f>VLOOKUP(A203,'RFCM 2019'!$A$4:$O$349,15,FALSE)</f>
        <v>1</v>
      </c>
      <c r="F203" s="152">
        <f>VLOOKUP(A203,'Encuesta Diagnóstico 2019'!$B$2:$D$347,3,FALSE)</f>
        <v>1</v>
      </c>
      <c r="G203" s="128">
        <f t="shared" si="9"/>
        <v>4</v>
      </c>
      <c r="H203" s="129">
        <f t="shared" si="11"/>
        <v>1</v>
      </c>
      <c r="I203" s="82">
        <f t="shared" si="10"/>
        <v>1</v>
      </c>
    </row>
    <row r="204" spans="1:9" ht="31.15" customHeight="1" x14ac:dyDescent="0.25">
      <c r="A204" s="117">
        <v>9106</v>
      </c>
      <c r="B204" s="5" t="s">
        <v>302</v>
      </c>
      <c r="C204" s="153">
        <v>1</v>
      </c>
      <c r="D204" s="153">
        <v>0.73770000000000002</v>
      </c>
      <c r="E204" s="189">
        <f>VLOOKUP(A204,'RFCM 2019'!$A$4:$O$349,15,FALSE)</f>
        <v>1</v>
      </c>
      <c r="F204" s="152">
        <f>VLOOKUP(A204,'Encuesta Diagnóstico 2019'!$B$2:$D$347,3,FALSE)</f>
        <v>1</v>
      </c>
      <c r="G204" s="128">
        <f t="shared" si="9"/>
        <v>4</v>
      </c>
      <c r="H204" s="129">
        <f t="shared" si="11"/>
        <v>0.93442500000000006</v>
      </c>
      <c r="I204" s="82">
        <f t="shared" si="10"/>
        <v>0.93442500000000006</v>
      </c>
    </row>
    <row r="205" spans="1:9" x14ac:dyDescent="0.25">
      <c r="A205" s="117">
        <v>9107</v>
      </c>
      <c r="B205" s="5" t="s">
        <v>126</v>
      </c>
      <c r="C205" s="153">
        <v>1</v>
      </c>
      <c r="D205" s="153">
        <v>1</v>
      </c>
      <c r="E205" s="189">
        <f>VLOOKUP(A205,'RFCM 2019'!$A$4:$O$349,15,FALSE)</f>
        <v>1</v>
      </c>
      <c r="F205" s="152">
        <f>VLOOKUP(A205,'Encuesta Diagnóstico 2019'!$B$2:$D$347,3,FALSE)</f>
        <v>1</v>
      </c>
      <c r="G205" s="128">
        <f t="shared" si="9"/>
        <v>4</v>
      </c>
      <c r="H205" s="129">
        <f t="shared" si="11"/>
        <v>1</v>
      </c>
      <c r="I205" s="82">
        <f t="shared" si="10"/>
        <v>1</v>
      </c>
    </row>
    <row r="206" spans="1:9" x14ac:dyDescent="0.25">
      <c r="A206" s="117">
        <v>9108</v>
      </c>
      <c r="B206" s="5" t="s">
        <v>109</v>
      </c>
      <c r="C206" s="153">
        <v>1</v>
      </c>
      <c r="D206" s="153">
        <v>1</v>
      </c>
      <c r="E206" s="189">
        <f>VLOOKUP(A206,'RFCM 2019'!$A$4:$O$349,15,FALSE)</f>
        <v>1</v>
      </c>
      <c r="F206" s="152">
        <f>VLOOKUP(A206,'Encuesta Diagnóstico 2019'!$B$2:$D$347,3,FALSE)</f>
        <v>1</v>
      </c>
      <c r="G206" s="128">
        <f t="shared" si="9"/>
        <v>4</v>
      </c>
      <c r="H206" s="129">
        <f t="shared" si="11"/>
        <v>1</v>
      </c>
      <c r="I206" s="82">
        <f t="shared" si="10"/>
        <v>1</v>
      </c>
    </row>
    <row r="207" spans="1:9" x14ac:dyDescent="0.25">
      <c r="A207" s="117">
        <v>9109</v>
      </c>
      <c r="B207" s="5" t="s">
        <v>103</v>
      </c>
      <c r="C207" s="153">
        <v>1</v>
      </c>
      <c r="D207" s="153">
        <v>1</v>
      </c>
      <c r="E207" s="189">
        <f>VLOOKUP(A207,'RFCM 2019'!$A$4:$O$349,15,FALSE)</f>
        <v>1</v>
      </c>
      <c r="F207" s="152">
        <f>VLOOKUP(A207,'Encuesta Diagnóstico 2019'!$B$2:$D$347,3,FALSE)</f>
        <v>1</v>
      </c>
      <c r="G207" s="128">
        <f t="shared" si="9"/>
        <v>4</v>
      </c>
      <c r="H207" s="129">
        <f t="shared" si="11"/>
        <v>1</v>
      </c>
      <c r="I207" s="82">
        <f t="shared" si="10"/>
        <v>1</v>
      </c>
    </row>
    <row r="208" spans="1:9" ht="31.15" customHeight="1" x14ac:dyDescent="0.25">
      <c r="A208" s="117">
        <v>9110</v>
      </c>
      <c r="B208" s="5" t="s">
        <v>268</v>
      </c>
      <c r="C208" s="153">
        <v>1</v>
      </c>
      <c r="D208" s="153">
        <v>0.93440000000000001</v>
      </c>
      <c r="E208" s="189">
        <f>VLOOKUP(A208,'RFCM 2019'!$A$4:$O$349,15,FALSE)</f>
        <v>1</v>
      </c>
      <c r="F208" s="152">
        <f>VLOOKUP(A208,'Encuesta Diagnóstico 2019'!$B$2:$D$347,3,FALSE)</f>
        <v>1</v>
      </c>
      <c r="G208" s="128">
        <f t="shared" si="9"/>
        <v>4</v>
      </c>
      <c r="H208" s="129">
        <f t="shared" si="11"/>
        <v>0.98360000000000003</v>
      </c>
      <c r="I208" s="82">
        <f t="shared" si="10"/>
        <v>0.98360000000000003</v>
      </c>
    </row>
    <row r="209" spans="1:9" ht="31.15" customHeight="1" x14ac:dyDescent="0.25">
      <c r="A209" s="117">
        <v>9111</v>
      </c>
      <c r="B209" s="5" t="s">
        <v>309</v>
      </c>
      <c r="C209" s="153">
        <v>1</v>
      </c>
      <c r="D209" s="153">
        <v>1</v>
      </c>
      <c r="E209" s="189">
        <f>VLOOKUP(A209,'RFCM 2019'!$A$4:$O$349,15,FALSE)</f>
        <v>1</v>
      </c>
      <c r="F209" s="152">
        <f>VLOOKUP(A209,'Encuesta Diagnóstico 2019'!$B$2:$D$347,3,FALSE)</f>
        <v>1</v>
      </c>
      <c r="G209" s="128">
        <f t="shared" si="9"/>
        <v>4</v>
      </c>
      <c r="H209" s="129">
        <f t="shared" si="11"/>
        <v>1</v>
      </c>
      <c r="I209" s="82">
        <f t="shared" si="10"/>
        <v>1</v>
      </c>
    </row>
    <row r="210" spans="1:9" ht="31.15" customHeight="1" x14ac:dyDescent="0.25">
      <c r="A210" s="117">
        <v>9112</v>
      </c>
      <c r="B210" s="5" t="s">
        <v>99</v>
      </c>
      <c r="C210" s="153">
        <v>1</v>
      </c>
      <c r="D210" s="153">
        <v>1</v>
      </c>
      <c r="E210" s="189">
        <f>VLOOKUP(A210,'RFCM 2019'!$A$4:$O$349,15,FALSE)</f>
        <v>1</v>
      </c>
      <c r="F210" s="152">
        <f>VLOOKUP(A210,'Encuesta Diagnóstico 2019'!$B$2:$D$347,3,FALSE)</f>
        <v>1</v>
      </c>
      <c r="G210" s="128">
        <f t="shared" si="9"/>
        <v>4</v>
      </c>
      <c r="H210" s="129">
        <f t="shared" si="11"/>
        <v>1</v>
      </c>
      <c r="I210" s="82">
        <f t="shared" si="10"/>
        <v>1</v>
      </c>
    </row>
    <row r="211" spans="1:9" ht="31.15" customHeight="1" x14ac:dyDescent="0.25">
      <c r="A211" s="117">
        <v>9113</v>
      </c>
      <c r="B211" s="5" t="s">
        <v>289</v>
      </c>
      <c r="C211" s="153">
        <v>1</v>
      </c>
      <c r="D211" s="153">
        <v>1</v>
      </c>
      <c r="E211" s="189">
        <f>VLOOKUP(A211,'RFCM 2019'!$A$4:$O$349,15,FALSE)</f>
        <v>1</v>
      </c>
      <c r="F211" s="152">
        <f>VLOOKUP(A211,'Encuesta Diagnóstico 2019'!$B$2:$D$347,3,FALSE)</f>
        <v>1</v>
      </c>
      <c r="G211" s="128">
        <f t="shared" si="9"/>
        <v>4</v>
      </c>
      <c r="H211" s="129">
        <f t="shared" si="11"/>
        <v>1</v>
      </c>
      <c r="I211" s="82">
        <f t="shared" si="10"/>
        <v>1</v>
      </c>
    </row>
    <row r="212" spans="1:9" ht="31.15" customHeight="1" x14ac:dyDescent="0.25">
      <c r="A212" s="117">
        <v>9114</v>
      </c>
      <c r="B212" s="5" t="s">
        <v>123</v>
      </c>
      <c r="C212" s="153">
        <v>1</v>
      </c>
      <c r="D212" s="153">
        <v>1</v>
      </c>
      <c r="E212" s="189">
        <f>VLOOKUP(A212,'RFCM 2019'!$A$4:$O$349,15,FALSE)</f>
        <v>1</v>
      </c>
      <c r="F212" s="152">
        <f>VLOOKUP(A212,'Encuesta Diagnóstico 2019'!$B$2:$D$347,3,FALSE)</f>
        <v>1</v>
      </c>
      <c r="G212" s="128">
        <f t="shared" si="9"/>
        <v>4</v>
      </c>
      <c r="H212" s="129">
        <f t="shared" si="11"/>
        <v>1</v>
      </c>
      <c r="I212" s="82">
        <f t="shared" si="10"/>
        <v>1</v>
      </c>
    </row>
    <row r="213" spans="1:9" x14ac:dyDescent="0.25">
      <c r="A213" s="117">
        <v>9115</v>
      </c>
      <c r="B213" s="5" t="s">
        <v>169</v>
      </c>
      <c r="C213" s="153">
        <v>1</v>
      </c>
      <c r="D213" s="153">
        <v>1</v>
      </c>
      <c r="E213" s="189">
        <f>VLOOKUP(A213,'RFCM 2019'!$A$4:$O$349,15,FALSE)</f>
        <v>1</v>
      </c>
      <c r="F213" s="152">
        <f>VLOOKUP(A213,'Encuesta Diagnóstico 2019'!$B$2:$D$347,3,FALSE)</f>
        <v>1</v>
      </c>
      <c r="G213" s="128">
        <f t="shared" si="9"/>
        <v>4</v>
      </c>
      <c r="H213" s="129">
        <f t="shared" si="11"/>
        <v>1</v>
      </c>
      <c r="I213" s="82">
        <f t="shared" si="10"/>
        <v>1</v>
      </c>
    </row>
    <row r="214" spans="1:9" x14ac:dyDescent="0.25">
      <c r="A214" s="117">
        <v>9116</v>
      </c>
      <c r="B214" s="5" t="s">
        <v>276</v>
      </c>
      <c r="C214" s="153">
        <v>1</v>
      </c>
      <c r="D214" s="153">
        <v>0.99490000000000001</v>
      </c>
      <c r="E214" s="189">
        <f>VLOOKUP(A214,'RFCM 2019'!$A$4:$O$349,15,FALSE)</f>
        <v>1</v>
      </c>
      <c r="F214" s="152">
        <f>VLOOKUP(A214,'Encuesta Diagnóstico 2019'!$B$2:$D$347,3,FALSE)</f>
        <v>1</v>
      </c>
      <c r="G214" s="128">
        <f t="shared" si="9"/>
        <v>4</v>
      </c>
      <c r="H214" s="129">
        <f t="shared" si="11"/>
        <v>0.99872499999999997</v>
      </c>
      <c r="I214" s="82">
        <f t="shared" si="10"/>
        <v>0.99872499999999997</v>
      </c>
    </row>
    <row r="215" spans="1:9" ht="31.15" customHeight="1" x14ac:dyDescent="0.25">
      <c r="A215" s="117">
        <v>9117</v>
      </c>
      <c r="B215" s="5" t="s">
        <v>298</v>
      </c>
      <c r="C215" s="153">
        <v>1</v>
      </c>
      <c r="D215" s="153">
        <v>1</v>
      </c>
      <c r="E215" s="189">
        <f>VLOOKUP(A215,'RFCM 2019'!$A$4:$O$349,15,FALSE)</f>
        <v>1</v>
      </c>
      <c r="F215" s="152">
        <f>VLOOKUP(A215,'Encuesta Diagnóstico 2019'!$B$2:$D$347,3,FALSE)</f>
        <v>1</v>
      </c>
      <c r="G215" s="128">
        <f t="shared" si="9"/>
        <v>4</v>
      </c>
      <c r="H215" s="129">
        <f t="shared" si="11"/>
        <v>1</v>
      </c>
      <c r="I215" s="82">
        <f t="shared" si="10"/>
        <v>1</v>
      </c>
    </row>
    <row r="216" spans="1:9" x14ac:dyDescent="0.25">
      <c r="A216" s="117">
        <v>9118</v>
      </c>
      <c r="B216" s="5" t="s">
        <v>284</v>
      </c>
      <c r="C216" s="153">
        <v>1</v>
      </c>
      <c r="D216" s="153">
        <v>1</v>
      </c>
      <c r="E216" s="189">
        <f>VLOOKUP(A216,'RFCM 2019'!$A$4:$O$349,15,FALSE)</f>
        <v>1</v>
      </c>
      <c r="F216" s="152">
        <f>VLOOKUP(A216,'Encuesta Diagnóstico 2019'!$B$2:$D$347,3,FALSE)</f>
        <v>1</v>
      </c>
      <c r="G216" s="128">
        <f t="shared" si="9"/>
        <v>4</v>
      </c>
      <c r="H216" s="129">
        <f t="shared" si="11"/>
        <v>1</v>
      </c>
      <c r="I216" s="82">
        <f t="shared" si="10"/>
        <v>1</v>
      </c>
    </row>
    <row r="217" spans="1:9" x14ac:dyDescent="0.25">
      <c r="A217" s="117">
        <v>9119</v>
      </c>
      <c r="B217" s="5" t="s">
        <v>204</v>
      </c>
      <c r="C217" s="153">
        <v>1</v>
      </c>
      <c r="D217" s="153">
        <v>1</v>
      </c>
      <c r="E217" s="189">
        <f>VLOOKUP(A217,'RFCM 2019'!$A$4:$O$349,15,FALSE)</f>
        <v>1</v>
      </c>
      <c r="F217" s="152">
        <f>VLOOKUP(A217,'Encuesta Diagnóstico 2019'!$B$2:$D$347,3,FALSE)</f>
        <v>1</v>
      </c>
      <c r="G217" s="128">
        <f t="shared" si="9"/>
        <v>4</v>
      </c>
      <c r="H217" s="129">
        <f t="shared" si="11"/>
        <v>1</v>
      </c>
      <c r="I217" s="82">
        <f t="shared" si="10"/>
        <v>1</v>
      </c>
    </row>
    <row r="218" spans="1:9" x14ac:dyDescent="0.25">
      <c r="A218" s="117">
        <v>9120</v>
      </c>
      <c r="B218" s="5" t="s">
        <v>140</v>
      </c>
      <c r="C218" s="153">
        <v>1</v>
      </c>
      <c r="D218" s="153">
        <v>0.99490000000000001</v>
      </c>
      <c r="E218" s="189">
        <f>VLOOKUP(A218,'RFCM 2019'!$A$4:$O$349,15,FALSE)</f>
        <v>1</v>
      </c>
      <c r="F218" s="152">
        <f>VLOOKUP(A218,'Encuesta Diagnóstico 2019'!$B$2:$D$347,3,FALSE)</f>
        <v>1</v>
      </c>
      <c r="G218" s="128">
        <f t="shared" si="9"/>
        <v>4</v>
      </c>
      <c r="H218" s="129">
        <f t="shared" si="11"/>
        <v>0.99872499999999997</v>
      </c>
      <c r="I218" s="82">
        <f t="shared" si="10"/>
        <v>0.99872499999999997</v>
      </c>
    </row>
    <row r="219" spans="1:9" x14ac:dyDescent="0.25">
      <c r="A219" s="117">
        <v>9121</v>
      </c>
      <c r="B219" s="5" t="s">
        <v>312</v>
      </c>
      <c r="C219" s="153">
        <v>1</v>
      </c>
      <c r="D219" s="153">
        <v>1</v>
      </c>
      <c r="E219" s="189">
        <f>VLOOKUP(A219,'RFCM 2019'!$A$4:$O$349,15,FALSE)</f>
        <v>1</v>
      </c>
      <c r="F219" s="152">
        <f>VLOOKUP(A219,'Encuesta Diagnóstico 2019'!$B$2:$D$347,3,FALSE)</f>
        <v>1</v>
      </c>
      <c r="G219" s="128">
        <f t="shared" si="9"/>
        <v>4</v>
      </c>
      <c r="H219" s="129">
        <f t="shared" si="11"/>
        <v>1</v>
      </c>
      <c r="I219" s="82">
        <f t="shared" si="10"/>
        <v>1</v>
      </c>
    </row>
    <row r="220" spans="1:9" x14ac:dyDescent="0.25">
      <c r="A220" s="117">
        <v>9201</v>
      </c>
      <c r="B220" s="5" t="s">
        <v>138</v>
      </c>
      <c r="C220" s="153">
        <v>1</v>
      </c>
      <c r="D220" s="153">
        <v>1</v>
      </c>
      <c r="E220" s="189">
        <f>VLOOKUP(A220,'RFCM 2019'!$A$4:$O$349,15,FALSE)</f>
        <v>1</v>
      </c>
      <c r="F220" s="152">
        <f>VLOOKUP(A220,'Encuesta Diagnóstico 2019'!$B$2:$D$347,3,FALSE)</f>
        <v>1</v>
      </c>
      <c r="G220" s="128">
        <f t="shared" si="9"/>
        <v>4</v>
      </c>
      <c r="H220" s="129">
        <f t="shared" si="11"/>
        <v>1</v>
      </c>
      <c r="I220" s="82">
        <f t="shared" si="10"/>
        <v>1</v>
      </c>
    </row>
    <row r="221" spans="1:9" x14ac:dyDescent="0.25">
      <c r="A221" s="117">
        <v>9202</v>
      </c>
      <c r="B221" s="5" t="s">
        <v>88</v>
      </c>
      <c r="C221" s="153">
        <v>1</v>
      </c>
      <c r="D221" s="153">
        <v>1</v>
      </c>
      <c r="E221" s="189">
        <f>VLOOKUP(A221,'RFCM 2019'!$A$4:$O$349,15,FALSE)</f>
        <v>1</v>
      </c>
      <c r="F221" s="152">
        <f>VLOOKUP(A221,'Encuesta Diagnóstico 2019'!$B$2:$D$347,3,FALSE)</f>
        <v>1</v>
      </c>
      <c r="G221" s="128">
        <f t="shared" si="9"/>
        <v>4</v>
      </c>
      <c r="H221" s="129">
        <f t="shared" si="11"/>
        <v>1</v>
      </c>
      <c r="I221" s="82">
        <f t="shared" si="10"/>
        <v>1</v>
      </c>
    </row>
    <row r="222" spans="1:9" ht="31.15" customHeight="1" x14ac:dyDescent="0.25">
      <c r="A222" s="117">
        <v>9203</v>
      </c>
      <c r="B222" s="5" t="s">
        <v>137</v>
      </c>
      <c r="C222" s="153">
        <v>1</v>
      </c>
      <c r="D222" s="153">
        <v>1</v>
      </c>
      <c r="E222" s="189">
        <f>VLOOKUP(A222,'RFCM 2019'!$A$4:$O$349,15,FALSE)</f>
        <v>1</v>
      </c>
      <c r="F222" s="152">
        <f>VLOOKUP(A222,'Encuesta Diagnóstico 2019'!$B$2:$D$347,3,FALSE)</f>
        <v>1</v>
      </c>
      <c r="G222" s="128">
        <f t="shared" si="9"/>
        <v>4</v>
      </c>
      <c r="H222" s="129">
        <f t="shared" si="11"/>
        <v>1</v>
      </c>
      <c r="I222" s="82">
        <f t="shared" si="10"/>
        <v>1</v>
      </c>
    </row>
    <row r="223" spans="1:9" x14ac:dyDescent="0.25">
      <c r="A223" s="117">
        <v>9204</v>
      </c>
      <c r="B223" s="5" t="s">
        <v>342</v>
      </c>
      <c r="C223" s="153">
        <v>1</v>
      </c>
      <c r="D223" s="153">
        <v>1</v>
      </c>
      <c r="E223" s="189">
        <f>VLOOKUP(A223,'RFCM 2019'!$A$4:$O$349,15,FALSE)</f>
        <v>1</v>
      </c>
      <c r="F223" s="152">
        <f>VLOOKUP(A223,'Encuesta Diagnóstico 2019'!$B$2:$D$347,3,FALSE)</f>
        <v>1</v>
      </c>
      <c r="G223" s="128">
        <f t="shared" si="9"/>
        <v>4</v>
      </c>
      <c r="H223" s="129">
        <f t="shared" si="11"/>
        <v>1</v>
      </c>
      <c r="I223" s="82">
        <f t="shared" si="10"/>
        <v>1</v>
      </c>
    </row>
    <row r="224" spans="1:9" ht="31.15" customHeight="1" x14ac:dyDescent="0.25">
      <c r="A224" s="117">
        <v>9205</v>
      </c>
      <c r="B224" s="5" t="s">
        <v>297</v>
      </c>
      <c r="C224" s="153">
        <v>1</v>
      </c>
      <c r="D224" s="153">
        <v>1</v>
      </c>
      <c r="E224" s="189">
        <f>VLOOKUP(A224,'RFCM 2019'!$A$4:$O$349,15,FALSE)</f>
        <v>0.91700000000000004</v>
      </c>
      <c r="F224" s="152">
        <f>VLOOKUP(A224,'Encuesta Diagnóstico 2019'!$B$2:$D$347,3,FALSE)</f>
        <v>1</v>
      </c>
      <c r="G224" s="128">
        <f t="shared" si="9"/>
        <v>4</v>
      </c>
      <c r="H224" s="129">
        <f t="shared" si="11"/>
        <v>0.97924999999999995</v>
      </c>
      <c r="I224" s="82">
        <f t="shared" si="10"/>
        <v>0.97924999999999995</v>
      </c>
    </row>
    <row r="225" spans="1:9" ht="31.15" customHeight="1" x14ac:dyDescent="0.25">
      <c r="A225" s="117">
        <v>9206</v>
      </c>
      <c r="B225" s="5" t="s">
        <v>321</v>
      </c>
      <c r="C225" s="153">
        <v>1</v>
      </c>
      <c r="D225" s="153">
        <v>1</v>
      </c>
      <c r="E225" s="189">
        <f>VLOOKUP(A225,'RFCM 2019'!$A$4:$O$349,15,FALSE)</f>
        <v>1</v>
      </c>
      <c r="F225" s="152">
        <f>VLOOKUP(A225,'Encuesta Diagnóstico 2019'!$B$2:$D$347,3,FALSE)</f>
        <v>1</v>
      </c>
      <c r="G225" s="128">
        <f t="shared" si="9"/>
        <v>4</v>
      </c>
      <c r="H225" s="129">
        <f t="shared" si="11"/>
        <v>1</v>
      </c>
      <c r="I225" s="82">
        <f t="shared" si="10"/>
        <v>1</v>
      </c>
    </row>
    <row r="226" spans="1:9" x14ac:dyDescent="0.25">
      <c r="A226" s="117">
        <v>9207</v>
      </c>
      <c r="B226" s="5" t="s">
        <v>347</v>
      </c>
      <c r="C226" s="153">
        <v>1</v>
      </c>
      <c r="D226" s="153">
        <v>1</v>
      </c>
      <c r="E226" s="189">
        <f>VLOOKUP(A226,'RFCM 2019'!$A$4:$O$349,15,FALSE)</f>
        <v>1</v>
      </c>
      <c r="F226" s="152">
        <f>VLOOKUP(A226,'Encuesta Diagnóstico 2019'!$B$2:$D$347,3,FALSE)</f>
        <v>0</v>
      </c>
      <c r="G226" s="128">
        <f t="shared" si="9"/>
        <v>4</v>
      </c>
      <c r="H226" s="129">
        <f t="shared" si="11"/>
        <v>0.75</v>
      </c>
      <c r="I226" s="82">
        <f t="shared" si="10"/>
        <v>0.75</v>
      </c>
    </row>
    <row r="227" spans="1:9" x14ac:dyDescent="0.25">
      <c r="A227" s="117">
        <v>9208</v>
      </c>
      <c r="B227" s="5" t="s">
        <v>283</v>
      </c>
      <c r="C227" s="153">
        <v>1</v>
      </c>
      <c r="D227" s="153">
        <v>1</v>
      </c>
      <c r="E227" s="189">
        <f>VLOOKUP(A227,'RFCM 2019'!$A$4:$O$349,15,FALSE)</f>
        <v>1</v>
      </c>
      <c r="F227" s="152">
        <f>VLOOKUP(A227,'Encuesta Diagnóstico 2019'!$B$2:$D$347,3,FALSE)</f>
        <v>1</v>
      </c>
      <c r="G227" s="128">
        <f t="shared" si="9"/>
        <v>4</v>
      </c>
      <c r="H227" s="129">
        <f t="shared" si="11"/>
        <v>1</v>
      </c>
      <c r="I227" s="82">
        <f t="shared" si="10"/>
        <v>1</v>
      </c>
    </row>
    <row r="228" spans="1:9" x14ac:dyDescent="0.25">
      <c r="A228" s="117">
        <v>9209</v>
      </c>
      <c r="B228" s="5" t="s">
        <v>106</v>
      </c>
      <c r="C228" s="153">
        <v>1</v>
      </c>
      <c r="D228" s="153">
        <v>1</v>
      </c>
      <c r="E228" s="189">
        <f>VLOOKUP(A228,'RFCM 2019'!$A$4:$O$349,15,FALSE)</f>
        <v>1</v>
      </c>
      <c r="F228" s="152">
        <f>VLOOKUP(A228,'Encuesta Diagnóstico 2019'!$B$2:$D$347,3,FALSE)</f>
        <v>1</v>
      </c>
      <c r="G228" s="128">
        <f t="shared" si="9"/>
        <v>4</v>
      </c>
      <c r="H228" s="129">
        <f t="shared" si="11"/>
        <v>1</v>
      </c>
      <c r="I228" s="82">
        <f t="shared" si="10"/>
        <v>1</v>
      </c>
    </row>
    <row r="229" spans="1:9" x14ac:dyDescent="0.25">
      <c r="A229" s="117">
        <v>9210</v>
      </c>
      <c r="B229" s="5" t="s">
        <v>113</v>
      </c>
      <c r="C229" s="153">
        <v>1</v>
      </c>
      <c r="D229" s="153">
        <v>1</v>
      </c>
      <c r="E229" s="189">
        <f>VLOOKUP(A229,'RFCM 2019'!$A$4:$O$349,15,FALSE)</f>
        <v>1</v>
      </c>
      <c r="F229" s="152">
        <f>VLOOKUP(A229,'Encuesta Diagnóstico 2019'!$B$2:$D$347,3,FALSE)</f>
        <v>1</v>
      </c>
      <c r="G229" s="128">
        <f t="shared" si="9"/>
        <v>4</v>
      </c>
      <c r="H229" s="129">
        <f t="shared" si="11"/>
        <v>1</v>
      </c>
      <c r="I229" s="82">
        <f t="shared" si="10"/>
        <v>1</v>
      </c>
    </row>
    <row r="230" spans="1:9" x14ac:dyDescent="0.25">
      <c r="A230" s="117">
        <v>9211</v>
      </c>
      <c r="B230" s="5" t="s">
        <v>108</v>
      </c>
      <c r="C230" s="153">
        <v>1</v>
      </c>
      <c r="D230" s="153">
        <v>1</v>
      </c>
      <c r="E230" s="189">
        <f>VLOOKUP(A230,'RFCM 2019'!$A$4:$O$349,15,FALSE)</f>
        <v>1</v>
      </c>
      <c r="F230" s="152">
        <f>VLOOKUP(A230,'Encuesta Diagnóstico 2019'!$B$2:$D$347,3,FALSE)</f>
        <v>1</v>
      </c>
      <c r="G230" s="128">
        <f t="shared" si="9"/>
        <v>4</v>
      </c>
      <c r="H230" s="129">
        <f t="shared" si="11"/>
        <v>1</v>
      </c>
      <c r="I230" s="82">
        <f t="shared" si="10"/>
        <v>1</v>
      </c>
    </row>
    <row r="231" spans="1:9" ht="31.15" customHeight="1" x14ac:dyDescent="0.25">
      <c r="A231" s="117">
        <v>10101</v>
      </c>
      <c r="B231" s="5" t="s">
        <v>61</v>
      </c>
      <c r="C231" s="153">
        <v>1</v>
      </c>
      <c r="D231" s="153">
        <v>1</v>
      </c>
      <c r="E231" s="189">
        <f>VLOOKUP(A231,'RFCM 2019'!$A$4:$O$349,15,FALSE)</f>
        <v>1</v>
      </c>
      <c r="F231" s="152">
        <f>VLOOKUP(A231,'Encuesta Diagnóstico 2019'!$B$2:$D$347,3,FALSE)</f>
        <v>1</v>
      </c>
      <c r="G231" s="128">
        <f t="shared" si="9"/>
        <v>4</v>
      </c>
      <c r="H231" s="129">
        <f t="shared" si="11"/>
        <v>1</v>
      </c>
      <c r="I231" s="82">
        <f t="shared" si="10"/>
        <v>1</v>
      </c>
    </row>
    <row r="232" spans="1:9" x14ac:dyDescent="0.25">
      <c r="A232" s="117">
        <v>10102</v>
      </c>
      <c r="B232" s="5" t="s">
        <v>172</v>
      </c>
      <c r="C232" s="153">
        <v>1</v>
      </c>
      <c r="D232" s="153">
        <v>1</v>
      </c>
      <c r="E232" s="189">
        <f>VLOOKUP(A232,'RFCM 2019'!$A$4:$O$349,15,FALSE)</f>
        <v>1</v>
      </c>
      <c r="F232" s="152">
        <f>VLOOKUP(A232,'Encuesta Diagnóstico 2019'!$B$2:$D$347,3,FALSE)</f>
        <v>1</v>
      </c>
      <c r="G232" s="128">
        <f t="shared" si="9"/>
        <v>4</v>
      </c>
      <c r="H232" s="129">
        <f t="shared" si="11"/>
        <v>1</v>
      </c>
      <c r="I232" s="82">
        <f t="shared" si="10"/>
        <v>1</v>
      </c>
    </row>
    <row r="233" spans="1:9" x14ac:dyDescent="0.25">
      <c r="A233" s="117">
        <v>10103</v>
      </c>
      <c r="B233" s="5" t="s">
        <v>231</v>
      </c>
      <c r="C233" s="153">
        <v>1</v>
      </c>
      <c r="D233" s="153">
        <v>1</v>
      </c>
      <c r="E233" s="189">
        <f>VLOOKUP(A233,'RFCM 2019'!$A$4:$O$349,15,FALSE)</f>
        <v>1</v>
      </c>
      <c r="F233" s="152">
        <f>VLOOKUP(A233,'Encuesta Diagnóstico 2019'!$B$2:$D$347,3,FALSE)</f>
        <v>1</v>
      </c>
      <c r="G233" s="128">
        <f t="shared" si="9"/>
        <v>4</v>
      </c>
      <c r="H233" s="129">
        <f t="shared" si="11"/>
        <v>1</v>
      </c>
      <c r="I233" s="82">
        <f t="shared" si="10"/>
        <v>1</v>
      </c>
    </row>
    <row r="234" spans="1:9" x14ac:dyDescent="0.25">
      <c r="A234" s="117">
        <v>10104</v>
      </c>
      <c r="B234" s="5" t="s">
        <v>187</v>
      </c>
      <c r="C234" s="153">
        <v>1</v>
      </c>
      <c r="D234" s="153">
        <v>1</v>
      </c>
      <c r="E234" s="189">
        <f>VLOOKUP(A234,'RFCM 2019'!$A$4:$O$349,15,FALSE)</f>
        <v>1</v>
      </c>
      <c r="F234" s="152">
        <f>VLOOKUP(A234,'Encuesta Diagnóstico 2019'!$B$2:$D$347,3,FALSE)</f>
        <v>1</v>
      </c>
      <c r="G234" s="128">
        <f t="shared" si="9"/>
        <v>4</v>
      </c>
      <c r="H234" s="129">
        <f t="shared" si="11"/>
        <v>1</v>
      </c>
      <c r="I234" s="82">
        <f t="shared" si="10"/>
        <v>1</v>
      </c>
    </row>
    <row r="235" spans="1:9" x14ac:dyDescent="0.25">
      <c r="A235" s="117">
        <v>10105</v>
      </c>
      <c r="B235" s="5" t="s">
        <v>183</v>
      </c>
      <c r="C235" s="153">
        <v>1</v>
      </c>
      <c r="D235" s="153">
        <v>1</v>
      </c>
      <c r="E235" s="189">
        <f>VLOOKUP(A235,'RFCM 2019'!$A$4:$O$349,15,FALSE)</f>
        <v>1</v>
      </c>
      <c r="F235" s="152">
        <f>VLOOKUP(A235,'Encuesta Diagnóstico 2019'!$B$2:$D$347,3,FALSE)</f>
        <v>1</v>
      </c>
      <c r="G235" s="128">
        <f t="shared" si="9"/>
        <v>4</v>
      </c>
      <c r="H235" s="129">
        <f t="shared" si="11"/>
        <v>1</v>
      </c>
      <c r="I235" s="82">
        <f t="shared" si="10"/>
        <v>1</v>
      </c>
    </row>
    <row r="236" spans="1:9" ht="31.15" customHeight="1" x14ac:dyDescent="0.25">
      <c r="A236" s="117">
        <v>10106</v>
      </c>
      <c r="B236" s="5" t="s">
        <v>163</v>
      </c>
      <c r="C236" s="153">
        <v>1</v>
      </c>
      <c r="D236" s="153">
        <v>1</v>
      </c>
      <c r="E236" s="189">
        <f>VLOOKUP(A236,'RFCM 2019'!$A$4:$O$349,15,FALSE)</f>
        <v>1</v>
      </c>
      <c r="F236" s="152">
        <f>VLOOKUP(A236,'Encuesta Diagnóstico 2019'!$B$2:$D$347,3,FALSE)</f>
        <v>1</v>
      </c>
      <c r="G236" s="128">
        <f t="shared" si="9"/>
        <v>4</v>
      </c>
      <c r="H236" s="129">
        <f t="shared" si="11"/>
        <v>1</v>
      </c>
      <c r="I236" s="82">
        <f t="shared" si="10"/>
        <v>1</v>
      </c>
    </row>
    <row r="237" spans="1:9" ht="31.15" customHeight="1" x14ac:dyDescent="0.25">
      <c r="A237" s="117">
        <v>10107</v>
      </c>
      <c r="B237" s="5" t="s">
        <v>198</v>
      </c>
      <c r="C237" s="153">
        <v>1</v>
      </c>
      <c r="D237" s="153">
        <v>1</v>
      </c>
      <c r="E237" s="189">
        <f>VLOOKUP(A237,'RFCM 2019'!$A$4:$O$349,15,FALSE)</f>
        <v>1</v>
      </c>
      <c r="F237" s="152">
        <f>VLOOKUP(A237,'Encuesta Diagnóstico 2019'!$B$2:$D$347,3,FALSE)</f>
        <v>1</v>
      </c>
      <c r="G237" s="128">
        <f t="shared" si="9"/>
        <v>4</v>
      </c>
      <c r="H237" s="129">
        <f t="shared" si="11"/>
        <v>1</v>
      </c>
      <c r="I237" s="82">
        <f t="shared" si="10"/>
        <v>1</v>
      </c>
    </row>
    <row r="238" spans="1:9" x14ac:dyDescent="0.25">
      <c r="A238" s="117">
        <v>10108</v>
      </c>
      <c r="B238" s="5" t="s">
        <v>212</v>
      </c>
      <c r="C238" s="153">
        <v>1</v>
      </c>
      <c r="D238" s="153">
        <v>1</v>
      </c>
      <c r="E238" s="189">
        <f>VLOOKUP(A238,'RFCM 2019'!$A$4:$O$349,15,FALSE)</f>
        <v>1</v>
      </c>
      <c r="F238" s="152">
        <f>VLOOKUP(A238,'Encuesta Diagnóstico 2019'!$B$2:$D$347,3,FALSE)</f>
        <v>1</v>
      </c>
      <c r="G238" s="128">
        <f t="shared" si="9"/>
        <v>4</v>
      </c>
      <c r="H238" s="129">
        <f t="shared" si="11"/>
        <v>1</v>
      </c>
      <c r="I238" s="82">
        <f t="shared" si="10"/>
        <v>1</v>
      </c>
    </row>
    <row r="239" spans="1:9" ht="31.15" customHeight="1" x14ac:dyDescent="0.25">
      <c r="A239" s="117">
        <v>10109</v>
      </c>
      <c r="B239" s="5" t="s">
        <v>56</v>
      </c>
      <c r="C239" s="153">
        <v>1</v>
      </c>
      <c r="D239" s="153">
        <v>1</v>
      </c>
      <c r="E239" s="189">
        <f>VLOOKUP(A239,'RFCM 2019'!$A$4:$O$349,15,FALSE)</f>
        <v>1</v>
      </c>
      <c r="F239" s="152">
        <f>VLOOKUP(A239,'Encuesta Diagnóstico 2019'!$B$2:$D$347,3,FALSE)</f>
        <v>1</v>
      </c>
      <c r="G239" s="128">
        <f t="shared" si="9"/>
        <v>4</v>
      </c>
      <c r="H239" s="129">
        <f t="shared" si="11"/>
        <v>1</v>
      </c>
      <c r="I239" s="82">
        <f t="shared" si="10"/>
        <v>1</v>
      </c>
    </row>
    <row r="240" spans="1:9" x14ac:dyDescent="0.25">
      <c r="A240" s="117">
        <v>10201</v>
      </c>
      <c r="B240" s="5" t="s">
        <v>122</v>
      </c>
      <c r="C240" s="153">
        <v>1</v>
      </c>
      <c r="D240" s="153">
        <v>1</v>
      </c>
      <c r="E240" s="189">
        <f>VLOOKUP(A240,'RFCM 2019'!$A$4:$O$349,15,FALSE)</f>
        <v>1</v>
      </c>
      <c r="F240" s="152">
        <f>VLOOKUP(A240,'Encuesta Diagnóstico 2019'!$B$2:$D$347,3,FALSE)</f>
        <v>1</v>
      </c>
      <c r="G240" s="128">
        <f t="shared" si="9"/>
        <v>4</v>
      </c>
      <c r="H240" s="129">
        <f t="shared" si="11"/>
        <v>1</v>
      </c>
      <c r="I240" s="82">
        <f t="shared" si="10"/>
        <v>1</v>
      </c>
    </row>
    <row r="241" spans="1:9" x14ac:dyDescent="0.25">
      <c r="A241" s="117">
        <v>10202</v>
      </c>
      <c r="B241" s="5" t="s">
        <v>104</v>
      </c>
      <c r="C241" s="153">
        <v>1</v>
      </c>
      <c r="D241" s="153">
        <v>1</v>
      </c>
      <c r="E241" s="189">
        <f>VLOOKUP(A241,'RFCM 2019'!$A$4:$O$349,15,FALSE)</f>
        <v>0.91700000000000004</v>
      </c>
      <c r="F241" s="152">
        <f>VLOOKUP(A241,'Encuesta Diagnóstico 2019'!$B$2:$D$347,3,FALSE)</f>
        <v>1</v>
      </c>
      <c r="G241" s="128">
        <f t="shared" si="9"/>
        <v>4</v>
      </c>
      <c r="H241" s="129">
        <f t="shared" si="11"/>
        <v>0.97924999999999995</v>
      </c>
      <c r="I241" s="82">
        <f t="shared" si="10"/>
        <v>0.97924999999999995</v>
      </c>
    </row>
    <row r="242" spans="1:9" x14ac:dyDescent="0.25">
      <c r="A242" s="117">
        <v>10203</v>
      </c>
      <c r="B242" s="5" t="s">
        <v>162</v>
      </c>
      <c r="C242" s="153">
        <v>1</v>
      </c>
      <c r="D242" s="153">
        <v>1</v>
      </c>
      <c r="E242" s="189">
        <f>VLOOKUP(A242,'RFCM 2019'!$A$4:$O$349,15,FALSE)</f>
        <v>1</v>
      </c>
      <c r="F242" s="152">
        <f>VLOOKUP(A242,'Encuesta Diagnóstico 2019'!$B$2:$D$347,3,FALSE)</f>
        <v>1</v>
      </c>
      <c r="G242" s="128">
        <f t="shared" si="9"/>
        <v>4</v>
      </c>
      <c r="H242" s="129">
        <f t="shared" si="11"/>
        <v>1</v>
      </c>
      <c r="I242" s="82">
        <f t="shared" si="10"/>
        <v>1</v>
      </c>
    </row>
    <row r="243" spans="1:9" ht="31.15" customHeight="1" x14ac:dyDescent="0.25">
      <c r="A243" s="117">
        <v>10204</v>
      </c>
      <c r="B243" s="5" t="s">
        <v>279</v>
      </c>
      <c r="C243" s="153">
        <v>1</v>
      </c>
      <c r="D243" s="153">
        <v>1</v>
      </c>
      <c r="E243" s="189">
        <f>VLOOKUP(A243,'RFCM 2019'!$A$4:$O$349,15,FALSE)</f>
        <v>1</v>
      </c>
      <c r="F243" s="152">
        <f>VLOOKUP(A243,'Encuesta Diagnóstico 2019'!$B$2:$D$347,3,FALSE)</f>
        <v>1</v>
      </c>
      <c r="G243" s="128">
        <f t="shared" si="9"/>
        <v>4</v>
      </c>
      <c r="H243" s="129">
        <f t="shared" si="11"/>
        <v>1</v>
      </c>
      <c r="I243" s="82">
        <f t="shared" si="10"/>
        <v>1</v>
      </c>
    </row>
    <row r="244" spans="1:9" x14ac:dyDescent="0.25">
      <c r="A244" s="117">
        <v>10205</v>
      </c>
      <c r="B244" s="5" t="s">
        <v>179</v>
      </c>
      <c r="C244" s="153">
        <v>1</v>
      </c>
      <c r="D244" s="153">
        <v>1</v>
      </c>
      <c r="E244" s="189">
        <f>VLOOKUP(A244,'RFCM 2019'!$A$4:$O$349,15,FALSE)</f>
        <v>1</v>
      </c>
      <c r="F244" s="152">
        <f>VLOOKUP(A244,'Encuesta Diagnóstico 2019'!$B$2:$D$347,3,FALSE)</f>
        <v>1</v>
      </c>
      <c r="G244" s="128">
        <f t="shared" si="9"/>
        <v>4</v>
      </c>
      <c r="H244" s="129">
        <f t="shared" si="11"/>
        <v>1</v>
      </c>
      <c r="I244" s="82">
        <f t="shared" si="10"/>
        <v>1</v>
      </c>
    </row>
    <row r="245" spans="1:9" ht="31.15" customHeight="1" x14ac:dyDescent="0.25">
      <c r="A245" s="117">
        <v>10206</v>
      </c>
      <c r="B245" s="5" t="s">
        <v>281</v>
      </c>
      <c r="C245" s="153">
        <v>0.72219999999999995</v>
      </c>
      <c r="D245" s="153">
        <v>0.97809999999999997</v>
      </c>
      <c r="E245" s="189">
        <f>VLOOKUP(A245,'RFCM 2019'!$A$4:$O$349,15,FALSE)</f>
        <v>0.66700000000000004</v>
      </c>
      <c r="F245" s="152">
        <f>VLOOKUP(A245,'Encuesta Diagnóstico 2019'!$B$2:$D$347,3,FALSE)</f>
        <v>1</v>
      </c>
      <c r="G245" s="128">
        <f t="shared" si="9"/>
        <v>4</v>
      </c>
      <c r="H245" s="129">
        <f t="shared" si="11"/>
        <v>0.84182500000000005</v>
      </c>
      <c r="I245" s="82">
        <f t="shared" si="10"/>
        <v>0.84182500000000005</v>
      </c>
    </row>
    <row r="246" spans="1:9" x14ac:dyDescent="0.25">
      <c r="A246" s="117">
        <v>10207</v>
      </c>
      <c r="B246" s="5" t="s">
        <v>305</v>
      </c>
      <c r="C246" s="153">
        <v>1</v>
      </c>
      <c r="D246" s="153">
        <v>1</v>
      </c>
      <c r="E246" s="189">
        <f>VLOOKUP(A246,'RFCM 2019'!$A$4:$O$349,15,FALSE)</f>
        <v>0.75</v>
      </c>
      <c r="F246" s="152">
        <f>VLOOKUP(A246,'Encuesta Diagnóstico 2019'!$B$2:$D$347,3,FALSE)</f>
        <v>1</v>
      </c>
      <c r="G246" s="128">
        <f t="shared" si="9"/>
        <v>4</v>
      </c>
      <c r="H246" s="129">
        <f t="shared" si="11"/>
        <v>0.9375</v>
      </c>
      <c r="I246" s="82">
        <f t="shared" si="10"/>
        <v>0.9375</v>
      </c>
    </row>
    <row r="247" spans="1:9" x14ac:dyDescent="0.25">
      <c r="A247" s="117">
        <v>10208</v>
      </c>
      <c r="B247" s="5" t="s">
        <v>167</v>
      </c>
      <c r="C247" s="153">
        <v>1</v>
      </c>
      <c r="D247" s="153">
        <v>1</v>
      </c>
      <c r="E247" s="189">
        <f>VLOOKUP(A247,'RFCM 2019'!$A$4:$O$349,15,FALSE)</f>
        <v>1</v>
      </c>
      <c r="F247" s="152">
        <f>VLOOKUP(A247,'Encuesta Diagnóstico 2019'!$B$2:$D$347,3,FALSE)</f>
        <v>1</v>
      </c>
      <c r="G247" s="128">
        <f t="shared" si="9"/>
        <v>4</v>
      </c>
      <c r="H247" s="129">
        <f t="shared" si="11"/>
        <v>1</v>
      </c>
      <c r="I247" s="82">
        <f t="shared" si="10"/>
        <v>1</v>
      </c>
    </row>
    <row r="248" spans="1:9" x14ac:dyDescent="0.25">
      <c r="A248" s="117">
        <v>10209</v>
      </c>
      <c r="B248" s="5" t="s">
        <v>319</v>
      </c>
      <c r="C248" s="153">
        <v>1</v>
      </c>
      <c r="D248" s="153">
        <v>1</v>
      </c>
      <c r="E248" s="189">
        <f>VLOOKUP(A248,'RFCM 2019'!$A$4:$O$349,15,FALSE)</f>
        <v>1</v>
      </c>
      <c r="F248" s="152">
        <f>VLOOKUP(A248,'Encuesta Diagnóstico 2019'!$B$2:$D$347,3,FALSE)</f>
        <v>1</v>
      </c>
      <c r="G248" s="128">
        <f t="shared" si="9"/>
        <v>4</v>
      </c>
      <c r="H248" s="129">
        <f t="shared" si="11"/>
        <v>1</v>
      </c>
      <c r="I248" s="82">
        <f t="shared" si="10"/>
        <v>1</v>
      </c>
    </row>
    <row r="249" spans="1:9" x14ac:dyDescent="0.25">
      <c r="A249" s="117">
        <v>10210</v>
      </c>
      <c r="B249" s="5" t="s">
        <v>191</v>
      </c>
      <c r="C249" s="153">
        <v>1</v>
      </c>
      <c r="D249" s="153">
        <v>1</v>
      </c>
      <c r="E249" s="189">
        <f>VLOOKUP(A249,'RFCM 2019'!$A$4:$O$349,15,FALSE)</f>
        <v>1</v>
      </c>
      <c r="F249" s="152">
        <f>VLOOKUP(A249,'Encuesta Diagnóstico 2019'!$B$2:$D$347,3,FALSE)</f>
        <v>1</v>
      </c>
      <c r="G249" s="128">
        <f t="shared" si="9"/>
        <v>4</v>
      </c>
      <c r="H249" s="129">
        <f t="shared" si="11"/>
        <v>1</v>
      </c>
      <c r="I249" s="82">
        <f t="shared" si="10"/>
        <v>1</v>
      </c>
    </row>
    <row r="250" spans="1:9" x14ac:dyDescent="0.25">
      <c r="A250" s="117">
        <v>10301</v>
      </c>
      <c r="B250" s="5" t="s">
        <v>68</v>
      </c>
      <c r="C250" s="153">
        <v>1</v>
      </c>
      <c r="D250" s="153">
        <v>1</v>
      </c>
      <c r="E250" s="189">
        <f>VLOOKUP(A250,'RFCM 2019'!$A$4:$O$349,15,FALSE)</f>
        <v>1</v>
      </c>
      <c r="F250" s="152">
        <f>VLOOKUP(A250,'Encuesta Diagnóstico 2019'!$B$2:$D$347,3,FALSE)</f>
        <v>1</v>
      </c>
      <c r="G250" s="128">
        <f t="shared" si="9"/>
        <v>4</v>
      </c>
      <c r="H250" s="129">
        <f t="shared" si="11"/>
        <v>1</v>
      </c>
      <c r="I250" s="82">
        <f t="shared" si="10"/>
        <v>1</v>
      </c>
    </row>
    <row r="251" spans="1:9" ht="31.15" customHeight="1" x14ac:dyDescent="0.25">
      <c r="A251" s="117">
        <v>10302</v>
      </c>
      <c r="B251" s="5" t="s">
        <v>190</v>
      </c>
      <c r="C251" s="153">
        <v>1</v>
      </c>
      <c r="D251" s="153">
        <v>0.96719999999999995</v>
      </c>
      <c r="E251" s="189">
        <f>VLOOKUP(A251,'RFCM 2019'!$A$4:$O$349,15,FALSE)</f>
        <v>1</v>
      </c>
      <c r="F251" s="152">
        <f>VLOOKUP(A251,'Encuesta Diagnóstico 2019'!$B$2:$D$347,3,FALSE)</f>
        <v>1</v>
      </c>
      <c r="G251" s="128">
        <f t="shared" si="9"/>
        <v>4</v>
      </c>
      <c r="H251" s="129">
        <f t="shared" si="11"/>
        <v>0.99180000000000001</v>
      </c>
      <c r="I251" s="82">
        <f t="shared" si="10"/>
        <v>0.99180000000000001</v>
      </c>
    </row>
    <row r="252" spans="1:9" ht="31.15" customHeight="1" x14ac:dyDescent="0.25">
      <c r="A252" s="117">
        <v>10303</v>
      </c>
      <c r="B252" s="5" t="s">
        <v>175</v>
      </c>
      <c r="C252" s="153">
        <v>1</v>
      </c>
      <c r="D252" s="153">
        <v>1</v>
      </c>
      <c r="E252" s="189">
        <f>VLOOKUP(A252,'RFCM 2019'!$A$4:$O$349,15,FALSE)</f>
        <v>1</v>
      </c>
      <c r="F252" s="152">
        <f>VLOOKUP(A252,'Encuesta Diagnóstico 2019'!$B$2:$D$347,3,FALSE)</f>
        <v>1</v>
      </c>
      <c r="G252" s="128">
        <f t="shared" si="9"/>
        <v>4</v>
      </c>
      <c r="H252" s="129">
        <f t="shared" si="11"/>
        <v>1</v>
      </c>
      <c r="I252" s="82">
        <f t="shared" si="10"/>
        <v>1</v>
      </c>
    </row>
    <row r="253" spans="1:9" x14ac:dyDescent="0.25">
      <c r="A253" s="117">
        <v>10304</v>
      </c>
      <c r="B253" s="5" t="s">
        <v>207</v>
      </c>
      <c r="C253" s="153">
        <v>5.5599999999999997E-2</v>
      </c>
      <c r="D253" s="153">
        <v>0</v>
      </c>
      <c r="E253" s="189">
        <f>VLOOKUP(A253,'RFCM 2019'!$A$4:$O$349,15,FALSE)</f>
        <v>1</v>
      </c>
      <c r="F253" s="152">
        <f>VLOOKUP(A253,'Encuesta Diagnóstico 2019'!$B$2:$D$347,3,FALSE)</f>
        <v>1</v>
      </c>
      <c r="G253" s="128">
        <f t="shared" si="9"/>
        <v>4</v>
      </c>
      <c r="H253" s="129">
        <f t="shared" si="11"/>
        <v>0.51390000000000002</v>
      </c>
      <c r="I253" s="82">
        <f t="shared" si="10"/>
        <v>0.51390000000000002</v>
      </c>
    </row>
    <row r="254" spans="1:9" ht="31.15" customHeight="1" x14ac:dyDescent="0.25">
      <c r="A254" s="117">
        <v>10305</v>
      </c>
      <c r="B254" s="5" t="s">
        <v>203</v>
      </c>
      <c r="C254" s="153">
        <v>1</v>
      </c>
      <c r="D254" s="153">
        <v>1</v>
      </c>
      <c r="E254" s="189">
        <f>VLOOKUP(A254,'RFCM 2019'!$A$4:$O$349,15,FALSE)</f>
        <v>1</v>
      </c>
      <c r="F254" s="152">
        <f>VLOOKUP(A254,'Encuesta Diagnóstico 2019'!$B$2:$D$347,3,FALSE)</f>
        <v>1</v>
      </c>
      <c r="G254" s="128">
        <f t="shared" si="9"/>
        <v>4</v>
      </c>
      <c r="H254" s="129">
        <f t="shared" si="11"/>
        <v>1</v>
      </c>
      <c r="I254" s="82">
        <f t="shared" si="10"/>
        <v>1</v>
      </c>
    </row>
    <row r="255" spans="1:9" ht="46.9" customHeight="1" x14ac:dyDescent="0.25">
      <c r="A255" s="117">
        <v>10306</v>
      </c>
      <c r="B255" s="5" t="s">
        <v>336</v>
      </c>
      <c r="C255" s="153">
        <v>1</v>
      </c>
      <c r="D255" s="153">
        <v>1</v>
      </c>
      <c r="E255" s="189">
        <f>VLOOKUP(A255,'RFCM 2019'!$A$4:$O$349,15,FALSE)</f>
        <v>1</v>
      </c>
      <c r="F255" s="152">
        <f>VLOOKUP(A255,'Encuesta Diagnóstico 2019'!$B$2:$D$347,3,FALSE)</f>
        <v>1</v>
      </c>
      <c r="G255" s="128">
        <f t="shared" si="9"/>
        <v>4</v>
      </c>
      <c r="H255" s="129">
        <f t="shared" si="11"/>
        <v>1</v>
      </c>
      <c r="I255" s="82">
        <f t="shared" si="10"/>
        <v>1</v>
      </c>
    </row>
    <row r="256" spans="1:9" x14ac:dyDescent="0.25">
      <c r="A256" s="117">
        <v>10307</v>
      </c>
      <c r="B256" s="5" t="s">
        <v>229</v>
      </c>
      <c r="C256" s="153">
        <v>0.77780000000000005</v>
      </c>
      <c r="D256" s="153">
        <v>1</v>
      </c>
      <c r="E256" s="189">
        <f>VLOOKUP(A256,'RFCM 2019'!$A$4:$O$349,15,FALSE)</f>
        <v>1</v>
      </c>
      <c r="F256" s="152">
        <f>VLOOKUP(A256,'Encuesta Diagnóstico 2019'!$B$2:$D$347,3,FALSE)</f>
        <v>1</v>
      </c>
      <c r="G256" s="128">
        <f t="shared" si="9"/>
        <v>4</v>
      </c>
      <c r="H256" s="129">
        <f t="shared" si="11"/>
        <v>0.94445000000000001</v>
      </c>
      <c r="I256" s="82">
        <f t="shared" si="10"/>
        <v>0.94445000000000001</v>
      </c>
    </row>
    <row r="257" spans="1:9" x14ac:dyDescent="0.25">
      <c r="A257" s="117">
        <v>10401</v>
      </c>
      <c r="B257" s="5" t="s">
        <v>210</v>
      </c>
      <c r="C257" s="153">
        <v>1</v>
      </c>
      <c r="D257" s="153">
        <v>1</v>
      </c>
      <c r="E257" s="189">
        <f>VLOOKUP(A257,'RFCM 2019'!$A$4:$O$349,15,FALSE)</f>
        <v>1</v>
      </c>
      <c r="F257" s="152">
        <f>VLOOKUP(A257,'Encuesta Diagnóstico 2019'!$B$2:$D$347,3,FALSE)</f>
        <v>1</v>
      </c>
      <c r="G257" s="128">
        <f t="shared" si="9"/>
        <v>4</v>
      </c>
      <c r="H257" s="129">
        <f t="shared" si="11"/>
        <v>1</v>
      </c>
      <c r="I257" s="82">
        <f t="shared" si="10"/>
        <v>1</v>
      </c>
    </row>
    <row r="258" spans="1:9" ht="31.15" customHeight="1" x14ac:dyDescent="0.25">
      <c r="A258" s="117">
        <v>10402</v>
      </c>
      <c r="B258" s="5" t="s">
        <v>200</v>
      </c>
      <c r="C258" s="153">
        <v>1</v>
      </c>
      <c r="D258" s="153">
        <v>1</v>
      </c>
      <c r="E258" s="189">
        <f>VLOOKUP(A258,'RFCM 2019'!$A$4:$O$349,15,FALSE)</f>
        <v>1</v>
      </c>
      <c r="F258" s="152">
        <f>VLOOKUP(A258,'Encuesta Diagnóstico 2019'!$B$2:$D$347,3,FALSE)</f>
        <v>1</v>
      </c>
      <c r="G258" s="128">
        <f t="shared" si="9"/>
        <v>4</v>
      </c>
      <c r="H258" s="129">
        <f t="shared" si="11"/>
        <v>1</v>
      </c>
      <c r="I258" s="82">
        <f t="shared" si="10"/>
        <v>1</v>
      </c>
    </row>
    <row r="259" spans="1:9" ht="31.15" customHeight="1" x14ac:dyDescent="0.25">
      <c r="A259" s="117">
        <v>10403</v>
      </c>
      <c r="B259" s="5" t="s">
        <v>195</v>
      </c>
      <c r="C259" s="153">
        <v>1</v>
      </c>
      <c r="D259" s="153">
        <v>1</v>
      </c>
      <c r="E259" s="189">
        <f>VLOOKUP(A259,'RFCM 2019'!$A$4:$O$349,15,FALSE)</f>
        <v>1</v>
      </c>
      <c r="F259" s="152">
        <f>VLOOKUP(A259,'Encuesta Diagnóstico 2019'!$B$2:$D$347,3,FALSE)</f>
        <v>1</v>
      </c>
      <c r="G259" s="128">
        <f t="shared" si="9"/>
        <v>4</v>
      </c>
      <c r="H259" s="129">
        <f t="shared" si="11"/>
        <v>1</v>
      </c>
      <c r="I259" s="82">
        <f t="shared" si="10"/>
        <v>1</v>
      </c>
    </row>
    <row r="260" spans="1:9" x14ac:dyDescent="0.25">
      <c r="A260" s="117">
        <v>10404</v>
      </c>
      <c r="B260" s="5" t="s">
        <v>205</v>
      </c>
      <c r="C260" s="153">
        <v>1</v>
      </c>
      <c r="D260" s="153">
        <v>1</v>
      </c>
      <c r="E260" s="189">
        <f>VLOOKUP(A260,'RFCM 2019'!$A$4:$O$349,15,FALSE)</f>
        <v>1</v>
      </c>
      <c r="F260" s="152">
        <f>VLOOKUP(A260,'Encuesta Diagnóstico 2019'!$B$2:$D$347,3,FALSE)</f>
        <v>1</v>
      </c>
      <c r="G260" s="128">
        <f t="shared" ref="G260:G323" si="12">COUNTIF(C260:F260,"&gt;=0")</f>
        <v>4</v>
      </c>
      <c r="H260" s="129">
        <f t="shared" si="11"/>
        <v>1</v>
      </c>
      <c r="I260" s="82">
        <f t="shared" ref="I260:I323" si="13">+H260</f>
        <v>1</v>
      </c>
    </row>
    <row r="261" spans="1:9" ht="31.15" customHeight="1" x14ac:dyDescent="0.25">
      <c r="A261" s="117">
        <v>11101</v>
      </c>
      <c r="B261" s="5" t="s">
        <v>53</v>
      </c>
      <c r="C261" s="153">
        <v>1</v>
      </c>
      <c r="D261" s="153">
        <v>1</v>
      </c>
      <c r="E261" s="189">
        <f>VLOOKUP(A261,'RFCM 2019'!$A$4:$O$349,15,FALSE)</f>
        <v>1</v>
      </c>
      <c r="F261" s="152">
        <f>VLOOKUP(A261,'Encuesta Diagnóstico 2019'!$B$2:$D$347,3,FALSE)</f>
        <v>1</v>
      </c>
      <c r="G261" s="128">
        <f t="shared" si="12"/>
        <v>4</v>
      </c>
      <c r="H261" s="129">
        <f t="shared" ref="H261:H324" si="14">SUM(C261:F261)/G261</f>
        <v>1</v>
      </c>
      <c r="I261" s="82">
        <f t="shared" si="13"/>
        <v>1</v>
      </c>
    </row>
    <row r="262" spans="1:9" ht="31.15" customHeight="1" x14ac:dyDescent="0.25">
      <c r="A262" s="117">
        <v>11102</v>
      </c>
      <c r="B262" s="5" t="s">
        <v>330</v>
      </c>
      <c r="C262" s="153">
        <v>1</v>
      </c>
      <c r="D262" s="153">
        <v>0.90159999999999996</v>
      </c>
      <c r="E262" s="189">
        <f>VLOOKUP(A262,'RFCM 2019'!$A$4:$O$349,15,FALSE)</f>
        <v>0.75</v>
      </c>
      <c r="F262" s="152">
        <f>VLOOKUP(A262,'Encuesta Diagnóstico 2019'!$B$2:$D$347,3,FALSE)</f>
        <v>1</v>
      </c>
      <c r="G262" s="128">
        <f t="shared" si="12"/>
        <v>4</v>
      </c>
      <c r="H262" s="129">
        <f t="shared" si="14"/>
        <v>0.91290000000000004</v>
      </c>
      <c r="I262" s="82">
        <f t="shared" si="13"/>
        <v>0.91290000000000004</v>
      </c>
    </row>
    <row r="263" spans="1:9" x14ac:dyDescent="0.25">
      <c r="A263" s="117">
        <v>11201</v>
      </c>
      <c r="B263" s="5" t="s">
        <v>157</v>
      </c>
      <c r="C263" s="153">
        <v>1</v>
      </c>
      <c r="D263" s="153">
        <v>1</v>
      </c>
      <c r="E263" s="189">
        <f>VLOOKUP(A263,'RFCM 2019'!$A$4:$O$349,15,FALSE)</f>
        <v>1</v>
      </c>
      <c r="F263" s="152">
        <f>VLOOKUP(A263,'Encuesta Diagnóstico 2019'!$B$2:$D$347,3,FALSE)</f>
        <v>1</v>
      </c>
      <c r="G263" s="128">
        <f t="shared" si="12"/>
        <v>4</v>
      </c>
      <c r="H263" s="129">
        <f t="shared" si="14"/>
        <v>1</v>
      </c>
      <c r="I263" s="82">
        <f t="shared" si="13"/>
        <v>1</v>
      </c>
    </row>
    <row r="264" spans="1:9" x14ac:dyDescent="0.25">
      <c r="A264" s="117">
        <v>11202</v>
      </c>
      <c r="B264" s="5" t="s">
        <v>211</v>
      </c>
      <c r="C264" s="153">
        <v>1</v>
      </c>
      <c r="D264" s="153">
        <v>1</v>
      </c>
      <c r="E264" s="189">
        <f>VLOOKUP(A264,'RFCM 2019'!$A$4:$O$349,15,FALSE)</f>
        <v>1</v>
      </c>
      <c r="F264" s="152">
        <f>VLOOKUP(A264,'Encuesta Diagnóstico 2019'!$B$2:$D$347,3,FALSE)</f>
        <v>1</v>
      </c>
      <c r="G264" s="128">
        <f t="shared" si="12"/>
        <v>4</v>
      </c>
      <c r="H264" s="129">
        <f t="shared" si="14"/>
        <v>1</v>
      </c>
      <c r="I264" s="82">
        <f t="shared" si="13"/>
        <v>1</v>
      </c>
    </row>
    <row r="265" spans="1:9" x14ac:dyDescent="0.25">
      <c r="A265" s="117">
        <v>11203</v>
      </c>
      <c r="B265" s="5" t="s">
        <v>280</v>
      </c>
      <c r="C265" s="153">
        <v>1</v>
      </c>
      <c r="D265" s="153">
        <v>1</v>
      </c>
      <c r="E265" s="189">
        <f>VLOOKUP(A265,'RFCM 2019'!$A$4:$O$349,15,FALSE)</f>
        <v>1</v>
      </c>
      <c r="F265" s="152">
        <f>VLOOKUP(A265,'Encuesta Diagnóstico 2019'!$B$2:$D$347,3,FALSE)</f>
        <v>1</v>
      </c>
      <c r="G265" s="128">
        <f t="shared" si="12"/>
        <v>4</v>
      </c>
      <c r="H265" s="129">
        <f t="shared" si="14"/>
        <v>1</v>
      </c>
      <c r="I265" s="82">
        <f t="shared" si="13"/>
        <v>1</v>
      </c>
    </row>
    <row r="266" spans="1:9" x14ac:dyDescent="0.25">
      <c r="A266" s="117">
        <v>11301</v>
      </c>
      <c r="B266" s="5" t="s">
        <v>222</v>
      </c>
      <c r="C266" s="153">
        <v>1</v>
      </c>
      <c r="D266" s="153">
        <v>1</v>
      </c>
      <c r="E266" s="189">
        <f>VLOOKUP(A266,'RFCM 2019'!$A$4:$O$349,15,FALSE)</f>
        <v>1</v>
      </c>
      <c r="F266" s="152">
        <f>VLOOKUP(A266,'Encuesta Diagnóstico 2019'!$B$2:$D$347,3,FALSE)</f>
        <v>1</v>
      </c>
      <c r="G266" s="128">
        <f t="shared" si="12"/>
        <v>4</v>
      </c>
      <c r="H266" s="129">
        <f t="shared" si="14"/>
        <v>1</v>
      </c>
      <c r="I266" s="82">
        <f t="shared" si="13"/>
        <v>1</v>
      </c>
    </row>
    <row r="267" spans="1:9" x14ac:dyDescent="0.25">
      <c r="A267" s="117">
        <v>11302</v>
      </c>
      <c r="B267" s="5" t="s">
        <v>335</v>
      </c>
      <c r="C267" s="153">
        <v>1</v>
      </c>
      <c r="D267" s="153">
        <v>1</v>
      </c>
      <c r="E267" s="189">
        <f>VLOOKUP(A267,'RFCM 2019'!$A$4:$O$349,15,FALSE)</f>
        <v>1</v>
      </c>
      <c r="F267" s="152">
        <f>VLOOKUP(A267,'Encuesta Diagnóstico 2019'!$B$2:$D$347,3,FALSE)</f>
        <v>1</v>
      </c>
      <c r="G267" s="128">
        <f t="shared" si="12"/>
        <v>4</v>
      </c>
      <c r="H267" s="129">
        <f t="shared" si="14"/>
        <v>1</v>
      </c>
      <c r="I267" s="82">
        <f t="shared" si="13"/>
        <v>1</v>
      </c>
    </row>
    <row r="268" spans="1:9" x14ac:dyDescent="0.25">
      <c r="A268" s="117">
        <v>11303</v>
      </c>
      <c r="B268" s="5" t="s">
        <v>243</v>
      </c>
      <c r="C268" s="153">
        <v>1</v>
      </c>
      <c r="D268" s="153">
        <v>1</v>
      </c>
      <c r="E268" s="189">
        <f>VLOOKUP(A268,'RFCM 2019'!$A$4:$O$349,15,FALSE)</f>
        <v>1</v>
      </c>
      <c r="F268" s="152">
        <f>VLOOKUP(A268,'Encuesta Diagnóstico 2019'!$B$2:$D$347,3,FALSE)</f>
        <v>1</v>
      </c>
      <c r="G268" s="128">
        <f t="shared" si="12"/>
        <v>4</v>
      </c>
      <c r="H268" s="129">
        <f t="shared" si="14"/>
        <v>1</v>
      </c>
      <c r="I268" s="82">
        <f t="shared" si="13"/>
        <v>1</v>
      </c>
    </row>
    <row r="269" spans="1:9" ht="31.15" customHeight="1" x14ac:dyDescent="0.25">
      <c r="A269" s="117">
        <v>11401</v>
      </c>
      <c r="B269" s="5" t="s">
        <v>161</v>
      </c>
      <c r="C269" s="153">
        <v>1</v>
      </c>
      <c r="D269" s="153">
        <v>1</v>
      </c>
      <c r="E269" s="189">
        <f>VLOOKUP(A269,'RFCM 2019'!$A$4:$O$349,15,FALSE)</f>
        <v>1</v>
      </c>
      <c r="F269" s="152">
        <f>VLOOKUP(A269,'Encuesta Diagnóstico 2019'!$B$2:$D$347,3,FALSE)</f>
        <v>1</v>
      </c>
      <c r="G269" s="128">
        <f t="shared" si="12"/>
        <v>4</v>
      </c>
      <c r="H269" s="129">
        <f t="shared" si="14"/>
        <v>1</v>
      </c>
      <c r="I269" s="82">
        <f t="shared" si="13"/>
        <v>1</v>
      </c>
    </row>
    <row r="270" spans="1:9" ht="31.15" customHeight="1" x14ac:dyDescent="0.25">
      <c r="A270" s="117">
        <v>11402</v>
      </c>
      <c r="B270" s="5" t="s">
        <v>173</v>
      </c>
      <c r="C270" s="153">
        <v>1</v>
      </c>
      <c r="D270" s="153">
        <v>1</v>
      </c>
      <c r="E270" s="189">
        <f>VLOOKUP(A270,'RFCM 2019'!$A$4:$O$349,15,FALSE)</f>
        <v>0.83299999999999996</v>
      </c>
      <c r="F270" s="152">
        <f>VLOOKUP(A270,'Encuesta Diagnóstico 2019'!$B$2:$D$347,3,FALSE)</f>
        <v>1</v>
      </c>
      <c r="G270" s="128">
        <f t="shared" si="12"/>
        <v>4</v>
      </c>
      <c r="H270" s="129">
        <f t="shared" si="14"/>
        <v>0.95825000000000005</v>
      </c>
      <c r="I270" s="82">
        <f t="shared" si="13"/>
        <v>0.95825000000000005</v>
      </c>
    </row>
    <row r="271" spans="1:9" ht="31.15" customHeight="1" x14ac:dyDescent="0.25">
      <c r="A271" s="117">
        <v>12101</v>
      </c>
      <c r="B271" s="5" t="s">
        <v>51</v>
      </c>
      <c r="C271" s="153">
        <v>1</v>
      </c>
      <c r="D271" s="153">
        <v>1</v>
      </c>
      <c r="E271" s="189">
        <f>VLOOKUP(A271,'RFCM 2019'!$A$4:$O$349,15,FALSE)</f>
        <v>1</v>
      </c>
      <c r="F271" s="152">
        <f>VLOOKUP(A271,'Encuesta Diagnóstico 2019'!$B$2:$D$347,3,FALSE)</f>
        <v>1</v>
      </c>
      <c r="G271" s="128">
        <f t="shared" si="12"/>
        <v>4</v>
      </c>
      <c r="H271" s="129">
        <f t="shared" si="14"/>
        <v>1</v>
      </c>
      <c r="I271" s="82">
        <f t="shared" si="13"/>
        <v>1</v>
      </c>
    </row>
    <row r="272" spans="1:9" ht="31.15" customHeight="1" x14ac:dyDescent="0.25">
      <c r="A272" s="117">
        <v>12102</v>
      </c>
      <c r="B272" s="5" t="s">
        <v>250</v>
      </c>
      <c r="C272" s="153">
        <v>1</v>
      </c>
      <c r="D272" s="153">
        <v>1</v>
      </c>
      <c r="E272" s="189">
        <f>VLOOKUP(A272,'RFCM 2019'!$A$4:$O$349,15,FALSE)</f>
        <v>1</v>
      </c>
      <c r="F272" s="152">
        <f>VLOOKUP(A272,'Encuesta Diagnóstico 2019'!$B$2:$D$347,3,FALSE)</f>
        <v>1</v>
      </c>
      <c r="G272" s="128">
        <f t="shared" si="12"/>
        <v>4</v>
      </c>
      <c r="H272" s="129">
        <f t="shared" si="14"/>
        <v>1</v>
      </c>
      <c r="I272" s="82">
        <f t="shared" si="13"/>
        <v>1</v>
      </c>
    </row>
    <row r="273" spans="1:9" x14ac:dyDescent="0.25">
      <c r="A273" s="117">
        <v>12103</v>
      </c>
      <c r="B273" s="5" t="s">
        <v>246</v>
      </c>
      <c r="C273" s="153">
        <v>1</v>
      </c>
      <c r="D273" s="153">
        <v>1</v>
      </c>
      <c r="E273" s="189">
        <f>VLOOKUP(A273,'RFCM 2019'!$A$4:$O$349,15,FALSE)</f>
        <v>1</v>
      </c>
      <c r="F273" s="152">
        <f>VLOOKUP(A273,'Encuesta Diagnóstico 2019'!$B$2:$D$347,3,FALSE)</f>
        <v>1</v>
      </c>
      <c r="G273" s="128">
        <f t="shared" si="12"/>
        <v>4</v>
      </c>
      <c r="H273" s="129">
        <f t="shared" si="14"/>
        <v>1</v>
      </c>
      <c r="I273" s="82">
        <f t="shared" si="13"/>
        <v>1</v>
      </c>
    </row>
    <row r="274" spans="1:9" ht="31.15" customHeight="1" x14ac:dyDescent="0.25">
      <c r="A274" s="117">
        <v>12104</v>
      </c>
      <c r="B274" s="5" t="s">
        <v>151</v>
      </c>
      <c r="C274" s="153">
        <v>1</v>
      </c>
      <c r="D274" s="153">
        <v>1</v>
      </c>
      <c r="E274" s="189">
        <f>VLOOKUP(A274,'RFCM 2019'!$A$4:$O$349,15,FALSE)</f>
        <v>1</v>
      </c>
      <c r="F274" s="152">
        <f>VLOOKUP(A274,'Encuesta Diagnóstico 2019'!$B$2:$D$347,3,FALSE)</f>
        <v>1</v>
      </c>
      <c r="G274" s="128">
        <f t="shared" si="12"/>
        <v>4</v>
      </c>
      <c r="H274" s="129">
        <f t="shared" si="14"/>
        <v>1</v>
      </c>
      <c r="I274" s="82">
        <f t="shared" si="13"/>
        <v>1</v>
      </c>
    </row>
    <row r="275" spans="1:9" ht="31.15" customHeight="1" x14ac:dyDescent="0.25">
      <c r="A275" s="117">
        <v>12201</v>
      </c>
      <c r="B275" s="5" t="s">
        <v>223</v>
      </c>
      <c r="C275" s="153">
        <v>1</v>
      </c>
      <c r="D275" s="153">
        <v>1</v>
      </c>
      <c r="E275" s="189">
        <f>VLOOKUP(A275,'RFCM 2019'!$A$4:$O$349,15,FALSE)</f>
        <v>1</v>
      </c>
      <c r="F275" s="152">
        <f>VLOOKUP(A275,'Encuesta Diagnóstico 2019'!$B$2:$D$347,3,FALSE)</f>
        <v>1</v>
      </c>
      <c r="G275" s="128">
        <f t="shared" si="12"/>
        <v>4</v>
      </c>
      <c r="H275" s="129">
        <f t="shared" si="14"/>
        <v>1</v>
      </c>
      <c r="I275" s="82">
        <f t="shared" si="13"/>
        <v>1</v>
      </c>
    </row>
    <row r="276" spans="1:9" x14ac:dyDescent="0.25">
      <c r="A276" s="117">
        <v>12301</v>
      </c>
      <c r="B276" s="5" t="s">
        <v>185</v>
      </c>
      <c r="C276" s="153">
        <v>1</v>
      </c>
      <c r="D276" s="153">
        <v>1</v>
      </c>
      <c r="E276" s="189">
        <f>VLOOKUP(A276,'RFCM 2019'!$A$4:$O$349,15,FALSE)</f>
        <v>1</v>
      </c>
      <c r="F276" s="152">
        <f>VLOOKUP(A276,'Encuesta Diagnóstico 2019'!$B$2:$D$347,3,FALSE)</f>
        <v>1</v>
      </c>
      <c r="G276" s="128">
        <f t="shared" si="12"/>
        <v>4</v>
      </c>
      <c r="H276" s="129">
        <f t="shared" si="14"/>
        <v>1</v>
      </c>
      <c r="I276" s="82">
        <f t="shared" si="13"/>
        <v>1</v>
      </c>
    </row>
    <row r="277" spans="1:9" ht="31.15" customHeight="1" x14ac:dyDescent="0.25">
      <c r="A277" s="117">
        <v>12302</v>
      </c>
      <c r="B277" s="5" t="s">
        <v>154</v>
      </c>
      <c r="C277" s="153">
        <v>1</v>
      </c>
      <c r="D277" s="153">
        <v>1</v>
      </c>
      <c r="E277" s="189">
        <f>VLOOKUP(A277,'RFCM 2019'!$A$4:$O$349,15,FALSE)</f>
        <v>1</v>
      </c>
      <c r="F277" s="152">
        <f>VLOOKUP(A277,'Encuesta Diagnóstico 2019'!$B$2:$D$347,3,FALSE)</f>
        <v>1</v>
      </c>
      <c r="G277" s="128">
        <f t="shared" si="12"/>
        <v>4</v>
      </c>
      <c r="H277" s="129">
        <f t="shared" si="14"/>
        <v>1</v>
      </c>
      <c r="I277" s="82">
        <f t="shared" si="13"/>
        <v>1</v>
      </c>
    </row>
    <row r="278" spans="1:9" x14ac:dyDescent="0.25">
      <c r="A278" s="117">
        <v>12303</v>
      </c>
      <c r="B278" s="5" t="s">
        <v>256</v>
      </c>
      <c r="C278" s="153">
        <v>1</v>
      </c>
      <c r="D278" s="153">
        <v>1</v>
      </c>
      <c r="E278" s="189">
        <f>VLOOKUP(A278,'RFCM 2019'!$A$4:$O$349,15,FALSE)</f>
        <v>1</v>
      </c>
      <c r="F278" s="152">
        <f>VLOOKUP(A278,'Encuesta Diagnóstico 2019'!$B$2:$D$347,3,FALSE)</f>
        <v>1</v>
      </c>
      <c r="G278" s="128">
        <f t="shared" si="12"/>
        <v>4</v>
      </c>
      <c r="H278" s="129">
        <f t="shared" si="14"/>
        <v>1</v>
      </c>
      <c r="I278" s="82">
        <f t="shared" si="13"/>
        <v>1</v>
      </c>
    </row>
    <row r="279" spans="1:9" x14ac:dyDescent="0.25">
      <c r="A279" s="117">
        <v>12401</v>
      </c>
      <c r="B279" s="5" t="s">
        <v>91</v>
      </c>
      <c r="C279" s="153">
        <v>1</v>
      </c>
      <c r="D279" s="153">
        <v>1</v>
      </c>
      <c r="E279" s="189">
        <f>VLOOKUP(A279,'RFCM 2019'!$A$4:$O$349,15,FALSE)</f>
        <v>1</v>
      </c>
      <c r="F279" s="152">
        <f>VLOOKUP(A279,'Encuesta Diagnóstico 2019'!$B$2:$D$347,3,FALSE)</f>
        <v>1</v>
      </c>
      <c r="G279" s="128">
        <f t="shared" si="12"/>
        <v>4</v>
      </c>
      <c r="H279" s="129">
        <f t="shared" si="14"/>
        <v>1</v>
      </c>
      <c r="I279" s="82">
        <f t="shared" si="13"/>
        <v>1</v>
      </c>
    </row>
    <row r="280" spans="1:9" ht="31.15" customHeight="1" x14ac:dyDescent="0.25">
      <c r="A280" s="117">
        <v>12402</v>
      </c>
      <c r="B280" s="5" t="s">
        <v>258</v>
      </c>
      <c r="C280" s="153">
        <v>1</v>
      </c>
      <c r="D280" s="153">
        <v>1</v>
      </c>
      <c r="E280" s="189">
        <f>VLOOKUP(A280,'RFCM 2019'!$A$4:$O$349,15,FALSE)</f>
        <v>1</v>
      </c>
      <c r="F280" s="152">
        <f>VLOOKUP(A280,'Encuesta Diagnóstico 2019'!$B$2:$D$347,3,FALSE)</f>
        <v>1</v>
      </c>
      <c r="G280" s="128">
        <f t="shared" si="12"/>
        <v>4</v>
      </c>
      <c r="H280" s="129">
        <f t="shared" si="14"/>
        <v>1</v>
      </c>
      <c r="I280" s="82">
        <f t="shared" si="13"/>
        <v>1</v>
      </c>
    </row>
    <row r="281" spans="1:9" x14ac:dyDescent="0.25">
      <c r="A281" s="117">
        <v>13101</v>
      </c>
      <c r="B281" s="5" t="s">
        <v>7</v>
      </c>
      <c r="C281" s="153">
        <v>1</v>
      </c>
      <c r="D281" s="153">
        <v>1</v>
      </c>
      <c r="E281" s="189">
        <f>VLOOKUP(A281,'RFCM 2019'!$A$4:$O$349,15,FALSE)</f>
        <v>1</v>
      </c>
      <c r="F281" s="152">
        <f>VLOOKUP(A281,'Encuesta Diagnóstico 2019'!$B$2:$D$347,3,FALSE)</f>
        <v>1</v>
      </c>
      <c r="G281" s="128">
        <f t="shared" si="12"/>
        <v>4</v>
      </c>
      <c r="H281" s="129">
        <f t="shared" si="14"/>
        <v>1</v>
      </c>
      <c r="I281" s="82">
        <f t="shared" si="13"/>
        <v>1</v>
      </c>
    </row>
    <row r="282" spans="1:9" x14ac:dyDescent="0.25">
      <c r="A282" s="117">
        <v>13102</v>
      </c>
      <c r="B282" s="5" t="s">
        <v>21</v>
      </c>
      <c r="C282" s="153">
        <v>1</v>
      </c>
      <c r="D282" s="153">
        <v>1</v>
      </c>
      <c r="E282" s="189">
        <f>VLOOKUP(A282,'RFCM 2019'!$A$4:$O$349,15,FALSE)</f>
        <v>1</v>
      </c>
      <c r="F282" s="152">
        <f>VLOOKUP(A282,'Encuesta Diagnóstico 2019'!$B$2:$D$347,3,FALSE)</f>
        <v>0</v>
      </c>
      <c r="G282" s="128">
        <f t="shared" si="12"/>
        <v>4</v>
      </c>
      <c r="H282" s="129">
        <f t="shared" si="14"/>
        <v>0.75</v>
      </c>
      <c r="I282" s="82">
        <f t="shared" si="13"/>
        <v>0.75</v>
      </c>
    </row>
    <row r="283" spans="1:9" ht="31.15" customHeight="1" x14ac:dyDescent="0.25">
      <c r="A283" s="117">
        <v>13103</v>
      </c>
      <c r="B283" s="5" t="s">
        <v>46</v>
      </c>
      <c r="C283" s="153">
        <v>1</v>
      </c>
      <c r="D283" s="153">
        <v>1</v>
      </c>
      <c r="E283" s="189">
        <f>VLOOKUP(A283,'RFCM 2019'!$A$4:$O$349,15,FALSE)</f>
        <v>1</v>
      </c>
      <c r="F283" s="152">
        <f>VLOOKUP(A283,'Encuesta Diagnóstico 2019'!$B$2:$D$347,3,FALSE)</f>
        <v>1</v>
      </c>
      <c r="G283" s="128">
        <f t="shared" si="12"/>
        <v>4</v>
      </c>
      <c r="H283" s="129">
        <f t="shared" si="14"/>
        <v>1</v>
      </c>
      <c r="I283" s="82">
        <f t="shared" si="13"/>
        <v>1</v>
      </c>
    </row>
    <row r="284" spans="1:9" x14ac:dyDescent="0.25">
      <c r="A284" s="117">
        <v>13104</v>
      </c>
      <c r="B284" s="5" t="s">
        <v>43</v>
      </c>
      <c r="C284" s="153">
        <v>1</v>
      </c>
      <c r="D284" s="153">
        <v>1</v>
      </c>
      <c r="E284" s="189">
        <f>VLOOKUP(A284,'RFCM 2019'!$A$4:$O$349,15,FALSE)</f>
        <v>1</v>
      </c>
      <c r="F284" s="152">
        <f>VLOOKUP(A284,'Encuesta Diagnóstico 2019'!$B$2:$D$347,3,FALSE)</f>
        <v>1</v>
      </c>
      <c r="G284" s="128">
        <f t="shared" si="12"/>
        <v>4</v>
      </c>
      <c r="H284" s="129">
        <f t="shared" si="14"/>
        <v>1</v>
      </c>
      <c r="I284" s="82">
        <f t="shared" si="13"/>
        <v>1</v>
      </c>
    </row>
    <row r="285" spans="1:9" x14ac:dyDescent="0.25">
      <c r="A285" s="117">
        <v>13105</v>
      </c>
      <c r="B285" s="5" t="s">
        <v>49</v>
      </c>
      <c r="C285" s="153">
        <v>1</v>
      </c>
      <c r="D285" s="153">
        <v>1</v>
      </c>
      <c r="E285" s="189">
        <f>VLOOKUP(A285,'RFCM 2019'!$A$4:$O$349,15,FALSE)</f>
        <v>1</v>
      </c>
      <c r="F285" s="152">
        <f>VLOOKUP(A285,'Encuesta Diagnóstico 2019'!$B$2:$D$347,3,FALSE)</f>
        <v>0</v>
      </c>
      <c r="G285" s="128">
        <f t="shared" si="12"/>
        <v>4</v>
      </c>
      <c r="H285" s="129">
        <f t="shared" si="14"/>
        <v>0.75</v>
      </c>
      <c r="I285" s="82">
        <f t="shared" si="13"/>
        <v>0.75</v>
      </c>
    </row>
    <row r="286" spans="1:9" ht="31.15" customHeight="1" x14ac:dyDescent="0.25">
      <c r="A286" s="117">
        <v>13106</v>
      </c>
      <c r="B286" s="5" t="s">
        <v>23</v>
      </c>
      <c r="C286" s="153">
        <v>1</v>
      </c>
      <c r="D286" s="153">
        <v>1</v>
      </c>
      <c r="E286" s="189">
        <f>VLOOKUP(A286,'RFCM 2019'!$A$4:$O$349,15,FALSE)</f>
        <v>1</v>
      </c>
      <c r="F286" s="152">
        <f>VLOOKUP(A286,'Encuesta Diagnóstico 2019'!$B$2:$D$347,3,FALSE)</f>
        <v>0</v>
      </c>
      <c r="G286" s="128">
        <f t="shared" si="12"/>
        <v>4</v>
      </c>
      <c r="H286" s="129">
        <f t="shared" si="14"/>
        <v>0.75</v>
      </c>
      <c r="I286" s="82">
        <f t="shared" si="13"/>
        <v>0.75</v>
      </c>
    </row>
    <row r="287" spans="1:9" ht="31.15" customHeight="1" x14ac:dyDescent="0.25">
      <c r="A287" s="117">
        <v>13107</v>
      </c>
      <c r="B287" s="5" t="s">
        <v>11</v>
      </c>
      <c r="C287" s="153">
        <v>1</v>
      </c>
      <c r="D287" s="153">
        <v>1</v>
      </c>
      <c r="E287" s="189">
        <f>VLOOKUP(A287,'RFCM 2019'!$A$4:$O$349,15,FALSE)</f>
        <v>1</v>
      </c>
      <c r="F287" s="152">
        <f>VLOOKUP(A287,'Encuesta Diagnóstico 2019'!$B$2:$D$347,3,FALSE)</f>
        <v>1</v>
      </c>
      <c r="G287" s="128">
        <f t="shared" si="12"/>
        <v>4</v>
      </c>
      <c r="H287" s="129">
        <f t="shared" si="14"/>
        <v>1</v>
      </c>
      <c r="I287" s="82">
        <f t="shared" si="13"/>
        <v>1</v>
      </c>
    </row>
    <row r="288" spans="1:9" ht="31.15" customHeight="1" x14ac:dyDescent="0.25">
      <c r="A288" s="117">
        <v>13108</v>
      </c>
      <c r="B288" s="5" t="s">
        <v>26</v>
      </c>
      <c r="C288" s="153">
        <v>1</v>
      </c>
      <c r="D288" s="153">
        <v>1</v>
      </c>
      <c r="E288" s="189">
        <f>VLOOKUP(A288,'RFCM 2019'!$A$4:$O$349,15,FALSE)</f>
        <v>1</v>
      </c>
      <c r="F288" s="152">
        <f>VLOOKUP(A288,'Encuesta Diagnóstico 2019'!$B$2:$D$347,3,FALSE)</f>
        <v>0</v>
      </c>
      <c r="G288" s="128">
        <f t="shared" si="12"/>
        <v>4</v>
      </c>
      <c r="H288" s="129">
        <f t="shared" si="14"/>
        <v>0.75</v>
      </c>
      <c r="I288" s="82">
        <f t="shared" si="13"/>
        <v>0.75</v>
      </c>
    </row>
    <row r="289" spans="1:9" ht="31.15" customHeight="1" x14ac:dyDescent="0.25">
      <c r="A289" s="117">
        <v>13109</v>
      </c>
      <c r="B289" s="5" t="s">
        <v>20</v>
      </c>
      <c r="C289" s="153">
        <v>1</v>
      </c>
      <c r="D289" s="153">
        <v>1</v>
      </c>
      <c r="E289" s="189">
        <f>VLOOKUP(A289,'RFCM 2019'!$A$4:$O$349,15,FALSE)</f>
        <v>1</v>
      </c>
      <c r="F289" s="152">
        <f>VLOOKUP(A289,'Encuesta Diagnóstico 2019'!$B$2:$D$347,3,FALSE)</f>
        <v>1</v>
      </c>
      <c r="G289" s="128">
        <f t="shared" si="12"/>
        <v>4</v>
      </c>
      <c r="H289" s="129">
        <f t="shared" si="14"/>
        <v>1</v>
      </c>
      <c r="I289" s="82">
        <f t="shared" si="13"/>
        <v>1</v>
      </c>
    </row>
    <row r="290" spans="1:9" ht="31.15" customHeight="1" x14ac:dyDescent="0.25">
      <c r="A290" s="117">
        <v>13110</v>
      </c>
      <c r="B290" s="5" t="s">
        <v>35</v>
      </c>
      <c r="C290" s="153">
        <v>1</v>
      </c>
      <c r="D290" s="153">
        <v>1</v>
      </c>
      <c r="E290" s="189">
        <f>VLOOKUP(A290,'RFCM 2019'!$A$4:$O$349,15,FALSE)</f>
        <v>1</v>
      </c>
      <c r="F290" s="152">
        <f>VLOOKUP(A290,'Encuesta Diagnóstico 2019'!$B$2:$D$347,3,FALSE)</f>
        <v>1</v>
      </c>
      <c r="G290" s="128">
        <f t="shared" si="12"/>
        <v>4</v>
      </c>
      <c r="H290" s="129">
        <f t="shared" si="14"/>
        <v>1</v>
      </c>
      <c r="I290" s="82">
        <f t="shared" si="13"/>
        <v>1</v>
      </c>
    </row>
    <row r="291" spans="1:9" x14ac:dyDescent="0.25">
      <c r="A291" s="117">
        <v>13111</v>
      </c>
      <c r="B291" s="5" t="s">
        <v>36</v>
      </c>
      <c r="C291" s="153">
        <v>1</v>
      </c>
      <c r="D291" s="153">
        <v>1</v>
      </c>
      <c r="E291" s="189">
        <f>VLOOKUP(A291,'RFCM 2019'!$A$4:$O$349,15,FALSE)</f>
        <v>1</v>
      </c>
      <c r="F291" s="152">
        <f>VLOOKUP(A291,'Encuesta Diagnóstico 2019'!$B$2:$D$347,3,FALSE)</f>
        <v>1</v>
      </c>
      <c r="G291" s="128">
        <f t="shared" si="12"/>
        <v>4</v>
      </c>
      <c r="H291" s="129">
        <f t="shared" si="14"/>
        <v>1</v>
      </c>
      <c r="I291" s="82">
        <f t="shared" si="13"/>
        <v>1</v>
      </c>
    </row>
    <row r="292" spans="1:9" ht="31.15" customHeight="1" x14ac:dyDescent="0.25">
      <c r="A292" s="117">
        <v>13112</v>
      </c>
      <c r="B292" s="5" t="s">
        <v>27</v>
      </c>
      <c r="C292" s="153">
        <v>1</v>
      </c>
      <c r="D292" s="153">
        <v>1</v>
      </c>
      <c r="E292" s="189">
        <f>VLOOKUP(A292,'RFCM 2019'!$A$4:$O$349,15,FALSE)</f>
        <v>1</v>
      </c>
      <c r="F292" s="152">
        <f>VLOOKUP(A292,'Encuesta Diagnóstico 2019'!$B$2:$D$347,3,FALSE)</f>
        <v>1</v>
      </c>
      <c r="G292" s="128">
        <f t="shared" si="12"/>
        <v>4</v>
      </c>
      <c r="H292" s="129">
        <f t="shared" si="14"/>
        <v>1</v>
      </c>
      <c r="I292" s="82">
        <f t="shared" si="13"/>
        <v>1</v>
      </c>
    </row>
    <row r="293" spans="1:9" x14ac:dyDescent="0.25">
      <c r="A293" s="117">
        <v>13113</v>
      </c>
      <c r="B293" s="5" t="s">
        <v>18</v>
      </c>
      <c r="C293" s="153">
        <v>1</v>
      </c>
      <c r="D293" s="153">
        <v>1</v>
      </c>
      <c r="E293" s="189">
        <f>VLOOKUP(A293,'RFCM 2019'!$A$4:$O$349,15,FALSE)</f>
        <v>1</v>
      </c>
      <c r="F293" s="152">
        <f>VLOOKUP(A293,'Encuesta Diagnóstico 2019'!$B$2:$D$347,3,FALSE)</f>
        <v>1</v>
      </c>
      <c r="G293" s="128">
        <f t="shared" si="12"/>
        <v>4</v>
      </c>
      <c r="H293" s="129">
        <f t="shared" si="14"/>
        <v>1</v>
      </c>
      <c r="I293" s="82">
        <f t="shared" si="13"/>
        <v>1</v>
      </c>
    </row>
    <row r="294" spans="1:9" ht="31.15" customHeight="1" x14ac:dyDescent="0.25">
      <c r="A294" s="117">
        <v>13114</v>
      </c>
      <c r="B294" s="5" t="s">
        <v>3</v>
      </c>
      <c r="C294" s="153">
        <v>1</v>
      </c>
      <c r="D294" s="153">
        <v>1</v>
      </c>
      <c r="E294" s="189">
        <f>VLOOKUP(A294,'RFCM 2019'!$A$4:$O$349,15,FALSE)</f>
        <v>1</v>
      </c>
      <c r="F294" s="152">
        <f>VLOOKUP(A294,'Encuesta Diagnóstico 2019'!$B$2:$D$347,3,FALSE)</f>
        <v>1</v>
      </c>
      <c r="G294" s="128">
        <f t="shared" si="12"/>
        <v>4</v>
      </c>
      <c r="H294" s="129">
        <f t="shared" si="14"/>
        <v>1</v>
      </c>
      <c r="I294" s="82">
        <f t="shared" si="13"/>
        <v>1</v>
      </c>
    </row>
    <row r="295" spans="1:9" ht="46.9" customHeight="1" x14ac:dyDescent="0.25">
      <c r="A295" s="117">
        <v>13115</v>
      </c>
      <c r="B295" s="5" t="s">
        <v>9</v>
      </c>
      <c r="C295" s="153">
        <v>1</v>
      </c>
      <c r="D295" s="153">
        <v>1</v>
      </c>
      <c r="E295" s="189">
        <f>VLOOKUP(A295,'RFCM 2019'!$A$4:$O$349,15,FALSE)</f>
        <v>1</v>
      </c>
      <c r="F295" s="152">
        <f>VLOOKUP(A295,'Encuesta Diagnóstico 2019'!$B$2:$D$347,3,FALSE)</f>
        <v>1</v>
      </c>
      <c r="G295" s="128">
        <f t="shared" si="12"/>
        <v>4</v>
      </c>
      <c r="H295" s="129">
        <f t="shared" si="14"/>
        <v>1</v>
      </c>
      <c r="I295" s="82">
        <f t="shared" si="13"/>
        <v>1</v>
      </c>
    </row>
    <row r="296" spans="1:9" x14ac:dyDescent="0.25">
      <c r="A296" s="117">
        <v>13116</v>
      </c>
      <c r="B296" s="5" t="s">
        <v>33</v>
      </c>
      <c r="C296" s="153">
        <v>1</v>
      </c>
      <c r="D296" s="153">
        <v>1</v>
      </c>
      <c r="E296" s="189">
        <f>VLOOKUP(A296,'RFCM 2019'!$A$4:$O$349,15,FALSE)</f>
        <v>1</v>
      </c>
      <c r="F296" s="152">
        <f>VLOOKUP(A296,'Encuesta Diagnóstico 2019'!$B$2:$D$347,3,FALSE)</f>
        <v>1</v>
      </c>
      <c r="G296" s="128">
        <f t="shared" si="12"/>
        <v>4</v>
      </c>
      <c r="H296" s="129">
        <f t="shared" si="14"/>
        <v>1</v>
      </c>
      <c r="I296" s="82">
        <f t="shared" si="13"/>
        <v>1</v>
      </c>
    </row>
    <row r="297" spans="1:9" x14ac:dyDescent="0.25">
      <c r="A297" s="117">
        <v>13117</v>
      </c>
      <c r="B297" s="5" t="s">
        <v>44</v>
      </c>
      <c r="C297" s="153">
        <v>1</v>
      </c>
      <c r="D297" s="153">
        <v>1</v>
      </c>
      <c r="E297" s="189">
        <f>VLOOKUP(A297,'RFCM 2019'!$A$4:$O$349,15,FALSE)</f>
        <v>1</v>
      </c>
      <c r="F297" s="152">
        <f>VLOOKUP(A297,'Encuesta Diagnóstico 2019'!$B$2:$D$347,3,FALSE)</f>
        <v>1</v>
      </c>
      <c r="G297" s="128">
        <f t="shared" si="12"/>
        <v>4</v>
      </c>
      <c r="H297" s="129">
        <f t="shared" si="14"/>
        <v>1</v>
      </c>
      <c r="I297" s="82">
        <f t="shared" si="13"/>
        <v>1</v>
      </c>
    </row>
    <row r="298" spans="1:9" x14ac:dyDescent="0.25">
      <c r="A298" s="117">
        <v>13118</v>
      </c>
      <c r="B298" s="5" t="s">
        <v>16</v>
      </c>
      <c r="C298" s="153">
        <v>1</v>
      </c>
      <c r="D298" s="153">
        <v>1</v>
      </c>
      <c r="E298" s="189">
        <f>VLOOKUP(A298,'RFCM 2019'!$A$4:$O$349,15,FALSE)</f>
        <v>1</v>
      </c>
      <c r="F298" s="152">
        <f>VLOOKUP(A298,'Encuesta Diagnóstico 2019'!$B$2:$D$347,3,FALSE)</f>
        <v>1</v>
      </c>
      <c r="G298" s="128">
        <f t="shared" si="12"/>
        <v>4</v>
      </c>
      <c r="H298" s="129">
        <f t="shared" si="14"/>
        <v>1</v>
      </c>
      <c r="I298" s="82">
        <f t="shared" si="13"/>
        <v>1</v>
      </c>
    </row>
    <row r="299" spans="1:9" x14ac:dyDescent="0.25">
      <c r="A299" s="117">
        <v>13119</v>
      </c>
      <c r="B299" s="5" t="s">
        <v>8</v>
      </c>
      <c r="C299" s="153">
        <v>1</v>
      </c>
      <c r="D299" s="153">
        <v>1</v>
      </c>
      <c r="E299" s="189">
        <f>VLOOKUP(A299,'RFCM 2019'!$A$4:$O$349,15,FALSE)</f>
        <v>1</v>
      </c>
      <c r="F299" s="152">
        <f>VLOOKUP(A299,'Encuesta Diagnóstico 2019'!$B$2:$D$347,3,FALSE)</f>
        <v>1</v>
      </c>
      <c r="G299" s="128">
        <f t="shared" si="12"/>
        <v>4</v>
      </c>
      <c r="H299" s="129">
        <f t="shared" si="14"/>
        <v>1</v>
      </c>
      <c r="I299" s="82">
        <f t="shared" si="13"/>
        <v>1</v>
      </c>
    </row>
    <row r="300" spans="1:9" x14ac:dyDescent="0.25">
      <c r="A300" s="117">
        <v>13120</v>
      </c>
      <c r="B300" s="5" t="s">
        <v>31</v>
      </c>
      <c r="C300" s="153">
        <v>1</v>
      </c>
      <c r="D300" s="153">
        <v>1</v>
      </c>
      <c r="E300" s="189">
        <f>VLOOKUP(A300,'RFCM 2019'!$A$4:$O$349,15,FALSE)</f>
        <v>1</v>
      </c>
      <c r="F300" s="152">
        <f>VLOOKUP(A300,'Encuesta Diagnóstico 2019'!$B$2:$D$347,3,FALSE)</f>
        <v>1</v>
      </c>
      <c r="G300" s="128">
        <f t="shared" si="12"/>
        <v>4</v>
      </c>
      <c r="H300" s="129">
        <f t="shared" si="14"/>
        <v>1</v>
      </c>
      <c r="I300" s="82">
        <f t="shared" si="13"/>
        <v>1</v>
      </c>
    </row>
    <row r="301" spans="1:9" ht="46.9" customHeight="1" x14ac:dyDescent="0.25">
      <c r="A301" s="117">
        <v>13121</v>
      </c>
      <c r="B301" s="5" t="s">
        <v>45</v>
      </c>
      <c r="C301" s="153">
        <v>1</v>
      </c>
      <c r="D301" s="153">
        <v>1</v>
      </c>
      <c r="E301" s="189">
        <f>VLOOKUP(A301,'RFCM 2019'!$A$4:$O$349,15,FALSE)</f>
        <v>1</v>
      </c>
      <c r="F301" s="152">
        <f>VLOOKUP(A301,'Encuesta Diagnóstico 2019'!$B$2:$D$347,3,FALSE)</f>
        <v>1</v>
      </c>
      <c r="G301" s="128">
        <f t="shared" si="12"/>
        <v>4</v>
      </c>
      <c r="H301" s="129">
        <f t="shared" si="14"/>
        <v>1</v>
      </c>
      <c r="I301" s="82">
        <f t="shared" si="13"/>
        <v>1</v>
      </c>
    </row>
    <row r="302" spans="1:9" ht="31.15" customHeight="1" x14ac:dyDescent="0.25">
      <c r="A302" s="117">
        <v>13122</v>
      </c>
      <c r="B302" s="5" t="s">
        <v>14</v>
      </c>
      <c r="C302" s="153">
        <v>1</v>
      </c>
      <c r="D302" s="153">
        <v>1</v>
      </c>
      <c r="E302" s="189">
        <f>VLOOKUP(A302,'RFCM 2019'!$A$4:$O$349,15,FALSE)</f>
        <v>1</v>
      </c>
      <c r="F302" s="152">
        <f>VLOOKUP(A302,'Encuesta Diagnóstico 2019'!$B$2:$D$347,3,FALSE)</f>
        <v>1</v>
      </c>
      <c r="G302" s="128">
        <f t="shared" si="12"/>
        <v>4</v>
      </c>
      <c r="H302" s="129">
        <f t="shared" si="14"/>
        <v>1</v>
      </c>
      <c r="I302" s="82">
        <f t="shared" si="13"/>
        <v>1</v>
      </c>
    </row>
    <row r="303" spans="1:9" ht="31.15" customHeight="1" x14ac:dyDescent="0.25">
      <c r="A303" s="117">
        <v>13123</v>
      </c>
      <c r="B303" s="5" t="s">
        <v>4</v>
      </c>
      <c r="C303" s="153">
        <v>1</v>
      </c>
      <c r="D303" s="153">
        <v>1</v>
      </c>
      <c r="E303" s="189">
        <f>VLOOKUP(A303,'RFCM 2019'!$A$4:$O$349,15,FALSE)</f>
        <v>1</v>
      </c>
      <c r="F303" s="152">
        <f>VLOOKUP(A303,'Encuesta Diagnóstico 2019'!$B$2:$D$347,3,FALSE)</f>
        <v>1</v>
      </c>
      <c r="G303" s="128">
        <f t="shared" si="12"/>
        <v>4</v>
      </c>
      <c r="H303" s="129">
        <f t="shared" si="14"/>
        <v>1</v>
      </c>
      <c r="I303" s="82">
        <f t="shared" si="13"/>
        <v>1</v>
      </c>
    </row>
    <row r="304" spans="1:9" x14ac:dyDescent="0.25">
      <c r="A304" s="117">
        <v>13124</v>
      </c>
      <c r="B304" s="5" t="s">
        <v>15</v>
      </c>
      <c r="C304" s="153">
        <v>1</v>
      </c>
      <c r="D304" s="153">
        <v>0.89290000000000003</v>
      </c>
      <c r="E304" s="189">
        <f>VLOOKUP(A304,'RFCM 2019'!$A$4:$O$349,15,FALSE)</f>
        <v>1</v>
      </c>
      <c r="F304" s="152">
        <f>VLOOKUP(A304,'Encuesta Diagnóstico 2019'!$B$2:$D$347,3,FALSE)</f>
        <v>0</v>
      </c>
      <c r="G304" s="128">
        <f t="shared" si="12"/>
        <v>4</v>
      </c>
      <c r="H304" s="129">
        <f t="shared" si="14"/>
        <v>0.72322500000000001</v>
      </c>
      <c r="I304" s="82">
        <f t="shared" si="13"/>
        <v>0.72322500000000001</v>
      </c>
    </row>
    <row r="305" spans="1:9" x14ac:dyDescent="0.25">
      <c r="A305" s="117">
        <v>13125</v>
      </c>
      <c r="B305" s="5" t="s">
        <v>12</v>
      </c>
      <c r="C305" s="153">
        <v>1</v>
      </c>
      <c r="D305" s="153">
        <v>1</v>
      </c>
      <c r="E305" s="189">
        <f>VLOOKUP(A305,'RFCM 2019'!$A$4:$O$349,15,FALSE)</f>
        <v>1</v>
      </c>
      <c r="F305" s="152">
        <f>VLOOKUP(A305,'Encuesta Diagnóstico 2019'!$B$2:$D$347,3,FALSE)</f>
        <v>1</v>
      </c>
      <c r="G305" s="128">
        <f t="shared" si="12"/>
        <v>4</v>
      </c>
      <c r="H305" s="129">
        <f t="shared" si="14"/>
        <v>1</v>
      </c>
      <c r="I305" s="82">
        <f t="shared" si="13"/>
        <v>1</v>
      </c>
    </row>
    <row r="306" spans="1:9" ht="31.15" customHeight="1" x14ac:dyDescent="0.25">
      <c r="A306" s="117">
        <v>13126</v>
      </c>
      <c r="B306" s="5" t="s">
        <v>40</v>
      </c>
      <c r="C306" s="153">
        <v>1</v>
      </c>
      <c r="D306" s="153">
        <v>1</v>
      </c>
      <c r="E306" s="189">
        <f>VLOOKUP(A306,'RFCM 2019'!$A$4:$O$349,15,FALSE)</f>
        <v>1</v>
      </c>
      <c r="F306" s="152">
        <f>VLOOKUP(A306,'Encuesta Diagnóstico 2019'!$B$2:$D$347,3,FALSE)</f>
        <v>1</v>
      </c>
      <c r="G306" s="128">
        <f t="shared" si="12"/>
        <v>4</v>
      </c>
      <c r="H306" s="129">
        <f t="shared" si="14"/>
        <v>1</v>
      </c>
      <c r="I306" s="82">
        <f t="shared" si="13"/>
        <v>1</v>
      </c>
    </row>
    <row r="307" spans="1:9" x14ac:dyDescent="0.25">
      <c r="A307" s="117">
        <v>13127</v>
      </c>
      <c r="B307" s="5" t="s">
        <v>6</v>
      </c>
      <c r="C307" s="153">
        <v>1</v>
      </c>
      <c r="D307" s="153">
        <v>1</v>
      </c>
      <c r="E307" s="189">
        <f>VLOOKUP(A307,'RFCM 2019'!$A$4:$O$349,15,FALSE)</f>
        <v>1</v>
      </c>
      <c r="F307" s="152">
        <f>VLOOKUP(A307,'Encuesta Diagnóstico 2019'!$B$2:$D$347,3,FALSE)</f>
        <v>1</v>
      </c>
      <c r="G307" s="128">
        <f t="shared" si="12"/>
        <v>4</v>
      </c>
      <c r="H307" s="129">
        <f t="shared" si="14"/>
        <v>1</v>
      </c>
      <c r="I307" s="82">
        <f t="shared" si="13"/>
        <v>1</v>
      </c>
    </row>
    <row r="308" spans="1:9" x14ac:dyDescent="0.25">
      <c r="A308" s="117">
        <v>13128</v>
      </c>
      <c r="B308" s="5" t="s">
        <v>10</v>
      </c>
      <c r="C308" s="153">
        <v>1</v>
      </c>
      <c r="D308" s="153">
        <v>1</v>
      </c>
      <c r="E308" s="189">
        <f>VLOOKUP(A308,'RFCM 2019'!$A$4:$O$349,15,FALSE)</f>
        <v>1</v>
      </c>
      <c r="F308" s="152">
        <f>VLOOKUP(A308,'Encuesta Diagnóstico 2019'!$B$2:$D$347,3,FALSE)</f>
        <v>1</v>
      </c>
      <c r="G308" s="128">
        <f t="shared" si="12"/>
        <v>4</v>
      </c>
      <c r="H308" s="129">
        <f t="shared" si="14"/>
        <v>1</v>
      </c>
      <c r="I308" s="82">
        <f t="shared" si="13"/>
        <v>1</v>
      </c>
    </row>
    <row r="309" spans="1:9" ht="31.15" customHeight="1" x14ac:dyDescent="0.25">
      <c r="A309" s="117">
        <v>13129</v>
      </c>
      <c r="B309" s="5" t="s">
        <v>22</v>
      </c>
      <c r="C309" s="153">
        <v>1</v>
      </c>
      <c r="D309" s="153">
        <v>1</v>
      </c>
      <c r="E309" s="189">
        <f>VLOOKUP(A309,'RFCM 2019'!$A$4:$O$349,15,FALSE)</f>
        <v>1</v>
      </c>
      <c r="F309" s="152">
        <f>VLOOKUP(A309,'Encuesta Diagnóstico 2019'!$B$2:$D$347,3,FALSE)</f>
        <v>1</v>
      </c>
      <c r="G309" s="128">
        <f t="shared" si="12"/>
        <v>4</v>
      </c>
      <c r="H309" s="129">
        <f t="shared" si="14"/>
        <v>1</v>
      </c>
      <c r="I309" s="82">
        <f t="shared" si="13"/>
        <v>1</v>
      </c>
    </row>
    <row r="310" spans="1:9" ht="31.15" customHeight="1" x14ac:dyDescent="0.25">
      <c r="A310" s="117">
        <v>13130</v>
      </c>
      <c r="B310" s="5" t="s">
        <v>41</v>
      </c>
      <c r="C310" s="153">
        <v>1</v>
      </c>
      <c r="D310" s="153">
        <v>1</v>
      </c>
      <c r="E310" s="189">
        <f>VLOOKUP(A310,'RFCM 2019'!$A$4:$O$349,15,FALSE)</f>
        <v>1</v>
      </c>
      <c r="F310" s="152">
        <f>VLOOKUP(A310,'Encuesta Diagnóstico 2019'!$B$2:$D$347,3,FALSE)</f>
        <v>1</v>
      </c>
      <c r="G310" s="128">
        <f t="shared" si="12"/>
        <v>4</v>
      </c>
      <c r="H310" s="129">
        <f t="shared" si="14"/>
        <v>1</v>
      </c>
      <c r="I310" s="82">
        <f t="shared" si="13"/>
        <v>1</v>
      </c>
    </row>
    <row r="311" spans="1:9" ht="31.15" customHeight="1" x14ac:dyDescent="0.25">
      <c r="A311" s="117">
        <v>13131</v>
      </c>
      <c r="B311" s="5" t="s">
        <v>38</v>
      </c>
      <c r="C311" s="153">
        <v>1</v>
      </c>
      <c r="D311" s="153">
        <v>1</v>
      </c>
      <c r="E311" s="189">
        <f>VLOOKUP(A311,'RFCM 2019'!$A$4:$O$349,15,FALSE)</f>
        <v>0.91700000000000004</v>
      </c>
      <c r="F311" s="152">
        <f>VLOOKUP(A311,'Encuesta Diagnóstico 2019'!$B$2:$D$347,3,FALSE)</f>
        <v>0</v>
      </c>
      <c r="G311" s="128">
        <f t="shared" si="12"/>
        <v>4</v>
      </c>
      <c r="H311" s="129">
        <f t="shared" si="14"/>
        <v>0.72924999999999995</v>
      </c>
      <c r="I311" s="82">
        <f t="shared" si="13"/>
        <v>0.72924999999999995</v>
      </c>
    </row>
    <row r="312" spans="1:9" x14ac:dyDescent="0.25">
      <c r="A312" s="117">
        <v>13132</v>
      </c>
      <c r="B312" s="5" t="s">
        <v>5</v>
      </c>
      <c r="C312" s="153">
        <v>1</v>
      </c>
      <c r="D312" s="153">
        <v>1</v>
      </c>
      <c r="E312" s="189">
        <f>VLOOKUP(A312,'RFCM 2019'!$A$4:$O$349,15,FALSE)</f>
        <v>1</v>
      </c>
      <c r="F312" s="152">
        <f>VLOOKUP(A312,'Encuesta Diagnóstico 2019'!$B$2:$D$347,3,FALSE)</f>
        <v>1</v>
      </c>
      <c r="G312" s="128">
        <f t="shared" si="12"/>
        <v>4</v>
      </c>
      <c r="H312" s="129">
        <f t="shared" si="14"/>
        <v>1</v>
      </c>
      <c r="I312" s="82">
        <f t="shared" si="13"/>
        <v>1</v>
      </c>
    </row>
    <row r="313" spans="1:9" ht="31.15" customHeight="1" x14ac:dyDescent="0.25">
      <c r="A313" s="117">
        <v>13201</v>
      </c>
      <c r="B313" s="5" t="s">
        <v>13</v>
      </c>
      <c r="C313" s="153">
        <v>1</v>
      </c>
      <c r="D313" s="153">
        <v>1</v>
      </c>
      <c r="E313" s="189">
        <f>VLOOKUP(A313,'RFCM 2019'!$A$4:$O$349,15,FALSE)</f>
        <v>1</v>
      </c>
      <c r="F313" s="152">
        <f>VLOOKUP(A313,'Encuesta Diagnóstico 2019'!$B$2:$D$347,3,FALSE)</f>
        <v>1</v>
      </c>
      <c r="G313" s="128">
        <f t="shared" si="12"/>
        <v>4</v>
      </c>
      <c r="H313" s="129">
        <f t="shared" si="14"/>
        <v>1</v>
      </c>
      <c r="I313" s="82">
        <f t="shared" si="13"/>
        <v>1</v>
      </c>
    </row>
    <row r="314" spans="1:9" x14ac:dyDescent="0.25">
      <c r="A314" s="117">
        <v>13202</v>
      </c>
      <c r="B314" s="5" t="s">
        <v>78</v>
      </c>
      <c r="C314" s="153">
        <v>1</v>
      </c>
      <c r="D314" s="153">
        <v>1</v>
      </c>
      <c r="E314" s="189">
        <f>VLOOKUP(A314,'RFCM 2019'!$A$4:$O$349,15,FALSE)</f>
        <v>1</v>
      </c>
      <c r="F314" s="152">
        <f>VLOOKUP(A314,'Encuesta Diagnóstico 2019'!$B$2:$D$347,3,FALSE)</f>
        <v>1</v>
      </c>
      <c r="G314" s="128">
        <f t="shared" si="12"/>
        <v>4</v>
      </c>
      <c r="H314" s="129">
        <f t="shared" si="14"/>
        <v>1</v>
      </c>
      <c r="I314" s="82">
        <f t="shared" si="13"/>
        <v>1</v>
      </c>
    </row>
    <row r="315" spans="1:9" ht="31.15" customHeight="1" x14ac:dyDescent="0.25">
      <c r="A315" s="117">
        <v>13203</v>
      </c>
      <c r="B315" s="5" t="s">
        <v>228</v>
      </c>
      <c r="C315" s="153">
        <v>1</v>
      </c>
      <c r="D315" s="153">
        <v>1</v>
      </c>
      <c r="E315" s="189">
        <f>VLOOKUP(A315,'RFCM 2019'!$A$4:$O$349,15,FALSE)</f>
        <v>1</v>
      </c>
      <c r="F315" s="152">
        <f>VLOOKUP(A315,'Encuesta Diagnóstico 2019'!$B$2:$D$347,3,FALSE)</f>
        <v>1</v>
      </c>
      <c r="G315" s="128">
        <f t="shared" si="12"/>
        <v>4</v>
      </c>
      <c r="H315" s="129">
        <f t="shared" si="14"/>
        <v>1</v>
      </c>
      <c r="I315" s="82">
        <f t="shared" si="13"/>
        <v>1</v>
      </c>
    </row>
    <row r="316" spans="1:9" x14ac:dyDescent="0.25">
      <c r="A316" s="117">
        <v>13301</v>
      </c>
      <c r="B316" s="5" t="s">
        <v>57</v>
      </c>
      <c r="C316" s="153">
        <v>1</v>
      </c>
      <c r="D316" s="153">
        <v>1</v>
      </c>
      <c r="E316" s="189">
        <f>VLOOKUP(A316,'RFCM 2019'!$A$4:$O$349,15,FALSE)</f>
        <v>0.25</v>
      </c>
      <c r="F316" s="152">
        <f>VLOOKUP(A316,'Encuesta Diagnóstico 2019'!$B$2:$D$347,3,FALSE)</f>
        <v>1</v>
      </c>
      <c r="G316" s="128">
        <f t="shared" si="12"/>
        <v>4</v>
      </c>
      <c r="H316" s="129">
        <f t="shared" si="14"/>
        <v>0.8125</v>
      </c>
      <c r="I316" s="82">
        <f t="shared" si="13"/>
        <v>0.8125</v>
      </c>
    </row>
    <row r="317" spans="1:9" x14ac:dyDescent="0.25">
      <c r="A317" s="117">
        <v>13302</v>
      </c>
      <c r="B317" s="5" t="s">
        <v>79</v>
      </c>
      <c r="C317" s="153">
        <v>1</v>
      </c>
      <c r="D317" s="153">
        <v>1</v>
      </c>
      <c r="E317" s="189">
        <f>VLOOKUP(A317,'RFCM 2019'!$A$4:$O$349,15,FALSE)</f>
        <v>1</v>
      </c>
      <c r="F317" s="152">
        <f>VLOOKUP(A317,'Encuesta Diagnóstico 2019'!$B$2:$D$347,3,FALSE)</f>
        <v>1</v>
      </c>
      <c r="G317" s="128">
        <f t="shared" si="12"/>
        <v>4</v>
      </c>
      <c r="H317" s="129">
        <f t="shared" si="14"/>
        <v>1</v>
      </c>
      <c r="I317" s="82">
        <f t="shared" si="13"/>
        <v>1</v>
      </c>
    </row>
    <row r="318" spans="1:9" x14ac:dyDescent="0.25">
      <c r="A318" s="117">
        <v>13303</v>
      </c>
      <c r="B318" s="5" t="s">
        <v>219</v>
      </c>
      <c r="C318" s="153">
        <v>1</v>
      </c>
      <c r="D318" s="153">
        <v>1</v>
      </c>
      <c r="E318" s="189">
        <f>VLOOKUP(A318,'RFCM 2019'!$A$4:$O$349,15,FALSE)</f>
        <v>1</v>
      </c>
      <c r="F318" s="152">
        <f>VLOOKUP(A318,'Encuesta Diagnóstico 2019'!$B$2:$D$347,3,FALSE)</f>
        <v>1</v>
      </c>
      <c r="G318" s="128">
        <f t="shared" si="12"/>
        <v>4</v>
      </c>
      <c r="H318" s="129">
        <f t="shared" si="14"/>
        <v>1</v>
      </c>
      <c r="I318" s="82">
        <f t="shared" si="13"/>
        <v>1</v>
      </c>
    </row>
    <row r="319" spans="1:9" ht="31.15" customHeight="1" x14ac:dyDescent="0.25">
      <c r="A319" s="117">
        <v>13401</v>
      </c>
      <c r="B319" s="5" t="s">
        <v>42</v>
      </c>
      <c r="C319" s="153">
        <v>1</v>
      </c>
      <c r="D319" s="153">
        <v>1</v>
      </c>
      <c r="E319" s="189">
        <f>VLOOKUP(A319,'RFCM 2019'!$A$4:$O$349,15,FALSE)</f>
        <v>1</v>
      </c>
      <c r="F319" s="152">
        <f>VLOOKUP(A319,'Encuesta Diagnóstico 2019'!$B$2:$D$347,3,FALSE)</f>
        <v>1</v>
      </c>
      <c r="G319" s="128">
        <f t="shared" si="12"/>
        <v>4</v>
      </c>
      <c r="H319" s="129">
        <f t="shared" si="14"/>
        <v>1</v>
      </c>
      <c r="I319" s="82">
        <f t="shared" si="13"/>
        <v>1</v>
      </c>
    </row>
    <row r="320" spans="1:9" x14ac:dyDescent="0.25">
      <c r="A320" s="117">
        <v>13402</v>
      </c>
      <c r="B320" s="5" t="s">
        <v>81</v>
      </c>
      <c r="C320" s="153">
        <v>1</v>
      </c>
      <c r="D320" s="153">
        <v>0.82650000000000001</v>
      </c>
      <c r="E320" s="189">
        <f>VLOOKUP(A320,'RFCM 2019'!$A$4:$O$349,15,FALSE)</f>
        <v>0.91700000000000004</v>
      </c>
      <c r="F320" s="152">
        <f>VLOOKUP(A320,'Encuesta Diagnóstico 2019'!$B$2:$D$347,3,FALSE)</f>
        <v>0</v>
      </c>
      <c r="G320" s="128">
        <f t="shared" si="12"/>
        <v>4</v>
      </c>
      <c r="H320" s="129">
        <f t="shared" si="14"/>
        <v>0.68587500000000001</v>
      </c>
      <c r="I320" s="82">
        <f t="shared" si="13"/>
        <v>0.68587500000000001</v>
      </c>
    </row>
    <row r="321" spans="1:9" ht="31.15" customHeight="1" x14ac:dyDescent="0.25">
      <c r="A321" s="117">
        <v>13403</v>
      </c>
      <c r="B321" s="5" t="s">
        <v>232</v>
      </c>
      <c r="C321" s="153">
        <v>1</v>
      </c>
      <c r="D321" s="153">
        <v>1</v>
      </c>
      <c r="E321" s="189">
        <f>VLOOKUP(A321,'RFCM 2019'!$A$4:$O$349,15,FALSE)</f>
        <v>1</v>
      </c>
      <c r="F321" s="152">
        <f>VLOOKUP(A321,'Encuesta Diagnóstico 2019'!$B$2:$D$347,3,FALSE)</f>
        <v>1</v>
      </c>
      <c r="G321" s="128">
        <f t="shared" si="12"/>
        <v>4</v>
      </c>
      <c r="H321" s="129">
        <f t="shared" si="14"/>
        <v>1</v>
      </c>
      <c r="I321" s="82">
        <f t="shared" si="13"/>
        <v>1</v>
      </c>
    </row>
    <row r="322" spans="1:9" x14ac:dyDescent="0.25">
      <c r="A322" s="117">
        <v>13404</v>
      </c>
      <c r="B322" s="5" t="s">
        <v>146</v>
      </c>
      <c r="C322" s="153">
        <v>1</v>
      </c>
      <c r="D322" s="153">
        <v>1</v>
      </c>
      <c r="E322" s="189">
        <f>VLOOKUP(A322,'RFCM 2019'!$A$4:$O$349,15,FALSE)</f>
        <v>1</v>
      </c>
      <c r="F322" s="152">
        <f>VLOOKUP(A322,'Encuesta Diagnóstico 2019'!$B$2:$D$347,3,FALSE)</f>
        <v>1</v>
      </c>
      <c r="G322" s="128">
        <f t="shared" si="12"/>
        <v>4</v>
      </c>
      <c r="H322" s="129">
        <f t="shared" si="14"/>
        <v>1</v>
      </c>
      <c r="I322" s="82">
        <f t="shared" si="13"/>
        <v>1</v>
      </c>
    </row>
    <row r="323" spans="1:9" x14ac:dyDescent="0.25">
      <c r="A323" s="117">
        <v>13501</v>
      </c>
      <c r="B323" s="5" t="s">
        <v>149</v>
      </c>
      <c r="C323" s="153">
        <v>1</v>
      </c>
      <c r="D323" s="153">
        <v>0.98360000000000003</v>
      </c>
      <c r="E323" s="189">
        <f>VLOOKUP(A323,'RFCM 2019'!$A$4:$O$349,15,FALSE)</f>
        <v>1</v>
      </c>
      <c r="F323" s="152">
        <f>VLOOKUP(A323,'Encuesta Diagnóstico 2019'!$B$2:$D$347,3,FALSE)</f>
        <v>0</v>
      </c>
      <c r="G323" s="128">
        <f t="shared" si="12"/>
        <v>4</v>
      </c>
      <c r="H323" s="129">
        <f t="shared" si="14"/>
        <v>0.74590000000000001</v>
      </c>
      <c r="I323" s="82">
        <f t="shared" si="13"/>
        <v>0.74590000000000001</v>
      </c>
    </row>
    <row r="324" spans="1:9" x14ac:dyDescent="0.25">
      <c r="A324" s="117">
        <v>13502</v>
      </c>
      <c r="B324" s="5" t="s">
        <v>218</v>
      </c>
      <c r="C324" s="153">
        <v>1</v>
      </c>
      <c r="D324" s="153">
        <v>0.62760000000000005</v>
      </c>
      <c r="E324" s="189">
        <f>VLOOKUP(A324,'RFCM 2019'!$A$4:$O$349,15,FALSE)</f>
        <v>0.33300000000000002</v>
      </c>
      <c r="F324" s="152">
        <f>VLOOKUP(A324,'Encuesta Diagnóstico 2019'!$B$2:$D$347,3,FALSE)</f>
        <v>1</v>
      </c>
      <c r="G324" s="128">
        <f t="shared" ref="G324:G348" si="15">COUNTIF(C324:F324,"&gt;=0")</f>
        <v>4</v>
      </c>
      <c r="H324" s="129">
        <f t="shared" si="14"/>
        <v>0.74015000000000009</v>
      </c>
      <c r="I324" s="82">
        <f t="shared" ref="I324:I348" si="16">+H324</f>
        <v>0.74015000000000009</v>
      </c>
    </row>
    <row r="325" spans="1:9" x14ac:dyDescent="0.25">
      <c r="A325" s="117">
        <v>13503</v>
      </c>
      <c r="B325" s="5" t="s">
        <v>158</v>
      </c>
      <c r="C325" s="153">
        <v>1</v>
      </c>
      <c r="D325" s="153">
        <v>1</v>
      </c>
      <c r="E325" s="189">
        <f>VLOOKUP(A325,'RFCM 2019'!$A$4:$O$349,15,FALSE)</f>
        <v>0.91700000000000004</v>
      </c>
      <c r="F325" s="152">
        <f>VLOOKUP(A325,'Encuesta Diagnóstico 2019'!$B$2:$D$347,3,FALSE)</f>
        <v>1</v>
      </c>
      <c r="G325" s="128">
        <f t="shared" si="15"/>
        <v>4</v>
      </c>
      <c r="H325" s="129">
        <f t="shared" ref="H325:H348" si="17">SUM(C325:F325)/G325</f>
        <v>0.97924999999999995</v>
      </c>
      <c r="I325" s="82">
        <f t="shared" si="16"/>
        <v>0.97924999999999995</v>
      </c>
    </row>
    <row r="326" spans="1:9" ht="31.15" customHeight="1" x14ac:dyDescent="0.25">
      <c r="A326" s="117">
        <v>13504</v>
      </c>
      <c r="B326" s="5" t="s">
        <v>242</v>
      </c>
      <c r="C326" s="153">
        <v>1</v>
      </c>
      <c r="D326" s="153">
        <v>1</v>
      </c>
      <c r="E326" s="189">
        <f>VLOOKUP(A326,'RFCM 2019'!$A$4:$O$349,15,FALSE)</f>
        <v>1</v>
      </c>
      <c r="F326" s="152">
        <f>VLOOKUP(A326,'Encuesta Diagnóstico 2019'!$B$2:$D$347,3,FALSE)</f>
        <v>1</v>
      </c>
      <c r="G326" s="128">
        <f t="shared" si="15"/>
        <v>4</v>
      </c>
      <c r="H326" s="129">
        <f t="shared" si="17"/>
        <v>1</v>
      </c>
      <c r="I326" s="82">
        <f t="shared" si="16"/>
        <v>1</v>
      </c>
    </row>
    <row r="327" spans="1:9" ht="31.15" customHeight="1" x14ac:dyDescent="0.25">
      <c r="A327" s="117">
        <v>13505</v>
      </c>
      <c r="B327" s="5" t="s">
        <v>252</v>
      </c>
      <c r="C327" s="153">
        <v>1</v>
      </c>
      <c r="D327" s="153">
        <v>1</v>
      </c>
      <c r="E327" s="189">
        <f>VLOOKUP(A327,'RFCM 2019'!$A$4:$O$349,15,FALSE)</f>
        <v>1</v>
      </c>
      <c r="F327" s="152">
        <f>VLOOKUP(A327,'Encuesta Diagnóstico 2019'!$B$2:$D$347,3,FALSE)</f>
        <v>1</v>
      </c>
      <c r="G327" s="128">
        <f t="shared" si="15"/>
        <v>4</v>
      </c>
      <c r="H327" s="129">
        <f t="shared" si="17"/>
        <v>1</v>
      </c>
      <c r="I327" s="82">
        <f t="shared" si="16"/>
        <v>1</v>
      </c>
    </row>
    <row r="328" spans="1:9" ht="31.15" customHeight="1" x14ac:dyDescent="0.25">
      <c r="A328" s="117">
        <v>13601</v>
      </c>
      <c r="B328" s="5" t="s">
        <v>64</v>
      </c>
      <c r="C328" s="153">
        <v>1</v>
      </c>
      <c r="D328" s="153">
        <v>1</v>
      </c>
      <c r="E328" s="189">
        <f>VLOOKUP(A328,'RFCM 2019'!$A$4:$O$349,15,FALSE)</f>
        <v>1</v>
      </c>
      <c r="F328" s="152">
        <f>VLOOKUP(A328,'Encuesta Diagnóstico 2019'!$B$2:$D$347,3,FALSE)</f>
        <v>1</v>
      </c>
      <c r="G328" s="128">
        <f t="shared" si="15"/>
        <v>4</v>
      </c>
      <c r="H328" s="129">
        <f t="shared" si="17"/>
        <v>1</v>
      </c>
      <c r="I328" s="82">
        <f t="shared" si="16"/>
        <v>1</v>
      </c>
    </row>
    <row r="329" spans="1:9" x14ac:dyDescent="0.25">
      <c r="A329" s="117">
        <v>13602</v>
      </c>
      <c r="B329" s="5" t="s">
        <v>136</v>
      </c>
      <c r="C329" s="153">
        <v>1</v>
      </c>
      <c r="D329" s="153">
        <v>1</v>
      </c>
      <c r="E329" s="189">
        <f>VLOOKUP(A329,'RFCM 2019'!$A$4:$O$349,15,FALSE)</f>
        <v>1</v>
      </c>
      <c r="F329" s="152">
        <f>VLOOKUP(A329,'Encuesta Diagnóstico 2019'!$B$2:$D$347,3,FALSE)</f>
        <v>1</v>
      </c>
      <c r="G329" s="128">
        <f t="shared" si="15"/>
        <v>4</v>
      </c>
      <c r="H329" s="129">
        <f t="shared" si="17"/>
        <v>1</v>
      </c>
      <c r="I329" s="82">
        <f t="shared" si="16"/>
        <v>1</v>
      </c>
    </row>
    <row r="330" spans="1:9" ht="31.15" customHeight="1" x14ac:dyDescent="0.25">
      <c r="A330" s="117">
        <v>13603</v>
      </c>
      <c r="B330" s="5" t="s">
        <v>226</v>
      </c>
      <c r="C330" s="153">
        <v>1</v>
      </c>
      <c r="D330" s="153">
        <v>0.98980000000000001</v>
      </c>
      <c r="E330" s="189">
        <f>VLOOKUP(A330,'RFCM 2019'!$A$4:$O$349,15,FALSE)</f>
        <v>1</v>
      </c>
      <c r="F330" s="152">
        <f>VLOOKUP(A330,'Encuesta Diagnóstico 2019'!$B$2:$D$347,3,FALSE)</f>
        <v>1</v>
      </c>
      <c r="G330" s="128">
        <f t="shared" si="15"/>
        <v>4</v>
      </c>
      <c r="H330" s="129">
        <f t="shared" si="17"/>
        <v>0.99744999999999995</v>
      </c>
      <c r="I330" s="82">
        <f t="shared" si="16"/>
        <v>0.99744999999999995</v>
      </c>
    </row>
    <row r="331" spans="1:9" ht="31.15" customHeight="1" x14ac:dyDescent="0.25">
      <c r="A331" s="117">
        <v>13604</v>
      </c>
      <c r="B331" s="5" t="s">
        <v>55</v>
      </c>
      <c r="C331" s="153">
        <v>1</v>
      </c>
      <c r="D331" s="153">
        <v>1</v>
      </c>
      <c r="E331" s="189">
        <f>VLOOKUP(A331,'RFCM 2019'!$A$4:$O$349,15,FALSE)</f>
        <v>1</v>
      </c>
      <c r="F331" s="152">
        <f>VLOOKUP(A331,'Encuesta Diagnóstico 2019'!$B$2:$D$347,3,FALSE)</f>
        <v>1</v>
      </c>
      <c r="G331" s="128">
        <f t="shared" si="15"/>
        <v>4</v>
      </c>
      <c r="H331" s="129">
        <f t="shared" si="17"/>
        <v>1</v>
      </c>
      <c r="I331" s="82">
        <f t="shared" si="16"/>
        <v>1</v>
      </c>
    </row>
    <row r="332" spans="1:9" x14ac:dyDescent="0.25">
      <c r="A332" s="117">
        <v>13605</v>
      </c>
      <c r="B332" s="5" t="s">
        <v>80</v>
      </c>
      <c r="C332" s="153">
        <v>1</v>
      </c>
      <c r="D332" s="153">
        <v>1</v>
      </c>
      <c r="E332" s="189">
        <f>VLOOKUP(A332,'RFCM 2019'!$A$4:$O$349,15,FALSE)</f>
        <v>1</v>
      </c>
      <c r="F332" s="152">
        <f>VLOOKUP(A332,'Encuesta Diagnóstico 2019'!$B$2:$D$347,3,FALSE)</f>
        <v>1</v>
      </c>
      <c r="G332" s="128">
        <f t="shared" si="15"/>
        <v>4</v>
      </c>
      <c r="H332" s="129">
        <f t="shared" si="17"/>
        <v>1</v>
      </c>
      <c r="I332" s="82">
        <f t="shared" si="16"/>
        <v>1</v>
      </c>
    </row>
    <row r="333" spans="1:9" x14ac:dyDescent="0.25">
      <c r="A333" s="117">
        <v>14101</v>
      </c>
      <c r="B333" s="5" t="s">
        <v>63</v>
      </c>
      <c r="C333" s="153">
        <v>1</v>
      </c>
      <c r="D333" s="153">
        <v>1</v>
      </c>
      <c r="E333" s="189">
        <f>VLOOKUP(A333,'RFCM 2019'!$A$4:$O$349,15,FALSE)</f>
        <v>1</v>
      </c>
      <c r="F333" s="152">
        <f>VLOOKUP(A333,'Encuesta Diagnóstico 2019'!$B$2:$D$347,3,FALSE)</f>
        <v>1</v>
      </c>
      <c r="G333" s="128">
        <f t="shared" si="15"/>
        <v>4</v>
      </c>
      <c r="H333" s="129">
        <f t="shared" si="17"/>
        <v>1</v>
      </c>
      <c r="I333" s="82">
        <f t="shared" si="16"/>
        <v>1</v>
      </c>
    </row>
    <row r="334" spans="1:9" x14ac:dyDescent="0.25">
      <c r="A334" s="117">
        <v>14102</v>
      </c>
      <c r="B334" s="5" t="s">
        <v>270</v>
      </c>
      <c r="C334" s="153">
        <v>1</v>
      </c>
      <c r="D334" s="153">
        <v>1</v>
      </c>
      <c r="E334" s="189">
        <f>VLOOKUP(A334,'RFCM 2019'!$A$4:$O$349,15,FALSE)</f>
        <v>1</v>
      </c>
      <c r="F334" s="152">
        <f>VLOOKUP(A334,'Encuesta Diagnóstico 2019'!$B$2:$D$347,3,FALSE)</f>
        <v>1</v>
      </c>
      <c r="G334" s="128">
        <f t="shared" si="15"/>
        <v>4</v>
      </c>
      <c r="H334" s="129">
        <f t="shared" si="17"/>
        <v>1</v>
      </c>
      <c r="I334" s="82">
        <f t="shared" si="16"/>
        <v>1</v>
      </c>
    </row>
    <row r="335" spans="1:9" x14ac:dyDescent="0.25">
      <c r="A335" s="117">
        <v>14103</v>
      </c>
      <c r="B335" s="5" t="s">
        <v>110</v>
      </c>
      <c r="C335" s="153">
        <v>1</v>
      </c>
      <c r="D335" s="153">
        <v>1</v>
      </c>
      <c r="E335" s="189">
        <f>VLOOKUP(A335,'RFCM 2019'!$A$4:$O$349,15,FALSE)</f>
        <v>0.83299999999999996</v>
      </c>
      <c r="F335" s="152">
        <f>VLOOKUP(A335,'Encuesta Diagnóstico 2019'!$B$2:$D$347,3,FALSE)</f>
        <v>1</v>
      </c>
      <c r="G335" s="128">
        <f t="shared" si="15"/>
        <v>4</v>
      </c>
      <c r="H335" s="129">
        <f t="shared" si="17"/>
        <v>0.95825000000000005</v>
      </c>
      <c r="I335" s="82">
        <f t="shared" si="16"/>
        <v>0.95825000000000005</v>
      </c>
    </row>
    <row r="336" spans="1:9" x14ac:dyDescent="0.25">
      <c r="A336" s="117">
        <v>14104</v>
      </c>
      <c r="B336" s="5" t="s">
        <v>186</v>
      </c>
      <c r="C336" s="153">
        <v>1</v>
      </c>
      <c r="D336" s="153">
        <v>1</v>
      </c>
      <c r="E336" s="189">
        <f>VLOOKUP(A336,'RFCM 2019'!$A$4:$O$349,15,FALSE)</f>
        <v>0.91700000000000004</v>
      </c>
      <c r="F336" s="152">
        <f>VLOOKUP(A336,'Encuesta Diagnóstico 2019'!$B$2:$D$347,3,FALSE)</f>
        <v>1</v>
      </c>
      <c r="G336" s="128">
        <f t="shared" si="15"/>
        <v>4</v>
      </c>
      <c r="H336" s="129">
        <f t="shared" si="17"/>
        <v>0.97924999999999995</v>
      </c>
      <c r="I336" s="82">
        <f t="shared" si="16"/>
        <v>0.97924999999999995</v>
      </c>
    </row>
    <row r="337" spans="1:9" x14ac:dyDescent="0.25">
      <c r="A337" s="117">
        <v>14105</v>
      </c>
      <c r="B337" s="5" t="s">
        <v>236</v>
      </c>
      <c r="C337" s="153">
        <v>1</v>
      </c>
      <c r="D337" s="153">
        <v>1</v>
      </c>
      <c r="E337" s="189">
        <f>VLOOKUP(A337,'RFCM 2019'!$A$4:$O$349,15,FALSE)</f>
        <v>1</v>
      </c>
      <c r="F337" s="152">
        <f>VLOOKUP(A337,'Encuesta Diagnóstico 2019'!$B$2:$D$347,3,FALSE)</f>
        <v>1</v>
      </c>
      <c r="G337" s="128">
        <f t="shared" si="15"/>
        <v>4</v>
      </c>
      <c r="H337" s="129">
        <f t="shared" si="17"/>
        <v>1</v>
      </c>
      <c r="I337" s="82">
        <f t="shared" si="16"/>
        <v>1</v>
      </c>
    </row>
    <row r="338" spans="1:9" ht="31.15" customHeight="1" x14ac:dyDescent="0.25">
      <c r="A338" s="117">
        <v>14106</v>
      </c>
      <c r="B338" s="5" t="s">
        <v>235</v>
      </c>
      <c r="C338" s="153">
        <v>1</v>
      </c>
      <c r="D338" s="153">
        <v>1</v>
      </c>
      <c r="E338" s="189">
        <f>VLOOKUP(A338,'RFCM 2019'!$A$4:$O$349,15,FALSE)</f>
        <v>0.91700000000000004</v>
      </c>
      <c r="F338" s="152">
        <f>VLOOKUP(A338,'Encuesta Diagnóstico 2019'!$B$2:$D$347,3,FALSE)</f>
        <v>0</v>
      </c>
      <c r="G338" s="128">
        <f t="shared" si="15"/>
        <v>4</v>
      </c>
      <c r="H338" s="129">
        <f t="shared" si="17"/>
        <v>0.72924999999999995</v>
      </c>
      <c r="I338" s="82">
        <f t="shared" si="16"/>
        <v>0.72924999999999995</v>
      </c>
    </row>
    <row r="339" spans="1:9" x14ac:dyDescent="0.25">
      <c r="A339" s="117">
        <v>14107</v>
      </c>
      <c r="B339" s="5" t="s">
        <v>201</v>
      </c>
      <c r="C339" s="153">
        <v>1</v>
      </c>
      <c r="D339" s="153">
        <v>1</v>
      </c>
      <c r="E339" s="189">
        <f>VLOOKUP(A339,'RFCM 2019'!$A$4:$O$349,15,FALSE)</f>
        <v>1</v>
      </c>
      <c r="F339" s="152">
        <f>VLOOKUP(A339,'Encuesta Diagnóstico 2019'!$B$2:$D$347,3,FALSE)</f>
        <v>1</v>
      </c>
      <c r="G339" s="128">
        <f t="shared" si="15"/>
        <v>4</v>
      </c>
      <c r="H339" s="129">
        <f t="shared" si="17"/>
        <v>1</v>
      </c>
      <c r="I339" s="82">
        <f t="shared" si="16"/>
        <v>1</v>
      </c>
    </row>
    <row r="340" spans="1:9" ht="31.15" customHeight="1" x14ac:dyDescent="0.25">
      <c r="A340" s="117">
        <v>14108</v>
      </c>
      <c r="B340" s="5" t="s">
        <v>286</v>
      </c>
      <c r="C340" s="153">
        <v>1</v>
      </c>
      <c r="D340" s="153">
        <v>1</v>
      </c>
      <c r="E340" s="189">
        <f>VLOOKUP(A340,'RFCM 2019'!$A$4:$O$349,15,FALSE)</f>
        <v>1</v>
      </c>
      <c r="F340" s="152">
        <f>VLOOKUP(A340,'Encuesta Diagnóstico 2019'!$B$2:$D$347,3,FALSE)</f>
        <v>1</v>
      </c>
      <c r="G340" s="128">
        <f t="shared" si="15"/>
        <v>4</v>
      </c>
      <c r="H340" s="129">
        <f t="shared" si="17"/>
        <v>1</v>
      </c>
      <c r="I340" s="82">
        <f t="shared" si="16"/>
        <v>1</v>
      </c>
    </row>
    <row r="341" spans="1:9" x14ac:dyDescent="0.25">
      <c r="A341" s="117">
        <v>14201</v>
      </c>
      <c r="B341" s="5" t="s">
        <v>166</v>
      </c>
      <c r="C341" s="153">
        <v>0.94440000000000002</v>
      </c>
      <c r="D341" s="153">
        <v>0.82509999999999994</v>
      </c>
      <c r="E341" s="189">
        <f>VLOOKUP(A341,'RFCM 2019'!$A$4:$O$349,15,FALSE)</f>
        <v>0.91700000000000004</v>
      </c>
      <c r="F341" s="152">
        <f>VLOOKUP(A341,'Encuesta Diagnóstico 2019'!$B$2:$D$347,3,FALSE)</f>
        <v>1</v>
      </c>
      <c r="G341" s="128">
        <f t="shared" si="15"/>
        <v>4</v>
      </c>
      <c r="H341" s="129">
        <f t="shared" si="17"/>
        <v>0.92162499999999992</v>
      </c>
      <c r="I341" s="82">
        <f t="shared" si="16"/>
        <v>0.92162499999999992</v>
      </c>
    </row>
    <row r="342" spans="1:9" x14ac:dyDescent="0.25">
      <c r="A342" s="117">
        <v>14202</v>
      </c>
      <c r="B342" s="5" t="s">
        <v>178</v>
      </c>
      <c r="C342" s="153">
        <v>1</v>
      </c>
      <c r="D342" s="153">
        <v>1</v>
      </c>
      <c r="E342" s="189">
        <f>VLOOKUP(A342,'RFCM 2019'!$A$4:$O$349,15,FALSE)</f>
        <v>1</v>
      </c>
      <c r="F342" s="152">
        <f>VLOOKUP(A342,'Encuesta Diagnóstico 2019'!$B$2:$D$347,3,FALSE)</f>
        <v>1</v>
      </c>
      <c r="G342" s="128">
        <f t="shared" si="15"/>
        <v>4</v>
      </c>
      <c r="H342" s="129">
        <f t="shared" si="17"/>
        <v>1</v>
      </c>
      <c r="I342" s="82">
        <f t="shared" si="16"/>
        <v>1</v>
      </c>
    </row>
    <row r="343" spans="1:9" ht="31.15" customHeight="1" x14ac:dyDescent="0.25">
      <c r="A343" s="117">
        <v>14203</v>
      </c>
      <c r="B343" s="5" t="s">
        <v>267</v>
      </c>
      <c r="C343" s="153">
        <v>1</v>
      </c>
      <c r="D343" s="153">
        <v>1</v>
      </c>
      <c r="E343" s="189">
        <f>VLOOKUP(A343,'RFCM 2019'!$A$4:$O$349,15,FALSE)</f>
        <v>1</v>
      </c>
      <c r="F343" s="152">
        <f>VLOOKUP(A343,'Encuesta Diagnóstico 2019'!$B$2:$D$347,3,FALSE)</f>
        <v>1</v>
      </c>
      <c r="G343" s="128">
        <f t="shared" si="15"/>
        <v>4</v>
      </c>
      <c r="H343" s="129">
        <f t="shared" si="17"/>
        <v>1</v>
      </c>
      <c r="I343" s="82">
        <f t="shared" si="16"/>
        <v>1</v>
      </c>
    </row>
    <row r="344" spans="1:9" ht="31.15" customHeight="1" x14ac:dyDescent="0.25">
      <c r="A344" s="117">
        <v>14204</v>
      </c>
      <c r="B344" s="5" t="s">
        <v>101</v>
      </c>
      <c r="C344" s="153">
        <v>1</v>
      </c>
      <c r="D344" s="153">
        <v>1</v>
      </c>
      <c r="E344" s="189">
        <f>VLOOKUP(A344,'RFCM 2019'!$A$4:$O$349,15,FALSE)</f>
        <v>0.75</v>
      </c>
      <c r="F344" s="152">
        <f>VLOOKUP(A344,'Encuesta Diagnóstico 2019'!$B$2:$D$347,3,FALSE)</f>
        <v>1</v>
      </c>
      <c r="G344" s="128">
        <f t="shared" si="15"/>
        <v>4</v>
      </c>
      <c r="H344" s="129">
        <f t="shared" si="17"/>
        <v>0.9375</v>
      </c>
      <c r="I344" s="82">
        <f t="shared" si="16"/>
        <v>0.9375</v>
      </c>
    </row>
    <row r="345" spans="1:9" x14ac:dyDescent="0.25">
      <c r="A345" s="117">
        <v>15101</v>
      </c>
      <c r="B345" s="5" t="s">
        <v>59</v>
      </c>
      <c r="C345" s="153">
        <v>1</v>
      </c>
      <c r="D345" s="153">
        <v>1</v>
      </c>
      <c r="E345" s="189">
        <f>VLOOKUP(A345,'RFCM 2019'!$A$4:$O$349,15,FALSE)</f>
        <v>1</v>
      </c>
      <c r="F345" s="152">
        <f>VLOOKUP(A345,'Encuesta Diagnóstico 2019'!$B$2:$D$347,3,FALSE)</f>
        <v>1</v>
      </c>
      <c r="G345" s="128">
        <f t="shared" si="15"/>
        <v>4</v>
      </c>
      <c r="H345" s="129">
        <f t="shared" si="17"/>
        <v>1</v>
      </c>
      <c r="I345" s="82">
        <f t="shared" si="16"/>
        <v>1</v>
      </c>
    </row>
    <row r="346" spans="1:9" ht="31.15" customHeight="1" x14ac:dyDescent="0.25">
      <c r="A346" s="117">
        <v>15102</v>
      </c>
      <c r="B346" s="5" t="s">
        <v>310</v>
      </c>
      <c r="C346" s="153">
        <v>1</v>
      </c>
      <c r="D346" s="153">
        <v>1</v>
      </c>
      <c r="E346" s="189">
        <f>VLOOKUP(A346,'RFCM 2019'!$A$4:$O$349,15,FALSE)</f>
        <v>0.75</v>
      </c>
      <c r="F346" s="152">
        <f>VLOOKUP(A346,'Encuesta Diagnóstico 2019'!$B$2:$D$347,3,FALSE)</f>
        <v>1</v>
      </c>
      <c r="G346" s="128">
        <f t="shared" si="15"/>
        <v>4</v>
      </c>
      <c r="H346" s="129">
        <f t="shared" si="17"/>
        <v>0.9375</v>
      </c>
      <c r="I346" s="82">
        <f t="shared" si="16"/>
        <v>0.9375</v>
      </c>
    </row>
    <row r="347" spans="1:9" x14ac:dyDescent="0.25">
      <c r="A347" s="117">
        <v>15201</v>
      </c>
      <c r="B347" s="5" t="s">
        <v>294</v>
      </c>
      <c r="C347" s="153">
        <v>1</v>
      </c>
      <c r="D347" s="153">
        <v>1</v>
      </c>
      <c r="E347" s="189">
        <f>VLOOKUP(A347,'RFCM 2019'!$A$4:$O$349,15,FALSE)</f>
        <v>1</v>
      </c>
      <c r="F347" s="152">
        <f>VLOOKUP(A347,'Encuesta Diagnóstico 2019'!$B$2:$D$347,3,FALSE)</f>
        <v>1</v>
      </c>
      <c r="G347" s="128">
        <f t="shared" si="15"/>
        <v>4</v>
      </c>
      <c r="H347" s="129">
        <f t="shared" si="17"/>
        <v>1</v>
      </c>
      <c r="I347" s="82">
        <f t="shared" si="16"/>
        <v>1</v>
      </c>
    </row>
    <row r="348" spans="1:9" ht="31.15" customHeight="1" x14ac:dyDescent="0.25">
      <c r="A348" s="117">
        <v>15202</v>
      </c>
      <c r="B348" s="5" t="s">
        <v>322</v>
      </c>
      <c r="C348" s="153">
        <v>1</v>
      </c>
      <c r="D348" s="153">
        <v>1</v>
      </c>
      <c r="E348" s="189">
        <f>VLOOKUP(A348,'RFCM 2019'!$A$4:$O$349,15,FALSE)</f>
        <v>1</v>
      </c>
      <c r="F348" s="152">
        <f>VLOOKUP(A348,'Encuesta Diagnóstico 2019'!$B$2:$D$347,3,FALSE)</f>
        <v>1</v>
      </c>
      <c r="G348" s="128">
        <f t="shared" si="15"/>
        <v>4</v>
      </c>
      <c r="H348" s="129">
        <f t="shared" si="17"/>
        <v>1</v>
      </c>
      <c r="I348" s="82">
        <f t="shared" si="16"/>
        <v>1</v>
      </c>
    </row>
  </sheetData>
  <sheetProtection algorithmName="SHA-512" hashValue="B3JJqlg+KEy33WSEdqtPCEDHZVfq93gelRifKJ7cPzUyVrUayeW1SIlTSdyPPIhcglr5XLAnGyo9YKUvtCuYlw==" saltValue="d7m80DPhsV/9Zc6W6Jy+DA==" spinCount="100000" sheet="1" objects="1" scenarios="1"/>
  <autoFilter ref="A3:I3"/>
  <mergeCells count="1">
    <mergeCell ref="A1:B1"/>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FIGEM 2020</vt:lpstr>
      <vt:lpstr>MONTO A DISTRIB</vt:lpstr>
      <vt:lpstr>PATENTES SINIM</vt:lpstr>
      <vt:lpstr>RFCM 2019</vt:lpstr>
      <vt:lpstr>Previsional</vt:lpstr>
      <vt:lpstr>I G 2019</vt:lpstr>
      <vt:lpstr>CGR</vt:lpstr>
      <vt:lpstr>IRPi 2019</vt:lpstr>
      <vt:lpstr>R E I 2019</vt:lpstr>
      <vt:lpstr>TM</vt:lpstr>
      <vt:lpstr>Encuesta Diagnóstico 2019</vt:lpstr>
      <vt:lpstr>'FIGEM 2020'!Área_de_impresión</vt:lpstr>
      <vt:lpstr>CGR!Títulos_a_imprimir</vt:lpstr>
      <vt:lpstr>'MONTO A DISTRIB'!Títulos_a_imprimir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Francisco Infante Cortes</cp:lastModifiedBy>
  <cp:lastPrinted>2019-06-25T18:43:26Z</cp:lastPrinted>
  <dcterms:created xsi:type="dcterms:W3CDTF">2014-09-16T19:49:43Z</dcterms:created>
  <dcterms:modified xsi:type="dcterms:W3CDTF">2020-07-20T17:37:51Z</dcterms:modified>
</cp:coreProperties>
</file>