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hidePivotFieldList="1"/>
  <mc:AlternateContent xmlns:mc="http://schemas.openxmlformats.org/markup-compatibility/2006">
    <mc:Choice Requires="x15">
      <x15ac:absPath xmlns:x15ac="http://schemas.microsoft.com/office/spreadsheetml/2010/11/ac" url="C:\Temp\"/>
    </mc:Choice>
  </mc:AlternateContent>
  <xr:revisionPtr revIDLastSave="0" documentId="13_ncr:1_{0608CFD3-0860-4AD5-9837-0512EC62D3AD}" xr6:coauthVersionLast="47" xr6:coauthVersionMax="47" xr10:uidLastSave="{00000000-0000-0000-0000-000000000000}"/>
  <bookViews>
    <workbookView xWindow="-108" yWindow="-108" windowWidth="23256" windowHeight="12456" tabRatio="718" xr2:uid="{00000000-000D-0000-FFFF-FFFF00000000}"/>
  </bookViews>
  <sheets>
    <sheet name="FIGEM 2025" sheetId="12" r:id="rId1"/>
    <sheet name="RESOLUCIÓN" sheetId="13" state="hidden" r:id="rId2"/>
    <sheet name="PREVISIONAL" sheetId="3" r:id="rId3"/>
    <sheet name="PATENTES" sheetId="4" r:id="rId4"/>
    <sheet name="I G" sheetId="7" r:id="rId5"/>
    <sheet name="CGR" sheetId="1" r:id="rId6"/>
    <sheet name="TM" sheetId="5" r:id="rId7"/>
    <sheet name="IRPi" sheetId="8" r:id="rId8"/>
    <sheet name="R E I" sheetId="6" r:id="rId9"/>
    <sheet name="INDICADORES" sheetId="11" r:id="rId10"/>
    <sheet name="CODES" sheetId="2" state="hidden" r:id="rId11"/>
  </sheets>
  <definedNames>
    <definedName name="_xlnm._FilterDatabase" localSheetId="5" hidden="1">CGR!$R$7:$T$352</definedName>
    <definedName name="_xlnm._FilterDatabase" localSheetId="0" hidden="1">'FIGEM 2025'!$A$20:$AC$365</definedName>
    <definedName name="_xlnm._FilterDatabase" localSheetId="4" hidden="1">'I G'!$A$4:$F$349</definedName>
    <definedName name="_xlnm._FilterDatabase" localSheetId="9" hidden="1">INDICADORES!$A$5:$AB$350</definedName>
    <definedName name="_xlnm._FilterDatabase" localSheetId="7" hidden="1">IRPi!#REF!</definedName>
    <definedName name="_xlnm._FilterDatabase" localSheetId="3" hidden="1">PATENTES!$A$3:$S$348</definedName>
    <definedName name="_xlnm._FilterDatabase" localSheetId="8" hidden="1">'R E I'!$A$2:$F$347</definedName>
    <definedName name="_xlnm._FilterDatabase" localSheetId="6" hidden="1">TM!$E$3:$F$3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6" i="13" l="1"/>
  <c r="O6" i="13"/>
  <c r="N5" i="13"/>
  <c r="N3" i="13"/>
  <c r="K4" i="13"/>
  <c r="O4" i="13" s="1"/>
  <c r="M4" i="13"/>
  <c r="K5" i="13"/>
  <c r="O5" i="13" s="1"/>
  <c r="M5" i="13"/>
  <c r="K6" i="13"/>
  <c r="N6" i="13" s="1"/>
  <c r="M6" i="13"/>
  <c r="K7" i="13"/>
  <c r="O7" i="13" s="1"/>
  <c r="M7" i="13"/>
  <c r="K8" i="13"/>
  <c r="O8" i="13" s="1"/>
  <c r="M8" i="13"/>
  <c r="L9" i="13"/>
  <c r="L3" i="13"/>
  <c r="M3" i="13"/>
  <c r="K3" i="13"/>
  <c r="N4" i="13" l="1"/>
  <c r="N9" i="13" s="1"/>
  <c r="N8" i="13"/>
  <c r="N7" i="13"/>
  <c r="O9" i="13"/>
  <c r="B1" i="6"/>
  <c r="F1" i="5" l="1"/>
  <c r="P1" i="4"/>
  <c r="AB9" i="3"/>
  <c r="B1" i="11"/>
  <c r="Z6" i="12" l="1"/>
  <c r="Z7" i="12"/>
  <c r="Z8" i="12"/>
  <c r="Z9" i="12"/>
  <c r="Z5" i="12"/>
  <c r="Y9" i="12"/>
  <c r="Y8" i="12"/>
  <c r="Y7" i="12"/>
  <c r="Y6" i="12"/>
  <c r="Y5" i="12"/>
  <c r="X9" i="12"/>
  <c r="X8" i="12"/>
  <c r="X7" i="12"/>
  <c r="X6" i="12"/>
  <c r="X5" i="12"/>
  <c r="V6" i="12"/>
  <c r="AA6" i="12" s="1"/>
  <c r="V7" i="12"/>
  <c r="AA7" i="12" s="1"/>
  <c r="V8" i="12"/>
  <c r="AA8" i="12" s="1"/>
  <c r="V9" i="12"/>
  <c r="AA9" i="12" s="1"/>
  <c r="V5" i="12"/>
  <c r="S10" i="12"/>
  <c r="S4" i="12"/>
  <c r="F4" i="12"/>
  <c r="M60" i="12"/>
  <c r="M61" i="12"/>
  <c r="M62" i="12"/>
  <c r="M51" i="12"/>
  <c r="M43" i="12"/>
  <c r="M36" i="12"/>
  <c r="M30" i="12"/>
  <c r="M26" i="12"/>
  <c r="M37" i="12"/>
  <c r="M63" i="12"/>
  <c r="M27" i="12"/>
  <c r="M39" i="12"/>
  <c r="M56" i="12"/>
  <c r="M41" i="12"/>
  <c r="M64" i="12"/>
  <c r="M29" i="12"/>
  <c r="M58" i="12"/>
  <c r="M35" i="12"/>
  <c r="M23" i="12"/>
  <c r="M59" i="12"/>
  <c r="M48" i="12"/>
  <c r="M55" i="12"/>
  <c r="M32" i="12"/>
  <c r="M57" i="12"/>
  <c r="M45" i="12"/>
  <c r="M21" i="12"/>
  <c r="M28" i="12"/>
  <c r="M47" i="12"/>
  <c r="M52" i="12"/>
  <c r="M38" i="12"/>
  <c r="M33" i="12"/>
  <c r="M42" i="12"/>
  <c r="M65" i="12"/>
  <c r="M25" i="12"/>
  <c r="M40" i="12"/>
  <c r="M44" i="12"/>
  <c r="M24" i="12"/>
  <c r="M66" i="12"/>
  <c r="M31" i="12"/>
  <c r="M34" i="12"/>
  <c r="M46" i="12"/>
  <c r="M67" i="12"/>
  <c r="M49" i="12"/>
  <c r="M22" i="12"/>
  <c r="M54" i="12"/>
  <c r="M50" i="12"/>
  <c r="M89" i="12"/>
  <c r="M81" i="12"/>
  <c r="M84" i="12"/>
  <c r="M69" i="12"/>
  <c r="M95" i="12"/>
  <c r="M90" i="12"/>
  <c r="M78" i="12"/>
  <c r="M75" i="12"/>
  <c r="M93" i="12"/>
  <c r="M70" i="12"/>
  <c r="M83" i="12"/>
  <c r="M82" i="12"/>
  <c r="M96" i="12"/>
  <c r="M68" i="12"/>
  <c r="M85" i="12"/>
  <c r="M97" i="12"/>
  <c r="M98" i="12"/>
  <c r="M99" i="12"/>
  <c r="M91" i="12"/>
  <c r="M100" i="12"/>
  <c r="M86" i="12"/>
  <c r="M80" i="12"/>
  <c r="M72" i="12"/>
  <c r="M74" i="12"/>
  <c r="M94" i="12"/>
  <c r="M101" i="12"/>
  <c r="M73" i="12"/>
  <c r="M87" i="12"/>
  <c r="M102" i="12"/>
  <c r="M103" i="12"/>
  <c r="M71" i="12"/>
  <c r="M92" i="12"/>
  <c r="M104" i="12"/>
  <c r="M77" i="12"/>
  <c r="M79" i="12"/>
  <c r="M76" i="12"/>
  <c r="M88" i="12"/>
  <c r="M153" i="12"/>
  <c r="M141" i="12"/>
  <c r="M134" i="12"/>
  <c r="M143" i="12"/>
  <c r="M119" i="12"/>
  <c r="M133" i="12"/>
  <c r="M154" i="12"/>
  <c r="M147" i="12"/>
  <c r="M135" i="12"/>
  <c r="M138" i="12"/>
  <c r="M137" i="12"/>
  <c r="M121" i="12"/>
  <c r="M113" i="12"/>
  <c r="M150" i="12"/>
  <c r="M110" i="12"/>
  <c r="M117" i="12"/>
  <c r="M109" i="12"/>
  <c r="M144" i="12"/>
  <c r="M129" i="12"/>
  <c r="M125" i="12"/>
  <c r="M155" i="12"/>
  <c r="M149" i="12"/>
  <c r="M112" i="12"/>
  <c r="M156" i="12"/>
  <c r="M115" i="12"/>
  <c r="M111" i="12"/>
  <c r="M127" i="12"/>
  <c r="M146" i="12"/>
  <c r="M140" i="12"/>
  <c r="M126" i="12"/>
  <c r="M148" i="12"/>
  <c r="M130" i="12"/>
  <c r="M123" i="12"/>
  <c r="M131" i="12"/>
  <c r="M118" i="12"/>
  <c r="M136" i="12"/>
  <c r="M151" i="12"/>
  <c r="M128" i="12"/>
  <c r="M105" i="12"/>
  <c r="M157" i="12"/>
  <c r="M145" i="12"/>
  <c r="M120" i="12"/>
  <c r="M106" i="12"/>
  <c r="M122" i="12"/>
  <c r="M142" i="12"/>
  <c r="M116" i="12"/>
  <c r="M132" i="12"/>
  <c r="M152" i="12"/>
  <c r="M158" i="12"/>
  <c r="M159" i="12"/>
  <c r="M107" i="12"/>
  <c r="M114" i="12"/>
  <c r="M124" i="12"/>
  <c r="M139" i="12"/>
  <c r="M160" i="12"/>
  <c r="M108" i="12"/>
  <c r="M201" i="12"/>
  <c r="M238" i="12"/>
  <c r="M165" i="12"/>
  <c r="M244" i="12"/>
  <c r="M237" i="12"/>
  <c r="M185" i="12"/>
  <c r="M183" i="12"/>
  <c r="M177" i="12"/>
  <c r="M233" i="12"/>
  <c r="M193" i="12"/>
  <c r="M206" i="12"/>
  <c r="M191" i="12"/>
  <c r="M209" i="12"/>
  <c r="M184" i="12"/>
  <c r="M241" i="12"/>
  <c r="M166" i="12"/>
  <c r="M224" i="12"/>
  <c r="M217" i="12"/>
  <c r="M222" i="12"/>
  <c r="M173" i="12"/>
  <c r="M180" i="12"/>
  <c r="M221" i="12"/>
  <c r="M240" i="12"/>
  <c r="M171" i="12"/>
  <c r="M236" i="12"/>
  <c r="M189" i="12"/>
  <c r="M167" i="12"/>
  <c r="M169" i="12"/>
  <c r="M194" i="12"/>
  <c r="M187" i="12"/>
  <c r="M182" i="12"/>
  <c r="M162" i="12"/>
  <c r="M232" i="12"/>
  <c r="M196" i="12"/>
  <c r="M242" i="12"/>
  <c r="M170" i="12"/>
  <c r="M245" i="12"/>
  <c r="M192" i="12"/>
  <c r="M246" i="12"/>
  <c r="M247" i="12"/>
  <c r="M208" i="12"/>
  <c r="M198" i="12"/>
  <c r="M230" i="12"/>
  <c r="M163" i="12"/>
  <c r="M203" i="12"/>
  <c r="M211" i="12"/>
  <c r="M205" i="12"/>
  <c r="M164" i="12"/>
  <c r="M197" i="12"/>
  <c r="M210" i="12"/>
  <c r="M235" i="12"/>
  <c r="M200" i="12"/>
  <c r="M225" i="12"/>
  <c r="M195" i="12"/>
  <c r="M161" i="12"/>
  <c r="M202" i="12"/>
  <c r="M190" i="12"/>
  <c r="M216" i="12"/>
  <c r="M174" i="12"/>
  <c r="M228" i="12"/>
  <c r="M248" i="12"/>
  <c r="M249" i="12"/>
  <c r="M212" i="12"/>
  <c r="M178" i="12"/>
  <c r="M243" i="12"/>
  <c r="M204" i="12"/>
  <c r="M250" i="12"/>
  <c r="M251" i="12"/>
  <c r="M179" i="12"/>
  <c r="M172" i="12"/>
  <c r="M218" i="12"/>
  <c r="M220" i="12"/>
  <c r="M199" i="12"/>
  <c r="M175" i="12"/>
  <c r="M214" i="12"/>
  <c r="M181" i="12"/>
  <c r="M168" i="12"/>
  <c r="M219" i="12"/>
  <c r="M223" i="12"/>
  <c r="M207" i="12"/>
  <c r="M252" i="12"/>
  <c r="M253" i="12"/>
  <c r="M229" i="12"/>
  <c r="M234" i="12"/>
  <c r="M226" i="12"/>
  <c r="M254" i="12"/>
  <c r="M188" i="12"/>
  <c r="M231" i="12"/>
  <c r="M227" i="12"/>
  <c r="M255" i="12"/>
  <c r="M256" i="12"/>
  <c r="M215" i="12"/>
  <c r="M239" i="12"/>
  <c r="M176" i="12"/>
  <c r="M186" i="12"/>
  <c r="M213" i="12"/>
  <c r="M350" i="12"/>
  <c r="M283" i="12"/>
  <c r="M316" i="12"/>
  <c r="M285" i="12"/>
  <c r="M315" i="12"/>
  <c r="M271" i="12"/>
  <c r="M329" i="12"/>
  <c r="M353" i="12"/>
  <c r="M322" i="12"/>
  <c r="M277" i="12"/>
  <c r="M348" i="12"/>
  <c r="M269" i="12"/>
  <c r="M305" i="12"/>
  <c r="M257" i="12"/>
  <c r="M267" i="12"/>
  <c r="M272" i="12"/>
  <c r="M302" i="12"/>
  <c r="M319" i="12"/>
  <c r="M274" i="12"/>
  <c r="M258" i="12"/>
  <c r="M295" i="12"/>
  <c r="M306" i="12"/>
  <c r="M320" i="12"/>
  <c r="M354" i="12"/>
  <c r="M281" i="12"/>
  <c r="M280" i="12"/>
  <c r="M268" i="12"/>
  <c r="M287" i="12"/>
  <c r="M311" i="12"/>
  <c r="M270" i="12"/>
  <c r="M259" i="12"/>
  <c r="M324" i="12"/>
  <c r="M355" i="12"/>
  <c r="M325" i="12"/>
  <c r="M304" i="12"/>
  <c r="M300" i="12"/>
  <c r="M291" i="12"/>
  <c r="M345" i="12"/>
  <c r="M296" i="12"/>
  <c r="M312" i="12"/>
  <c r="M263" i="12"/>
  <c r="M356" i="12"/>
  <c r="M262" i="12"/>
  <c r="M308" i="12"/>
  <c r="M357" i="12"/>
  <c r="M307" i="12"/>
  <c r="M265" i="12"/>
  <c r="M346" i="12"/>
  <c r="M332" i="12"/>
  <c r="M279" i="12"/>
  <c r="M349" i="12"/>
  <c r="M299" i="12"/>
  <c r="M326" i="12"/>
  <c r="M321" i="12"/>
  <c r="M340" i="12"/>
  <c r="M261" i="12"/>
  <c r="M338" i="12"/>
  <c r="M314" i="12"/>
  <c r="M344" i="12"/>
  <c r="M358" i="12"/>
  <c r="M339" i="12"/>
  <c r="M342" i="12"/>
  <c r="M318" i="12"/>
  <c r="M290" i="12"/>
  <c r="M286" i="12"/>
  <c r="M293" i="12"/>
  <c r="M334" i="12"/>
  <c r="M335" i="12"/>
  <c r="M310" i="12"/>
  <c r="M359" i="12"/>
  <c r="M317" i="12"/>
  <c r="M298" i="12"/>
  <c r="M360" i="12"/>
  <c r="M313" i="12"/>
  <c r="M282" i="12"/>
  <c r="M301" i="12"/>
  <c r="M343" i="12"/>
  <c r="M309" i="12"/>
  <c r="M361" i="12"/>
  <c r="M347" i="12"/>
  <c r="M337" i="12"/>
  <c r="M330" i="12"/>
  <c r="M331" i="12"/>
  <c r="M333" i="12"/>
  <c r="M278" i="12"/>
  <c r="M336" i="12"/>
  <c r="M303" i="12"/>
  <c r="M276" i="12"/>
  <c r="M294" i="12"/>
  <c r="M341" i="12"/>
  <c r="M292" i="12"/>
  <c r="M266" i="12"/>
  <c r="M352" i="12"/>
  <c r="M351" i="12"/>
  <c r="M288" i="12"/>
  <c r="M297" i="12"/>
  <c r="M323" i="12"/>
  <c r="M284" i="12"/>
  <c r="M327" i="12"/>
  <c r="M362" i="12"/>
  <c r="M363" i="12"/>
  <c r="M289" i="12"/>
  <c r="M328" i="12"/>
  <c r="M273" i="12"/>
  <c r="M364" i="12"/>
  <c r="M275" i="12"/>
  <c r="M365" i="12"/>
  <c r="M264" i="12"/>
  <c r="M260" i="12"/>
  <c r="M53" i="12"/>
  <c r="F257" i="12"/>
  <c r="E257" i="12"/>
  <c r="B3" i="11"/>
  <c r="C3" i="11"/>
  <c r="D3" i="11"/>
  <c r="E3" i="11"/>
  <c r="F3" i="11"/>
  <c r="G3" i="11"/>
  <c r="H3" i="11"/>
  <c r="I3" i="11"/>
  <c r="J3" i="11"/>
  <c r="K3" i="11"/>
  <c r="L3" i="11"/>
  <c r="M3" i="11"/>
  <c r="N3" i="11"/>
  <c r="O3" i="11"/>
  <c r="P3" i="11"/>
  <c r="Q3" i="11"/>
  <c r="R3" i="11"/>
  <c r="S3" i="11"/>
  <c r="T3" i="11"/>
  <c r="U3" i="11"/>
  <c r="V3" i="11"/>
  <c r="W3" i="11"/>
  <c r="X3" i="11"/>
  <c r="Y3" i="11"/>
  <c r="Z3" i="11"/>
  <c r="AA3" i="11"/>
  <c r="AB3" i="11"/>
  <c r="A3" i="11"/>
  <c r="AA5" i="12" l="1"/>
  <c r="D20" i="12"/>
  <c r="J14" i="12"/>
  <c r="J20" i="12" s="1"/>
  <c r="I14" i="12"/>
  <c r="I20" i="12" s="1"/>
  <c r="H14" i="12"/>
  <c r="H20" i="12" s="1"/>
  <c r="G14" i="12"/>
  <c r="G20" i="12" s="1"/>
  <c r="F14" i="12"/>
  <c r="F20" i="12" s="1"/>
  <c r="E14" i="12"/>
  <c r="E20" i="12" s="1"/>
  <c r="D6" i="12"/>
  <c r="D7" i="12"/>
  <c r="D8" i="12"/>
  <c r="D9" i="12"/>
  <c r="D5" i="12"/>
  <c r="C10" i="12"/>
  <c r="E10" i="12"/>
  <c r="X7" i="11"/>
  <c r="Y7" i="11"/>
  <c r="Z7" i="11"/>
  <c r="X8" i="11"/>
  <c r="Y8" i="11"/>
  <c r="Z8" i="11"/>
  <c r="X9" i="11"/>
  <c r="Y9" i="11"/>
  <c r="Z9" i="11"/>
  <c r="X10" i="11"/>
  <c r="Y10" i="11"/>
  <c r="Z10" i="11"/>
  <c r="X11" i="11"/>
  <c r="Y11" i="11"/>
  <c r="Z11" i="11"/>
  <c r="X12" i="11"/>
  <c r="Y12" i="11"/>
  <c r="Z12" i="11"/>
  <c r="X13" i="11"/>
  <c r="Y13" i="11"/>
  <c r="Z13" i="11"/>
  <c r="X14" i="11"/>
  <c r="Y14" i="11"/>
  <c r="Z14" i="11"/>
  <c r="X15" i="11"/>
  <c r="Y15" i="11"/>
  <c r="Z15" i="11"/>
  <c r="X16" i="11"/>
  <c r="Y16" i="11"/>
  <c r="Z16" i="11"/>
  <c r="X17" i="11"/>
  <c r="Y17" i="11"/>
  <c r="Z17" i="11"/>
  <c r="X18" i="11"/>
  <c r="Y18" i="11"/>
  <c r="Z18" i="11"/>
  <c r="X19" i="11"/>
  <c r="Y19" i="11"/>
  <c r="Z19" i="11"/>
  <c r="X20" i="11"/>
  <c r="Y20" i="11"/>
  <c r="Z20" i="11"/>
  <c r="X21" i="11"/>
  <c r="Y21" i="11"/>
  <c r="Z21" i="11"/>
  <c r="X22" i="11"/>
  <c r="Y22" i="11"/>
  <c r="Z22" i="11"/>
  <c r="X23" i="11"/>
  <c r="Y23" i="11"/>
  <c r="Z23" i="11"/>
  <c r="X24" i="11"/>
  <c r="Y24" i="11"/>
  <c r="Z24" i="11"/>
  <c r="X25" i="11"/>
  <c r="Y25" i="11"/>
  <c r="Z25" i="11"/>
  <c r="X26" i="11"/>
  <c r="Y26" i="11"/>
  <c r="Z26" i="11"/>
  <c r="X27" i="11"/>
  <c r="Y27" i="11"/>
  <c r="Z27" i="11"/>
  <c r="X28" i="11"/>
  <c r="Y28" i="11"/>
  <c r="Z28" i="11"/>
  <c r="X29" i="11"/>
  <c r="Y29" i="11"/>
  <c r="Z29" i="11"/>
  <c r="X30" i="11"/>
  <c r="Y30" i="11"/>
  <c r="Z30" i="11"/>
  <c r="X31" i="11"/>
  <c r="Y31" i="11"/>
  <c r="Z31" i="11"/>
  <c r="X32" i="11"/>
  <c r="Y32" i="11"/>
  <c r="Z32" i="11"/>
  <c r="X33" i="11"/>
  <c r="Y33" i="11"/>
  <c r="Z33" i="11"/>
  <c r="X34" i="11"/>
  <c r="Y34" i="11"/>
  <c r="Z34" i="11"/>
  <c r="X35" i="11"/>
  <c r="Y35" i="11"/>
  <c r="Z35" i="11"/>
  <c r="X36" i="11"/>
  <c r="Y36" i="11"/>
  <c r="Z36" i="11"/>
  <c r="X37" i="11"/>
  <c r="Y37" i="11"/>
  <c r="Z37" i="11"/>
  <c r="X38" i="11"/>
  <c r="Y38" i="11"/>
  <c r="Z38" i="11"/>
  <c r="X39" i="11"/>
  <c r="Y39" i="11"/>
  <c r="Z39" i="11"/>
  <c r="X40" i="11"/>
  <c r="Y40" i="11"/>
  <c r="Z40" i="11"/>
  <c r="X41" i="11"/>
  <c r="Y41" i="11"/>
  <c r="Z41" i="11"/>
  <c r="X42" i="11"/>
  <c r="Y42" i="11"/>
  <c r="Z42" i="11"/>
  <c r="X43" i="11"/>
  <c r="Y43" i="11"/>
  <c r="Z43" i="11"/>
  <c r="X44" i="11"/>
  <c r="Y44" i="11"/>
  <c r="Z44" i="11"/>
  <c r="X45" i="11"/>
  <c r="Y45" i="11"/>
  <c r="Z45" i="11"/>
  <c r="X46" i="11"/>
  <c r="Y46" i="11"/>
  <c r="Z46" i="11"/>
  <c r="X47" i="11"/>
  <c r="Y47" i="11"/>
  <c r="Z47" i="11"/>
  <c r="X48" i="11"/>
  <c r="Y48" i="11"/>
  <c r="Z48" i="11"/>
  <c r="X49" i="11"/>
  <c r="Y49" i="11"/>
  <c r="Z49" i="11"/>
  <c r="X50" i="11"/>
  <c r="Y50" i="11"/>
  <c r="Z50" i="11"/>
  <c r="X51" i="11"/>
  <c r="Y51" i="11"/>
  <c r="Z51" i="11"/>
  <c r="X52" i="11"/>
  <c r="Y52" i="11"/>
  <c r="Z52" i="11"/>
  <c r="X53" i="11"/>
  <c r="Y53" i="11"/>
  <c r="Z53" i="11"/>
  <c r="X54" i="11"/>
  <c r="Y54" i="11"/>
  <c r="Z54" i="11"/>
  <c r="X55" i="11"/>
  <c r="Y55" i="11"/>
  <c r="Z55" i="11"/>
  <c r="X56" i="11"/>
  <c r="Y56" i="11"/>
  <c r="Z56" i="11"/>
  <c r="X57" i="11"/>
  <c r="Y57" i="11"/>
  <c r="Z57" i="11"/>
  <c r="X58" i="11"/>
  <c r="Y58" i="11"/>
  <c r="Z58" i="11"/>
  <c r="X59" i="11"/>
  <c r="Y59" i="11"/>
  <c r="Z59" i="11"/>
  <c r="X60" i="11"/>
  <c r="Y60" i="11"/>
  <c r="Z60" i="11"/>
  <c r="X61" i="11"/>
  <c r="Y61" i="11"/>
  <c r="Z61" i="11"/>
  <c r="X62" i="11"/>
  <c r="Y62" i="11"/>
  <c r="Z62" i="11"/>
  <c r="X63" i="11"/>
  <c r="Y63" i="11"/>
  <c r="Z63" i="11"/>
  <c r="X64" i="11"/>
  <c r="Y64" i="11"/>
  <c r="Z64" i="11"/>
  <c r="X65" i="11"/>
  <c r="Y65" i="11"/>
  <c r="Z65" i="11"/>
  <c r="X66" i="11"/>
  <c r="Y66" i="11"/>
  <c r="Z66" i="11"/>
  <c r="X67" i="11"/>
  <c r="Y67" i="11"/>
  <c r="Z67" i="11"/>
  <c r="X68" i="11"/>
  <c r="Y68" i="11"/>
  <c r="Z68" i="11"/>
  <c r="X69" i="11"/>
  <c r="Y69" i="11"/>
  <c r="Z69" i="11"/>
  <c r="X70" i="11"/>
  <c r="Y70" i="11"/>
  <c r="Z70" i="11"/>
  <c r="X71" i="11"/>
  <c r="Y71" i="11"/>
  <c r="Z71" i="11"/>
  <c r="X72" i="11"/>
  <c r="Y72" i="11"/>
  <c r="Z72" i="11"/>
  <c r="X73" i="11"/>
  <c r="Y73" i="11"/>
  <c r="Z73" i="11"/>
  <c r="X74" i="11"/>
  <c r="Y74" i="11"/>
  <c r="Z74" i="11"/>
  <c r="X75" i="11"/>
  <c r="Y75" i="11"/>
  <c r="Z75" i="11"/>
  <c r="X76" i="11"/>
  <c r="Y76" i="11"/>
  <c r="Z76" i="11"/>
  <c r="X77" i="11"/>
  <c r="Y77" i="11"/>
  <c r="Z77" i="11"/>
  <c r="X78" i="11"/>
  <c r="Y78" i="11"/>
  <c r="Z78" i="11"/>
  <c r="X79" i="11"/>
  <c r="Y79" i="11"/>
  <c r="Z79" i="11"/>
  <c r="X80" i="11"/>
  <c r="Y80" i="11"/>
  <c r="Z80" i="11"/>
  <c r="X81" i="11"/>
  <c r="Y81" i="11"/>
  <c r="Z81" i="11"/>
  <c r="X82" i="11"/>
  <c r="Y82" i="11"/>
  <c r="Z82" i="11"/>
  <c r="X83" i="11"/>
  <c r="Y83" i="11"/>
  <c r="Z83" i="11"/>
  <c r="X84" i="11"/>
  <c r="Y84" i="11"/>
  <c r="Z84" i="11"/>
  <c r="X85" i="11"/>
  <c r="Y85" i="11"/>
  <c r="Z85" i="11"/>
  <c r="X86" i="11"/>
  <c r="Y86" i="11"/>
  <c r="Z86" i="11"/>
  <c r="X87" i="11"/>
  <c r="Y87" i="11"/>
  <c r="Z87" i="11"/>
  <c r="X88" i="11"/>
  <c r="Y88" i="11"/>
  <c r="Z88" i="11"/>
  <c r="X89" i="11"/>
  <c r="Y89" i="11"/>
  <c r="Z89" i="11"/>
  <c r="X90" i="11"/>
  <c r="Y90" i="11"/>
  <c r="Z90" i="11"/>
  <c r="X91" i="11"/>
  <c r="Y91" i="11"/>
  <c r="Z91" i="11"/>
  <c r="X92" i="11"/>
  <c r="Y92" i="11"/>
  <c r="Z92" i="11"/>
  <c r="X93" i="11"/>
  <c r="Y93" i="11"/>
  <c r="Z93" i="11"/>
  <c r="X94" i="11"/>
  <c r="Y94" i="11"/>
  <c r="Z94" i="11"/>
  <c r="X95" i="11"/>
  <c r="Y95" i="11"/>
  <c r="Z95" i="11"/>
  <c r="X96" i="11"/>
  <c r="Y96" i="11"/>
  <c r="Z96" i="11"/>
  <c r="X97" i="11"/>
  <c r="Y97" i="11"/>
  <c r="Z97" i="11"/>
  <c r="X98" i="11"/>
  <c r="Y98" i="11"/>
  <c r="Z98" i="11"/>
  <c r="X99" i="11"/>
  <c r="Y99" i="11"/>
  <c r="Z99" i="11"/>
  <c r="X100" i="11"/>
  <c r="Y100" i="11"/>
  <c r="Z100" i="11"/>
  <c r="X101" i="11"/>
  <c r="Y101" i="11"/>
  <c r="Z101" i="11"/>
  <c r="X102" i="11"/>
  <c r="Y102" i="11"/>
  <c r="Z102" i="11"/>
  <c r="X103" i="11"/>
  <c r="Y103" i="11"/>
  <c r="Z103" i="11"/>
  <c r="X104" i="11"/>
  <c r="Y104" i="11"/>
  <c r="Z104" i="11"/>
  <c r="X105" i="11"/>
  <c r="Y105" i="11"/>
  <c r="Z105" i="11"/>
  <c r="X106" i="11"/>
  <c r="Y106" i="11"/>
  <c r="Z106" i="11"/>
  <c r="X107" i="11"/>
  <c r="Y107" i="11"/>
  <c r="Z107" i="11"/>
  <c r="X108" i="11"/>
  <c r="Y108" i="11"/>
  <c r="Z108" i="11"/>
  <c r="X109" i="11"/>
  <c r="Y109" i="11"/>
  <c r="Z109" i="11"/>
  <c r="X110" i="11"/>
  <c r="Y110" i="11"/>
  <c r="Z110" i="11"/>
  <c r="X111" i="11"/>
  <c r="Y111" i="11"/>
  <c r="Z111" i="11"/>
  <c r="X112" i="11"/>
  <c r="Y112" i="11"/>
  <c r="Z112" i="11"/>
  <c r="X113" i="11"/>
  <c r="Y113" i="11"/>
  <c r="Z113" i="11"/>
  <c r="X114" i="11"/>
  <c r="Y114" i="11"/>
  <c r="Z114" i="11"/>
  <c r="X115" i="11"/>
  <c r="Y115" i="11"/>
  <c r="Z115" i="11"/>
  <c r="X116" i="11"/>
  <c r="Y116" i="11"/>
  <c r="Z116" i="11"/>
  <c r="X117" i="11"/>
  <c r="Y117" i="11"/>
  <c r="Z117" i="11"/>
  <c r="X118" i="11"/>
  <c r="Y118" i="11"/>
  <c r="Z118" i="11"/>
  <c r="X119" i="11"/>
  <c r="Y119" i="11"/>
  <c r="Z119" i="11"/>
  <c r="X120" i="11"/>
  <c r="Y120" i="11"/>
  <c r="Z120" i="11"/>
  <c r="X121" i="11"/>
  <c r="Y121" i="11"/>
  <c r="Z121" i="11"/>
  <c r="X122" i="11"/>
  <c r="Y122" i="11"/>
  <c r="Z122" i="11"/>
  <c r="X123" i="11"/>
  <c r="Y123" i="11"/>
  <c r="Z123" i="11"/>
  <c r="X124" i="11"/>
  <c r="Y124" i="11"/>
  <c r="Z124" i="11"/>
  <c r="X125" i="11"/>
  <c r="Y125" i="11"/>
  <c r="Z125" i="11"/>
  <c r="X126" i="11"/>
  <c r="Y126" i="11"/>
  <c r="Z126" i="11"/>
  <c r="X127" i="11"/>
  <c r="Y127" i="11"/>
  <c r="Z127" i="11"/>
  <c r="X128" i="11"/>
  <c r="Y128" i="11"/>
  <c r="Z128" i="11"/>
  <c r="X129" i="11"/>
  <c r="Y129" i="11"/>
  <c r="Z129" i="11"/>
  <c r="X130" i="11"/>
  <c r="Y130" i="11"/>
  <c r="Z130" i="11"/>
  <c r="X131" i="11"/>
  <c r="Y131" i="11"/>
  <c r="Z131" i="11"/>
  <c r="X132" i="11"/>
  <c r="Y132" i="11"/>
  <c r="Z132" i="11"/>
  <c r="X133" i="11"/>
  <c r="Y133" i="11"/>
  <c r="Z133" i="11"/>
  <c r="X134" i="11"/>
  <c r="Y134" i="11"/>
  <c r="Z134" i="11"/>
  <c r="X135" i="11"/>
  <c r="Y135" i="11"/>
  <c r="Z135" i="11"/>
  <c r="X136" i="11"/>
  <c r="Y136" i="11"/>
  <c r="Z136" i="11"/>
  <c r="X137" i="11"/>
  <c r="Y137" i="11"/>
  <c r="Z137" i="11"/>
  <c r="X138" i="11"/>
  <c r="Y138" i="11"/>
  <c r="Z138" i="11"/>
  <c r="X139" i="11"/>
  <c r="Y139" i="11"/>
  <c r="Z139" i="11"/>
  <c r="X140" i="11"/>
  <c r="Y140" i="11"/>
  <c r="Z140" i="11"/>
  <c r="X141" i="11"/>
  <c r="Y141" i="11"/>
  <c r="Z141" i="11"/>
  <c r="X142" i="11"/>
  <c r="Y142" i="11"/>
  <c r="Z142" i="11"/>
  <c r="X143" i="11"/>
  <c r="Y143" i="11"/>
  <c r="Z143" i="11"/>
  <c r="X144" i="11"/>
  <c r="Y144" i="11"/>
  <c r="Z144" i="11"/>
  <c r="X145" i="11"/>
  <c r="Y145" i="11"/>
  <c r="Z145" i="11"/>
  <c r="X146" i="11"/>
  <c r="Y146" i="11"/>
  <c r="Z146" i="11"/>
  <c r="X147" i="11"/>
  <c r="Y147" i="11"/>
  <c r="Z147" i="11"/>
  <c r="X148" i="11"/>
  <c r="Y148" i="11"/>
  <c r="Z148" i="11"/>
  <c r="X149" i="11"/>
  <c r="Y149" i="11"/>
  <c r="Z149" i="11"/>
  <c r="X150" i="11"/>
  <c r="Y150" i="11"/>
  <c r="Z150" i="11"/>
  <c r="X151" i="11"/>
  <c r="Y151" i="11"/>
  <c r="Z151" i="11"/>
  <c r="X152" i="11"/>
  <c r="Y152" i="11"/>
  <c r="Z152" i="11"/>
  <c r="X153" i="11"/>
  <c r="Y153" i="11"/>
  <c r="Z153" i="11"/>
  <c r="X154" i="11"/>
  <c r="Y154" i="11"/>
  <c r="Z154" i="11"/>
  <c r="X155" i="11"/>
  <c r="Y155" i="11"/>
  <c r="Z155" i="11"/>
  <c r="X156" i="11"/>
  <c r="Y156" i="11"/>
  <c r="Z156" i="11"/>
  <c r="X157" i="11"/>
  <c r="Y157" i="11"/>
  <c r="Z157" i="11"/>
  <c r="X158" i="11"/>
  <c r="Y158" i="11"/>
  <c r="Z158" i="11"/>
  <c r="X159" i="11"/>
  <c r="Y159" i="11"/>
  <c r="Z159" i="11"/>
  <c r="X160" i="11"/>
  <c r="Y160" i="11"/>
  <c r="Z160" i="11"/>
  <c r="X161" i="11"/>
  <c r="Y161" i="11"/>
  <c r="Z161" i="11"/>
  <c r="X162" i="11"/>
  <c r="Y162" i="11"/>
  <c r="Z162" i="11"/>
  <c r="X163" i="11"/>
  <c r="Y163" i="11"/>
  <c r="Z163" i="11"/>
  <c r="X164" i="11"/>
  <c r="Y164" i="11"/>
  <c r="Z164" i="11"/>
  <c r="X165" i="11"/>
  <c r="Y165" i="11"/>
  <c r="Z165" i="11"/>
  <c r="X166" i="11"/>
  <c r="Y166" i="11"/>
  <c r="Z166" i="11"/>
  <c r="X167" i="11"/>
  <c r="Y167" i="11"/>
  <c r="Z167" i="11"/>
  <c r="X168" i="11"/>
  <c r="Y168" i="11"/>
  <c r="Z168" i="11"/>
  <c r="X169" i="11"/>
  <c r="Y169" i="11"/>
  <c r="Z169" i="11"/>
  <c r="X170" i="11"/>
  <c r="Y170" i="11"/>
  <c r="Z170" i="11"/>
  <c r="X171" i="11"/>
  <c r="Y171" i="11"/>
  <c r="Z171" i="11"/>
  <c r="X172" i="11"/>
  <c r="Y172" i="11"/>
  <c r="Z172" i="11"/>
  <c r="X173" i="11"/>
  <c r="Y173" i="11"/>
  <c r="Z173" i="11"/>
  <c r="X174" i="11"/>
  <c r="Y174" i="11"/>
  <c r="Z174" i="11"/>
  <c r="X175" i="11"/>
  <c r="Y175" i="11"/>
  <c r="Z175" i="11"/>
  <c r="X176" i="11"/>
  <c r="Y176" i="11"/>
  <c r="Z176" i="11"/>
  <c r="X177" i="11"/>
  <c r="Y177" i="11"/>
  <c r="Z177" i="11"/>
  <c r="X178" i="11"/>
  <c r="Y178" i="11"/>
  <c r="Z178" i="11"/>
  <c r="X179" i="11"/>
  <c r="Y179" i="11"/>
  <c r="Z179" i="11"/>
  <c r="X180" i="11"/>
  <c r="Y180" i="11"/>
  <c r="Z180" i="11"/>
  <c r="X181" i="11"/>
  <c r="Y181" i="11"/>
  <c r="Z181" i="11"/>
  <c r="X182" i="11"/>
  <c r="Y182" i="11"/>
  <c r="Z182" i="11"/>
  <c r="X183" i="11"/>
  <c r="Y183" i="11"/>
  <c r="Z183" i="11"/>
  <c r="X184" i="11"/>
  <c r="Y184" i="11"/>
  <c r="Z184" i="11"/>
  <c r="X185" i="11"/>
  <c r="Y185" i="11"/>
  <c r="Z185" i="11"/>
  <c r="X186" i="11"/>
  <c r="Y186" i="11"/>
  <c r="Z186" i="11"/>
  <c r="X187" i="11"/>
  <c r="Y187" i="11"/>
  <c r="Z187" i="11"/>
  <c r="X188" i="11"/>
  <c r="Y188" i="11"/>
  <c r="Z188" i="11"/>
  <c r="X189" i="11"/>
  <c r="Y189" i="11"/>
  <c r="Z189" i="11"/>
  <c r="X190" i="11"/>
  <c r="Y190" i="11"/>
  <c r="Z190" i="11"/>
  <c r="X191" i="11"/>
  <c r="Y191" i="11"/>
  <c r="Z191" i="11"/>
  <c r="X192" i="11"/>
  <c r="Y192" i="11"/>
  <c r="Z192" i="11"/>
  <c r="X193" i="11"/>
  <c r="Y193" i="11"/>
  <c r="Z193" i="11"/>
  <c r="X194" i="11"/>
  <c r="Y194" i="11"/>
  <c r="Z194" i="11"/>
  <c r="X195" i="11"/>
  <c r="Y195" i="11"/>
  <c r="Z195" i="11"/>
  <c r="X196" i="11"/>
  <c r="Y196" i="11"/>
  <c r="Z196" i="11"/>
  <c r="X197" i="11"/>
  <c r="Y197" i="11"/>
  <c r="Z197" i="11"/>
  <c r="X198" i="11"/>
  <c r="Y198" i="11"/>
  <c r="Z198" i="11"/>
  <c r="X199" i="11"/>
  <c r="Y199" i="11"/>
  <c r="Z199" i="11"/>
  <c r="X200" i="11"/>
  <c r="Y200" i="11"/>
  <c r="Z200" i="11"/>
  <c r="X201" i="11"/>
  <c r="Y201" i="11"/>
  <c r="Z201" i="11"/>
  <c r="X202" i="11"/>
  <c r="Y202" i="11"/>
  <c r="Z202" i="11"/>
  <c r="X203" i="11"/>
  <c r="Y203" i="11"/>
  <c r="Z203" i="11"/>
  <c r="X204" i="11"/>
  <c r="Y204" i="11"/>
  <c r="Z204" i="11"/>
  <c r="X205" i="11"/>
  <c r="Y205" i="11"/>
  <c r="Z205" i="11"/>
  <c r="X206" i="11"/>
  <c r="Y206" i="11"/>
  <c r="Z206" i="11"/>
  <c r="X207" i="11"/>
  <c r="Y207" i="11"/>
  <c r="Z207" i="11"/>
  <c r="X208" i="11"/>
  <c r="Y208" i="11"/>
  <c r="Z208" i="11"/>
  <c r="X209" i="11"/>
  <c r="Y209" i="11"/>
  <c r="Z209" i="11"/>
  <c r="X210" i="11"/>
  <c r="Y210" i="11"/>
  <c r="Z210" i="11"/>
  <c r="X211" i="11"/>
  <c r="Y211" i="11"/>
  <c r="Z211" i="11"/>
  <c r="X212" i="11"/>
  <c r="Y212" i="11"/>
  <c r="Z212" i="11"/>
  <c r="X213" i="11"/>
  <c r="Y213" i="11"/>
  <c r="Z213" i="11"/>
  <c r="X214" i="11"/>
  <c r="Y214" i="11"/>
  <c r="Z214" i="11"/>
  <c r="X215" i="11"/>
  <c r="Y215" i="11"/>
  <c r="Z215" i="11"/>
  <c r="X216" i="11"/>
  <c r="Y216" i="11"/>
  <c r="Z216" i="11"/>
  <c r="X217" i="11"/>
  <c r="Y217" i="11"/>
  <c r="Z217" i="11"/>
  <c r="X218" i="11"/>
  <c r="Y218" i="11"/>
  <c r="Z218" i="11"/>
  <c r="X219" i="11"/>
  <c r="Y219" i="11"/>
  <c r="Z219" i="11"/>
  <c r="X220" i="11"/>
  <c r="Y220" i="11"/>
  <c r="Z220" i="11"/>
  <c r="X221" i="11"/>
  <c r="Y221" i="11"/>
  <c r="Z221" i="11"/>
  <c r="X222" i="11"/>
  <c r="Y222" i="11"/>
  <c r="Z222" i="11"/>
  <c r="X223" i="11"/>
  <c r="Y223" i="11"/>
  <c r="Z223" i="11"/>
  <c r="X224" i="11"/>
  <c r="Y224" i="11"/>
  <c r="Z224" i="11"/>
  <c r="X225" i="11"/>
  <c r="Y225" i="11"/>
  <c r="Z225" i="11"/>
  <c r="X226" i="11"/>
  <c r="Y226" i="11"/>
  <c r="Z226" i="11"/>
  <c r="X227" i="11"/>
  <c r="Y227" i="11"/>
  <c r="Z227" i="11"/>
  <c r="X228" i="11"/>
  <c r="Y228" i="11"/>
  <c r="Z228" i="11"/>
  <c r="X229" i="11"/>
  <c r="Y229" i="11"/>
  <c r="Z229" i="11"/>
  <c r="X230" i="11"/>
  <c r="Y230" i="11"/>
  <c r="Z230" i="11"/>
  <c r="X231" i="11"/>
  <c r="Y231" i="11"/>
  <c r="Z231" i="11"/>
  <c r="X232" i="11"/>
  <c r="Y232" i="11"/>
  <c r="Z232" i="11"/>
  <c r="X233" i="11"/>
  <c r="Y233" i="11"/>
  <c r="Z233" i="11"/>
  <c r="X234" i="11"/>
  <c r="Y234" i="11"/>
  <c r="Z234" i="11"/>
  <c r="X235" i="11"/>
  <c r="Y235" i="11"/>
  <c r="Z235" i="11"/>
  <c r="X236" i="11"/>
  <c r="Y236" i="11"/>
  <c r="Z236" i="11"/>
  <c r="X237" i="11"/>
  <c r="Y237" i="11"/>
  <c r="Z237" i="11"/>
  <c r="X238" i="11"/>
  <c r="Y238" i="11"/>
  <c r="Z238" i="11"/>
  <c r="X239" i="11"/>
  <c r="Y239" i="11"/>
  <c r="Z239" i="11"/>
  <c r="X240" i="11"/>
  <c r="Y240" i="11"/>
  <c r="Z240" i="11"/>
  <c r="X241" i="11"/>
  <c r="Y241" i="11"/>
  <c r="Z241" i="11"/>
  <c r="X242" i="11"/>
  <c r="Y242" i="11"/>
  <c r="Z242" i="11"/>
  <c r="X243" i="11"/>
  <c r="Y243" i="11"/>
  <c r="Z243" i="11"/>
  <c r="X244" i="11"/>
  <c r="Y244" i="11"/>
  <c r="Z244" i="11"/>
  <c r="X245" i="11"/>
  <c r="Y245" i="11"/>
  <c r="Z245" i="11"/>
  <c r="X246" i="11"/>
  <c r="Y246" i="11"/>
  <c r="Z246" i="11"/>
  <c r="X247" i="11"/>
  <c r="Y247" i="11"/>
  <c r="Z247" i="11"/>
  <c r="X248" i="11"/>
  <c r="Y248" i="11"/>
  <c r="Z248" i="11"/>
  <c r="X249" i="11"/>
  <c r="Y249" i="11"/>
  <c r="Z249" i="11"/>
  <c r="X250" i="11"/>
  <c r="Y250" i="11"/>
  <c r="Z250" i="11"/>
  <c r="X251" i="11"/>
  <c r="Y251" i="11"/>
  <c r="Z251" i="11"/>
  <c r="X252" i="11"/>
  <c r="Y252" i="11"/>
  <c r="Z252" i="11"/>
  <c r="X253" i="11"/>
  <c r="Y253" i="11"/>
  <c r="Z253" i="11"/>
  <c r="X254" i="11"/>
  <c r="Y254" i="11"/>
  <c r="Z254" i="11"/>
  <c r="X255" i="11"/>
  <c r="Y255" i="11"/>
  <c r="Z255" i="11"/>
  <c r="X256" i="11"/>
  <c r="Y256" i="11"/>
  <c r="Z256" i="11"/>
  <c r="X257" i="11"/>
  <c r="Y257" i="11"/>
  <c r="Z257" i="11"/>
  <c r="X258" i="11"/>
  <c r="Y258" i="11"/>
  <c r="Z258" i="11"/>
  <c r="X259" i="11"/>
  <c r="Y259" i="11"/>
  <c r="Z259" i="11"/>
  <c r="X260" i="11"/>
  <c r="Y260" i="11"/>
  <c r="Z260" i="11"/>
  <c r="X261" i="11"/>
  <c r="Y261" i="11"/>
  <c r="Z261" i="11"/>
  <c r="X262" i="11"/>
  <c r="Y262" i="11"/>
  <c r="Z262" i="11"/>
  <c r="X263" i="11"/>
  <c r="Y263" i="11"/>
  <c r="Z263" i="11"/>
  <c r="X264" i="11"/>
  <c r="Y264" i="11"/>
  <c r="Z264" i="11"/>
  <c r="X265" i="11"/>
  <c r="Y265" i="11"/>
  <c r="Z265" i="11"/>
  <c r="X266" i="11"/>
  <c r="Y266" i="11"/>
  <c r="Z266" i="11"/>
  <c r="X267" i="11"/>
  <c r="Y267" i="11"/>
  <c r="Z267" i="11"/>
  <c r="X268" i="11"/>
  <c r="Y268" i="11"/>
  <c r="Z268" i="11"/>
  <c r="X269" i="11"/>
  <c r="Y269" i="11"/>
  <c r="Z269" i="11"/>
  <c r="X270" i="11"/>
  <c r="Y270" i="11"/>
  <c r="Z270" i="11"/>
  <c r="X271" i="11"/>
  <c r="Y271" i="11"/>
  <c r="Z271" i="11"/>
  <c r="X272" i="11"/>
  <c r="Y272" i="11"/>
  <c r="Z272" i="11"/>
  <c r="X273" i="11"/>
  <c r="Y273" i="11"/>
  <c r="Z273" i="11"/>
  <c r="X274" i="11"/>
  <c r="Y274" i="11"/>
  <c r="Z274" i="11"/>
  <c r="X275" i="11"/>
  <c r="Y275" i="11"/>
  <c r="Z275" i="11"/>
  <c r="X276" i="11"/>
  <c r="Y276" i="11"/>
  <c r="Z276" i="11"/>
  <c r="X277" i="11"/>
  <c r="Y277" i="11"/>
  <c r="Z277" i="11"/>
  <c r="X278" i="11"/>
  <c r="Y278" i="11"/>
  <c r="Z278" i="11"/>
  <c r="X279" i="11"/>
  <c r="Y279" i="11"/>
  <c r="Z279" i="11"/>
  <c r="X280" i="11"/>
  <c r="Y280" i="11"/>
  <c r="Z280" i="11"/>
  <c r="X281" i="11"/>
  <c r="Y281" i="11"/>
  <c r="Z281" i="11"/>
  <c r="X282" i="11"/>
  <c r="Y282" i="11"/>
  <c r="Z282" i="11"/>
  <c r="X283" i="11"/>
  <c r="Y283" i="11"/>
  <c r="Z283" i="11"/>
  <c r="X284" i="11"/>
  <c r="Y284" i="11"/>
  <c r="Z284" i="11"/>
  <c r="X285" i="11"/>
  <c r="Y285" i="11"/>
  <c r="Z285" i="11"/>
  <c r="X286" i="11"/>
  <c r="Y286" i="11"/>
  <c r="Z286" i="11"/>
  <c r="X287" i="11"/>
  <c r="Y287" i="11"/>
  <c r="Z287" i="11"/>
  <c r="X288" i="11"/>
  <c r="Y288" i="11"/>
  <c r="Z288" i="11"/>
  <c r="X289" i="11"/>
  <c r="Y289" i="11"/>
  <c r="Z289" i="11"/>
  <c r="X290" i="11"/>
  <c r="Y290" i="11"/>
  <c r="Z290" i="11"/>
  <c r="X291" i="11"/>
  <c r="Y291" i="11"/>
  <c r="Z291" i="11"/>
  <c r="X292" i="11"/>
  <c r="Y292" i="11"/>
  <c r="Z292" i="11"/>
  <c r="X293" i="11"/>
  <c r="Y293" i="11"/>
  <c r="Z293" i="11"/>
  <c r="X294" i="11"/>
  <c r="Y294" i="11"/>
  <c r="Z294" i="11"/>
  <c r="X295" i="11"/>
  <c r="Y295" i="11"/>
  <c r="Z295" i="11"/>
  <c r="X296" i="11"/>
  <c r="Y296" i="11"/>
  <c r="Z296" i="11"/>
  <c r="X297" i="11"/>
  <c r="Y297" i="11"/>
  <c r="Z297" i="11"/>
  <c r="X298" i="11"/>
  <c r="Y298" i="11"/>
  <c r="Z298" i="11"/>
  <c r="X299" i="11"/>
  <c r="Y299" i="11"/>
  <c r="Z299" i="11"/>
  <c r="X300" i="11"/>
  <c r="Y300" i="11"/>
  <c r="Z300" i="11"/>
  <c r="X301" i="11"/>
  <c r="Y301" i="11"/>
  <c r="Z301" i="11"/>
  <c r="X302" i="11"/>
  <c r="Y302" i="11"/>
  <c r="Z302" i="11"/>
  <c r="X303" i="11"/>
  <c r="Y303" i="11"/>
  <c r="Z303" i="11"/>
  <c r="X304" i="11"/>
  <c r="Y304" i="11"/>
  <c r="Z304" i="11"/>
  <c r="X305" i="11"/>
  <c r="Y305" i="11"/>
  <c r="Z305" i="11"/>
  <c r="X306" i="11"/>
  <c r="Y306" i="11"/>
  <c r="Z306" i="11"/>
  <c r="X307" i="11"/>
  <c r="Y307" i="11"/>
  <c r="Z307" i="11"/>
  <c r="X308" i="11"/>
  <c r="Y308" i="11"/>
  <c r="Z308" i="11"/>
  <c r="X309" i="11"/>
  <c r="Y309" i="11"/>
  <c r="Z309" i="11"/>
  <c r="X310" i="11"/>
  <c r="Y310" i="11"/>
  <c r="Z310" i="11"/>
  <c r="X311" i="11"/>
  <c r="Y311" i="11"/>
  <c r="Z311" i="11"/>
  <c r="X312" i="11"/>
  <c r="Y312" i="11"/>
  <c r="Z312" i="11"/>
  <c r="X313" i="11"/>
  <c r="Y313" i="11"/>
  <c r="Z313" i="11"/>
  <c r="X314" i="11"/>
  <c r="Y314" i="11"/>
  <c r="Z314" i="11"/>
  <c r="X315" i="11"/>
  <c r="Y315" i="11"/>
  <c r="Z315" i="11"/>
  <c r="X316" i="11"/>
  <c r="Y316" i="11"/>
  <c r="Z316" i="11"/>
  <c r="X317" i="11"/>
  <c r="Y317" i="11"/>
  <c r="Z317" i="11"/>
  <c r="X318" i="11"/>
  <c r="Y318" i="11"/>
  <c r="Z318" i="11"/>
  <c r="X319" i="11"/>
  <c r="Y319" i="11"/>
  <c r="Z319" i="11"/>
  <c r="X320" i="11"/>
  <c r="Y320" i="11"/>
  <c r="Z320" i="11"/>
  <c r="X321" i="11"/>
  <c r="Y321" i="11"/>
  <c r="Z321" i="11"/>
  <c r="X322" i="11"/>
  <c r="Y322" i="11"/>
  <c r="Z322" i="11"/>
  <c r="X323" i="11"/>
  <c r="Y323" i="11"/>
  <c r="Z323" i="11"/>
  <c r="X324" i="11"/>
  <c r="Y324" i="11"/>
  <c r="Z324" i="11"/>
  <c r="X325" i="11"/>
  <c r="Y325" i="11"/>
  <c r="Z325" i="11"/>
  <c r="X326" i="11"/>
  <c r="Y326" i="11"/>
  <c r="Z326" i="11"/>
  <c r="X327" i="11"/>
  <c r="Y327" i="11"/>
  <c r="Z327" i="11"/>
  <c r="X328" i="11"/>
  <c r="Y328" i="11"/>
  <c r="Z328" i="11"/>
  <c r="X329" i="11"/>
  <c r="Y329" i="11"/>
  <c r="Z329" i="11"/>
  <c r="X330" i="11"/>
  <c r="Y330" i="11"/>
  <c r="Z330" i="11"/>
  <c r="X331" i="11"/>
  <c r="Y331" i="11"/>
  <c r="Z331" i="11"/>
  <c r="X332" i="11"/>
  <c r="Y332" i="11"/>
  <c r="Z332" i="11"/>
  <c r="X333" i="11"/>
  <c r="Y333" i="11"/>
  <c r="Z333" i="11"/>
  <c r="X334" i="11"/>
  <c r="Y334" i="11"/>
  <c r="Z334" i="11"/>
  <c r="X335" i="11"/>
  <c r="Y335" i="11"/>
  <c r="Z335" i="11"/>
  <c r="X336" i="11"/>
  <c r="Y336" i="11"/>
  <c r="Z336" i="11"/>
  <c r="X337" i="11"/>
  <c r="Y337" i="11"/>
  <c r="Z337" i="11"/>
  <c r="X338" i="11"/>
  <c r="Y338" i="11"/>
  <c r="Z338" i="11"/>
  <c r="X339" i="11"/>
  <c r="Y339" i="11"/>
  <c r="Z339" i="11"/>
  <c r="X340" i="11"/>
  <c r="Y340" i="11"/>
  <c r="Z340" i="11"/>
  <c r="X341" i="11"/>
  <c r="Y341" i="11"/>
  <c r="Z341" i="11"/>
  <c r="X342" i="11"/>
  <c r="Y342" i="11"/>
  <c r="Z342" i="11"/>
  <c r="X343" i="11"/>
  <c r="Y343" i="11"/>
  <c r="Z343" i="11"/>
  <c r="X344" i="11"/>
  <c r="Y344" i="11"/>
  <c r="Z344" i="11"/>
  <c r="X345" i="11"/>
  <c r="Y345" i="11"/>
  <c r="Z345" i="11"/>
  <c r="X346" i="11"/>
  <c r="Y346" i="11"/>
  <c r="Z346" i="11"/>
  <c r="X347" i="11"/>
  <c r="Y347" i="11"/>
  <c r="Z347" i="11"/>
  <c r="X348" i="11"/>
  <c r="Y348" i="11"/>
  <c r="Z348" i="11"/>
  <c r="X349" i="11"/>
  <c r="Y349" i="11"/>
  <c r="Z349" i="11"/>
  <c r="X350" i="11"/>
  <c r="Y350" i="11"/>
  <c r="Z350" i="11"/>
  <c r="X6" i="11"/>
  <c r="Y6" i="11"/>
  <c r="Z6" i="11"/>
  <c r="W7" i="11"/>
  <c r="W8" i="11"/>
  <c r="W9" i="11"/>
  <c r="W10" i="11"/>
  <c r="W11" i="11"/>
  <c r="W12" i="11"/>
  <c r="W13" i="11"/>
  <c r="W14" i="11"/>
  <c r="W15" i="11"/>
  <c r="W16" i="11"/>
  <c r="W17" i="11"/>
  <c r="W18" i="11"/>
  <c r="W19" i="11"/>
  <c r="W20" i="11"/>
  <c r="W21" i="11"/>
  <c r="W22" i="11"/>
  <c r="W23" i="11"/>
  <c r="W24" i="11"/>
  <c r="W25" i="11"/>
  <c r="W26" i="11"/>
  <c r="W27" i="11"/>
  <c r="W28" i="11"/>
  <c r="W29" i="11"/>
  <c r="W30" i="11"/>
  <c r="W31" i="11"/>
  <c r="W32" i="11"/>
  <c r="W33" i="11"/>
  <c r="W34" i="11"/>
  <c r="W35" i="11"/>
  <c r="W36" i="11"/>
  <c r="W37" i="11"/>
  <c r="W38" i="11"/>
  <c r="W39" i="11"/>
  <c r="W40" i="11"/>
  <c r="W41" i="11"/>
  <c r="W42" i="11"/>
  <c r="W43" i="11"/>
  <c r="W44" i="11"/>
  <c r="W45" i="11"/>
  <c r="W46" i="11"/>
  <c r="W47" i="11"/>
  <c r="W48" i="11"/>
  <c r="W49" i="11"/>
  <c r="W50" i="11"/>
  <c r="W51" i="11"/>
  <c r="W52" i="11"/>
  <c r="W53" i="11"/>
  <c r="W54" i="11"/>
  <c r="W55" i="11"/>
  <c r="W56" i="11"/>
  <c r="W57" i="11"/>
  <c r="W58" i="11"/>
  <c r="W59" i="11"/>
  <c r="W60" i="11"/>
  <c r="W61" i="11"/>
  <c r="W62" i="11"/>
  <c r="W63" i="11"/>
  <c r="W64" i="11"/>
  <c r="W65" i="11"/>
  <c r="W66" i="11"/>
  <c r="W67" i="11"/>
  <c r="W68" i="11"/>
  <c r="W69" i="11"/>
  <c r="W70" i="11"/>
  <c r="W71" i="11"/>
  <c r="W72" i="11"/>
  <c r="W73" i="11"/>
  <c r="W74" i="11"/>
  <c r="W75" i="11"/>
  <c r="W76" i="11"/>
  <c r="W77" i="11"/>
  <c r="W78" i="11"/>
  <c r="W79" i="11"/>
  <c r="W80" i="11"/>
  <c r="W81" i="11"/>
  <c r="W82" i="11"/>
  <c r="W83" i="11"/>
  <c r="W84" i="11"/>
  <c r="W85" i="11"/>
  <c r="W86" i="11"/>
  <c r="W87" i="11"/>
  <c r="W88" i="11"/>
  <c r="W89" i="11"/>
  <c r="W90" i="11"/>
  <c r="W91" i="11"/>
  <c r="W92" i="11"/>
  <c r="W93" i="11"/>
  <c r="W94" i="11"/>
  <c r="W95" i="11"/>
  <c r="W96" i="11"/>
  <c r="W97" i="11"/>
  <c r="W98" i="11"/>
  <c r="W99" i="11"/>
  <c r="W100" i="11"/>
  <c r="W101" i="11"/>
  <c r="W102" i="11"/>
  <c r="W103" i="11"/>
  <c r="W104" i="11"/>
  <c r="W105" i="11"/>
  <c r="W106" i="11"/>
  <c r="W107" i="11"/>
  <c r="W108" i="11"/>
  <c r="W109" i="11"/>
  <c r="W110" i="11"/>
  <c r="W111" i="11"/>
  <c r="W112" i="11"/>
  <c r="W113" i="11"/>
  <c r="W114" i="11"/>
  <c r="W115" i="11"/>
  <c r="W116" i="11"/>
  <c r="W117" i="11"/>
  <c r="W118" i="11"/>
  <c r="W119" i="11"/>
  <c r="W120" i="11"/>
  <c r="W121" i="11"/>
  <c r="W122" i="11"/>
  <c r="W123" i="11"/>
  <c r="W124" i="11"/>
  <c r="W125" i="11"/>
  <c r="W126" i="11"/>
  <c r="W127" i="11"/>
  <c r="W128" i="11"/>
  <c r="W129" i="11"/>
  <c r="W130" i="11"/>
  <c r="W131" i="11"/>
  <c r="W132" i="11"/>
  <c r="W133" i="11"/>
  <c r="W134" i="11"/>
  <c r="W135" i="11"/>
  <c r="W136" i="11"/>
  <c r="W137" i="11"/>
  <c r="W138" i="11"/>
  <c r="W139" i="11"/>
  <c r="W140" i="11"/>
  <c r="W141" i="11"/>
  <c r="W142" i="11"/>
  <c r="W143" i="11"/>
  <c r="W144" i="11"/>
  <c r="W145" i="11"/>
  <c r="W146" i="11"/>
  <c r="W147" i="11"/>
  <c r="W148" i="11"/>
  <c r="W149" i="11"/>
  <c r="W150" i="11"/>
  <c r="W151" i="11"/>
  <c r="W152" i="11"/>
  <c r="W153" i="11"/>
  <c r="W154" i="11"/>
  <c r="W155" i="11"/>
  <c r="W156" i="11"/>
  <c r="W157" i="11"/>
  <c r="W158" i="11"/>
  <c r="W159" i="11"/>
  <c r="W160" i="11"/>
  <c r="W161" i="11"/>
  <c r="W162" i="11"/>
  <c r="W163" i="11"/>
  <c r="W164" i="11"/>
  <c r="W165" i="11"/>
  <c r="W166" i="11"/>
  <c r="W167" i="11"/>
  <c r="W168" i="11"/>
  <c r="W169" i="11"/>
  <c r="W170" i="11"/>
  <c r="W171" i="11"/>
  <c r="W172" i="11"/>
  <c r="W173" i="11"/>
  <c r="W174" i="11"/>
  <c r="W175" i="11"/>
  <c r="W176" i="11"/>
  <c r="W177" i="11"/>
  <c r="W178" i="11"/>
  <c r="W179" i="11"/>
  <c r="W180" i="11"/>
  <c r="W181" i="11"/>
  <c r="W182" i="11"/>
  <c r="W183" i="11"/>
  <c r="W184" i="11"/>
  <c r="W185" i="11"/>
  <c r="W186" i="11"/>
  <c r="W187" i="11"/>
  <c r="W188" i="11"/>
  <c r="W189" i="11"/>
  <c r="W190" i="11"/>
  <c r="W191" i="11"/>
  <c r="W192" i="11"/>
  <c r="W193" i="11"/>
  <c r="W194" i="11"/>
  <c r="W195" i="11"/>
  <c r="W196" i="11"/>
  <c r="W197" i="11"/>
  <c r="W198" i="11"/>
  <c r="W199" i="11"/>
  <c r="W200" i="11"/>
  <c r="W201" i="11"/>
  <c r="W202" i="11"/>
  <c r="W203" i="11"/>
  <c r="W204" i="11"/>
  <c r="W205" i="11"/>
  <c r="W206" i="11"/>
  <c r="W207" i="11"/>
  <c r="W208" i="11"/>
  <c r="W209" i="11"/>
  <c r="W210" i="11"/>
  <c r="W211" i="11"/>
  <c r="W212" i="11"/>
  <c r="W213" i="11"/>
  <c r="W214" i="11"/>
  <c r="W215" i="11"/>
  <c r="W216" i="11"/>
  <c r="W217" i="11"/>
  <c r="W218" i="11"/>
  <c r="W219" i="11"/>
  <c r="W220" i="11"/>
  <c r="W221" i="11"/>
  <c r="W222" i="11"/>
  <c r="W223" i="11"/>
  <c r="W224" i="11"/>
  <c r="W225" i="11"/>
  <c r="W226" i="11"/>
  <c r="W227" i="11"/>
  <c r="W228" i="11"/>
  <c r="W229" i="11"/>
  <c r="W230" i="11"/>
  <c r="W231" i="11"/>
  <c r="W232" i="11"/>
  <c r="W233" i="11"/>
  <c r="W234" i="11"/>
  <c r="W235" i="11"/>
  <c r="W236" i="11"/>
  <c r="W237" i="11"/>
  <c r="W238" i="11"/>
  <c r="W239" i="11"/>
  <c r="W240" i="11"/>
  <c r="W241" i="11"/>
  <c r="W242" i="11"/>
  <c r="W243" i="11"/>
  <c r="W244" i="11"/>
  <c r="W245" i="11"/>
  <c r="W246" i="11"/>
  <c r="W247" i="11"/>
  <c r="W248" i="11"/>
  <c r="W249" i="11"/>
  <c r="W250" i="11"/>
  <c r="W251" i="11"/>
  <c r="W252" i="11"/>
  <c r="W253" i="11"/>
  <c r="W254" i="11"/>
  <c r="W255" i="11"/>
  <c r="W256" i="11"/>
  <c r="W257" i="11"/>
  <c r="W258" i="11"/>
  <c r="W259" i="11"/>
  <c r="W260" i="11"/>
  <c r="W261" i="11"/>
  <c r="W262" i="11"/>
  <c r="W263" i="11"/>
  <c r="W264" i="11"/>
  <c r="W265" i="11"/>
  <c r="W266" i="11"/>
  <c r="W267" i="11"/>
  <c r="W268" i="11"/>
  <c r="W269" i="11"/>
  <c r="W270" i="11"/>
  <c r="W271" i="11"/>
  <c r="W272" i="11"/>
  <c r="W273" i="11"/>
  <c r="W274" i="11"/>
  <c r="W275" i="11"/>
  <c r="W276" i="11"/>
  <c r="W277" i="11"/>
  <c r="W278" i="11"/>
  <c r="W279" i="11"/>
  <c r="W280" i="11"/>
  <c r="W281" i="11"/>
  <c r="W282" i="11"/>
  <c r="W283" i="11"/>
  <c r="W284" i="11"/>
  <c r="W285" i="11"/>
  <c r="W286" i="11"/>
  <c r="W287" i="11"/>
  <c r="W288" i="11"/>
  <c r="W289" i="11"/>
  <c r="W290" i="11"/>
  <c r="W291" i="11"/>
  <c r="W292" i="11"/>
  <c r="W293" i="11"/>
  <c r="W294" i="11"/>
  <c r="W295" i="11"/>
  <c r="W296" i="11"/>
  <c r="W297" i="11"/>
  <c r="W298" i="11"/>
  <c r="W299" i="11"/>
  <c r="W300" i="11"/>
  <c r="W301" i="11"/>
  <c r="W302" i="11"/>
  <c r="W303" i="11"/>
  <c r="W304" i="11"/>
  <c r="W305" i="11"/>
  <c r="W306" i="11"/>
  <c r="W307" i="11"/>
  <c r="W308" i="11"/>
  <c r="W309" i="11"/>
  <c r="W310" i="11"/>
  <c r="W311" i="11"/>
  <c r="W312" i="11"/>
  <c r="W313" i="11"/>
  <c r="W314" i="11"/>
  <c r="W315" i="11"/>
  <c r="W316" i="11"/>
  <c r="W317" i="11"/>
  <c r="W318" i="11"/>
  <c r="W319" i="11"/>
  <c r="W320" i="11"/>
  <c r="W321" i="11"/>
  <c r="W322" i="11"/>
  <c r="W323" i="11"/>
  <c r="W324" i="11"/>
  <c r="W325" i="11"/>
  <c r="W326" i="11"/>
  <c r="W327" i="11"/>
  <c r="W328" i="11"/>
  <c r="W329" i="11"/>
  <c r="W330" i="11"/>
  <c r="W331" i="11"/>
  <c r="W332" i="11"/>
  <c r="W333" i="11"/>
  <c r="W334" i="11"/>
  <c r="W335" i="11"/>
  <c r="W336" i="11"/>
  <c r="W337" i="11"/>
  <c r="W338" i="11"/>
  <c r="W339" i="11"/>
  <c r="W340" i="11"/>
  <c r="W341" i="11"/>
  <c r="W342" i="11"/>
  <c r="W343" i="11"/>
  <c r="W344" i="11"/>
  <c r="W345" i="11"/>
  <c r="W346" i="11"/>
  <c r="W347" i="11"/>
  <c r="W348" i="11"/>
  <c r="W349" i="11"/>
  <c r="W350" i="11"/>
  <c r="W6" i="11"/>
  <c r="T7" i="11"/>
  <c r="T8" i="11"/>
  <c r="T9" i="11"/>
  <c r="T10" i="11"/>
  <c r="T11" i="11"/>
  <c r="T12" i="11"/>
  <c r="T13" i="11"/>
  <c r="T14" i="11"/>
  <c r="T15" i="11"/>
  <c r="T16" i="11"/>
  <c r="T17" i="11"/>
  <c r="T18" i="11"/>
  <c r="T19" i="11"/>
  <c r="T20" i="11"/>
  <c r="T21" i="11"/>
  <c r="T22" i="11"/>
  <c r="T23" i="11"/>
  <c r="T24" i="11"/>
  <c r="T25" i="11"/>
  <c r="T26" i="11"/>
  <c r="T27" i="11"/>
  <c r="T28" i="11"/>
  <c r="T29" i="11"/>
  <c r="T30" i="11"/>
  <c r="T31" i="11"/>
  <c r="T32" i="11"/>
  <c r="T33" i="11"/>
  <c r="T34" i="11"/>
  <c r="T35" i="11"/>
  <c r="T36" i="11"/>
  <c r="T37" i="11"/>
  <c r="T38" i="11"/>
  <c r="T39" i="11"/>
  <c r="T40" i="11"/>
  <c r="T41" i="11"/>
  <c r="T42" i="11"/>
  <c r="T43" i="11"/>
  <c r="T44" i="11"/>
  <c r="T45" i="11"/>
  <c r="T46" i="11"/>
  <c r="T47" i="11"/>
  <c r="T48" i="11"/>
  <c r="T49" i="11"/>
  <c r="T50" i="11"/>
  <c r="T51" i="11"/>
  <c r="T52" i="11"/>
  <c r="T53" i="11"/>
  <c r="T54" i="11"/>
  <c r="T55" i="11"/>
  <c r="T56" i="11"/>
  <c r="T57" i="11"/>
  <c r="T58" i="11"/>
  <c r="T59" i="11"/>
  <c r="T60" i="11"/>
  <c r="T61" i="11"/>
  <c r="T62" i="11"/>
  <c r="T63" i="11"/>
  <c r="T64" i="11"/>
  <c r="T65" i="11"/>
  <c r="T66" i="11"/>
  <c r="T67" i="11"/>
  <c r="T68" i="11"/>
  <c r="T69" i="11"/>
  <c r="T70" i="11"/>
  <c r="T71" i="11"/>
  <c r="T72" i="11"/>
  <c r="T73" i="11"/>
  <c r="T74" i="11"/>
  <c r="T75" i="11"/>
  <c r="T76" i="11"/>
  <c r="T77" i="11"/>
  <c r="T78" i="11"/>
  <c r="T79" i="11"/>
  <c r="T80" i="11"/>
  <c r="T81" i="11"/>
  <c r="T82" i="11"/>
  <c r="T83" i="11"/>
  <c r="T84" i="11"/>
  <c r="T85" i="11"/>
  <c r="T86" i="11"/>
  <c r="T87" i="11"/>
  <c r="T88" i="11"/>
  <c r="T89" i="11"/>
  <c r="T90" i="11"/>
  <c r="T91" i="11"/>
  <c r="T92" i="11"/>
  <c r="T93" i="11"/>
  <c r="T94" i="11"/>
  <c r="T95" i="11"/>
  <c r="T96" i="11"/>
  <c r="T97" i="11"/>
  <c r="T98" i="11"/>
  <c r="T99" i="11"/>
  <c r="T100" i="11"/>
  <c r="T101" i="11"/>
  <c r="T102" i="11"/>
  <c r="T103" i="11"/>
  <c r="T104" i="11"/>
  <c r="T105" i="11"/>
  <c r="T106" i="11"/>
  <c r="T107" i="11"/>
  <c r="T108" i="11"/>
  <c r="T109" i="11"/>
  <c r="T110" i="11"/>
  <c r="T111" i="11"/>
  <c r="T112" i="11"/>
  <c r="T113" i="11"/>
  <c r="T114" i="11"/>
  <c r="T115" i="11"/>
  <c r="T116" i="11"/>
  <c r="T117" i="11"/>
  <c r="T118" i="11"/>
  <c r="T119" i="11"/>
  <c r="T120" i="11"/>
  <c r="T121" i="11"/>
  <c r="T122" i="11"/>
  <c r="T123" i="11"/>
  <c r="T124" i="11"/>
  <c r="T125" i="11"/>
  <c r="T126" i="11"/>
  <c r="T127" i="11"/>
  <c r="T128" i="11"/>
  <c r="T129" i="11"/>
  <c r="T130" i="11"/>
  <c r="T131" i="11"/>
  <c r="T132" i="11"/>
  <c r="T133" i="11"/>
  <c r="T134" i="11"/>
  <c r="T135" i="11"/>
  <c r="T136" i="11"/>
  <c r="T137" i="11"/>
  <c r="T138" i="11"/>
  <c r="T139" i="11"/>
  <c r="T140" i="11"/>
  <c r="T141" i="11"/>
  <c r="T142" i="11"/>
  <c r="T143" i="11"/>
  <c r="T144" i="11"/>
  <c r="T145" i="11"/>
  <c r="T146" i="11"/>
  <c r="T147" i="11"/>
  <c r="T148" i="11"/>
  <c r="T149" i="11"/>
  <c r="T150" i="11"/>
  <c r="T151" i="11"/>
  <c r="T152" i="11"/>
  <c r="T153" i="11"/>
  <c r="T154" i="11"/>
  <c r="T155" i="11"/>
  <c r="T156" i="11"/>
  <c r="T157" i="11"/>
  <c r="T158" i="11"/>
  <c r="T159" i="11"/>
  <c r="T160" i="11"/>
  <c r="T161" i="11"/>
  <c r="T162" i="11"/>
  <c r="T163" i="11"/>
  <c r="T164" i="11"/>
  <c r="T165" i="11"/>
  <c r="T166" i="11"/>
  <c r="T167" i="11"/>
  <c r="T168" i="11"/>
  <c r="T169" i="11"/>
  <c r="T170" i="11"/>
  <c r="T171" i="11"/>
  <c r="T172" i="11"/>
  <c r="T173" i="11"/>
  <c r="T174" i="11"/>
  <c r="T175" i="11"/>
  <c r="T176" i="11"/>
  <c r="T177" i="11"/>
  <c r="T178" i="11"/>
  <c r="T179" i="11"/>
  <c r="T180" i="11"/>
  <c r="T181" i="11"/>
  <c r="T182" i="11"/>
  <c r="T183" i="11"/>
  <c r="T184" i="11"/>
  <c r="T185" i="11"/>
  <c r="T186" i="11"/>
  <c r="T187" i="11"/>
  <c r="T188" i="11"/>
  <c r="T189" i="11"/>
  <c r="T190" i="11"/>
  <c r="T191" i="11"/>
  <c r="T192" i="11"/>
  <c r="T193" i="11"/>
  <c r="T194" i="11"/>
  <c r="T195" i="11"/>
  <c r="T196" i="11"/>
  <c r="T197" i="11"/>
  <c r="T198" i="11"/>
  <c r="T199" i="11"/>
  <c r="T200" i="11"/>
  <c r="T201" i="11"/>
  <c r="T202" i="11"/>
  <c r="T203" i="11"/>
  <c r="T204" i="11"/>
  <c r="T205" i="11"/>
  <c r="T206" i="11"/>
  <c r="T207" i="11"/>
  <c r="T208" i="11"/>
  <c r="T209" i="11"/>
  <c r="T210" i="11"/>
  <c r="T211" i="11"/>
  <c r="T212" i="11"/>
  <c r="T213" i="11"/>
  <c r="T214" i="11"/>
  <c r="T215" i="11"/>
  <c r="T216" i="11"/>
  <c r="T217" i="11"/>
  <c r="T218" i="11"/>
  <c r="T219" i="11"/>
  <c r="T220" i="11"/>
  <c r="T221" i="11"/>
  <c r="T222" i="11"/>
  <c r="T223" i="11"/>
  <c r="T224" i="11"/>
  <c r="T225" i="11"/>
  <c r="T226" i="11"/>
  <c r="T227" i="11"/>
  <c r="T228" i="11"/>
  <c r="T229" i="11"/>
  <c r="T230" i="11"/>
  <c r="T231" i="11"/>
  <c r="T232" i="11"/>
  <c r="T233" i="11"/>
  <c r="T234" i="11"/>
  <c r="T235" i="11"/>
  <c r="T236" i="11"/>
  <c r="T237" i="11"/>
  <c r="T238" i="11"/>
  <c r="T239" i="11"/>
  <c r="T240" i="11"/>
  <c r="T241" i="11"/>
  <c r="T242" i="11"/>
  <c r="T243" i="11"/>
  <c r="T244" i="11"/>
  <c r="T245" i="11"/>
  <c r="T246" i="11"/>
  <c r="T247" i="11"/>
  <c r="T248" i="11"/>
  <c r="T249" i="11"/>
  <c r="T250" i="11"/>
  <c r="T251" i="11"/>
  <c r="T252" i="11"/>
  <c r="T253" i="11"/>
  <c r="T254" i="11"/>
  <c r="T255" i="11"/>
  <c r="T256" i="11"/>
  <c r="T257" i="11"/>
  <c r="T258" i="11"/>
  <c r="T259" i="11"/>
  <c r="T260" i="11"/>
  <c r="T261" i="11"/>
  <c r="T262" i="11"/>
  <c r="T263" i="11"/>
  <c r="T264" i="11"/>
  <c r="T265" i="11"/>
  <c r="T266" i="11"/>
  <c r="T267" i="11"/>
  <c r="T268" i="11"/>
  <c r="T269" i="11"/>
  <c r="T270" i="11"/>
  <c r="T271" i="11"/>
  <c r="T272" i="11"/>
  <c r="T273" i="11"/>
  <c r="T274" i="11"/>
  <c r="T275" i="11"/>
  <c r="T276" i="11"/>
  <c r="T277" i="11"/>
  <c r="T278" i="11"/>
  <c r="T279" i="11"/>
  <c r="T280" i="11"/>
  <c r="T281" i="11"/>
  <c r="T282" i="11"/>
  <c r="T283" i="11"/>
  <c r="T284" i="11"/>
  <c r="T285" i="11"/>
  <c r="T286" i="11"/>
  <c r="T287" i="11"/>
  <c r="T288" i="11"/>
  <c r="T289" i="11"/>
  <c r="T290" i="11"/>
  <c r="T291" i="11"/>
  <c r="T292" i="11"/>
  <c r="T293" i="11"/>
  <c r="T294" i="11"/>
  <c r="T295" i="11"/>
  <c r="T296" i="11"/>
  <c r="T297" i="11"/>
  <c r="T298" i="11"/>
  <c r="T299" i="11"/>
  <c r="T300" i="11"/>
  <c r="T301" i="11"/>
  <c r="T302" i="11"/>
  <c r="T303" i="11"/>
  <c r="T304" i="11"/>
  <c r="T305" i="11"/>
  <c r="T306" i="11"/>
  <c r="T307" i="11"/>
  <c r="T308" i="11"/>
  <c r="T309" i="11"/>
  <c r="T310" i="11"/>
  <c r="T311" i="11"/>
  <c r="T312" i="11"/>
  <c r="T313" i="11"/>
  <c r="T314" i="11"/>
  <c r="T315" i="11"/>
  <c r="T316" i="11"/>
  <c r="T317" i="11"/>
  <c r="T318" i="11"/>
  <c r="T319" i="11"/>
  <c r="T320" i="11"/>
  <c r="T321" i="11"/>
  <c r="T322" i="11"/>
  <c r="T323" i="11"/>
  <c r="T324" i="11"/>
  <c r="T325" i="11"/>
  <c r="T326" i="11"/>
  <c r="T327" i="11"/>
  <c r="T328" i="11"/>
  <c r="T329" i="11"/>
  <c r="T330" i="11"/>
  <c r="T331" i="11"/>
  <c r="T332" i="11"/>
  <c r="T333" i="11"/>
  <c r="T334" i="11"/>
  <c r="T335" i="11"/>
  <c r="T336" i="11"/>
  <c r="T337" i="11"/>
  <c r="T338" i="11"/>
  <c r="T339" i="11"/>
  <c r="T340" i="11"/>
  <c r="T341" i="11"/>
  <c r="T342" i="11"/>
  <c r="T343" i="11"/>
  <c r="T344" i="11"/>
  <c r="T345" i="11"/>
  <c r="T346" i="11"/>
  <c r="T347" i="11"/>
  <c r="T348" i="11"/>
  <c r="T349" i="11"/>
  <c r="T350" i="11"/>
  <c r="T6" i="11"/>
  <c r="S7" i="11"/>
  <c r="S8" i="11"/>
  <c r="S9" i="11"/>
  <c r="S10" i="11"/>
  <c r="S11" i="11"/>
  <c r="S12" i="11"/>
  <c r="S13" i="11"/>
  <c r="S14" i="11"/>
  <c r="S15" i="11"/>
  <c r="S16" i="11"/>
  <c r="S17" i="11"/>
  <c r="S18" i="11"/>
  <c r="S19" i="11"/>
  <c r="S20" i="11"/>
  <c r="S21" i="11"/>
  <c r="S22" i="11"/>
  <c r="S23" i="11"/>
  <c r="S24" i="11"/>
  <c r="S25" i="11"/>
  <c r="S26" i="11"/>
  <c r="S27" i="11"/>
  <c r="S28" i="11"/>
  <c r="S29" i="11"/>
  <c r="S30" i="11"/>
  <c r="S31" i="11"/>
  <c r="S32" i="11"/>
  <c r="S33" i="11"/>
  <c r="S34" i="11"/>
  <c r="S35" i="11"/>
  <c r="S36" i="11"/>
  <c r="S37" i="11"/>
  <c r="S38" i="11"/>
  <c r="S39" i="11"/>
  <c r="S40" i="11"/>
  <c r="S41" i="11"/>
  <c r="S42" i="11"/>
  <c r="S43" i="11"/>
  <c r="S44" i="11"/>
  <c r="S45" i="11"/>
  <c r="S46" i="11"/>
  <c r="S47" i="11"/>
  <c r="S48" i="11"/>
  <c r="S49" i="11"/>
  <c r="S50" i="11"/>
  <c r="S51" i="11"/>
  <c r="S52" i="11"/>
  <c r="S53" i="11"/>
  <c r="S54" i="11"/>
  <c r="S55" i="11"/>
  <c r="S56" i="11"/>
  <c r="S57" i="11"/>
  <c r="S58" i="11"/>
  <c r="S59" i="11"/>
  <c r="S60" i="11"/>
  <c r="S61" i="11"/>
  <c r="S62" i="11"/>
  <c r="S63" i="11"/>
  <c r="S64" i="11"/>
  <c r="S65" i="11"/>
  <c r="S66" i="11"/>
  <c r="S67" i="11"/>
  <c r="S68" i="11"/>
  <c r="S69" i="11"/>
  <c r="S70" i="11"/>
  <c r="S71" i="11"/>
  <c r="S72" i="11"/>
  <c r="S73" i="11"/>
  <c r="S74" i="11"/>
  <c r="S75" i="11"/>
  <c r="S76" i="11"/>
  <c r="S77" i="11"/>
  <c r="S78" i="11"/>
  <c r="S79" i="11"/>
  <c r="S80" i="11"/>
  <c r="S81" i="11"/>
  <c r="S82" i="11"/>
  <c r="S83" i="11"/>
  <c r="S84" i="11"/>
  <c r="S85" i="11"/>
  <c r="S86" i="11"/>
  <c r="S87" i="11"/>
  <c r="S88" i="11"/>
  <c r="S89" i="11"/>
  <c r="S90" i="11"/>
  <c r="S91" i="11"/>
  <c r="S92" i="11"/>
  <c r="S93" i="11"/>
  <c r="S94" i="11"/>
  <c r="S95" i="11"/>
  <c r="S96" i="11"/>
  <c r="S97" i="11"/>
  <c r="S98" i="11"/>
  <c r="S99" i="11"/>
  <c r="S100" i="11"/>
  <c r="S101" i="11"/>
  <c r="S102" i="11"/>
  <c r="S103" i="11"/>
  <c r="S104" i="11"/>
  <c r="S105" i="11"/>
  <c r="S106" i="11"/>
  <c r="S107" i="11"/>
  <c r="S108" i="11"/>
  <c r="S109" i="11"/>
  <c r="S110" i="11"/>
  <c r="S111" i="11"/>
  <c r="S112" i="11"/>
  <c r="S113" i="11"/>
  <c r="S114" i="11"/>
  <c r="S115" i="11"/>
  <c r="S116" i="11"/>
  <c r="S117" i="11"/>
  <c r="S118" i="11"/>
  <c r="S119" i="11"/>
  <c r="S120" i="11"/>
  <c r="S121" i="11"/>
  <c r="S122" i="11"/>
  <c r="S123" i="11"/>
  <c r="S124" i="11"/>
  <c r="S125" i="11"/>
  <c r="S126" i="11"/>
  <c r="S127" i="11"/>
  <c r="S128" i="11"/>
  <c r="S129" i="11"/>
  <c r="S130" i="11"/>
  <c r="S131" i="11"/>
  <c r="S132" i="11"/>
  <c r="S133" i="11"/>
  <c r="S134" i="11"/>
  <c r="S135" i="11"/>
  <c r="S136" i="11"/>
  <c r="S137" i="11"/>
  <c r="S138" i="11"/>
  <c r="S139" i="11"/>
  <c r="S140" i="11"/>
  <c r="S141" i="11"/>
  <c r="S142" i="11"/>
  <c r="S143" i="11"/>
  <c r="S144" i="11"/>
  <c r="S145" i="11"/>
  <c r="S146" i="11"/>
  <c r="S147" i="11"/>
  <c r="S148" i="11"/>
  <c r="S149" i="11"/>
  <c r="S150" i="11"/>
  <c r="S151" i="11"/>
  <c r="S152" i="11"/>
  <c r="S153" i="11"/>
  <c r="S154" i="11"/>
  <c r="S155" i="11"/>
  <c r="S156" i="11"/>
  <c r="S157" i="11"/>
  <c r="S158" i="11"/>
  <c r="S159" i="11"/>
  <c r="S160" i="11"/>
  <c r="S161" i="11"/>
  <c r="S162" i="11"/>
  <c r="S163" i="11"/>
  <c r="S164" i="11"/>
  <c r="S165" i="11"/>
  <c r="S166" i="11"/>
  <c r="S167" i="11"/>
  <c r="S168" i="11"/>
  <c r="S169" i="11"/>
  <c r="S170" i="11"/>
  <c r="S171" i="11"/>
  <c r="S172" i="11"/>
  <c r="S173" i="11"/>
  <c r="U173" i="11" s="1"/>
  <c r="S174" i="11"/>
  <c r="S175" i="11"/>
  <c r="S176" i="11"/>
  <c r="S177" i="11"/>
  <c r="S178" i="11"/>
  <c r="S179" i="11"/>
  <c r="S180" i="11"/>
  <c r="S181" i="11"/>
  <c r="S182" i="11"/>
  <c r="S183" i="11"/>
  <c r="S184" i="11"/>
  <c r="S185" i="11"/>
  <c r="S186" i="11"/>
  <c r="S187" i="11"/>
  <c r="S188" i="11"/>
  <c r="S189" i="11"/>
  <c r="S190" i="11"/>
  <c r="S191" i="11"/>
  <c r="S192" i="11"/>
  <c r="S193" i="11"/>
  <c r="S194" i="11"/>
  <c r="S195" i="11"/>
  <c r="S196" i="11"/>
  <c r="S197" i="11"/>
  <c r="S198" i="11"/>
  <c r="S199" i="11"/>
  <c r="S200" i="11"/>
  <c r="S201" i="11"/>
  <c r="S202" i="11"/>
  <c r="S203" i="11"/>
  <c r="S204" i="11"/>
  <c r="S205" i="11"/>
  <c r="S206" i="11"/>
  <c r="S207" i="11"/>
  <c r="S208" i="11"/>
  <c r="S209" i="11"/>
  <c r="S210" i="11"/>
  <c r="S211" i="11"/>
  <c r="S212" i="11"/>
  <c r="S213" i="11"/>
  <c r="S214" i="11"/>
  <c r="S215" i="11"/>
  <c r="S216" i="11"/>
  <c r="S217" i="11"/>
  <c r="S218" i="11"/>
  <c r="S219" i="11"/>
  <c r="S220" i="11"/>
  <c r="S221" i="11"/>
  <c r="S222" i="11"/>
  <c r="S223" i="11"/>
  <c r="S224" i="11"/>
  <c r="S225" i="11"/>
  <c r="S226" i="11"/>
  <c r="S227" i="11"/>
  <c r="S228" i="11"/>
  <c r="S229" i="11"/>
  <c r="S230" i="11"/>
  <c r="S231" i="11"/>
  <c r="S232" i="11"/>
  <c r="S233" i="11"/>
  <c r="S234" i="11"/>
  <c r="S235" i="11"/>
  <c r="S236" i="11"/>
  <c r="S237" i="11"/>
  <c r="S238" i="11"/>
  <c r="S239" i="11"/>
  <c r="S240" i="11"/>
  <c r="S241" i="11"/>
  <c r="S242" i="11"/>
  <c r="S243" i="11"/>
  <c r="S244" i="11"/>
  <c r="S245" i="11"/>
  <c r="S246" i="11"/>
  <c r="S247" i="11"/>
  <c r="S248" i="11"/>
  <c r="S249" i="11"/>
  <c r="S250" i="11"/>
  <c r="S251" i="11"/>
  <c r="S252" i="11"/>
  <c r="S253" i="11"/>
  <c r="S254" i="11"/>
  <c r="S255" i="11"/>
  <c r="S256" i="11"/>
  <c r="S257" i="11"/>
  <c r="S258" i="11"/>
  <c r="S259" i="11"/>
  <c r="S260" i="11"/>
  <c r="S261" i="11"/>
  <c r="S262" i="11"/>
  <c r="S263" i="11"/>
  <c r="S264" i="11"/>
  <c r="S265" i="11"/>
  <c r="S266" i="11"/>
  <c r="S267" i="11"/>
  <c r="S268" i="11"/>
  <c r="S269" i="11"/>
  <c r="S270" i="11"/>
  <c r="S271" i="11"/>
  <c r="S272" i="11"/>
  <c r="S273" i="11"/>
  <c r="S274" i="11"/>
  <c r="S275" i="11"/>
  <c r="S276" i="11"/>
  <c r="S277" i="11"/>
  <c r="S278" i="11"/>
  <c r="S279" i="11"/>
  <c r="S280" i="11"/>
  <c r="S281" i="11"/>
  <c r="S282" i="11"/>
  <c r="S283" i="11"/>
  <c r="S284" i="11"/>
  <c r="S285" i="11"/>
  <c r="S286" i="11"/>
  <c r="S287" i="11"/>
  <c r="S288" i="11"/>
  <c r="S289" i="11"/>
  <c r="S290" i="11"/>
  <c r="S291" i="11"/>
  <c r="S292" i="11"/>
  <c r="S293" i="11"/>
  <c r="S294" i="11"/>
  <c r="S295" i="11"/>
  <c r="S296" i="11"/>
  <c r="S297" i="11"/>
  <c r="S298" i="11"/>
  <c r="S299" i="11"/>
  <c r="S300" i="11"/>
  <c r="S301" i="11"/>
  <c r="S302" i="11"/>
  <c r="S303" i="11"/>
  <c r="S304" i="11"/>
  <c r="S305" i="11"/>
  <c r="S306" i="11"/>
  <c r="S307" i="11"/>
  <c r="S308" i="11"/>
  <c r="S309" i="11"/>
  <c r="S310" i="11"/>
  <c r="S311" i="11"/>
  <c r="S312" i="11"/>
  <c r="S313" i="11"/>
  <c r="S314" i="11"/>
  <c r="S315" i="11"/>
  <c r="S316" i="11"/>
  <c r="S317" i="11"/>
  <c r="S318" i="11"/>
  <c r="S319" i="11"/>
  <c r="S320" i="11"/>
  <c r="S321" i="11"/>
  <c r="S322" i="11"/>
  <c r="S323" i="11"/>
  <c r="S324" i="11"/>
  <c r="S325" i="11"/>
  <c r="S326" i="11"/>
  <c r="S327" i="11"/>
  <c r="S328" i="11"/>
  <c r="S329" i="11"/>
  <c r="S330" i="11"/>
  <c r="S331" i="11"/>
  <c r="S332" i="11"/>
  <c r="S333" i="11"/>
  <c r="S334" i="11"/>
  <c r="S335" i="11"/>
  <c r="S336" i="11"/>
  <c r="S337" i="11"/>
  <c r="S338" i="11"/>
  <c r="S339" i="11"/>
  <c r="S340" i="11"/>
  <c r="S341" i="11"/>
  <c r="S342" i="11"/>
  <c r="S343" i="11"/>
  <c r="S344" i="11"/>
  <c r="S345" i="11"/>
  <c r="S346" i="11"/>
  <c r="S347" i="11"/>
  <c r="S348" i="11"/>
  <c r="S349" i="11"/>
  <c r="S350" i="11"/>
  <c r="S6" i="11"/>
  <c r="Q7" i="11"/>
  <c r="R7" i="11" s="1"/>
  <c r="H81" i="12" s="1"/>
  <c r="Q8" i="11"/>
  <c r="R8" i="11" s="1"/>
  <c r="H201" i="12" s="1"/>
  <c r="Q9" i="11"/>
  <c r="R9" i="11" s="1"/>
  <c r="H350" i="12" s="1"/>
  <c r="Q10" i="11"/>
  <c r="R10" i="11" s="1"/>
  <c r="H283" i="12" s="1"/>
  <c r="Q11" i="11"/>
  <c r="R11" i="11" s="1"/>
  <c r="H316" i="12" s="1"/>
  <c r="Q12" i="11"/>
  <c r="R12" i="11" s="1"/>
  <c r="H238" i="12" s="1"/>
  <c r="Q13" i="11"/>
  <c r="R13" i="11" s="1"/>
  <c r="H53" i="12" s="1"/>
  <c r="Q14" i="11"/>
  <c r="R14" i="11" s="1"/>
  <c r="H165" i="12" s="1"/>
  <c r="Q15" i="11"/>
  <c r="R15" i="11" s="1"/>
  <c r="H244" i="12" s="1"/>
  <c r="Q16" i="11"/>
  <c r="R16" i="11" s="1"/>
  <c r="H153" i="12" s="1"/>
  <c r="Q17" i="11"/>
  <c r="R17" i="11" s="1"/>
  <c r="H84" i="12" s="1"/>
  <c r="Q18" i="11"/>
  <c r="R18" i="11" s="1"/>
  <c r="H285" i="12" s="1"/>
  <c r="Q19" i="11"/>
  <c r="R19" i="11" s="1"/>
  <c r="H237" i="12" s="1"/>
  <c r="Q20" i="11"/>
  <c r="R20" i="11" s="1"/>
  <c r="H141" i="12" s="1"/>
  <c r="Q21" i="11"/>
  <c r="R21" i="11" s="1"/>
  <c r="H185" i="12" s="1"/>
  <c r="Q22" i="11"/>
  <c r="R22" i="11" s="1"/>
  <c r="H69" i="12" s="1"/>
  <c r="Q23" i="11"/>
  <c r="R23" i="11" s="1"/>
  <c r="H134" i="12" s="1"/>
  <c r="Q24" i="11"/>
  <c r="R24" i="11" s="1"/>
  <c r="H183" i="12" s="1"/>
  <c r="Q25" i="11"/>
  <c r="R25" i="11" s="1"/>
  <c r="H143" i="12" s="1"/>
  <c r="Q26" i="11"/>
  <c r="R26" i="11" s="1"/>
  <c r="H177" i="12" s="1"/>
  <c r="Q27" i="11"/>
  <c r="R27" i="11" s="1"/>
  <c r="H119" i="12" s="1"/>
  <c r="Q28" i="11"/>
  <c r="R28" i="11" s="1"/>
  <c r="H315" i="12" s="1"/>
  <c r="Q29" i="11"/>
  <c r="R29" i="11" s="1"/>
  <c r="H233" i="12" s="1"/>
  <c r="Q30" i="11"/>
  <c r="R30" i="11" s="1"/>
  <c r="H193" i="12" s="1"/>
  <c r="Q31" i="11"/>
  <c r="R31" i="11" s="1"/>
  <c r="H95" i="12" s="1"/>
  <c r="Q32" i="11"/>
  <c r="R32" i="11" s="1"/>
  <c r="H90" i="12" s="1"/>
  <c r="Q33" i="11"/>
  <c r="R33" i="11" s="1"/>
  <c r="H133" i="12" s="1"/>
  <c r="Q34" i="11"/>
  <c r="R34" i="11" s="1"/>
  <c r="H271" i="12" s="1"/>
  <c r="Q35" i="11"/>
  <c r="R35" i="11" s="1"/>
  <c r="H206" i="12" s="1"/>
  <c r="Q36" i="11"/>
  <c r="R36" i="11" s="1"/>
  <c r="H191" i="12" s="1"/>
  <c r="Q37" i="11"/>
  <c r="R37" i="11" s="1"/>
  <c r="H154" i="12" s="1"/>
  <c r="Q38" i="11"/>
  <c r="R38" i="11" s="1"/>
  <c r="H329" i="12" s="1"/>
  <c r="Q39" i="11"/>
  <c r="R39" i="11" s="1"/>
  <c r="H209" i="12" s="1"/>
  <c r="Q40" i="11"/>
  <c r="R40" i="11" s="1"/>
  <c r="H353" i="12" s="1"/>
  <c r="Q41" i="11"/>
  <c r="R41" i="11" s="1"/>
  <c r="H147" i="12" s="1"/>
  <c r="Q42" i="11"/>
  <c r="R42" i="11" s="1"/>
  <c r="H322" i="12" s="1"/>
  <c r="Q43" i="11"/>
  <c r="R43" i="11" s="1"/>
  <c r="H277" i="12" s="1"/>
  <c r="Q44" i="11"/>
  <c r="R44" i="11" s="1"/>
  <c r="H348" i="12" s="1"/>
  <c r="Q45" i="11"/>
  <c r="R45" i="11" s="1"/>
  <c r="H269" i="12" s="1"/>
  <c r="Q46" i="11"/>
  <c r="R46" i="11" s="1"/>
  <c r="H60" i="12" s="1"/>
  <c r="Q47" i="11"/>
  <c r="R47" i="11" s="1"/>
  <c r="H184" i="12" s="1"/>
  <c r="Q48" i="11"/>
  <c r="R48" i="11" s="1"/>
  <c r="H78" i="12" s="1"/>
  <c r="Q49" i="11"/>
  <c r="R49" i="11" s="1"/>
  <c r="H305" i="12" s="1"/>
  <c r="Q50" i="11"/>
  <c r="R50" i="11" s="1"/>
  <c r="H241" i="12" s="1"/>
  <c r="Q51" i="11"/>
  <c r="R51" i="11" s="1"/>
  <c r="H135" i="12" s="1"/>
  <c r="Q52" i="11"/>
  <c r="R52" i="11" s="1"/>
  <c r="H61" i="12" s="1"/>
  <c r="Q53" i="11"/>
  <c r="R53" i="11" s="1"/>
  <c r="H257" i="12" s="1"/>
  <c r="Q54" i="11"/>
  <c r="R54" i="11" s="1"/>
  <c r="H138" i="12" s="1"/>
  <c r="Q55" i="11"/>
  <c r="R55" i="11" s="1"/>
  <c r="H166" i="12" s="1"/>
  <c r="Q56" i="11"/>
  <c r="R56" i="11" s="1"/>
  <c r="H137" i="12" s="1"/>
  <c r="Q57" i="11"/>
  <c r="R57" i="11" s="1"/>
  <c r="H224" i="12" s="1"/>
  <c r="Q58" i="11"/>
  <c r="R58" i="11" s="1"/>
  <c r="H217" i="12" s="1"/>
  <c r="Q59" i="11"/>
  <c r="R59" i="11" s="1"/>
  <c r="H222" i="12" s="1"/>
  <c r="Q60" i="11"/>
  <c r="R60" i="11" s="1"/>
  <c r="H173" i="12" s="1"/>
  <c r="Q61" i="11"/>
  <c r="R61" i="11" s="1"/>
  <c r="H267" i="12" s="1"/>
  <c r="Q62" i="11"/>
  <c r="R62" i="11" s="1"/>
  <c r="H180" i="12" s="1"/>
  <c r="Q63" i="11"/>
  <c r="R63" i="11" s="1"/>
  <c r="H75" i="12" s="1"/>
  <c r="Q64" i="11"/>
  <c r="R64" i="11" s="1"/>
  <c r="H93" i="12" s="1"/>
  <c r="Q65" i="11"/>
  <c r="R65" i="11" s="1"/>
  <c r="H121" i="12" s="1"/>
  <c r="Q66" i="11"/>
  <c r="R66" i="11" s="1"/>
  <c r="H70" i="12" s="1"/>
  <c r="Q67" i="11"/>
  <c r="R67" i="11" s="1"/>
  <c r="H221" i="12" s="1"/>
  <c r="Q68" i="11"/>
  <c r="R68" i="11" s="1"/>
  <c r="H83" i="12" s="1"/>
  <c r="Q69" i="11"/>
  <c r="R69" i="11" s="1"/>
  <c r="H240" i="12" s="1"/>
  <c r="Q70" i="11"/>
  <c r="R70" i="11" s="1"/>
  <c r="H82" i="12" s="1"/>
  <c r="Q71" i="11"/>
  <c r="R71" i="11" s="1"/>
  <c r="H113" i="12" s="1"/>
  <c r="Q72" i="11"/>
  <c r="R72" i="11" s="1"/>
  <c r="H96" i="12" s="1"/>
  <c r="Q73" i="11"/>
  <c r="R73" i="11" s="1"/>
  <c r="H68" i="12" s="1"/>
  <c r="Q74" i="11"/>
  <c r="R74" i="11" s="1"/>
  <c r="H150" i="12" s="1"/>
  <c r="Q75" i="11"/>
  <c r="R75" i="11" s="1"/>
  <c r="H171" i="12" s="1"/>
  <c r="Q76" i="11"/>
  <c r="R76" i="11" s="1"/>
  <c r="H236" i="12" s="1"/>
  <c r="Q77" i="11"/>
  <c r="R77" i="11" s="1"/>
  <c r="H189" i="12" s="1"/>
  <c r="Q78" i="11"/>
  <c r="R78" i="11" s="1"/>
  <c r="H272" i="12" s="1"/>
  <c r="Q79" i="11"/>
  <c r="R79" i="11" s="1"/>
  <c r="H167" i="12" s="1"/>
  <c r="Q80" i="11"/>
  <c r="R80" i="11" s="1"/>
  <c r="H62" i="12" s="1"/>
  <c r="Q81" i="11"/>
  <c r="R81" i="11" s="1"/>
  <c r="H110" i="12" s="1"/>
  <c r="Q82" i="11"/>
  <c r="R82" i="11" s="1"/>
  <c r="H117" i="12" s="1"/>
  <c r="Q83" i="11"/>
  <c r="R83" i="11" s="1"/>
  <c r="H51" i="12" s="1"/>
  <c r="Q84" i="11"/>
  <c r="R84" i="11" s="1"/>
  <c r="H43" i="12" s="1"/>
  <c r="Q85" i="11"/>
  <c r="R85" i="11" s="1"/>
  <c r="H169" i="12" s="1"/>
  <c r="Q86" i="11"/>
  <c r="R86" i="11" s="1"/>
  <c r="H194" i="12" s="1"/>
  <c r="Q87" i="11"/>
  <c r="R87" i="11" s="1"/>
  <c r="H187" i="12" s="1"/>
  <c r="Q88" i="11"/>
  <c r="R88" i="11" s="1"/>
  <c r="H109" i="12" s="1"/>
  <c r="Q89" i="11"/>
  <c r="R89" i="11" s="1"/>
  <c r="H144" i="12" s="1"/>
  <c r="Q90" i="11"/>
  <c r="R90" i="11" s="1"/>
  <c r="H182" i="12" s="1"/>
  <c r="Q91" i="11"/>
  <c r="R91" i="11" s="1"/>
  <c r="H85" i="12" s="1"/>
  <c r="Q92" i="11"/>
  <c r="R92" i="11" s="1"/>
  <c r="H302" i="12" s="1"/>
  <c r="Q93" i="11"/>
  <c r="R93" i="11" s="1"/>
  <c r="H129" i="12" s="1"/>
  <c r="Q94" i="11"/>
  <c r="R94" i="11" s="1"/>
  <c r="H162" i="12" s="1"/>
  <c r="Q95" i="11"/>
  <c r="R95" i="11" s="1"/>
  <c r="H232" i="12" s="1"/>
  <c r="Q96" i="11"/>
  <c r="R96" i="11" s="1"/>
  <c r="H319" i="12" s="1"/>
  <c r="Q97" i="11"/>
  <c r="R97" i="11" s="1"/>
  <c r="H196" i="12" s="1"/>
  <c r="Q98" i="11"/>
  <c r="R98" i="11" s="1"/>
  <c r="H242" i="12" s="1"/>
  <c r="Q99" i="11"/>
  <c r="R99" i="11" s="1"/>
  <c r="H170" i="12" s="1"/>
  <c r="Q100" i="11"/>
  <c r="R100" i="11" s="1"/>
  <c r="H245" i="12" s="1"/>
  <c r="Q101" i="11"/>
  <c r="R101" i="11" s="1"/>
  <c r="H125" i="12" s="1"/>
  <c r="Q102" i="11"/>
  <c r="R102" i="11" s="1"/>
  <c r="H192" i="12" s="1"/>
  <c r="Q103" i="11"/>
  <c r="R103" i="11" s="1"/>
  <c r="H274" i="12" s="1"/>
  <c r="Q104" i="11"/>
  <c r="R104" i="11" s="1"/>
  <c r="H258" i="12" s="1"/>
  <c r="Q105" i="11"/>
  <c r="R105" i="11" s="1"/>
  <c r="H295" i="12" s="1"/>
  <c r="Q106" i="11"/>
  <c r="R106" i="11" s="1"/>
  <c r="H306" i="12" s="1"/>
  <c r="Q107" i="11"/>
  <c r="R107" i="11" s="1"/>
  <c r="H246" i="12" s="1"/>
  <c r="Q108" i="11"/>
  <c r="R108" i="11" s="1"/>
  <c r="H320" i="12" s="1"/>
  <c r="Q109" i="11"/>
  <c r="R109" i="11" s="1"/>
  <c r="H247" i="12" s="1"/>
  <c r="Q110" i="11"/>
  <c r="R110" i="11" s="1"/>
  <c r="H354" i="12" s="1"/>
  <c r="Q111" i="11"/>
  <c r="R111" i="11" s="1"/>
  <c r="H208" i="12" s="1"/>
  <c r="Q112" i="11"/>
  <c r="R112" i="11" s="1"/>
  <c r="H198" i="12" s="1"/>
  <c r="Q113" i="11"/>
  <c r="R113" i="11" s="1"/>
  <c r="H281" i="12" s="1"/>
  <c r="Q114" i="11"/>
  <c r="R114" i="11" s="1"/>
  <c r="H280" i="12" s="1"/>
  <c r="Q115" i="11"/>
  <c r="R115" i="11" s="1"/>
  <c r="H268" i="12" s="1"/>
  <c r="Q116" i="11"/>
  <c r="R116" i="11" s="1"/>
  <c r="H230" i="12" s="1"/>
  <c r="Q117" i="11"/>
  <c r="R117" i="11" s="1"/>
  <c r="H36" i="12" s="1"/>
  <c r="Q118" i="11"/>
  <c r="R118" i="11" s="1"/>
  <c r="H155" i="12" s="1"/>
  <c r="Q119" i="11"/>
  <c r="R119" i="11" s="1"/>
  <c r="H287" i="12" s="1"/>
  <c r="Q120" i="11"/>
  <c r="R120" i="11" s="1"/>
  <c r="H311" i="12" s="1"/>
  <c r="Q121" i="11"/>
  <c r="R121" i="11" s="1"/>
  <c r="H270" i="12" s="1"/>
  <c r="Q122" i="11"/>
  <c r="R122" i="11" s="1"/>
  <c r="H259" i="12" s="1"/>
  <c r="Q123" i="11"/>
  <c r="R123" i="11" s="1"/>
  <c r="H324" i="12" s="1"/>
  <c r="Q124" i="11"/>
  <c r="R124" i="11" s="1"/>
  <c r="H355" i="12" s="1"/>
  <c r="Q125" i="11"/>
  <c r="R125" i="11" s="1"/>
  <c r="H325" i="12" s="1"/>
  <c r="Q126" i="11"/>
  <c r="R126" i="11" s="1"/>
  <c r="H304" i="12" s="1"/>
  <c r="Q127" i="11"/>
  <c r="R127" i="11" s="1"/>
  <c r="H149" i="12" s="1"/>
  <c r="Q128" i="11"/>
  <c r="R128" i="11" s="1"/>
  <c r="H300" i="12" s="1"/>
  <c r="Q129" i="11"/>
  <c r="R129" i="11" s="1"/>
  <c r="H291" i="12" s="1"/>
  <c r="Q130" i="11"/>
  <c r="R130" i="11" s="1"/>
  <c r="H97" i="12" s="1"/>
  <c r="Q131" i="11"/>
  <c r="R131" i="11" s="1"/>
  <c r="H345" i="12" s="1"/>
  <c r="Q132" i="11"/>
  <c r="R132" i="11" s="1"/>
  <c r="H296" i="12" s="1"/>
  <c r="Q133" i="11"/>
  <c r="R133" i="11" s="1"/>
  <c r="H112" i="12" s="1"/>
  <c r="Q134" i="11"/>
  <c r="R134" i="11" s="1"/>
  <c r="H312" i="12" s="1"/>
  <c r="Q135" i="11"/>
  <c r="R135" i="11" s="1"/>
  <c r="H163" i="12" s="1"/>
  <c r="Q136" i="11"/>
  <c r="R136" i="11" s="1"/>
  <c r="H263" i="12" s="1"/>
  <c r="Q137" i="11"/>
  <c r="R137" i="11" s="1"/>
  <c r="H203" i="12" s="1"/>
  <c r="Q138" i="11"/>
  <c r="R138" i="11" s="1"/>
  <c r="H211" i="12" s="1"/>
  <c r="Q139" i="11"/>
  <c r="R139" i="11" s="1"/>
  <c r="H156" i="12" s="1"/>
  <c r="Q140" i="11"/>
  <c r="R140" i="11" s="1"/>
  <c r="H356" i="12" s="1"/>
  <c r="Q141" i="11"/>
  <c r="R141" i="11" s="1"/>
  <c r="H262" i="12" s="1"/>
  <c r="Q142" i="11"/>
  <c r="R142" i="11" s="1"/>
  <c r="H115" i="12" s="1"/>
  <c r="Q143" i="11"/>
  <c r="R143" i="11" s="1"/>
  <c r="H308" i="12" s="1"/>
  <c r="Q144" i="11"/>
  <c r="R144" i="11" s="1"/>
  <c r="H111" i="12" s="1"/>
  <c r="Q145" i="11"/>
  <c r="R145" i="11" s="1"/>
  <c r="H357" i="12" s="1"/>
  <c r="Q146" i="11"/>
  <c r="R146" i="11" s="1"/>
  <c r="H307" i="12" s="1"/>
  <c r="Q147" i="11"/>
  <c r="R147" i="11" s="1"/>
  <c r="H30" i="12" s="1"/>
  <c r="Q148" i="11"/>
  <c r="R148" i="11" s="1"/>
  <c r="H98" i="12" s="1"/>
  <c r="Q149" i="11"/>
  <c r="R149" i="11" s="1"/>
  <c r="H26" i="12" s="1"/>
  <c r="Q150" i="11"/>
  <c r="R150" i="11" s="1"/>
  <c r="H265" i="12" s="1"/>
  <c r="Q151" i="11"/>
  <c r="R151" i="11" s="1"/>
  <c r="H346" i="12" s="1"/>
  <c r="Q152" i="11"/>
  <c r="R152" i="11" s="1"/>
  <c r="H99" i="12" s="1"/>
  <c r="Q153" i="11"/>
  <c r="R153" i="11" s="1"/>
  <c r="H91" i="12" s="1"/>
  <c r="Q154" i="11"/>
  <c r="R154" i="11" s="1"/>
  <c r="H37" i="12" s="1"/>
  <c r="Q155" i="11"/>
  <c r="R155" i="11" s="1"/>
  <c r="H332" i="12" s="1"/>
  <c r="Q156" i="11"/>
  <c r="R156" i="11" s="1"/>
  <c r="H63" i="12" s="1"/>
  <c r="Q157" i="11"/>
  <c r="R157" i="11" s="1"/>
  <c r="H100" i="12" s="1"/>
  <c r="Q158" i="11"/>
  <c r="R158" i="11" s="1"/>
  <c r="H27" i="12" s="1"/>
  <c r="Q159" i="11"/>
  <c r="R159" i="11" s="1"/>
  <c r="H127" i="12" s="1"/>
  <c r="Q160" i="11"/>
  <c r="R160" i="11" s="1"/>
  <c r="H205" i="12" s="1"/>
  <c r="Q161" i="11"/>
  <c r="R161" i="11" s="1"/>
  <c r="H146" i="12" s="1"/>
  <c r="Q162" i="11"/>
  <c r="R162" i="11" s="1"/>
  <c r="H279" i="12" s="1"/>
  <c r="Q163" i="11"/>
  <c r="R163" i="11" s="1"/>
  <c r="H140" i="12" s="1"/>
  <c r="Q164" i="11"/>
  <c r="R164" i="11" s="1"/>
  <c r="H126" i="12" s="1"/>
  <c r="Q165" i="11"/>
  <c r="R165" i="11" s="1"/>
  <c r="H349" i="12" s="1"/>
  <c r="Q166" i="11"/>
  <c r="R166" i="11" s="1"/>
  <c r="H86" i="12" s="1"/>
  <c r="Q167" i="11"/>
  <c r="R167" i="11" s="1"/>
  <c r="H299" i="12" s="1"/>
  <c r="Q168" i="11"/>
  <c r="R168" i="11" s="1"/>
  <c r="H148" i="12" s="1"/>
  <c r="Q169" i="11"/>
  <c r="R169" i="11" s="1"/>
  <c r="H164" i="12" s="1"/>
  <c r="Q170" i="11"/>
  <c r="R170" i="11" s="1"/>
  <c r="H130" i="12" s="1"/>
  <c r="Q171" i="11"/>
  <c r="R171" i="11" s="1"/>
  <c r="H123" i="12" s="1"/>
  <c r="Q172" i="11"/>
  <c r="R172" i="11" s="1"/>
  <c r="H326" i="12" s="1"/>
  <c r="Q173" i="11"/>
  <c r="R173" i="11" s="1"/>
  <c r="H321" i="12" s="1"/>
  <c r="Q174" i="11"/>
  <c r="R174" i="11" s="1"/>
  <c r="H340" i="12" s="1"/>
  <c r="Q175" i="11"/>
  <c r="R175" i="11" s="1"/>
  <c r="H131" i="12" s="1"/>
  <c r="Q176" i="11"/>
  <c r="R176" i="11" s="1"/>
  <c r="H118" i="12" s="1"/>
  <c r="Q177" i="11"/>
  <c r="R177" i="11" s="1"/>
  <c r="H261" i="12" s="1"/>
  <c r="Q178" i="11"/>
  <c r="R178" i="11" s="1"/>
  <c r="H338" i="12" s="1"/>
  <c r="Q179" i="11"/>
  <c r="R179" i="11" s="1"/>
  <c r="H314" i="12" s="1"/>
  <c r="Q180" i="11"/>
  <c r="R180" i="11" s="1"/>
  <c r="H39" i="12" s="1"/>
  <c r="Q181" i="11"/>
  <c r="R181" i="11" s="1"/>
  <c r="H344" i="12" s="1"/>
  <c r="Q182" i="11"/>
  <c r="R182" i="11" s="1"/>
  <c r="H197" i="12" s="1"/>
  <c r="Q183" i="11"/>
  <c r="R183" i="11" s="1"/>
  <c r="H358" i="12" s="1"/>
  <c r="Q184" i="11"/>
  <c r="R184" i="11" s="1"/>
  <c r="H339" i="12" s="1"/>
  <c r="Q185" i="11"/>
  <c r="R185" i="11" s="1"/>
  <c r="H342" i="12" s="1"/>
  <c r="Q186" i="11"/>
  <c r="R186" i="11" s="1"/>
  <c r="H136" i="12" s="1"/>
  <c r="Q187" i="11"/>
  <c r="R187" i="11" s="1"/>
  <c r="H151" i="12" s="1"/>
  <c r="Q188" i="11"/>
  <c r="R188" i="11" s="1"/>
  <c r="H128" i="12" s="1"/>
  <c r="Q189" i="11"/>
  <c r="R189" i="11" s="1"/>
  <c r="H318" i="12" s="1"/>
  <c r="Q190" i="11"/>
  <c r="R190" i="11" s="1"/>
  <c r="H290" i="12" s="1"/>
  <c r="Q191" i="11"/>
  <c r="R191" i="11" s="1"/>
  <c r="H105" i="12" s="1"/>
  <c r="Q192" i="11"/>
  <c r="R192" i="11" s="1"/>
  <c r="H286" i="12" s="1"/>
  <c r="Q193" i="11"/>
  <c r="R193" i="11" s="1"/>
  <c r="H157" i="12" s="1"/>
  <c r="Q194" i="11"/>
  <c r="R194" i="11" s="1"/>
  <c r="H210" i="12" s="1"/>
  <c r="Q195" i="11"/>
  <c r="R195" i="11" s="1"/>
  <c r="H293" i="12" s="1"/>
  <c r="Q196" i="11"/>
  <c r="R196" i="11" s="1"/>
  <c r="H334" i="12" s="1"/>
  <c r="Q197" i="11"/>
  <c r="R197" i="11" s="1"/>
  <c r="H335" i="12" s="1"/>
  <c r="Q198" i="11"/>
  <c r="R198" i="11" s="1"/>
  <c r="H235" i="12" s="1"/>
  <c r="Q199" i="11"/>
  <c r="R199" i="11" s="1"/>
  <c r="H145" i="12" s="1"/>
  <c r="Q200" i="11"/>
  <c r="R200" i="11" s="1"/>
  <c r="H310" i="12" s="1"/>
  <c r="Q201" i="11"/>
  <c r="R201" i="11" s="1"/>
  <c r="H120" i="12" s="1"/>
  <c r="Q202" i="11"/>
  <c r="R202" i="11" s="1"/>
  <c r="H106" i="12" s="1"/>
  <c r="Q203" i="11"/>
  <c r="R203" i="11" s="1"/>
  <c r="H122" i="12" s="1"/>
  <c r="Q204" i="11"/>
  <c r="R204" i="11" s="1"/>
  <c r="H359" i="12" s="1"/>
  <c r="Q205" i="11"/>
  <c r="R205" i="11" s="1"/>
  <c r="H317" i="12" s="1"/>
  <c r="Q206" i="11"/>
  <c r="R206" i="11" s="1"/>
  <c r="H298" i="12" s="1"/>
  <c r="Q207" i="11"/>
  <c r="R207" i="11" s="1"/>
  <c r="H360" i="12" s="1"/>
  <c r="Q208" i="11"/>
  <c r="R208" i="11" s="1"/>
  <c r="H313" i="12" s="1"/>
  <c r="Q209" i="11"/>
  <c r="R209" i="11" s="1"/>
  <c r="H142" i="12" s="1"/>
  <c r="Q210" i="11"/>
  <c r="R210" i="11" s="1"/>
  <c r="H116" i="12" s="1"/>
  <c r="Q211" i="11"/>
  <c r="R211" i="11" s="1"/>
  <c r="H132" i="12" s="1"/>
  <c r="Q212" i="11"/>
  <c r="R212" i="11" s="1"/>
  <c r="H80" i="12" s="1"/>
  <c r="Q213" i="11"/>
  <c r="R213" i="11" s="1"/>
  <c r="H200" i="12" s="1"/>
  <c r="Q214" i="11"/>
  <c r="R214" i="11" s="1"/>
  <c r="H225" i="12" s="1"/>
  <c r="Q215" i="11"/>
  <c r="R215" i="11" s="1"/>
  <c r="H195" i="12" s="1"/>
  <c r="Q216" i="11"/>
  <c r="R216" i="11" s="1"/>
  <c r="H161" i="12" s="1"/>
  <c r="Q217" i="11"/>
  <c r="R217" i="11" s="1"/>
  <c r="H202" i="12" s="1"/>
  <c r="Q218" i="11"/>
  <c r="R218" i="11" s="1"/>
  <c r="H190" i="12" s="1"/>
  <c r="Q219" i="11"/>
  <c r="R219" i="11" s="1"/>
  <c r="H216" i="12" s="1"/>
  <c r="Q220" i="11"/>
  <c r="R220" i="11" s="1"/>
  <c r="H72" i="12" s="1"/>
  <c r="Q221" i="11"/>
  <c r="R221" i="11" s="1"/>
  <c r="H152" i="12" s="1"/>
  <c r="Q222" i="11"/>
  <c r="R222" i="11" s="1"/>
  <c r="H158" i="12" s="1"/>
  <c r="Q223" i="11"/>
  <c r="R223" i="11" s="1"/>
  <c r="H174" i="12" s="1"/>
  <c r="Q224" i="11"/>
  <c r="R224" i="11" s="1"/>
  <c r="H282" i="12" s="1"/>
  <c r="Q225" i="11"/>
  <c r="R225" i="11" s="1"/>
  <c r="H228" i="12" s="1"/>
  <c r="Q226" i="11"/>
  <c r="R226" i="11" s="1"/>
  <c r="H301" i="12" s="1"/>
  <c r="Q227" i="11"/>
  <c r="R227" i="11" s="1"/>
  <c r="H343" i="12" s="1"/>
  <c r="Q228" i="11"/>
  <c r="R228" i="11" s="1"/>
  <c r="H248" i="12" s="1"/>
  <c r="Q229" i="11"/>
  <c r="R229" i="11" s="1"/>
  <c r="H309" i="12" s="1"/>
  <c r="Q230" i="11"/>
  <c r="R230" i="11" s="1"/>
  <c r="H249" i="12" s="1"/>
  <c r="Q231" i="11"/>
  <c r="R231" i="11" s="1"/>
  <c r="H74" i="12" s="1"/>
  <c r="Q232" i="11"/>
  <c r="R232" i="11" s="1"/>
  <c r="H212" i="12" s="1"/>
  <c r="Q233" i="11"/>
  <c r="R233" i="11" s="1"/>
  <c r="H178" i="12" s="1"/>
  <c r="Q234" i="11"/>
  <c r="R234" i="11" s="1"/>
  <c r="H243" i="12" s="1"/>
  <c r="Q235" i="11"/>
  <c r="R235" i="11" s="1"/>
  <c r="H204" i="12" s="1"/>
  <c r="Q236" i="11"/>
  <c r="R236" i="11" s="1"/>
  <c r="H361" i="12" s="1"/>
  <c r="Q237" i="11"/>
  <c r="R237" i="11" s="1"/>
  <c r="H250" i="12" s="1"/>
  <c r="Q238" i="11"/>
  <c r="R238" i="11" s="1"/>
  <c r="H251" i="12" s="1"/>
  <c r="Q239" i="11"/>
  <c r="R239" i="11" s="1"/>
  <c r="H179" i="12" s="1"/>
  <c r="Q240" i="11"/>
  <c r="R240" i="11" s="1"/>
  <c r="H172" i="12" s="1"/>
  <c r="Q241" i="11"/>
  <c r="R241" i="11" s="1"/>
  <c r="H218" i="12" s="1"/>
  <c r="Q242" i="11"/>
  <c r="R242" i="11" s="1"/>
  <c r="H94" i="12" s="1"/>
  <c r="Q243" i="11"/>
  <c r="R243" i="11" s="1"/>
  <c r="H347" i="12" s="1"/>
  <c r="Q244" i="11"/>
  <c r="R244" i="11" s="1"/>
  <c r="H220" i="12" s="1"/>
  <c r="Q245" i="11"/>
  <c r="R245" i="11" s="1"/>
  <c r="H199" i="12" s="1"/>
  <c r="Q246" i="11"/>
  <c r="R246" i="11" s="1"/>
  <c r="H337" i="12" s="1"/>
  <c r="Q247" i="11"/>
  <c r="R247" i="11" s="1"/>
  <c r="H175" i="12" s="1"/>
  <c r="Q248" i="11"/>
  <c r="R248" i="11" s="1"/>
  <c r="H330" i="12" s="1"/>
  <c r="Q249" i="11"/>
  <c r="R249" i="11" s="1"/>
  <c r="H331" i="12" s="1"/>
  <c r="Q250" i="11"/>
  <c r="R250" i="11" s="1"/>
  <c r="H214" i="12" s="1"/>
  <c r="Q251" i="11"/>
  <c r="R251" i="11" s="1"/>
  <c r="H181" i="12" s="1"/>
  <c r="Q252" i="11"/>
  <c r="R252" i="11" s="1"/>
  <c r="H101" i="12" s="1"/>
  <c r="Q253" i="11"/>
  <c r="R253" i="11" s="1"/>
  <c r="H333" i="12" s="1"/>
  <c r="Q254" i="11"/>
  <c r="R254" i="11" s="1"/>
  <c r="H278" i="12" s="1"/>
  <c r="Q255" i="11"/>
  <c r="R255" i="11" s="1"/>
  <c r="H168" i="12" s="1"/>
  <c r="Q256" i="11"/>
  <c r="R256" i="11" s="1"/>
  <c r="H219" i="12" s="1"/>
  <c r="Q257" i="11"/>
  <c r="R257" i="11" s="1"/>
  <c r="H223" i="12" s="1"/>
  <c r="Q258" i="11"/>
  <c r="R258" i="11" s="1"/>
  <c r="H207" i="12" s="1"/>
  <c r="Q259" i="11"/>
  <c r="R259" i="11" s="1"/>
  <c r="H336" i="12" s="1"/>
  <c r="Q260" i="11"/>
  <c r="R260" i="11" s="1"/>
  <c r="H159" i="12" s="1"/>
  <c r="Q261" i="11"/>
  <c r="R261" i="11" s="1"/>
  <c r="H303" i="12" s="1"/>
  <c r="Q262" i="11"/>
  <c r="R262" i="11" s="1"/>
  <c r="H56" i="12" s="1"/>
  <c r="Q263" i="11"/>
  <c r="R263" i="11" s="1"/>
  <c r="H41" i="12" s="1"/>
  <c r="Q264" i="11"/>
  <c r="R264" i="11" s="1"/>
  <c r="H64" i="12" s="1"/>
  <c r="Q265" i="11"/>
  <c r="R265" i="11" s="1"/>
  <c r="H29" i="12" s="1"/>
  <c r="Q266" i="11"/>
  <c r="R266" i="11" s="1"/>
  <c r="H58" i="12" s="1"/>
  <c r="Q267" i="11"/>
  <c r="R267" i="11" s="1"/>
  <c r="H35" i="12" s="1"/>
  <c r="Q268" i="11"/>
  <c r="R268" i="11" s="1"/>
  <c r="H23" i="12" s="1"/>
  <c r="Q269" i="11"/>
  <c r="R269" i="11" s="1"/>
  <c r="H59" i="12" s="1"/>
  <c r="Q270" i="11"/>
  <c r="R270" i="11" s="1"/>
  <c r="H48" i="12" s="1"/>
  <c r="Q271" i="11"/>
  <c r="R271" i="11" s="1"/>
  <c r="H55" i="12" s="1"/>
  <c r="Q272" i="11"/>
  <c r="R272" i="11" s="1"/>
  <c r="H32" i="12" s="1"/>
  <c r="Q273" i="11"/>
  <c r="R273" i="11" s="1"/>
  <c r="H57" i="12" s="1"/>
  <c r="Q274" i="11"/>
  <c r="R274" i="11" s="1"/>
  <c r="H45" i="12" s="1"/>
  <c r="Q275" i="11"/>
  <c r="R275" i="11" s="1"/>
  <c r="H21" i="12" s="1"/>
  <c r="Q276" i="11"/>
  <c r="R276" i="11" s="1"/>
  <c r="H28" i="12" s="1"/>
  <c r="Q277" i="11"/>
  <c r="R277" i="11" s="1"/>
  <c r="H47" i="12" s="1"/>
  <c r="Q278" i="11"/>
  <c r="R278" i="11" s="1"/>
  <c r="H52" i="12" s="1"/>
  <c r="Q279" i="11"/>
  <c r="R279" i="11" s="1"/>
  <c r="H38" i="12" s="1"/>
  <c r="Q280" i="11"/>
  <c r="R280" i="11" s="1"/>
  <c r="H33" i="12" s="1"/>
  <c r="Q281" i="11"/>
  <c r="R281" i="11" s="1"/>
  <c r="H42" i="12" s="1"/>
  <c r="Q282" i="11"/>
  <c r="R282" i="11" s="1"/>
  <c r="H65" i="12" s="1"/>
  <c r="Q283" i="11"/>
  <c r="R283" i="11" s="1"/>
  <c r="H25" i="12" s="1"/>
  <c r="Q284" i="11"/>
  <c r="R284" i="11" s="1"/>
  <c r="H40" i="12" s="1"/>
  <c r="Q285" i="11"/>
  <c r="R285" i="11" s="1"/>
  <c r="H44" i="12" s="1"/>
  <c r="Q286" i="11"/>
  <c r="R286" i="11" s="1"/>
  <c r="H24" i="12" s="1"/>
  <c r="Q287" i="11"/>
  <c r="R287" i="11" s="1"/>
  <c r="H66" i="12" s="1"/>
  <c r="Q288" i="11"/>
  <c r="R288" i="11" s="1"/>
  <c r="H31" i="12" s="1"/>
  <c r="Q289" i="11"/>
  <c r="R289" i="11" s="1"/>
  <c r="H34" i="12" s="1"/>
  <c r="Q290" i="11"/>
  <c r="R290" i="11" s="1"/>
  <c r="H46" i="12" s="1"/>
  <c r="Q291" i="11"/>
  <c r="R291" i="11" s="1"/>
  <c r="H67" i="12" s="1"/>
  <c r="Q292" i="11"/>
  <c r="R292" i="11" s="1"/>
  <c r="H49" i="12" s="1"/>
  <c r="Q293" i="11"/>
  <c r="R293" i="11" s="1"/>
  <c r="H22" i="12" s="1"/>
  <c r="Q294" i="11"/>
  <c r="R294" i="11" s="1"/>
  <c r="H54" i="12" s="1"/>
  <c r="Q295" i="11"/>
  <c r="R295" i="11" s="1"/>
  <c r="H73" i="12" s="1"/>
  <c r="Q296" i="11"/>
  <c r="R296" i="11" s="1"/>
  <c r="H252" i="12" s="1"/>
  <c r="Q297" i="11"/>
  <c r="R297" i="11" s="1"/>
  <c r="H87" i="12" s="1"/>
  <c r="Q298" i="11"/>
  <c r="R298" i="11" s="1"/>
  <c r="H102" i="12" s="1"/>
  <c r="Q299" i="11"/>
  <c r="R299" i="11" s="1"/>
  <c r="H253" i="12" s="1"/>
  <c r="Q300" i="11"/>
  <c r="R300" i="11" s="1"/>
  <c r="H50" i="12" s="1"/>
  <c r="Q301" i="11"/>
  <c r="R301" i="11" s="1"/>
  <c r="H103" i="12" s="1"/>
  <c r="Q302" i="11"/>
  <c r="R302" i="11" s="1"/>
  <c r="H229" i="12" s="1"/>
  <c r="Q303" i="11"/>
  <c r="R303" i="11" s="1"/>
  <c r="H234" i="12" s="1"/>
  <c r="Q304" i="11"/>
  <c r="R304" i="11" s="1"/>
  <c r="H226" i="12" s="1"/>
  <c r="Q305" i="11"/>
  <c r="R305" i="11" s="1"/>
  <c r="H254" i="12" s="1"/>
  <c r="Q306" i="11"/>
  <c r="R306" i="11" s="1"/>
  <c r="H188" i="12" s="1"/>
  <c r="Q307" i="11"/>
  <c r="R307" i="11" s="1"/>
  <c r="H276" i="12" s="1"/>
  <c r="Q308" i="11"/>
  <c r="R308" i="11" s="1"/>
  <c r="H294" i="12" s="1"/>
  <c r="Q309" i="11"/>
  <c r="R309" i="11" s="1"/>
  <c r="H71" i="12" s="1"/>
  <c r="Q310" i="11"/>
  <c r="R310" i="11" s="1"/>
  <c r="H107" i="12" s="1"/>
  <c r="Q311" i="11"/>
  <c r="R311" i="11" s="1"/>
  <c r="H231" i="12" s="1"/>
  <c r="Q312" i="11"/>
  <c r="R312" i="11" s="1"/>
  <c r="H92" i="12" s="1"/>
  <c r="Q313" i="11"/>
  <c r="R313" i="11" s="1"/>
  <c r="H104" i="12" s="1"/>
  <c r="Q314" i="11"/>
  <c r="R314" i="11" s="1"/>
  <c r="H77" i="12" s="1"/>
  <c r="Q315" i="11"/>
  <c r="R315" i="11" s="1"/>
  <c r="H341" i="12" s="1"/>
  <c r="Q316" i="11"/>
  <c r="R316" i="11" s="1"/>
  <c r="H114" i="12" s="1"/>
  <c r="Q317" i="11"/>
  <c r="R317" i="11" s="1"/>
  <c r="H227" i="12" s="1"/>
  <c r="Q318" i="11"/>
  <c r="R318" i="11" s="1"/>
  <c r="H255" i="12" s="1"/>
  <c r="Q319" i="11"/>
  <c r="R319" i="11" s="1"/>
  <c r="H256" i="12" s="1"/>
  <c r="Q320" i="11"/>
  <c r="R320" i="11" s="1"/>
  <c r="H215" i="12" s="1"/>
  <c r="Q321" i="11"/>
  <c r="R321" i="11" s="1"/>
  <c r="H292" i="12" s="1"/>
  <c r="Q322" i="11"/>
  <c r="R322" i="11" s="1"/>
  <c r="H239" i="12" s="1"/>
  <c r="Q323" i="11"/>
  <c r="R323" i="11" s="1"/>
  <c r="H176" i="12" s="1"/>
  <c r="Q324" i="11"/>
  <c r="R324" i="11" s="1"/>
  <c r="H266" i="12" s="1"/>
  <c r="Q325" i="11"/>
  <c r="R325" i="11" s="1"/>
  <c r="H124" i="12" s="1"/>
  <c r="Q326" i="11"/>
  <c r="R326" i="11" s="1"/>
  <c r="H79" i="12" s="1"/>
  <c r="Q327" i="11"/>
  <c r="R327" i="11" s="1"/>
  <c r="H352" i="12" s="1"/>
  <c r="Q328" i="11"/>
  <c r="R328" i="11" s="1"/>
  <c r="H351" i="12" s="1"/>
  <c r="Q329" i="11"/>
  <c r="R329" i="11" s="1"/>
  <c r="H288" i="12" s="1"/>
  <c r="Q330" i="11"/>
  <c r="R330" i="11" s="1"/>
  <c r="H76" i="12" s="1"/>
  <c r="Q331" i="11"/>
  <c r="R331" i="11" s="1"/>
  <c r="H186" i="12" s="1"/>
  <c r="Q332" i="11"/>
  <c r="R332" i="11" s="1"/>
  <c r="H88" i="12" s="1"/>
  <c r="Q333" i="11"/>
  <c r="R333" i="11" s="1"/>
  <c r="H297" i="12" s="1"/>
  <c r="Q334" i="11"/>
  <c r="R334" i="11" s="1"/>
  <c r="H323" i="12" s="1"/>
  <c r="Q335" i="11"/>
  <c r="R335" i="11" s="1"/>
  <c r="H284" i="12" s="1"/>
  <c r="Q336" i="11"/>
  <c r="R336" i="11" s="1"/>
  <c r="H327" i="12" s="1"/>
  <c r="Q337" i="11"/>
  <c r="R337" i="11" s="1"/>
  <c r="H362" i="12" s="1"/>
  <c r="Q338" i="11"/>
  <c r="R338" i="11" s="1"/>
  <c r="H139" i="12" s="1"/>
  <c r="Q339" i="11"/>
  <c r="R339" i="11" s="1"/>
  <c r="H160" i="12" s="1"/>
  <c r="Q340" i="11"/>
  <c r="R340" i="11" s="1"/>
  <c r="H363" i="12" s="1"/>
  <c r="Q341" i="11"/>
  <c r="R341" i="11" s="1"/>
  <c r="H289" i="12" s="1"/>
  <c r="Q342" i="11"/>
  <c r="R342" i="11" s="1"/>
  <c r="H328" i="12" s="1"/>
  <c r="Q343" i="11"/>
  <c r="R343" i="11" s="1"/>
  <c r="H273" i="12" s="1"/>
  <c r="Q344" i="11"/>
  <c r="R344" i="11" s="1"/>
  <c r="H213" i="12" s="1"/>
  <c r="Q345" i="11"/>
  <c r="R345" i="11" s="1"/>
  <c r="H364" i="12" s="1"/>
  <c r="Q346" i="11"/>
  <c r="R346" i="11" s="1"/>
  <c r="H108" i="12" s="1"/>
  <c r="Q347" i="11"/>
  <c r="R347" i="11" s="1"/>
  <c r="H275" i="12" s="1"/>
  <c r="Q348" i="11"/>
  <c r="R348" i="11" s="1"/>
  <c r="H365" i="12" s="1"/>
  <c r="Q349" i="11"/>
  <c r="R349" i="11" s="1"/>
  <c r="H264" i="12" s="1"/>
  <c r="Q350" i="11"/>
  <c r="R350" i="11" s="1"/>
  <c r="H260" i="12" s="1"/>
  <c r="Q6" i="11"/>
  <c r="R6" i="11" s="1"/>
  <c r="H89" i="12" s="1"/>
  <c r="S5" i="12" l="1"/>
  <c r="W5" i="12" s="1"/>
  <c r="L4" i="13"/>
  <c r="P4" i="13" s="1"/>
  <c r="S9" i="12"/>
  <c r="W9" i="12" s="1"/>
  <c r="L8" i="13"/>
  <c r="P8" i="13" s="1"/>
  <c r="M9" i="13"/>
  <c r="Z10" i="12"/>
  <c r="S8" i="12"/>
  <c r="W8" i="12" s="1"/>
  <c r="L7" i="13"/>
  <c r="P7" i="13" s="1"/>
  <c r="S7" i="12"/>
  <c r="W7" i="12" s="1"/>
  <c r="L6" i="13"/>
  <c r="P6" i="13" s="1"/>
  <c r="S6" i="12"/>
  <c r="W6" i="12" s="1"/>
  <c r="L5" i="13"/>
  <c r="P5" i="13" s="1"/>
  <c r="U117" i="11"/>
  <c r="V117" i="11" s="1"/>
  <c r="I36" i="12" s="1"/>
  <c r="U149" i="11"/>
  <c r="V149" i="11" s="1"/>
  <c r="I26" i="12" s="1"/>
  <c r="U301" i="11"/>
  <c r="V301" i="11" s="1"/>
  <c r="I103" i="12" s="1"/>
  <c r="U293" i="11"/>
  <c r="V293" i="11" s="1"/>
  <c r="I22" i="12" s="1"/>
  <c r="U302" i="11"/>
  <c r="V302" i="11" s="1"/>
  <c r="I229" i="12" s="1"/>
  <c r="U236" i="11"/>
  <c r="V236" i="11" s="1"/>
  <c r="I361" i="12" s="1"/>
  <c r="U325" i="11"/>
  <c r="V325" i="11" s="1"/>
  <c r="I124" i="12" s="1"/>
  <c r="U237" i="11"/>
  <c r="V237" i="11" s="1"/>
  <c r="I250" i="12" s="1"/>
  <c r="U229" i="11"/>
  <c r="V229" i="11" s="1"/>
  <c r="I309" i="12" s="1"/>
  <c r="U197" i="11"/>
  <c r="V197" i="11" s="1"/>
  <c r="I335" i="12" s="1"/>
  <c r="U141" i="11"/>
  <c r="V141" i="11" s="1"/>
  <c r="I262" i="12" s="1"/>
  <c r="U133" i="11"/>
  <c r="V133" i="11" s="1"/>
  <c r="I112" i="12" s="1"/>
  <c r="U284" i="11"/>
  <c r="V284" i="11" s="1"/>
  <c r="I40" i="12" s="1"/>
  <c r="U252" i="11"/>
  <c r="V252" i="11" s="1"/>
  <c r="I101" i="12" s="1"/>
  <c r="U220" i="11"/>
  <c r="V220" i="11" s="1"/>
  <c r="I72" i="12" s="1"/>
  <c r="U204" i="11"/>
  <c r="V204" i="11" s="1"/>
  <c r="I359" i="12" s="1"/>
  <c r="U188" i="11"/>
  <c r="V188" i="11" s="1"/>
  <c r="I128" i="12" s="1"/>
  <c r="U172" i="11"/>
  <c r="V172" i="11" s="1"/>
  <c r="I326" i="12" s="1"/>
  <c r="U140" i="11"/>
  <c r="V140" i="11" s="1"/>
  <c r="I356" i="12" s="1"/>
  <c r="U132" i="11"/>
  <c r="V132" i="11" s="1"/>
  <c r="I296" i="12" s="1"/>
  <c r="U76" i="11"/>
  <c r="V76" i="11" s="1"/>
  <c r="I236" i="12" s="1"/>
  <c r="U44" i="11"/>
  <c r="V44" i="11" s="1"/>
  <c r="I348" i="12" s="1"/>
  <c r="U98" i="11"/>
  <c r="V98" i="11" s="1"/>
  <c r="I242" i="12" s="1"/>
  <c r="AB261" i="11"/>
  <c r="J303" i="12" s="1"/>
  <c r="AB109" i="11"/>
  <c r="J247" i="12" s="1"/>
  <c r="U334" i="11"/>
  <c r="U326" i="11"/>
  <c r="V326" i="11" s="1"/>
  <c r="I79" i="12" s="1"/>
  <c r="U310" i="11"/>
  <c r="U294" i="11"/>
  <c r="V294" i="11" s="1"/>
  <c r="I54" i="12" s="1"/>
  <c r="U278" i="11"/>
  <c r="V278" i="11" s="1"/>
  <c r="I52" i="12" s="1"/>
  <c r="U270" i="11"/>
  <c r="V270" i="11" s="1"/>
  <c r="I48" i="12" s="1"/>
  <c r="U118" i="11"/>
  <c r="V118" i="11" s="1"/>
  <c r="I155" i="12" s="1"/>
  <c r="AB324" i="11"/>
  <c r="J266" i="12" s="1"/>
  <c r="AB316" i="11"/>
  <c r="J114" i="12" s="1"/>
  <c r="AB308" i="11"/>
  <c r="J294" i="12" s="1"/>
  <c r="AB300" i="11"/>
  <c r="J50" i="12" s="1"/>
  <c r="AB292" i="11"/>
  <c r="J49" i="12" s="1"/>
  <c r="AB284" i="11"/>
  <c r="J40" i="12" s="1"/>
  <c r="AB276" i="11"/>
  <c r="J28" i="12" s="1"/>
  <c r="AB268" i="11"/>
  <c r="J23" i="12" s="1"/>
  <c r="AB260" i="11"/>
  <c r="J159" i="12" s="1"/>
  <c r="AB252" i="11"/>
  <c r="J101" i="12" s="1"/>
  <c r="AB244" i="11"/>
  <c r="J220" i="12" s="1"/>
  <c r="AB236" i="11"/>
  <c r="J361" i="12" s="1"/>
  <c r="AB228" i="11"/>
  <c r="J248" i="12" s="1"/>
  <c r="AB220" i="11"/>
  <c r="J72" i="12" s="1"/>
  <c r="AB212" i="11"/>
  <c r="J80" i="12" s="1"/>
  <c r="AB204" i="11"/>
  <c r="J359" i="12" s="1"/>
  <c r="AB196" i="11"/>
  <c r="J334" i="12" s="1"/>
  <c r="AB188" i="11"/>
  <c r="J128" i="12" s="1"/>
  <c r="AB180" i="11"/>
  <c r="J39" i="12" s="1"/>
  <c r="AB172" i="11"/>
  <c r="J326" i="12" s="1"/>
  <c r="AB164" i="11"/>
  <c r="J126" i="12" s="1"/>
  <c r="AB156" i="11"/>
  <c r="J63" i="12" s="1"/>
  <c r="AB148" i="11"/>
  <c r="J98" i="12" s="1"/>
  <c r="AB140" i="11"/>
  <c r="J356" i="12" s="1"/>
  <c r="AB132" i="11"/>
  <c r="J296" i="12" s="1"/>
  <c r="AB124" i="11"/>
  <c r="J355" i="12" s="1"/>
  <c r="AB116" i="11"/>
  <c r="J230" i="12" s="1"/>
  <c r="AB108" i="11"/>
  <c r="J320" i="12" s="1"/>
  <c r="AB100" i="11"/>
  <c r="J245" i="12" s="1"/>
  <c r="AB92" i="11"/>
  <c r="J302" i="12" s="1"/>
  <c r="AB84" i="11"/>
  <c r="J43" i="12" s="1"/>
  <c r="AB76" i="11"/>
  <c r="J236" i="12" s="1"/>
  <c r="AB68" i="11"/>
  <c r="J83" i="12" s="1"/>
  <c r="AB60" i="11"/>
  <c r="J173" i="12" s="1"/>
  <c r="AB52" i="11"/>
  <c r="J61" i="12" s="1"/>
  <c r="AB44" i="11"/>
  <c r="J348" i="12" s="1"/>
  <c r="AB36" i="11"/>
  <c r="J191" i="12" s="1"/>
  <c r="AB28" i="11"/>
  <c r="J315" i="12" s="1"/>
  <c r="AB20" i="11"/>
  <c r="J141" i="12" s="1"/>
  <c r="AB12" i="11"/>
  <c r="J238" i="12" s="1"/>
  <c r="U238" i="11"/>
  <c r="V238" i="11" s="1"/>
  <c r="I251" i="12" s="1"/>
  <c r="U198" i="11"/>
  <c r="V198" i="11" s="1"/>
  <c r="I235" i="12" s="1"/>
  <c r="U166" i="11"/>
  <c r="V166" i="11" s="1"/>
  <c r="I86" i="12" s="1"/>
  <c r="U150" i="11"/>
  <c r="V150" i="11" s="1"/>
  <c r="I265" i="12" s="1"/>
  <c r="U134" i="11"/>
  <c r="V134" i="11" s="1"/>
  <c r="I312" i="12" s="1"/>
  <c r="U333" i="11"/>
  <c r="V333" i="11" s="1"/>
  <c r="I297" i="12" s="1"/>
  <c r="AB326" i="11"/>
  <c r="J79" i="12" s="1"/>
  <c r="AB262" i="11"/>
  <c r="J56" i="12" s="1"/>
  <c r="AB150" i="11"/>
  <c r="J265" i="12" s="1"/>
  <c r="AB110" i="11"/>
  <c r="J354" i="12" s="1"/>
  <c r="AB70" i="11"/>
  <c r="J82" i="12" s="1"/>
  <c r="U347" i="11"/>
  <c r="V347" i="11" s="1"/>
  <c r="I275" i="12" s="1"/>
  <c r="U339" i="11"/>
  <c r="V339" i="11" s="1"/>
  <c r="I160" i="12" s="1"/>
  <c r="U331" i="11"/>
  <c r="V331" i="11" s="1"/>
  <c r="I186" i="12" s="1"/>
  <c r="U323" i="11"/>
  <c r="V323" i="11" s="1"/>
  <c r="I176" i="12" s="1"/>
  <c r="U315" i="11"/>
  <c r="V315" i="11" s="1"/>
  <c r="I341" i="12" s="1"/>
  <c r="U307" i="11"/>
  <c r="V307" i="11" s="1"/>
  <c r="I276" i="12" s="1"/>
  <c r="U299" i="11"/>
  <c r="V299" i="11" s="1"/>
  <c r="I253" i="12" s="1"/>
  <c r="U291" i="11"/>
  <c r="V291" i="11" s="1"/>
  <c r="I67" i="12" s="1"/>
  <c r="U283" i="11"/>
  <c r="U275" i="11"/>
  <c r="U267" i="11"/>
  <c r="V267" i="11" s="1"/>
  <c r="I35" i="12" s="1"/>
  <c r="U259" i="11"/>
  <c r="V259" i="11" s="1"/>
  <c r="I336" i="12" s="1"/>
  <c r="U251" i="11"/>
  <c r="V251" i="11" s="1"/>
  <c r="I181" i="12" s="1"/>
  <c r="U243" i="11"/>
  <c r="V243" i="11" s="1"/>
  <c r="I347" i="12" s="1"/>
  <c r="U235" i="11"/>
  <c r="V235" i="11" s="1"/>
  <c r="I204" i="12" s="1"/>
  <c r="U227" i="11"/>
  <c r="V227" i="11" s="1"/>
  <c r="I343" i="12" s="1"/>
  <c r="U219" i="11"/>
  <c r="V219" i="11" s="1"/>
  <c r="I216" i="12" s="1"/>
  <c r="U211" i="11"/>
  <c r="V211" i="11" s="1"/>
  <c r="I132" i="12" s="1"/>
  <c r="U203" i="11"/>
  <c r="V203" i="11" s="1"/>
  <c r="I122" i="12" s="1"/>
  <c r="U195" i="11"/>
  <c r="V195" i="11" s="1"/>
  <c r="I293" i="12" s="1"/>
  <c r="U187" i="11"/>
  <c r="V187" i="11" s="1"/>
  <c r="I151" i="12" s="1"/>
  <c r="U179" i="11"/>
  <c r="V179" i="11" s="1"/>
  <c r="I314" i="12" s="1"/>
  <c r="U171" i="11"/>
  <c r="V171" i="11" s="1"/>
  <c r="I123" i="12" s="1"/>
  <c r="U163" i="11"/>
  <c r="V163" i="11" s="1"/>
  <c r="I140" i="12" s="1"/>
  <c r="U155" i="11"/>
  <c r="V155" i="11" s="1"/>
  <c r="I332" i="12" s="1"/>
  <c r="U131" i="11"/>
  <c r="V131" i="11" s="1"/>
  <c r="I345" i="12" s="1"/>
  <c r="U123" i="11"/>
  <c r="V123" i="11" s="1"/>
  <c r="I324" i="12" s="1"/>
  <c r="U99" i="11"/>
  <c r="V99" i="11" s="1"/>
  <c r="I170" i="12" s="1"/>
  <c r="U75" i="11"/>
  <c r="V75" i="11" s="1"/>
  <c r="I171" i="12" s="1"/>
  <c r="U59" i="11"/>
  <c r="V59" i="11" s="1"/>
  <c r="I222" i="12" s="1"/>
  <c r="U43" i="11"/>
  <c r="V43" i="11" s="1"/>
  <c r="I277" i="12" s="1"/>
  <c r="U27" i="11"/>
  <c r="V27" i="11" s="1"/>
  <c r="I119" i="12" s="1"/>
  <c r="U11" i="11"/>
  <c r="V11" i="11" s="1"/>
  <c r="I316" i="12" s="1"/>
  <c r="U322" i="11"/>
  <c r="V322" i="11" s="1"/>
  <c r="I239" i="12" s="1"/>
  <c r="AB348" i="11"/>
  <c r="J365" i="12" s="1"/>
  <c r="AB340" i="11"/>
  <c r="J363" i="12" s="1"/>
  <c r="AB332" i="11"/>
  <c r="J88" i="12" s="1"/>
  <c r="U338" i="11"/>
  <c r="V338" i="11" s="1"/>
  <c r="I139" i="12" s="1"/>
  <c r="U314" i="11"/>
  <c r="V314" i="11" s="1"/>
  <c r="I77" i="12" s="1"/>
  <c r="U298" i="11"/>
  <c r="U282" i="11"/>
  <c r="V282" i="11" s="1"/>
  <c r="I65" i="12" s="1"/>
  <c r="U266" i="11"/>
  <c r="V266" i="11" s="1"/>
  <c r="I58" i="12" s="1"/>
  <c r="U242" i="11"/>
  <c r="V242" i="11" s="1"/>
  <c r="I94" i="12" s="1"/>
  <c r="U337" i="11"/>
  <c r="U273" i="11"/>
  <c r="V273" i="11" s="1"/>
  <c r="I57" i="12" s="1"/>
  <c r="U185" i="11"/>
  <c r="V185" i="11" s="1"/>
  <c r="I342" i="12" s="1"/>
  <c r="U153" i="11"/>
  <c r="V153" i="11" s="1"/>
  <c r="I91" i="12" s="1"/>
  <c r="U121" i="11"/>
  <c r="V121" i="11" s="1"/>
  <c r="I270" i="12" s="1"/>
  <c r="U73" i="11"/>
  <c r="V73" i="11" s="1"/>
  <c r="I68" i="12" s="1"/>
  <c r="U49" i="11"/>
  <c r="V49" i="11" s="1"/>
  <c r="I305" i="12" s="1"/>
  <c r="U17" i="11"/>
  <c r="V17" i="11" s="1"/>
  <c r="I84" i="12" s="1"/>
  <c r="U346" i="11"/>
  <c r="V346" i="11" s="1"/>
  <c r="I108" i="12" s="1"/>
  <c r="U330" i="11"/>
  <c r="V330" i="11" s="1"/>
  <c r="I76" i="12" s="1"/>
  <c r="U306" i="11"/>
  <c r="V306" i="11" s="1"/>
  <c r="I188" i="12" s="1"/>
  <c r="U290" i="11"/>
  <c r="V290" i="11" s="1"/>
  <c r="I46" i="12" s="1"/>
  <c r="U274" i="11"/>
  <c r="U258" i="11"/>
  <c r="V258" i="11" s="1"/>
  <c r="I207" i="12" s="1"/>
  <c r="U250" i="11"/>
  <c r="V250" i="11" s="1"/>
  <c r="I214" i="12" s="1"/>
  <c r="U305" i="11"/>
  <c r="V305" i="11" s="1"/>
  <c r="I254" i="12" s="1"/>
  <c r="U342" i="11"/>
  <c r="V342" i="11" s="1"/>
  <c r="I328" i="12" s="1"/>
  <c r="AB6" i="11"/>
  <c r="J89" i="12" s="1"/>
  <c r="AB343" i="11"/>
  <c r="J273" i="12" s="1"/>
  <c r="AB335" i="11"/>
  <c r="J284" i="12" s="1"/>
  <c r="AB327" i="11"/>
  <c r="J352" i="12" s="1"/>
  <c r="AB319" i="11"/>
  <c r="J256" i="12" s="1"/>
  <c r="AB311" i="11"/>
  <c r="J231" i="12" s="1"/>
  <c r="AB303" i="11"/>
  <c r="J234" i="12" s="1"/>
  <c r="AB295" i="11"/>
  <c r="J73" i="12" s="1"/>
  <c r="AB287" i="11"/>
  <c r="J66" i="12" s="1"/>
  <c r="AB279" i="11"/>
  <c r="J38" i="12" s="1"/>
  <c r="AB271" i="11"/>
  <c r="J55" i="12" s="1"/>
  <c r="AB263" i="11"/>
  <c r="J41" i="12" s="1"/>
  <c r="AB255" i="11"/>
  <c r="J168" i="12" s="1"/>
  <c r="AB247" i="11"/>
  <c r="J175" i="12" s="1"/>
  <c r="AB239" i="11"/>
  <c r="J179" i="12" s="1"/>
  <c r="AB231" i="11"/>
  <c r="J74" i="12" s="1"/>
  <c r="AB223" i="11"/>
  <c r="J174" i="12" s="1"/>
  <c r="AB215" i="11"/>
  <c r="J195" i="12" s="1"/>
  <c r="AB207" i="11"/>
  <c r="J360" i="12" s="1"/>
  <c r="AB199" i="11"/>
  <c r="J145" i="12" s="1"/>
  <c r="AB191" i="11"/>
  <c r="J105" i="12" s="1"/>
  <c r="AB183" i="11"/>
  <c r="J358" i="12" s="1"/>
  <c r="AB175" i="11"/>
  <c r="J131" i="12" s="1"/>
  <c r="AB167" i="11"/>
  <c r="J299" i="12" s="1"/>
  <c r="AB159" i="11"/>
  <c r="J127" i="12" s="1"/>
  <c r="AB151" i="11"/>
  <c r="J346" i="12" s="1"/>
  <c r="AB143" i="11"/>
  <c r="J308" i="12" s="1"/>
  <c r="AB135" i="11"/>
  <c r="J163" i="12" s="1"/>
  <c r="AB127" i="11"/>
  <c r="J149" i="12" s="1"/>
  <c r="AB119" i="11"/>
  <c r="J287" i="12" s="1"/>
  <c r="AB111" i="11"/>
  <c r="J208" i="12" s="1"/>
  <c r="AB103" i="11"/>
  <c r="J274" i="12" s="1"/>
  <c r="AB95" i="11"/>
  <c r="J232" i="12" s="1"/>
  <c r="AB87" i="11"/>
  <c r="J187" i="12" s="1"/>
  <c r="AB79" i="11"/>
  <c r="J167" i="12" s="1"/>
  <c r="AB71" i="11"/>
  <c r="J113" i="12" s="1"/>
  <c r="AB63" i="11"/>
  <c r="J75" i="12" s="1"/>
  <c r="AB55" i="11"/>
  <c r="J166" i="12" s="1"/>
  <c r="AB47" i="11"/>
  <c r="J184" i="12" s="1"/>
  <c r="AB39" i="11"/>
  <c r="J209" i="12" s="1"/>
  <c r="AB31" i="11"/>
  <c r="J95" i="12" s="1"/>
  <c r="AB23" i="11"/>
  <c r="J134" i="12" s="1"/>
  <c r="AB15" i="11"/>
  <c r="J244" i="12" s="1"/>
  <c r="AB7" i="11"/>
  <c r="J81" i="12" s="1"/>
  <c r="U348" i="11"/>
  <c r="V348" i="11" s="1"/>
  <c r="I365" i="12" s="1"/>
  <c r="U340" i="11"/>
  <c r="V340" i="11" s="1"/>
  <c r="I363" i="12" s="1"/>
  <c r="U332" i="11"/>
  <c r="V332" i="11" s="1"/>
  <c r="I88" i="12" s="1"/>
  <c r="U324" i="11"/>
  <c r="V324" i="11" s="1"/>
  <c r="I266" i="12" s="1"/>
  <c r="U316" i="11"/>
  <c r="U308" i="11"/>
  <c r="V308" i="11" s="1"/>
  <c r="I294" i="12" s="1"/>
  <c r="U300" i="11"/>
  <c r="V300" i="11" s="1"/>
  <c r="I50" i="12" s="1"/>
  <c r="U292" i="11"/>
  <c r="V292" i="11" s="1"/>
  <c r="I49" i="12" s="1"/>
  <c r="U276" i="11"/>
  <c r="V276" i="11" s="1"/>
  <c r="I28" i="12" s="1"/>
  <c r="U268" i="11"/>
  <c r="V268" i="11" s="1"/>
  <c r="I23" i="12" s="1"/>
  <c r="U260" i="11"/>
  <c r="V260" i="11" s="1"/>
  <c r="I159" i="12" s="1"/>
  <c r="U244" i="11"/>
  <c r="V244" i="11" s="1"/>
  <c r="I220" i="12" s="1"/>
  <c r="U228" i="11"/>
  <c r="V228" i="11" s="1"/>
  <c r="I248" i="12" s="1"/>
  <c r="U212" i="11"/>
  <c r="V212" i="11" s="1"/>
  <c r="I80" i="12" s="1"/>
  <c r="U196" i="11"/>
  <c r="V196" i="11" s="1"/>
  <c r="I334" i="12" s="1"/>
  <c r="U180" i="11"/>
  <c r="V180" i="11" s="1"/>
  <c r="I39" i="12" s="1"/>
  <c r="U164" i="11"/>
  <c r="V164" i="11" s="1"/>
  <c r="I126" i="12" s="1"/>
  <c r="U156" i="11"/>
  <c r="V156" i="11" s="1"/>
  <c r="I63" i="12" s="1"/>
  <c r="U148" i="11"/>
  <c r="V148" i="11" s="1"/>
  <c r="I98" i="12" s="1"/>
  <c r="U124" i="11"/>
  <c r="V124" i="11" s="1"/>
  <c r="I355" i="12" s="1"/>
  <c r="U116" i="11"/>
  <c r="V116" i="11" s="1"/>
  <c r="I230" i="12" s="1"/>
  <c r="U108" i="11"/>
  <c r="V108" i="11" s="1"/>
  <c r="I320" i="12" s="1"/>
  <c r="U100" i="11"/>
  <c r="V100" i="11" s="1"/>
  <c r="I245" i="12" s="1"/>
  <c r="U92" i="11"/>
  <c r="V92" i="11" s="1"/>
  <c r="I302" i="12" s="1"/>
  <c r="U84" i="11"/>
  <c r="V84" i="11" s="1"/>
  <c r="I43" i="12" s="1"/>
  <c r="U68" i="11"/>
  <c r="V68" i="11" s="1"/>
  <c r="I83" i="12" s="1"/>
  <c r="U60" i="11"/>
  <c r="V60" i="11" s="1"/>
  <c r="I173" i="12" s="1"/>
  <c r="U52" i="11"/>
  <c r="U36" i="11"/>
  <c r="V36" i="11" s="1"/>
  <c r="I191" i="12" s="1"/>
  <c r="U28" i="11"/>
  <c r="V28" i="11" s="1"/>
  <c r="I315" i="12" s="1"/>
  <c r="U20" i="11"/>
  <c r="V20" i="11" s="1"/>
  <c r="I141" i="12" s="1"/>
  <c r="U12" i="11"/>
  <c r="V12" i="11" s="1"/>
  <c r="I238" i="12" s="1"/>
  <c r="U349" i="11"/>
  <c r="V349" i="11" s="1"/>
  <c r="I264" i="12" s="1"/>
  <c r="U341" i="11"/>
  <c r="V341" i="11" s="1"/>
  <c r="I289" i="12" s="1"/>
  <c r="U317" i="11"/>
  <c r="V317" i="11" s="1"/>
  <c r="I227" i="12" s="1"/>
  <c r="U309" i="11"/>
  <c r="U285" i="11"/>
  <c r="V285" i="11" s="1"/>
  <c r="I44" i="12" s="1"/>
  <c r="U277" i="11"/>
  <c r="V277" i="11" s="1"/>
  <c r="I47" i="12" s="1"/>
  <c r="U269" i="11"/>
  <c r="V269" i="11" s="1"/>
  <c r="I59" i="12" s="1"/>
  <c r="U261" i="11"/>
  <c r="V261" i="11" s="1"/>
  <c r="I303" i="12" s="1"/>
  <c r="U253" i="11"/>
  <c r="V253" i="11" s="1"/>
  <c r="I333" i="12" s="1"/>
  <c r="U245" i="11"/>
  <c r="V245" i="11" s="1"/>
  <c r="I199" i="12" s="1"/>
  <c r="U221" i="11"/>
  <c r="V221" i="11" s="1"/>
  <c r="I152" i="12" s="1"/>
  <c r="U213" i="11"/>
  <c r="V213" i="11" s="1"/>
  <c r="I200" i="12" s="1"/>
  <c r="U205" i="11"/>
  <c r="V205" i="11" s="1"/>
  <c r="I317" i="12" s="1"/>
  <c r="U189" i="11"/>
  <c r="V189" i="11" s="1"/>
  <c r="I318" i="12" s="1"/>
  <c r="U181" i="11"/>
  <c r="V181" i="11" s="1"/>
  <c r="I344" i="12" s="1"/>
  <c r="U165" i="11"/>
  <c r="V165" i="11" s="1"/>
  <c r="I349" i="12" s="1"/>
  <c r="U157" i="11"/>
  <c r="V157" i="11" s="1"/>
  <c r="I100" i="12" s="1"/>
  <c r="U125" i="11"/>
  <c r="V125" i="11" s="1"/>
  <c r="I325" i="12" s="1"/>
  <c r="U109" i="11"/>
  <c r="V109" i="11" s="1"/>
  <c r="I247" i="12" s="1"/>
  <c r="U101" i="11"/>
  <c r="V101" i="11" s="1"/>
  <c r="I125" i="12" s="1"/>
  <c r="AB345" i="11"/>
  <c r="J364" i="12" s="1"/>
  <c r="AB337" i="11"/>
  <c r="J362" i="12" s="1"/>
  <c r="AB329" i="11"/>
  <c r="J288" i="12" s="1"/>
  <c r="AB321" i="11"/>
  <c r="J292" i="12" s="1"/>
  <c r="AB313" i="11"/>
  <c r="J104" i="12" s="1"/>
  <c r="AB305" i="11"/>
  <c r="J254" i="12" s="1"/>
  <c r="AB297" i="11"/>
  <c r="J87" i="12" s="1"/>
  <c r="AB289" i="11"/>
  <c r="J34" i="12" s="1"/>
  <c r="AB281" i="11"/>
  <c r="J42" i="12" s="1"/>
  <c r="AB273" i="11"/>
  <c r="J57" i="12" s="1"/>
  <c r="AB265" i="11"/>
  <c r="J29" i="12" s="1"/>
  <c r="AB257" i="11"/>
  <c r="J223" i="12" s="1"/>
  <c r="AB249" i="11"/>
  <c r="J331" i="12" s="1"/>
  <c r="AB241" i="11"/>
  <c r="J218" i="12" s="1"/>
  <c r="AB233" i="11"/>
  <c r="J178" i="12" s="1"/>
  <c r="AB225" i="11"/>
  <c r="J228" i="12" s="1"/>
  <c r="AB217" i="11"/>
  <c r="J202" i="12" s="1"/>
  <c r="AB209" i="11"/>
  <c r="J142" i="12" s="1"/>
  <c r="AB201" i="11"/>
  <c r="J120" i="12" s="1"/>
  <c r="AB193" i="11"/>
  <c r="J157" i="12" s="1"/>
  <c r="AB185" i="11"/>
  <c r="J342" i="12" s="1"/>
  <c r="AB177" i="11"/>
  <c r="J261" i="12" s="1"/>
  <c r="AB169" i="11"/>
  <c r="J164" i="12" s="1"/>
  <c r="AB161" i="11"/>
  <c r="J146" i="12" s="1"/>
  <c r="AB153" i="11"/>
  <c r="J91" i="12" s="1"/>
  <c r="AB145" i="11"/>
  <c r="J357" i="12" s="1"/>
  <c r="AB137" i="11"/>
  <c r="J203" i="12" s="1"/>
  <c r="AB129" i="11"/>
  <c r="J291" i="12" s="1"/>
  <c r="AB121" i="11"/>
  <c r="J270" i="12" s="1"/>
  <c r="AB113" i="11"/>
  <c r="J281" i="12" s="1"/>
  <c r="AB105" i="11"/>
  <c r="J295" i="12" s="1"/>
  <c r="AB97" i="11"/>
  <c r="J196" i="12" s="1"/>
  <c r="AB89" i="11"/>
  <c r="J144" i="12" s="1"/>
  <c r="AB81" i="11"/>
  <c r="J110" i="12" s="1"/>
  <c r="AB73" i="11"/>
  <c r="J68" i="12" s="1"/>
  <c r="AB65" i="11"/>
  <c r="J121" i="12" s="1"/>
  <c r="AB57" i="11"/>
  <c r="J224" i="12" s="1"/>
  <c r="AB49" i="11"/>
  <c r="J305" i="12" s="1"/>
  <c r="AB41" i="11"/>
  <c r="J147" i="12" s="1"/>
  <c r="AB33" i="11"/>
  <c r="J133" i="12" s="1"/>
  <c r="AB25" i="11"/>
  <c r="J143" i="12" s="1"/>
  <c r="AB17" i="11"/>
  <c r="J84" i="12" s="1"/>
  <c r="AB9" i="11"/>
  <c r="J350" i="12" s="1"/>
  <c r="AB350" i="11"/>
  <c r="J260" i="12" s="1"/>
  <c r="AB342" i="11"/>
  <c r="J328" i="12" s="1"/>
  <c r="AB334" i="11"/>
  <c r="J323" i="12" s="1"/>
  <c r="AB318" i="11"/>
  <c r="J255" i="12" s="1"/>
  <c r="AB310" i="11"/>
  <c r="J107" i="12" s="1"/>
  <c r="AB302" i="11"/>
  <c r="J229" i="12" s="1"/>
  <c r="AB294" i="11"/>
  <c r="J54" i="12" s="1"/>
  <c r="AB286" i="11"/>
  <c r="J24" i="12" s="1"/>
  <c r="AB278" i="11"/>
  <c r="J52" i="12" s="1"/>
  <c r="AB270" i="11"/>
  <c r="J48" i="12" s="1"/>
  <c r="AB254" i="11"/>
  <c r="J278" i="12" s="1"/>
  <c r="AB246" i="11"/>
  <c r="J337" i="12" s="1"/>
  <c r="AB238" i="11"/>
  <c r="J251" i="12" s="1"/>
  <c r="AB230" i="11"/>
  <c r="J249" i="12" s="1"/>
  <c r="AB222" i="11"/>
  <c r="J158" i="12" s="1"/>
  <c r="AB214" i="11"/>
  <c r="J225" i="12" s="1"/>
  <c r="AB206" i="11"/>
  <c r="J298" i="12" s="1"/>
  <c r="AB198" i="11"/>
  <c r="J235" i="12" s="1"/>
  <c r="AB190" i="11"/>
  <c r="J290" i="12" s="1"/>
  <c r="AB182" i="11"/>
  <c r="J197" i="12" s="1"/>
  <c r="AB174" i="11"/>
  <c r="J340" i="12" s="1"/>
  <c r="AB166" i="11"/>
  <c r="J86" i="12" s="1"/>
  <c r="AB158" i="11"/>
  <c r="J27" i="12" s="1"/>
  <c r="AB142" i="11"/>
  <c r="J115" i="12" s="1"/>
  <c r="AB134" i="11"/>
  <c r="J312" i="12" s="1"/>
  <c r="AB86" i="11"/>
  <c r="J194" i="12" s="1"/>
  <c r="AB46" i="11"/>
  <c r="J60" i="12" s="1"/>
  <c r="AB22" i="11"/>
  <c r="J69" i="12" s="1"/>
  <c r="U262" i="11"/>
  <c r="U246" i="11"/>
  <c r="U230" i="11"/>
  <c r="V230" i="11" s="1"/>
  <c r="I249" i="12" s="1"/>
  <c r="U214" i="11"/>
  <c r="V214" i="11" s="1"/>
  <c r="I225" i="12" s="1"/>
  <c r="U206" i="11"/>
  <c r="V206" i="11" s="1"/>
  <c r="I298" i="12" s="1"/>
  <c r="U182" i="11"/>
  <c r="V182" i="11" s="1"/>
  <c r="I197" i="12" s="1"/>
  <c r="U174" i="11"/>
  <c r="V174" i="11" s="1"/>
  <c r="I340" i="12" s="1"/>
  <c r="U142" i="11"/>
  <c r="V142" i="11" s="1"/>
  <c r="I115" i="12" s="1"/>
  <c r="U110" i="11"/>
  <c r="V110" i="11" s="1"/>
  <c r="I354" i="12" s="1"/>
  <c r="U102" i="11"/>
  <c r="V102" i="11" s="1"/>
  <c r="I192" i="12" s="1"/>
  <c r="U86" i="11"/>
  <c r="V86" i="11" s="1"/>
  <c r="I194" i="12" s="1"/>
  <c r="U78" i="11"/>
  <c r="V78" i="11" s="1"/>
  <c r="I272" i="12" s="1"/>
  <c r="U70" i="11"/>
  <c r="V70" i="11" s="1"/>
  <c r="I82" i="12" s="1"/>
  <c r="U62" i="11"/>
  <c r="V62" i="11" s="1"/>
  <c r="I180" i="12" s="1"/>
  <c r="U38" i="11"/>
  <c r="V38" i="11" s="1"/>
  <c r="I329" i="12" s="1"/>
  <c r="U30" i="11"/>
  <c r="V30" i="11" s="1"/>
  <c r="I193" i="12" s="1"/>
  <c r="U22" i="11"/>
  <c r="V22" i="11" s="1"/>
  <c r="I69" i="12" s="1"/>
  <c r="U14" i="11"/>
  <c r="V14" i="11" s="1"/>
  <c r="I165" i="12" s="1"/>
  <c r="AB344" i="11"/>
  <c r="J213" i="12" s="1"/>
  <c r="AB336" i="11"/>
  <c r="J327" i="12" s="1"/>
  <c r="AB328" i="11"/>
  <c r="J351" i="12" s="1"/>
  <c r="AB320" i="11"/>
  <c r="J215" i="12" s="1"/>
  <c r="AB312" i="11"/>
  <c r="J92" i="12" s="1"/>
  <c r="AB304" i="11"/>
  <c r="J226" i="12" s="1"/>
  <c r="AB296" i="11"/>
  <c r="J252" i="12" s="1"/>
  <c r="AB288" i="11"/>
  <c r="J31" i="12" s="1"/>
  <c r="AB280" i="11"/>
  <c r="J33" i="12" s="1"/>
  <c r="AB272" i="11"/>
  <c r="J32" i="12" s="1"/>
  <c r="AB264" i="11"/>
  <c r="J64" i="12" s="1"/>
  <c r="AB256" i="11"/>
  <c r="J219" i="12" s="1"/>
  <c r="AB248" i="11"/>
  <c r="J330" i="12" s="1"/>
  <c r="AB240" i="11"/>
  <c r="J172" i="12" s="1"/>
  <c r="AB232" i="11"/>
  <c r="J212" i="12" s="1"/>
  <c r="AB224" i="11"/>
  <c r="J282" i="12" s="1"/>
  <c r="AB216" i="11"/>
  <c r="J161" i="12" s="1"/>
  <c r="AB208" i="11"/>
  <c r="J313" i="12" s="1"/>
  <c r="AB200" i="11"/>
  <c r="J310" i="12" s="1"/>
  <c r="AB192" i="11"/>
  <c r="J286" i="12" s="1"/>
  <c r="AB184" i="11"/>
  <c r="J339" i="12" s="1"/>
  <c r="AB176" i="11"/>
  <c r="J118" i="12" s="1"/>
  <c r="AB168" i="11"/>
  <c r="J148" i="12" s="1"/>
  <c r="AB160" i="11"/>
  <c r="J205" i="12" s="1"/>
  <c r="AB152" i="11"/>
  <c r="J99" i="12" s="1"/>
  <c r="AB144" i="11"/>
  <c r="J111" i="12" s="1"/>
  <c r="AB136" i="11"/>
  <c r="J263" i="12" s="1"/>
  <c r="AB128" i="11"/>
  <c r="J300" i="12" s="1"/>
  <c r="AB120" i="11"/>
  <c r="J311" i="12" s="1"/>
  <c r="AB112" i="11"/>
  <c r="J198" i="12" s="1"/>
  <c r="AB104" i="11"/>
  <c r="J258" i="12" s="1"/>
  <c r="AB96" i="11"/>
  <c r="J319" i="12" s="1"/>
  <c r="AB88" i="11"/>
  <c r="J109" i="12" s="1"/>
  <c r="AB80" i="11"/>
  <c r="J62" i="12" s="1"/>
  <c r="AB72" i="11"/>
  <c r="J96" i="12" s="1"/>
  <c r="AB64" i="11"/>
  <c r="J93" i="12" s="1"/>
  <c r="AB56" i="11"/>
  <c r="J137" i="12" s="1"/>
  <c r="AB48" i="11"/>
  <c r="J78" i="12" s="1"/>
  <c r="AB40" i="11"/>
  <c r="J353" i="12" s="1"/>
  <c r="AB32" i="11"/>
  <c r="J90" i="12" s="1"/>
  <c r="AB24" i="11"/>
  <c r="J183" i="12" s="1"/>
  <c r="AB16" i="11"/>
  <c r="J153" i="12" s="1"/>
  <c r="AB8" i="11"/>
  <c r="J201" i="12" s="1"/>
  <c r="AB349" i="11"/>
  <c r="J264" i="12" s="1"/>
  <c r="AB341" i="11"/>
  <c r="J289" i="12" s="1"/>
  <c r="AB333" i="11"/>
  <c r="J297" i="12" s="1"/>
  <c r="AB325" i="11"/>
  <c r="J124" i="12" s="1"/>
  <c r="AB317" i="11"/>
  <c r="J227" i="12" s="1"/>
  <c r="AB309" i="11"/>
  <c r="J71" i="12" s="1"/>
  <c r="AB301" i="11"/>
  <c r="J103" i="12" s="1"/>
  <c r="AB293" i="11"/>
  <c r="J22" i="12" s="1"/>
  <c r="AB285" i="11"/>
  <c r="J44" i="12" s="1"/>
  <c r="AB277" i="11"/>
  <c r="J47" i="12" s="1"/>
  <c r="AB269" i="11"/>
  <c r="J59" i="12" s="1"/>
  <c r="AB253" i="11"/>
  <c r="J333" i="12" s="1"/>
  <c r="AB245" i="11"/>
  <c r="J199" i="12" s="1"/>
  <c r="AB237" i="11"/>
  <c r="J250" i="12" s="1"/>
  <c r="AB229" i="11"/>
  <c r="J309" i="12" s="1"/>
  <c r="AB221" i="11"/>
  <c r="J152" i="12" s="1"/>
  <c r="AB213" i="11"/>
  <c r="J200" i="12" s="1"/>
  <c r="AB205" i="11"/>
  <c r="J317" i="12" s="1"/>
  <c r="AB197" i="11"/>
  <c r="J335" i="12" s="1"/>
  <c r="AB189" i="11"/>
  <c r="J318" i="12" s="1"/>
  <c r="AB181" i="11"/>
  <c r="J344" i="12" s="1"/>
  <c r="AB173" i="11"/>
  <c r="J321" i="12" s="1"/>
  <c r="AB165" i="11"/>
  <c r="J349" i="12" s="1"/>
  <c r="AB157" i="11"/>
  <c r="J100" i="12" s="1"/>
  <c r="AB149" i="11"/>
  <c r="J26" i="12" s="1"/>
  <c r="AB141" i="11"/>
  <c r="J262" i="12" s="1"/>
  <c r="AB133" i="11"/>
  <c r="J112" i="12" s="1"/>
  <c r="AB125" i="11"/>
  <c r="J325" i="12" s="1"/>
  <c r="AB117" i="11"/>
  <c r="J36" i="12" s="1"/>
  <c r="AB101" i="11"/>
  <c r="J125" i="12" s="1"/>
  <c r="AB93" i="11"/>
  <c r="J129" i="12" s="1"/>
  <c r="AB85" i="11"/>
  <c r="J169" i="12" s="1"/>
  <c r="AB77" i="11"/>
  <c r="J189" i="12" s="1"/>
  <c r="AB69" i="11"/>
  <c r="J240" i="12" s="1"/>
  <c r="AB61" i="11"/>
  <c r="J267" i="12" s="1"/>
  <c r="AB53" i="11"/>
  <c r="J257" i="12" s="1"/>
  <c r="AB45" i="11"/>
  <c r="J269" i="12" s="1"/>
  <c r="AB37" i="11"/>
  <c r="J154" i="12" s="1"/>
  <c r="AB29" i="11"/>
  <c r="J233" i="12" s="1"/>
  <c r="AB21" i="11"/>
  <c r="J185" i="12" s="1"/>
  <c r="AB13" i="11"/>
  <c r="J53" i="12" s="1"/>
  <c r="U234" i="11"/>
  <c r="V234" i="11" s="1"/>
  <c r="I243" i="12" s="1"/>
  <c r="U226" i="11"/>
  <c r="V226" i="11" s="1"/>
  <c r="I301" i="12" s="1"/>
  <c r="U218" i="11"/>
  <c r="V218" i="11" s="1"/>
  <c r="I190" i="12" s="1"/>
  <c r="U210" i="11"/>
  <c r="V210" i="11" s="1"/>
  <c r="I116" i="12" s="1"/>
  <c r="U202" i="11"/>
  <c r="V202" i="11" s="1"/>
  <c r="I106" i="12" s="1"/>
  <c r="U194" i="11"/>
  <c r="V194" i="11" s="1"/>
  <c r="I210" i="12" s="1"/>
  <c r="U186" i="11"/>
  <c r="V186" i="11" s="1"/>
  <c r="I136" i="12" s="1"/>
  <c r="U178" i="11"/>
  <c r="V178" i="11" s="1"/>
  <c r="I338" i="12" s="1"/>
  <c r="U170" i="11"/>
  <c r="V170" i="11" s="1"/>
  <c r="I130" i="12" s="1"/>
  <c r="U162" i="11"/>
  <c r="V162" i="11" s="1"/>
  <c r="I279" i="12" s="1"/>
  <c r="U154" i="11"/>
  <c r="V154" i="11" s="1"/>
  <c r="I37" i="12" s="1"/>
  <c r="U146" i="11"/>
  <c r="U138" i="11"/>
  <c r="V138" i="11" s="1"/>
  <c r="I211" i="12" s="1"/>
  <c r="U130" i="11"/>
  <c r="U122" i="11"/>
  <c r="V122" i="11" s="1"/>
  <c r="I259" i="12" s="1"/>
  <c r="U114" i="11"/>
  <c r="V114" i="11" s="1"/>
  <c r="I280" i="12" s="1"/>
  <c r="U106" i="11"/>
  <c r="V106" i="11" s="1"/>
  <c r="I306" i="12" s="1"/>
  <c r="U90" i="11"/>
  <c r="V90" i="11" s="1"/>
  <c r="I182" i="12" s="1"/>
  <c r="U82" i="11"/>
  <c r="V82" i="11" s="1"/>
  <c r="I117" i="12" s="1"/>
  <c r="U74" i="11"/>
  <c r="V74" i="11" s="1"/>
  <c r="I150" i="12" s="1"/>
  <c r="U66" i="11"/>
  <c r="U58" i="11"/>
  <c r="V58" i="11" s="1"/>
  <c r="I217" i="12" s="1"/>
  <c r="U50" i="11"/>
  <c r="V50" i="11" s="1"/>
  <c r="I241" i="12" s="1"/>
  <c r="U42" i="11"/>
  <c r="V42" i="11" s="1"/>
  <c r="I322" i="12" s="1"/>
  <c r="U34" i="11"/>
  <c r="U26" i="11"/>
  <c r="V26" i="11" s="1"/>
  <c r="I177" i="12" s="1"/>
  <c r="U18" i="11"/>
  <c r="V18" i="11" s="1"/>
  <c r="I285" i="12" s="1"/>
  <c r="U10" i="11"/>
  <c r="V10" i="11" s="1"/>
  <c r="I283" i="12" s="1"/>
  <c r="AB346" i="11"/>
  <c r="J108" i="12" s="1"/>
  <c r="AB338" i="11"/>
  <c r="J139" i="12" s="1"/>
  <c r="AB330" i="11"/>
  <c r="J76" i="12" s="1"/>
  <c r="AB322" i="11"/>
  <c r="J239" i="12" s="1"/>
  <c r="AB314" i="11"/>
  <c r="J77" i="12" s="1"/>
  <c r="AB306" i="11"/>
  <c r="J188" i="12" s="1"/>
  <c r="AB298" i="11"/>
  <c r="J102" i="12" s="1"/>
  <c r="AB290" i="11"/>
  <c r="J46" i="12" s="1"/>
  <c r="AB282" i="11"/>
  <c r="J65" i="12" s="1"/>
  <c r="AB274" i="11"/>
  <c r="J45" i="12" s="1"/>
  <c r="AB266" i="11"/>
  <c r="J58" i="12" s="1"/>
  <c r="AB258" i="11"/>
  <c r="J207" i="12" s="1"/>
  <c r="AB250" i="11"/>
  <c r="J214" i="12" s="1"/>
  <c r="AB242" i="11"/>
  <c r="J94" i="12" s="1"/>
  <c r="AB234" i="11"/>
  <c r="J243" i="12" s="1"/>
  <c r="AB226" i="11"/>
  <c r="J301" i="12" s="1"/>
  <c r="AB218" i="11"/>
  <c r="J190" i="12" s="1"/>
  <c r="AB210" i="11"/>
  <c r="J116" i="12" s="1"/>
  <c r="AB202" i="11"/>
  <c r="J106" i="12" s="1"/>
  <c r="AB194" i="11"/>
  <c r="J210" i="12" s="1"/>
  <c r="AB186" i="11"/>
  <c r="J136" i="12" s="1"/>
  <c r="AB178" i="11"/>
  <c r="J338" i="12" s="1"/>
  <c r="AB170" i="11"/>
  <c r="J130" i="12" s="1"/>
  <c r="AB162" i="11"/>
  <c r="J279" i="12" s="1"/>
  <c r="AB154" i="11"/>
  <c r="J37" i="12" s="1"/>
  <c r="AB146" i="11"/>
  <c r="J307" i="12" s="1"/>
  <c r="AB138" i="11"/>
  <c r="J211" i="12" s="1"/>
  <c r="AB130" i="11"/>
  <c r="J97" i="12" s="1"/>
  <c r="AB122" i="11"/>
  <c r="J259" i="12" s="1"/>
  <c r="AB114" i="11"/>
  <c r="J280" i="12" s="1"/>
  <c r="AB106" i="11"/>
  <c r="J306" i="12" s="1"/>
  <c r="AB98" i="11"/>
  <c r="J242" i="12" s="1"/>
  <c r="AB90" i="11"/>
  <c r="J182" i="12" s="1"/>
  <c r="AB82" i="11"/>
  <c r="J117" i="12" s="1"/>
  <c r="AB74" i="11"/>
  <c r="J150" i="12" s="1"/>
  <c r="AB66" i="11"/>
  <c r="J70" i="12" s="1"/>
  <c r="AB58" i="11"/>
  <c r="J217" i="12" s="1"/>
  <c r="AB50" i="11"/>
  <c r="J241" i="12" s="1"/>
  <c r="AB42" i="11"/>
  <c r="J322" i="12" s="1"/>
  <c r="AB34" i="11"/>
  <c r="J271" i="12" s="1"/>
  <c r="AB26" i="11"/>
  <c r="J177" i="12" s="1"/>
  <c r="AB18" i="11"/>
  <c r="J285" i="12" s="1"/>
  <c r="AB10" i="11"/>
  <c r="J283" i="12" s="1"/>
  <c r="U345" i="11"/>
  <c r="V345" i="11" s="1"/>
  <c r="I364" i="12" s="1"/>
  <c r="U329" i="11"/>
  <c r="V329" i="11" s="1"/>
  <c r="I288" i="12" s="1"/>
  <c r="U321" i="11"/>
  <c r="V321" i="11" s="1"/>
  <c r="I292" i="12" s="1"/>
  <c r="U313" i="11"/>
  <c r="U297" i="11"/>
  <c r="V297" i="11" s="1"/>
  <c r="I87" i="12" s="1"/>
  <c r="U289" i="11"/>
  <c r="V289" i="11" s="1"/>
  <c r="I34" i="12" s="1"/>
  <c r="U281" i="11"/>
  <c r="U265" i="11"/>
  <c r="V265" i="11" s="1"/>
  <c r="I29" i="12" s="1"/>
  <c r="U257" i="11"/>
  <c r="V257" i="11" s="1"/>
  <c r="I223" i="12" s="1"/>
  <c r="U249" i="11"/>
  <c r="V249" i="11" s="1"/>
  <c r="I331" i="12" s="1"/>
  <c r="U241" i="11"/>
  <c r="V241" i="11" s="1"/>
  <c r="I218" i="12" s="1"/>
  <c r="U233" i="11"/>
  <c r="V233" i="11" s="1"/>
  <c r="I178" i="12" s="1"/>
  <c r="U225" i="11"/>
  <c r="V225" i="11" s="1"/>
  <c r="I228" i="12" s="1"/>
  <c r="U217" i="11"/>
  <c r="V217" i="11" s="1"/>
  <c r="I202" i="12" s="1"/>
  <c r="U209" i="11"/>
  <c r="V209" i="11" s="1"/>
  <c r="I142" i="12" s="1"/>
  <c r="U201" i="11"/>
  <c r="V201" i="11" s="1"/>
  <c r="I120" i="12" s="1"/>
  <c r="U193" i="11"/>
  <c r="V193" i="11" s="1"/>
  <c r="I157" i="12" s="1"/>
  <c r="U177" i="11"/>
  <c r="V177" i="11" s="1"/>
  <c r="I261" i="12" s="1"/>
  <c r="U169" i="11"/>
  <c r="V169" i="11" s="1"/>
  <c r="I164" i="12" s="1"/>
  <c r="U161" i="11"/>
  <c r="V161" i="11" s="1"/>
  <c r="I146" i="12" s="1"/>
  <c r="U145" i="11"/>
  <c r="V145" i="11" s="1"/>
  <c r="I357" i="12" s="1"/>
  <c r="U137" i="11"/>
  <c r="V137" i="11" s="1"/>
  <c r="I203" i="12" s="1"/>
  <c r="U129" i="11"/>
  <c r="V129" i="11" s="1"/>
  <c r="I291" i="12" s="1"/>
  <c r="U113" i="11"/>
  <c r="V113" i="11" s="1"/>
  <c r="I281" i="12" s="1"/>
  <c r="U105" i="11"/>
  <c r="V105" i="11" s="1"/>
  <c r="I295" i="12" s="1"/>
  <c r="U97" i="11"/>
  <c r="V97" i="11" s="1"/>
  <c r="I196" i="12" s="1"/>
  <c r="U89" i="11"/>
  <c r="V89" i="11" s="1"/>
  <c r="I144" i="12" s="1"/>
  <c r="U81" i="11"/>
  <c r="V81" i="11" s="1"/>
  <c r="I110" i="12" s="1"/>
  <c r="U65" i="11"/>
  <c r="V65" i="11" s="1"/>
  <c r="I121" i="12" s="1"/>
  <c r="U57" i="11"/>
  <c r="V57" i="11" s="1"/>
  <c r="I224" i="12" s="1"/>
  <c r="U41" i="11"/>
  <c r="V41" i="11" s="1"/>
  <c r="I147" i="12" s="1"/>
  <c r="U33" i="11"/>
  <c r="V33" i="11" s="1"/>
  <c r="I133" i="12" s="1"/>
  <c r="U25" i="11"/>
  <c r="V25" i="11" s="1"/>
  <c r="I143" i="12" s="1"/>
  <c r="U9" i="11"/>
  <c r="V9" i="11" s="1"/>
  <c r="I350" i="12" s="1"/>
  <c r="U344" i="11"/>
  <c r="V344" i="11" s="1"/>
  <c r="I213" i="12" s="1"/>
  <c r="U336" i="11"/>
  <c r="V336" i="11" s="1"/>
  <c r="I327" i="12" s="1"/>
  <c r="U328" i="11"/>
  <c r="V328" i="11" s="1"/>
  <c r="I351" i="12" s="1"/>
  <c r="U320" i="11"/>
  <c r="V320" i="11" s="1"/>
  <c r="I215" i="12" s="1"/>
  <c r="U312" i="11"/>
  <c r="V312" i="11" s="1"/>
  <c r="I92" i="12" s="1"/>
  <c r="U304" i="11"/>
  <c r="V304" i="11" s="1"/>
  <c r="I226" i="12" s="1"/>
  <c r="U296" i="11"/>
  <c r="U288" i="11"/>
  <c r="U280" i="11"/>
  <c r="V280" i="11" s="1"/>
  <c r="I33" i="12" s="1"/>
  <c r="U272" i="11"/>
  <c r="V272" i="11" s="1"/>
  <c r="I32" i="12" s="1"/>
  <c r="U264" i="11"/>
  <c r="V264" i="11" s="1"/>
  <c r="I64" i="12" s="1"/>
  <c r="U256" i="11"/>
  <c r="V256" i="11" s="1"/>
  <c r="I219" i="12" s="1"/>
  <c r="U248" i="11"/>
  <c r="V248" i="11" s="1"/>
  <c r="I330" i="12" s="1"/>
  <c r="U240" i="11"/>
  <c r="V240" i="11" s="1"/>
  <c r="I172" i="12" s="1"/>
  <c r="U232" i="11"/>
  <c r="V232" i="11" s="1"/>
  <c r="I212" i="12" s="1"/>
  <c r="U224" i="11"/>
  <c r="V224" i="11" s="1"/>
  <c r="I282" i="12" s="1"/>
  <c r="U216" i="11"/>
  <c r="V216" i="11" s="1"/>
  <c r="I161" i="12" s="1"/>
  <c r="U208" i="11"/>
  <c r="V208" i="11" s="1"/>
  <c r="I313" i="12" s="1"/>
  <c r="U200" i="11"/>
  <c r="U192" i="11"/>
  <c r="V192" i="11" s="1"/>
  <c r="I286" i="12" s="1"/>
  <c r="U184" i="11"/>
  <c r="V184" i="11" s="1"/>
  <c r="I339" i="12" s="1"/>
  <c r="U176" i="11"/>
  <c r="V176" i="11" s="1"/>
  <c r="I118" i="12" s="1"/>
  <c r="U168" i="11"/>
  <c r="V168" i="11" s="1"/>
  <c r="I148" i="12" s="1"/>
  <c r="U160" i="11"/>
  <c r="V160" i="11" s="1"/>
  <c r="I205" i="12" s="1"/>
  <c r="U152" i="11"/>
  <c r="V152" i="11" s="1"/>
  <c r="I99" i="12" s="1"/>
  <c r="U144" i="11"/>
  <c r="V144" i="11" s="1"/>
  <c r="I111" i="12" s="1"/>
  <c r="U136" i="11"/>
  <c r="V136" i="11" s="1"/>
  <c r="I263" i="12" s="1"/>
  <c r="U128" i="11"/>
  <c r="V128" i="11" s="1"/>
  <c r="I300" i="12" s="1"/>
  <c r="U120" i="11"/>
  <c r="V120" i="11" s="1"/>
  <c r="I311" i="12" s="1"/>
  <c r="U112" i="11"/>
  <c r="V112" i="11" s="1"/>
  <c r="I198" i="12" s="1"/>
  <c r="U104" i="11"/>
  <c r="V104" i="11" s="1"/>
  <c r="I258" i="12" s="1"/>
  <c r="U96" i="11"/>
  <c r="V96" i="11" s="1"/>
  <c r="I319" i="12" s="1"/>
  <c r="U88" i="11"/>
  <c r="U80" i="11"/>
  <c r="V80" i="11" s="1"/>
  <c r="I62" i="12" s="1"/>
  <c r="U72" i="11"/>
  <c r="V72" i="11" s="1"/>
  <c r="I96" i="12" s="1"/>
  <c r="U64" i="11"/>
  <c r="V64" i="11" s="1"/>
  <c r="I93" i="12" s="1"/>
  <c r="U56" i="11"/>
  <c r="V56" i="11" s="1"/>
  <c r="I137" i="12" s="1"/>
  <c r="U48" i="11"/>
  <c r="V48" i="11" s="1"/>
  <c r="I78" i="12" s="1"/>
  <c r="U40" i="11"/>
  <c r="V40" i="11" s="1"/>
  <c r="I353" i="12" s="1"/>
  <c r="U32" i="11"/>
  <c r="U24" i="11"/>
  <c r="V24" i="11" s="1"/>
  <c r="I183" i="12" s="1"/>
  <c r="U16" i="11"/>
  <c r="V16" i="11" s="1"/>
  <c r="I153" i="12" s="1"/>
  <c r="U8" i="11"/>
  <c r="V8" i="11" s="1"/>
  <c r="I201" i="12" s="1"/>
  <c r="U6" i="11"/>
  <c r="U343" i="11"/>
  <c r="V343" i="11" s="1"/>
  <c r="I273" i="12" s="1"/>
  <c r="U335" i="11"/>
  <c r="V335" i="11" s="1"/>
  <c r="I284" i="12" s="1"/>
  <c r="U327" i="11"/>
  <c r="V327" i="11" s="1"/>
  <c r="I352" i="12" s="1"/>
  <c r="U350" i="11"/>
  <c r="V350" i="11" s="1"/>
  <c r="I260" i="12" s="1"/>
  <c r="U318" i="11"/>
  <c r="V318" i="11" s="1"/>
  <c r="I255" i="12" s="1"/>
  <c r="U286" i="11"/>
  <c r="V286" i="11" s="1"/>
  <c r="I24" i="12" s="1"/>
  <c r="U254" i="11"/>
  <c r="V254" i="11" s="1"/>
  <c r="I278" i="12" s="1"/>
  <c r="U222" i="11"/>
  <c r="V222" i="11" s="1"/>
  <c r="I158" i="12" s="1"/>
  <c r="U190" i="11"/>
  <c r="V190" i="11" s="1"/>
  <c r="I290" i="12" s="1"/>
  <c r="U158" i="11"/>
  <c r="V158" i="11" s="1"/>
  <c r="I27" i="12" s="1"/>
  <c r="U126" i="11"/>
  <c r="V126" i="11" s="1"/>
  <c r="I304" i="12" s="1"/>
  <c r="U94" i="11"/>
  <c r="V94" i="11" s="1"/>
  <c r="I162" i="12" s="1"/>
  <c r="U147" i="11"/>
  <c r="V147" i="11" s="1"/>
  <c r="I30" i="12" s="1"/>
  <c r="U139" i="11"/>
  <c r="V139" i="11" s="1"/>
  <c r="I156" i="12" s="1"/>
  <c r="U115" i="11"/>
  <c r="U107" i="11"/>
  <c r="V107" i="11" s="1"/>
  <c r="I246" i="12" s="1"/>
  <c r="U91" i="11"/>
  <c r="V91" i="11" s="1"/>
  <c r="I85" i="12" s="1"/>
  <c r="U83" i="11"/>
  <c r="V83" i="11" s="1"/>
  <c r="I51" i="12" s="1"/>
  <c r="U67" i="11"/>
  <c r="V67" i="11" s="1"/>
  <c r="I221" i="12" s="1"/>
  <c r="U51" i="11"/>
  <c r="V51" i="11" s="1"/>
  <c r="I135" i="12" s="1"/>
  <c r="U35" i="11"/>
  <c r="V35" i="11" s="1"/>
  <c r="I206" i="12" s="1"/>
  <c r="U19" i="11"/>
  <c r="V19" i="11" s="1"/>
  <c r="I237" i="12" s="1"/>
  <c r="U319" i="11"/>
  <c r="V319" i="11" s="1"/>
  <c r="I256" i="12" s="1"/>
  <c r="U311" i="11"/>
  <c r="U303" i="11"/>
  <c r="V303" i="11" s="1"/>
  <c r="I234" i="12" s="1"/>
  <c r="U295" i="11"/>
  <c r="V295" i="11" s="1"/>
  <c r="I73" i="12" s="1"/>
  <c r="U287" i="11"/>
  <c r="V287" i="11" s="1"/>
  <c r="I66" i="12" s="1"/>
  <c r="U279" i="11"/>
  <c r="V279" i="11" s="1"/>
  <c r="I38" i="12" s="1"/>
  <c r="U271" i="11"/>
  <c r="V271" i="11" s="1"/>
  <c r="I55" i="12" s="1"/>
  <c r="U263" i="11"/>
  <c r="V263" i="11" s="1"/>
  <c r="I41" i="12" s="1"/>
  <c r="U255" i="11"/>
  <c r="V255" i="11" s="1"/>
  <c r="I168" i="12" s="1"/>
  <c r="U247" i="11"/>
  <c r="V247" i="11" s="1"/>
  <c r="I175" i="12" s="1"/>
  <c r="U239" i="11"/>
  <c r="V239" i="11" s="1"/>
  <c r="I179" i="12" s="1"/>
  <c r="U231" i="11"/>
  <c r="V231" i="11" s="1"/>
  <c r="I74" i="12" s="1"/>
  <c r="U223" i="11"/>
  <c r="V223" i="11" s="1"/>
  <c r="I174" i="12" s="1"/>
  <c r="U215" i="11"/>
  <c r="V215" i="11" s="1"/>
  <c r="I195" i="12" s="1"/>
  <c r="U207" i="11"/>
  <c r="V207" i="11" s="1"/>
  <c r="I360" i="12" s="1"/>
  <c r="U199" i="11"/>
  <c r="V199" i="11" s="1"/>
  <c r="I145" i="12" s="1"/>
  <c r="U191" i="11"/>
  <c r="V191" i="11" s="1"/>
  <c r="I105" i="12" s="1"/>
  <c r="U183" i="11"/>
  <c r="V183" i="11" s="1"/>
  <c r="I358" i="12" s="1"/>
  <c r="U175" i="11"/>
  <c r="V175" i="11" s="1"/>
  <c r="I131" i="12" s="1"/>
  <c r="U167" i="11"/>
  <c r="V167" i="11" s="1"/>
  <c r="I299" i="12" s="1"/>
  <c r="U159" i="11"/>
  <c r="V159" i="11" s="1"/>
  <c r="I127" i="12" s="1"/>
  <c r="U151" i="11"/>
  <c r="V151" i="11" s="1"/>
  <c r="I346" i="12" s="1"/>
  <c r="U143" i="11"/>
  <c r="V143" i="11" s="1"/>
  <c r="I308" i="12" s="1"/>
  <c r="U135" i="11"/>
  <c r="V135" i="11" s="1"/>
  <c r="I163" i="12" s="1"/>
  <c r="U127" i="11"/>
  <c r="V127" i="11" s="1"/>
  <c r="I149" i="12" s="1"/>
  <c r="U119" i="11"/>
  <c r="V119" i="11" s="1"/>
  <c r="I287" i="12" s="1"/>
  <c r="U111" i="11"/>
  <c r="V111" i="11" s="1"/>
  <c r="I208" i="12" s="1"/>
  <c r="U103" i="11"/>
  <c r="V103" i="11" s="1"/>
  <c r="I274" i="12" s="1"/>
  <c r="U95" i="11"/>
  <c r="U87" i="11"/>
  <c r="V87" i="11" s="1"/>
  <c r="I187" i="12" s="1"/>
  <c r="U79" i="11"/>
  <c r="V79" i="11" s="1"/>
  <c r="I167" i="12" s="1"/>
  <c r="U71" i="11"/>
  <c r="V71" i="11" s="1"/>
  <c r="I113" i="12" s="1"/>
  <c r="U63" i="11"/>
  <c r="U55" i="11"/>
  <c r="V55" i="11" s="1"/>
  <c r="I166" i="12" s="1"/>
  <c r="U47" i="11"/>
  <c r="V47" i="11" s="1"/>
  <c r="I184" i="12" s="1"/>
  <c r="U39" i="11"/>
  <c r="V39" i="11" s="1"/>
  <c r="I209" i="12" s="1"/>
  <c r="U31" i="11"/>
  <c r="U23" i="11"/>
  <c r="V23" i="11" s="1"/>
  <c r="I134" i="12" s="1"/>
  <c r="U15" i="11"/>
  <c r="V15" i="11" s="1"/>
  <c r="I244" i="12" s="1"/>
  <c r="U7" i="11"/>
  <c r="V7" i="11" s="1"/>
  <c r="I81" i="12" s="1"/>
  <c r="U54" i="11"/>
  <c r="V54" i="11" s="1"/>
  <c r="I138" i="12" s="1"/>
  <c r="U46" i="11"/>
  <c r="V46" i="11" s="1"/>
  <c r="I60" i="12" s="1"/>
  <c r="U93" i="11"/>
  <c r="V93" i="11" s="1"/>
  <c r="I129" i="12" s="1"/>
  <c r="U85" i="11"/>
  <c r="V85" i="11" s="1"/>
  <c r="I169" i="12" s="1"/>
  <c r="U77" i="11"/>
  <c r="V77" i="11" s="1"/>
  <c r="I189" i="12" s="1"/>
  <c r="U69" i="11"/>
  <c r="V69" i="11" s="1"/>
  <c r="I240" i="12" s="1"/>
  <c r="U61" i="11"/>
  <c r="V61" i="11" s="1"/>
  <c r="I267" i="12" s="1"/>
  <c r="U53" i="11"/>
  <c r="V53" i="11" s="1"/>
  <c r="I257" i="12" s="1"/>
  <c r="U45" i="11"/>
  <c r="V45" i="11" s="1"/>
  <c r="I269" i="12" s="1"/>
  <c r="U37" i="11"/>
  <c r="V37" i="11" s="1"/>
  <c r="I154" i="12" s="1"/>
  <c r="U29" i="11"/>
  <c r="V29" i="11" s="1"/>
  <c r="I233" i="12" s="1"/>
  <c r="U21" i="11"/>
  <c r="V21" i="11" s="1"/>
  <c r="I185" i="12" s="1"/>
  <c r="U13" i="11"/>
  <c r="V13" i="11" s="1"/>
  <c r="I53" i="12" s="1"/>
  <c r="AB126" i="11"/>
  <c r="J304" i="12" s="1"/>
  <c r="AB118" i="11"/>
  <c r="J155" i="12" s="1"/>
  <c r="AB102" i="11"/>
  <c r="J192" i="12" s="1"/>
  <c r="AB94" i="11"/>
  <c r="J162" i="12" s="1"/>
  <c r="AB78" i="11"/>
  <c r="J272" i="12" s="1"/>
  <c r="AB62" i="11"/>
  <c r="J180" i="12" s="1"/>
  <c r="AB54" i="11"/>
  <c r="J138" i="12" s="1"/>
  <c r="AB38" i="11"/>
  <c r="J329" i="12" s="1"/>
  <c r="AB30" i="11"/>
  <c r="J193" i="12" s="1"/>
  <c r="AB14" i="11"/>
  <c r="J165" i="12" s="1"/>
  <c r="AB347" i="11"/>
  <c r="J275" i="12" s="1"/>
  <c r="AB339" i="11"/>
  <c r="J160" i="12" s="1"/>
  <c r="AB331" i="11"/>
  <c r="J186" i="12" s="1"/>
  <c r="AB323" i="11"/>
  <c r="J176" i="12" s="1"/>
  <c r="AB315" i="11"/>
  <c r="J341" i="12" s="1"/>
  <c r="AB307" i="11"/>
  <c r="J276" i="12" s="1"/>
  <c r="AB299" i="11"/>
  <c r="J253" i="12" s="1"/>
  <c r="AB291" i="11"/>
  <c r="J67" i="12" s="1"/>
  <c r="AB283" i="11"/>
  <c r="J25" i="12" s="1"/>
  <c r="AB275" i="11"/>
  <c r="J21" i="12" s="1"/>
  <c r="AB267" i="11"/>
  <c r="J35" i="12" s="1"/>
  <c r="AB259" i="11"/>
  <c r="J336" i="12" s="1"/>
  <c r="AB251" i="11"/>
  <c r="J181" i="12" s="1"/>
  <c r="AB243" i="11"/>
  <c r="J347" i="12" s="1"/>
  <c r="AB235" i="11"/>
  <c r="J204" i="12" s="1"/>
  <c r="AB227" i="11"/>
  <c r="J343" i="12" s="1"/>
  <c r="AB219" i="11"/>
  <c r="J216" i="12" s="1"/>
  <c r="AB211" i="11"/>
  <c r="J132" i="12" s="1"/>
  <c r="AB203" i="11"/>
  <c r="J122" i="12" s="1"/>
  <c r="AB195" i="11"/>
  <c r="J293" i="12" s="1"/>
  <c r="AB187" i="11"/>
  <c r="J151" i="12" s="1"/>
  <c r="AB179" i="11"/>
  <c r="J314" i="12" s="1"/>
  <c r="AB171" i="11"/>
  <c r="J123" i="12" s="1"/>
  <c r="AB163" i="11"/>
  <c r="J140" i="12" s="1"/>
  <c r="AB155" i="11"/>
  <c r="J332" i="12" s="1"/>
  <c r="AB147" i="11"/>
  <c r="J30" i="12" s="1"/>
  <c r="AB139" i="11"/>
  <c r="J156" i="12" s="1"/>
  <c r="AB131" i="11"/>
  <c r="J345" i="12" s="1"/>
  <c r="AB123" i="11"/>
  <c r="J324" i="12" s="1"/>
  <c r="AB115" i="11"/>
  <c r="J268" i="12" s="1"/>
  <c r="AB107" i="11"/>
  <c r="J246" i="12" s="1"/>
  <c r="AB99" i="11"/>
  <c r="J170" i="12" s="1"/>
  <c r="AB91" i="11"/>
  <c r="J85" i="12" s="1"/>
  <c r="AB83" i="11"/>
  <c r="J51" i="12" s="1"/>
  <c r="AB75" i="11"/>
  <c r="J171" i="12" s="1"/>
  <c r="AB67" i="11"/>
  <c r="J221" i="12" s="1"/>
  <c r="AB59" i="11"/>
  <c r="J222" i="12" s="1"/>
  <c r="AB51" i="11"/>
  <c r="J135" i="12" s="1"/>
  <c r="AB43" i="11"/>
  <c r="J277" i="12" s="1"/>
  <c r="AB35" i="11"/>
  <c r="J206" i="12" s="1"/>
  <c r="AB27" i="11"/>
  <c r="J119" i="12" s="1"/>
  <c r="AB19" i="11"/>
  <c r="J237" i="12" s="1"/>
  <c r="AB11" i="11"/>
  <c r="J316" i="12" s="1"/>
  <c r="V6" i="11" l="1"/>
  <c r="I89" i="12" s="1"/>
  <c r="U2" i="11"/>
  <c r="V288" i="11" s="1"/>
  <c r="I31" i="12" s="1"/>
  <c r="V115" i="11" l="1"/>
  <c r="I268" i="12" s="1"/>
  <c r="V200" i="11"/>
  <c r="I310" i="12" s="1"/>
  <c r="V313" i="11"/>
  <c r="I104" i="12" s="1"/>
  <c r="V32" i="11"/>
  <c r="I90" i="12" s="1"/>
  <c r="V88" i="11"/>
  <c r="I109" i="12" s="1"/>
  <c r="V296" i="11"/>
  <c r="I252" i="12" s="1"/>
  <c r="V63" i="11"/>
  <c r="I75" i="12" s="1"/>
  <c r="V95" i="11"/>
  <c r="I232" i="12" s="1"/>
  <c r="V281" i="11"/>
  <c r="I42" i="12" s="1"/>
  <c r="V246" i="11"/>
  <c r="I337" i="12" s="1"/>
  <c r="V34" i="11"/>
  <c r="I271" i="12" s="1"/>
  <c r="V173" i="11"/>
  <c r="I321" i="12" s="1"/>
  <c r="V316" i="11"/>
  <c r="I114" i="12" s="1"/>
  <c r="V334" i="11"/>
  <c r="I323" i="12" s="1"/>
  <c r="V130" i="11"/>
  <c r="I97" i="12" s="1"/>
  <c r="V337" i="11"/>
  <c r="I362" i="12" s="1"/>
  <c r="V283" i="11"/>
  <c r="I25" i="12" s="1"/>
  <c r="V146" i="11"/>
  <c r="I307" i="12" s="1"/>
  <c r="V298" i="11"/>
  <c r="I102" i="12" s="1"/>
  <c r="V309" i="11"/>
  <c r="I71" i="12" s="1"/>
  <c r="V310" i="11"/>
  <c r="I107" i="12" s="1"/>
  <c r="V274" i="11"/>
  <c r="I45" i="12" s="1"/>
  <c r="V52" i="11"/>
  <c r="I61" i="12" s="1"/>
  <c r="V275" i="11"/>
  <c r="I21" i="12" s="1"/>
  <c r="V262" i="11"/>
  <c r="I56" i="12" s="1"/>
  <c r="V66" i="11"/>
  <c r="I70" i="12" s="1"/>
  <c r="V31" i="11"/>
  <c r="I95" i="12" s="1"/>
  <c r="V311" i="11"/>
  <c r="I231" i="12" s="1"/>
  <c r="G7" i="11" l="1"/>
  <c r="H7" i="11"/>
  <c r="I7" i="11"/>
  <c r="G8" i="11"/>
  <c r="H8" i="11"/>
  <c r="I8" i="11"/>
  <c r="G9" i="11"/>
  <c r="H9" i="11"/>
  <c r="I9" i="11"/>
  <c r="G10" i="11"/>
  <c r="H10" i="11"/>
  <c r="I10" i="11"/>
  <c r="G11" i="11"/>
  <c r="H11" i="11"/>
  <c r="I11" i="11"/>
  <c r="G12" i="11"/>
  <c r="H12" i="11"/>
  <c r="I12" i="11"/>
  <c r="G13" i="11"/>
  <c r="H13" i="11"/>
  <c r="I13" i="11"/>
  <c r="G14" i="11"/>
  <c r="H14" i="11"/>
  <c r="I14" i="11"/>
  <c r="G15" i="11"/>
  <c r="H15" i="11"/>
  <c r="I15" i="11"/>
  <c r="G16" i="11"/>
  <c r="H16" i="11"/>
  <c r="I16" i="11"/>
  <c r="G17" i="11"/>
  <c r="H17" i="11"/>
  <c r="I17" i="11"/>
  <c r="G18" i="11"/>
  <c r="H18" i="11"/>
  <c r="I18" i="11"/>
  <c r="G19" i="11"/>
  <c r="H19" i="11"/>
  <c r="I19" i="11"/>
  <c r="G20" i="11"/>
  <c r="J20" i="11" s="1"/>
  <c r="E141" i="12" s="1"/>
  <c r="H20" i="11"/>
  <c r="I20" i="11"/>
  <c r="G21" i="11"/>
  <c r="H21" i="11"/>
  <c r="I21" i="11"/>
  <c r="G22" i="11"/>
  <c r="H22" i="11"/>
  <c r="I22" i="11"/>
  <c r="G23" i="11"/>
  <c r="H23" i="11"/>
  <c r="I23" i="11"/>
  <c r="G24" i="11"/>
  <c r="H24" i="11"/>
  <c r="I24" i="11"/>
  <c r="G25" i="11"/>
  <c r="H25" i="11"/>
  <c r="I25" i="11"/>
  <c r="G26" i="11"/>
  <c r="H26" i="11"/>
  <c r="I26" i="11"/>
  <c r="G27" i="11"/>
  <c r="H27" i="11"/>
  <c r="I27" i="11"/>
  <c r="G28" i="11"/>
  <c r="H28" i="11"/>
  <c r="I28" i="11"/>
  <c r="G29" i="11"/>
  <c r="H29" i="11"/>
  <c r="I29" i="11"/>
  <c r="G30" i="11"/>
  <c r="H30" i="11"/>
  <c r="I30" i="11"/>
  <c r="G31" i="11"/>
  <c r="H31" i="11"/>
  <c r="I31" i="11"/>
  <c r="G32" i="11"/>
  <c r="H32" i="11"/>
  <c r="I32" i="11"/>
  <c r="G33" i="11"/>
  <c r="H33" i="11"/>
  <c r="I33" i="11"/>
  <c r="G34" i="11"/>
  <c r="H34" i="11"/>
  <c r="I34" i="11"/>
  <c r="G35" i="11"/>
  <c r="H35" i="11"/>
  <c r="I35" i="11"/>
  <c r="G36" i="11"/>
  <c r="H36" i="11"/>
  <c r="I36" i="11"/>
  <c r="G37" i="11"/>
  <c r="H37" i="11"/>
  <c r="I37" i="11"/>
  <c r="G38" i="11"/>
  <c r="H38" i="11"/>
  <c r="I38" i="11"/>
  <c r="G39" i="11"/>
  <c r="H39" i="11"/>
  <c r="I39" i="11"/>
  <c r="G40" i="11"/>
  <c r="H40" i="11"/>
  <c r="I40" i="11"/>
  <c r="G41" i="11"/>
  <c r="H41" i="11"/>
  <c r="I41" i="11"/>
  <c r="G42" i="11"/>
  <c r="H42" i="11"/>
  <c r="I42" i="11"/>
  <c r="G43" i="11"/>
  <c r="H43" i="11"/>
  <c r="I43" i="11"/>
  <c r="G44" i="11"/>
  <c r="H44" i="11"/>
  <c r="I44" i="11"/>
  <c r="G45" i="11"/>
  <c r="H45" i="11"/>
  <c r="I45" i="11"/>
  <c r="G46" i="11"/>
  <c r="H46" i="11"/>
  <c r="I46" i="11"/>
  <c r="G47" i="11"/>
  <c r="H47" i="11"/>
  <c r="I47" i="11"/>
  <c r="G48" i="11"/>
  <c r="H48" i="11"/>
  <c r="I48" i="11"/>
  <c r="G49" i="11"/>
  <c r="H49" i="11"/>
  <c r="I49" i="11"/>
  <c r="G50" i="11"/>
  <c r="H50" i="11"/>
  <c r="I50" i="11"/>
  <c r="G51" i="11"/>
  <c r="H51" i="11"/>
  <c r="I51" i="11"/>
  <c r="G52" i="11"/>
  <c r="H52" i="11"/>
  <c r="I52" i="11"/>
  <c r="G53" i="11"/>
  <c r="H53" i="11"/>
  <c r="I53" i="11"/>
  <c r="G54" i="11"/>
  <c r="H54" i="11"/>
  <c r="I54" i="11"/>
  <c r="G55" i="11"/>
  <c r="H55" i="11"/>
  <c r="I55" i="11"/>
  <c r="G56" i="11"/>
  <c r="H56" i="11"/>
  <c r="I56" i="11"/>
  <c r="G57" i="11"/>
  <c r="H57" i="11"/>
  <c r="I57" i="11"/>
  <c r="G58" i="11"/>
  <c r="H58" i="11"/>
  <c r="I58" i="11"/>
  <c r="G59" i="11"/>
  <c r="H59" i="11"/>
  <c r="I59" i="11"/>
  <c r="G60" i="11"/>
  <c r="J60" i="11" s="1"/>
  <c r="E173" i="12" s="1"/>
  <c r="H60" i="11"/>
  <c r="I60" i="11"/>
  <c r="G61" i="11"/>
  <c r="H61" i="11"/>
  <c r="I61" i="11"/>
  <c r="G62" i="11"/>
  <c r="H62" i="11"/>
  <c r="I62" i="11"/>
  <c r="G63" i="11"/>
  <c r="H63" i="11"/>
  <c r="I63" i="11"/>
  <c r="G64" i="11"/>
  <c r="H64" i="11"/>
  <c r="I64" i="11"/>
  <c r="G65" i="11"/>
  <c r="H65" i="11"/>
  <c r="I65" i="11"/>
  <c r="G66" i="11"/>
  <c r="H66" i="11"/>
  <c r="I66" i="11"/>
  <c r="G67" i="11"/>
  <c r="H67" i="11"/>
  <c r="I67" i="11"/>
  <c r="G68" i="11"/>
  <c r="H68" i="11"/>
  <c r="I68" i="11"/>
  <c r="G69" i="11"/>
  <c r="H69" i="11"/>
  <c r="I69" i="11"/>
  <c r="G70" i="11"/>
  <c r="H70" i="11"/>
  <c r="I70" i="11"/>
  <c r="G71" i="11"/>
  <c r="H71" i="11"/>
  <c r="I71" i="11"/>
  <c r="G72" i="11"/>
  <c r="H72" i="11"/>
  <c r="I72" i="11"/>
  <c r="G73" i="11"/>
  <c r="H73" i="11"/>
  <c r="I73" i="11"/>
  <c r="G74" i="11"/>
  <c r="H74" i="11"/>
  <c r="I74" i="11"/>
  <c r="G75" i="11"/>
  <c r="H75" i="11"/>
  <c r="I75" i="11"/>
  <c r="G76" i="11"/>
  <c r="H76" i="11"/>
  <c r="I76" i="11"/>
  <c r="G77" i="11"/>
  <c r="H77" i="11"/>
  <c r="I77" i="11"/>
  <c r="G78" i="11"/>
  <c r="H78" i="11"/>
  <c r="I78" i="11"/>
  <c r="G79" i="11"/>
  <c r="H79" i="11"/>
  <c r="I79" i="11"/>
  <c r="G80" i="11"/>
  <c r="H80" i="11"/>
  <c r="I80" i="11"/>
  <c r="G81" i="11"/>
  <c r="H81" i="11"/>
  <c r="I81" i="11"/>
  <c r="G82" i="11"/>
  <c r="H82" i="11"/>
  <c r="I82" i="11"/>
  <c r="G83" i="11"/>
  <c r="H83" i="11"/>
  <c r="I83" i="11"/>
  <c r="G84" i="11"/>
  <c r="H84" i="11"/>
  <c r="I84" i="11"/>
  <c r="G85" i="11"/>
  <c r="H85" i="11"/>
  <c r="I85" i="11"/>
  <c r="G86" i="11"/>
  <c r="H86" i="11"/>
  <c r="I86" i="11"/>
  <c r="G87" i="11"/>
  <c r="H87" i="11"/>
  <c r="I87" i="11"/>
  <c r="G88" i="11"/>
  <c r="H88" i="11"/>
  <c r="I88" i="11"/>
  <c r="G89" i="11"/>
  <c r="H89" i="11"/>
  <c r="I89" i="11"/>
  <c r="G90" i="11"/>
  <c r="H90" i="11"/>
  <c r="I90" i="11"/>
  <c r="G91" i="11"/>
  <c r="H91" i="11"/>
  <c r="I91" i="11"/>
  <c r="G92" i="11"/>
  <c r="H92" i="11"/>
  <c r="I92" i="11"/>
  <c r="G93" i="11"/>
  <c r="H93" i="11"/>
  <c r="I93" i="11"/>
  <c r="G94" i="11"/>
  <c r="H94" i="11"/>
  <c r="I94" i="11"/>
  <c r="G95" i="11"/>
  <c r="H95" i="11"/>
  <c r="I95" i="11"/>
  <c r="G96" i="11"/>
  <c r="H96" i="11"/>
  <c r="I96" i="11"/>
  <c r="G97" i="11"/>
  <c r="H97" i="11"/>
  <c r="I97" i="11"/>
  <c r="G98" i="11"/>
  <c r="H98" i="11"/>
  <c r="I98" i="11"/>
  <c r="G99" i="11"/>
  <c r="H99" i="11"/>
  <c r="I99" i="11"/>
  <c r="G100" i="11"/>
  <c r="J100" i="11" s="1"/>
  <c r="E245" i="12" s="1"/>
  <c r="H100" i="11"/>
  <c r="I100" i="11"/>
  <c r="G101" i="11"/>
  <c r="H101" i="11"/>
  <c r="I101" i="11"/>
  <c r="G102" i="11"/>
  <c r="H102" i="11"/>
  <c r="I102" i="11"/>
  <c r="G103" i="11"/>
  <c r="H103" i="11"/>
  <c r="I103" i="11"/>
  <c r="G104" i="11"/>
  <c r="H104" i="11"/>
  <c r="I104" i="11"/>
  <c r="G105" i="11"/>
  <c r="H105" i="11"/>
  <c r="I105" i="11"/>
  <c r="G106" i="11"/>
  <c r="H106" i="11"/>
  <c r="I106" i="11"/>
  <c r="G107" i="11"/>
  <c r="H107" i="11"/>
  <c r="I107" i="11"/>
  <c r="G108" i="11"/>
  <c r="H108" i="11"/>
  <c r="I108" i="11"/>
  <c r="G109" i="11"/>
  <c r="H109" i="11"/>
  <c r="I109" i="11"/>
  <c r="G110" i="11"/>
  <c r="H110" i="11"/>
  <c r="I110" i="11"/>
  <c r="G111" i="11"/>
  <c r="H111" i="11"/>
  <c r="I111" i="11"/>
  <c r="G112" i="11"/>
  <c r="H112" i="11"/>
  <c r="I112" i="11"/>
  <c r="G113" i="11"/>
  <c r="H113" i="11"/>
  <c r="I113" i="11"/>
  <c r="G114" i="11"/>
  <c r="H114" i="11"/>
  <c r="I114" i="11"/>
  <c r="G115" i="11"/>
  <c r="H115" i="11"/>
  <c r="I115" i="11"/>
  <c r="G116" i="11"/>
  <c r="H116" i="11"/>
  <c r="I116" i="11"/>
  <c r="G117" i="11"/>
  <c r="H117" i="11"/>
  <c r="I117" i="11"/>
  <c r="G118" i="11"/>
  <c r="H118" i="11"/>
  <c r="I118" i="11"/>
  <c r="G119" i="11"/>
  <c r="H119" i="11"/>
  <c r="I119" i="11"/>
  <c r="G120" i="11"/>
  <c r="H120" i="11"/>
  <c r="I120" i="11"/>
  <c r="G121" i="11"/>
  <c r="H121" i="11"/>
  <c r="I121" i="11"/>
  <c r="G122" i="11"/>
  <c r="H122" i="11"/>
  <c r="I122" i="11"/>
  <c r="G123" i="11"/>
  <c r="H123" i="11"/>
  <c r="I123" i="11"/>
  <c r="G124" i="11"/>
  <c r="H124" i="11"/>
  <c r="I124" i="11"/>
  <c r="G125" i="11"/>
  <c r="H125" i="11"/>
  <c r="I125" i="11"/>
  <c r="G126" i="11"/>
  <c r="H126" i="11"/>
  <c r="I126" i="11"/>
  <c r="G127" i="11"/>
  <c r="H127" i="11"/>
  <c r="I127" i="11"/>
  <c r="G128" i="11"/>
  <c r="H128" i="11"/>
  <c r="I128" i="11"/>
  <c r="G129" i="11"/>
  <c r="H129" i="11"/>
  <c r="I129" i="11"/>
  <c r="G130" i="11"/>
  <c r="H130" i="11"/>
  <c r="I130" i="11"/>
  <c r="G131" i="11"/>
  <c r="H131" i="11"/>
  <c r="I131" i="11"/>
  <c r="G132" i="11"/>
  <c r="H132" i="11"/>
  <c r="I132" i="11"/>
  <c r="G133" i="11"/>
  <c r="H133" i="11"/>
  <c r="I133" i="11"/>
  <c r="G134" i="11"/>
  <c r="H134" i="11"/>
  <c r="I134" i="11"/>
  <c r="G135" i="11"/>
  <c r="H135" i="11"/>
  <c r="I135" i="11"/>
  <c r="G136" i="11"/>
  <c r="H136" i="11"/>
  <c r="I136" i="11"/>
  <c r="G137" i="11"/>
  <c r="H137" i="11"/>
  <c r="I137" i="11"/>
  <c r="G138" i="11"/>
  <c r="H138" i="11"/>
  <c r="I138" i="11"/>
  <c r="G139" i="11"/>
  <c r="H139" i="11"/>
  <c r="I139" i="11"/>
  <c r="G140" i="11"/>
  <c r="J140" i="11" s="1"/>
  <c r="E356" i="12" s="1"/>
  <c r="H140" i="11"/>
  <c r="I140" i="11"/>
  <c r="G141" i="11"/>
  <c r="H141" i="11"/>
  <c r="I141" i="11"/>
  <c r="G142" i="11"/>
  <c r="H142" i="11"/>
  <c r="I142" i="11"/>
  <c r="G143" i="11"/>
  <c r="H143" i="11"/>
  <c r="I143" i="11"/>
  <c r="G144" i="11"/>
  <c r="H144" i="11"/>
  <c r="I144" i="11"/>
  <c r="G145" i="11"/>
  <c r="H145" i="11"/>
  <c r="I145" i="11"/>
  <c r="G146" i="11"/>
  <c r="H146" i="11"/>
  <c r="I146" i="11"/>
  <c r="G147" i="11"/>
  <c r="H147" i="11"/>
  <c r="I147" i="11"/>
  <c r="G148" i="11"/>
  <c r="H148" i="11"/>
  <c r="I148" i="11"/>
  <c r="G149" i="11"/>
  <c r="H149" i="11"/>
  <c r="I149" i="11"/>
  <c r="G150" i="11"/>
  <c r="H150" i="11"/>
  <c r="I150" i="11"/>
  <c r="G151" i="11"/>
  <c r="H151" i="11"/>
  <c r="I151" i="11"/>
  <c r="G152" i="11"/>
  <c r="H152" i="11"/>
  <c r="I152" i="11"/>
  <c r="G153" i="11"/>
  <c r="H153" i="11"/>
  <c r="I153" i="11"/>
  <c r="G154" i="11"/>
  <c r="H154" i="11"/>
  <c r="I154" i="11"/>
  <c r="G155" i="11"/>
  <c r="H155" i="11"/>
  <c r="I155" i="11"/>
  <c r="G156" i="11"/>
  <c r="H156" i="11"/>
  <c r="I156" i="11"/>
  <c r="G157" i="11"/>
  <c r="H157" i="11"/>
  <c r="I157" i="11"/>
  <c r="G158" i="11"/>
  <c r="H158" i="11"/>
  <c r="I158" i="11"/>
  <c r="G159" i="11"/>
  <c r="H159" i="11"/>
  <c r="I159" i="11"/>
  <c r="G160" i="11"/>
  <c r="H160" i="11"/>
  <c r="I160" i="11"/>
  <c r="G161" i="11"/>
  <c r="H161" i="11"/>
  <c r="I161" i="11"/>
  <c r="G162" i="11"/>
  <c r="H162" i="11"/>
  <c r="I162" i="11"/>
  <c r="G163" i="11"/>
  <c r="H163" i="11"/>
  <c r="I163" i="11"/>
  <c r="G164" i="11"/>
  <c r="H164" i="11"/>
  <c r="I164" i="11"/>
  <c r="G165" i="11"/>
  <c r="H165" i="11"/>
  <c r="I165" i="11"/>
  <c r="G166" i="11"/>
  <c r="H166" i="11"/>
  <c r="I166" i="11"/>
  <c r="G167" i="11"/>
  <c r="H167" i="11"/>
  <c r="I167" i="11"/>
  <c r="G168" i="11"/>
  <c r="H168" i="11"/>
  <c r="I168" i="11"/>
  <c r="G169" i="11"/>
  <c r="H169" i="11"/>
  <c r="I169" i="11"/>
  <c r="G170" i="11"/>
  <c r="H170" i="11"/>
  <c r="I170" i="11"/>
  <c r="G171" i="11"/>
  <c r="H171" i="11"/>
  <c r="I171" i="11"/>
  <c r="G172" i="11"/>
  <c r="H172" i="11"/>
  <c r="I172" i="11"/>
  <c r="G173" i="11"/>
  <c r="H173" i="11"/>
  <c r="I173" i="11"/>
  <c r="G174" i="11"/>
  <c r="H174" i="11"/>
  <c r="I174" i="11"/>
  <c r="G175" i="11"/>
  <c r="H175" i="11"/>
  <c r="I175" i="11"/>
  <c r="G176" i="11"/>
  <c r="H176" i="11"/>
  <c r="I176" i="11"/>
  <c r="G177" i="11"/>
  <c r="H177" i="11"/>
  <c r="I177" i="11"/>
  <c r="G178" i="11"/>
  <c r="H178" i="11"/>
  <c r="I178" i="11"/>
  <c r="G179" i="11"/>
  <c r="H179" i="11"/>
  <c r="I179" i="11"/>
  <c r="G180" i="11"/>
  <c r="J180" i="11" s="1"/>
  <c r="E39" i="12" s="1"/>
  <c r="H180" i="11"/>
  <c r="I180" i="11"/>
  <c r="G181" i="11"/>
  <c r="H181" i="11"/>
  <c r="I181" i="11"/>
  <c r="G182" i="11"/>
  <c r="H182" i="11"/>
  <c r="I182" i="11"/>
  <c r="G183" i="11"/>
  <c r="H183" i="11"/>
  <c r="I183" i="11"/>
  <c r="G184" i="11"/>
  <c r="H184" i="11"/>
  <c r="I184" i="11"/>
  <c r="G185" i="11"/>
  <c r="H185" i="11"/>
  <c r="I185" i="11"/>
  <c r="G186" i="11"/>
  <c r="H186" i="11"/>
  <c r="I186" i="11"/>
  <c r="G187" i="11"/>
  <c r="H187" i="11"/>
  <c r="I187" i="11"/>
  <c r="G188" i="11"/>
  <c r="H188" i="11"/>
  <c r="I188" i="11"/>
  <c r="G189" i="11"/>
  <c r="H189" i="11"/>
  <c r="I189" i="11"/>
  <c r="G190" i="11"/>
  <c r="H190" i="11"/>
  <c r="I190" i="11"/>
  <c r="G191" i="11"/>
  <c r="H191" i="11"/>
  <c r="I191" i="11"/>
  <c r="G192" i="11"/>
  <c r="H192" i="11"/>
  <c r="I192" i="11"/>
  <c r="G193" i="11"/>
  <c r="H193" i="11"/>
  <c r="I193" i="11"/>
  <c r="G194" i="11"/>
  <c r="H194" i="11"/>
  <c r="I194" i="11"/>
  <c r="G195" i="11"/>
  <c r="H195" i="11"/>
  <c r="I195" i="11"/>
  <c r="G196" i="11"/>
  <c r="H196" i="11"/>
  <c r="I196" i="11"/>
  <c r="G197" i="11"/>
  <c r="H197" i="11"/>
  <c r="I197" i="11"/>
  <c r="G198" i="11"/>
  <c r="H198" i="11"/>
  <c r="I198" i="11"/>
  <c r="G199" i="11"/>
  <c r="H199" i="11"/>
  <c r="I199" i="11"/>
  <c r="G200" i="11"/>
  <c r="H200" i="11"/>
  <c r="I200" i="11"/>
  <c r="G201" i="11"/>
  <c r="H201" i="11"/>
  <c r="I201" i="11"/>
  <c r="G202" i="11"/>
  <c r="H202" i="11"/>
  <c r="I202" i="11"/>
  <c r="G203" i="11"/>
  <c r="H203" i="11"/>
  <c r="I203" i="11"/>
  <c r="G204" i="11"/>
  <c r="H204" i="11"/>
  <c r="I204" i="11"/>
  <c r="G205" i="11"/>
  <c r="H205" i="11"/>
  <c r="I205" i="11"/>
  <c r="G206" i="11"/>
  <c r="H206" i="11"/>
  <c r="I206" i="11"/>
  <c r="G207" i="11"/>
  <c r="H207" i="11"/>
  <c r="I207" i="11"/>
  <c r="G208" i="11"/>
  <c r="H208" i="11"/>
  <c r="I208" i="11"/>
  <c r="G209" i="11"/>
  <c r="H209" i="11"/>
  <c r="I209" i="11"/>
  <c r="G210" i="11"/>
  <c r="H210" i="11"/>
  <c r="I210" i="11"/>
  <c r="G211" i="11"/>
  <c r="H211" i="11"/>
  <c r="I211" i="11"/>
  <c r="G212" i="11"/>
  <c r="H212" i="11"/>
  <c r="I212" i="11"/>
  <c r="G213" i="11"/>
  <c r="H213" i="11"/>
  <c r="I213" i="11"/>
  <c r="G214" i="11"/>
  <c r="H214" i="11"/>
  <c r="I214" i="11"/>
  <c r="G215" i="11"/>
  <c r="H215" i="11"/>
  <c r="I215" i="11"/>
  <c r="G216" i="11"/>
  <c r="H216" i="11"/>
  <c r="I216" i="11"/>
  <c r="G217" i="11"/>
  <c r="H217" i="11"/>
  <c r="I217" i="11"/>
  <c r="G218" i="11"/>
  <c r="H218" i="11"/>
  <c r="I218" i="11"/>
  <c r="G219" i="11"/>
  <c r="H219" i="11"/>
  <c r="I219" i="11"/>
  <c r="G220" i="11"/>
  <c r="J220" i="11" s="1"/>
  <c r="E72" i="12" s="1"/>
  <c r="H220" i="11"/>
  <c r="I220" i="11"/>
  <c r="G221" i="11"/>
  <c r="H221" i="11"/>
  <c r="I221" i="11"/>
  <c r="G222" i="11"/>
  <c r="H222" i="11"/>
  <c r="I222" i="11"/>
  <c r="G223" i="11"/>
  <c r="H223" i="11"/>
  <c r="I223" i="11"/>
  <c r="G224" i="11"/>
  <c r="H224" i="11"/>
  <c r="I224" i="11"/>
  <c r="G225" i="11"/>
  <c r="H225" i="11"/>
  <c r="I225" i="11"/>
  <c r="G226" i="11"/>
  <c r="H226" i="11"/>
  <c r="I226" i="11"/>
  <c r="G227" i="11"/>
  <c r="H227" i="11"/>
  <c r="I227" i="11"/>
  <c r="G228" i="11"/>
  <c r="H228" i="11"/>
  <c r="I228" i="11"/>
  <c r="G229" i="11"/>
  <c r="H229" i="11"/>
  <c r="I229" i="11"/>
  <c r="G230" i="11"/>
  <c r="H230" i="11"/>
  <c r="I230" i="11"/>
  <c r="G231" i="11"/>
  <c r="H231" i="11"/>
  <c r="I231" i="11"/>
  <c r="G232" i="11"/>
  <c r="H232" i="11"/>
  <c r="I232" i="11"/>
  <c r="G233" i="11"/>
  <c r="H233" i="11"/>
  <c r="I233" i="11"/>
  <c r="G234" i="11"/>
  <c r="H234" i="11"/>
  <c r="I234" i="11"/>
  <c r="G235" i="11"/>
  <c r="H235" i="11"/>
  <c r="I235" i="11"/>
  <c r="G236" i="11"/>
  <c r="H236" i="11"/>
  <c r="I236" i="11"/>
  <c r="G237" i="11"/>
  <c r="H237" i="11"/>
  <c r="I237" i="11"/>
  <c r="G238" i="11"/>
  <c r="H238" i="11"/>
  <c r="I238" i="11"/>
  <c r="G239" i="11"/>
  <c r="H239" i="11"/>
  <c r="I239" i="11"/>
  <c r="G240" i="11"/>
  <c r="H240" i="11"/>
  <c r="I240" i="11"/>
  <c r="G241" i="11"/>
  <c r="H241" i="11"/>
  <c r="I241" i="11"/>
  <c r="G242" i="11"/>
  <c r="H242" i="11"/>
  <c r="I242" i="11"/>
  <c r="G243" i="11"/>
  <c r="H243" i="11"/>
  <c r="I243" i="11"/>
  <c r="G244" i="11"/>
  <c r="H244" i="11"/>
  <c r="I244" i="11"/>
  <c r="G245" i="11"/>
  <c r="H245" i="11"/>
  <c r="I245" i="11"/>
  <c r="G246" i="11"/>
  <c r="H246" i="11"/>
  <c r="I246" i="11"/>
  <c r="G247" i="11"/>
  <c r="H247" i="11"/>
  <c r="I247" i="11"/>
  <c r="G248" i="11"/>
  <c r="H248" i="11"/>
  <c r="I248" i="11"/>
  <c r="G249" i="11"/>
  <c r="H249" i="11"/>
  <c r="I249" i="11"/>
  <c r="G250" i="11"/>
  <c r="H250" i="11"/>
  <c r="I250" i="11"/>
  <c r="G251" i="11"/>
  <c r="H251" i="11"/>
  <c r="I251" i="11"/>
  <c r="G252" i="11"/>
  <c r="H252" i="11"/>
  <c r="I252" i="11"/>
  <c r="G253" i="11"/>
  <c r="H253" i="11"/>
  <c r="I253" i="11"/>
  <c r="G254" i="11"/>
  <c r="H254" i="11"/>
  <c r="I254" i="11"/>
  <c r="G255" i="11"/>
  <c r="H255" i="11"/>
  <c r="I255" i="11"/>
  <c r="G256" i="11"/>
  <c r="H256" i="11"/>
  <c r="I256" i="11"/>
  <c r="G257" i="11"/>
  <c r="H257" i="11"/>
  <c r="I257" i="11"/>
  <c r="G258" i="11"/>
  <c r="H258" i="11"/>
  <c r="I258" i="11"/>
  <c r="G259" i="11"/>
  <c r="H259" i="11"/>
  <c r="I259" i="11"/>
  <c r="G260" i="11"/>
  <c r="J260" i="11" s="1"/>
  <c r="E159" i="12" s="1"/>
  <c r="H260" i="11"/>
  <c r="I260" i="11"/>
  <c r="G261" i="11"/>
  <c r="H261" i="11"/>
  <c r="I261" i="11"/>
  <c r="G262" i="11"/>
  <c r="H262" i="11"/>
  <c r="I262" i="11"/>
  <c r="G263" i="11"/>
  <c r="H263" i="11"/>
  <c r="I263" i="11"/>
  <c r="G264" i="11"/>
  <c r="H264" i="11"/>
  <c r="I264" i="11"/>
  <c r="G265" i="11"/>
  <c r="H265" i="11"/>
  <c r="I265" i="11"/>
  <c r="G266" i="11"/>
  <c r="H266" i="11"/>
  <c r="I266" i="11"/>
  <c r="G267" i="11"/>
  <c r="H267" i="11"/>
  <c r="I267" i="11"/>
  <c r="G268" i="11"/>
  <c r="H268" i="11"/>
  <c r="I268" i="11"/>
  <c r="G269" i="11"/>
  <c r="H269" i="11"/>
  <c r="I269" i="11"/>
  <c r="G270" i="11"/>
  <c r="H270" i="11"/>
  <c r="I270" i="11"/>
  <c r="G271" i="11"/>
  <c r="H271" i="11"/>
  <c r="I271" i="11"/>
  <c r="G272" i="11"/>
  <c r="H272" i="11"/>
  <c r="I272" i="11"/>
  <c r="G273" i="11"/>
  <c r="H273" i="11"/>
  <c r="I273" i="11"/>
  <c r="G274" i="11"/>
  <c r="H274" i="11"/>
  <c r="I274" i="11"/>
  <c r="G275" i="11"/>
  <c r="H275" i="11"/>
  <c r="I275" i="11"/>
  <c r="G276" i="11"/>
  <c r="H276" i="11"/>
  <c r="I276" i="11"/>
  <c r="G277" i="11"/>
  <c r="H277" i="11"/>
  <c r="I277" i="11"/>
  <c r="G278" i="11"/>
  <c r="H278" i="11"/>
  <c r="I278" i="11"/>
  <c r="G279" i="11"/>
  <c r="H279" i="11"/>
  <c r="I279" i="11"/>
  <c r="G280" i="11"/>
  <c r="H280" i="11"/>
  <c r="I280" i="11"/>
  <c r="G281" i="11"/>
  <c r="H281" i="11"/>
  <c r="I281" i="11"/>
  <c r="G282" i="11"/>
  <c r="H282" i="11"/>
  <c r="I282" i="11"/>
  <c r="G283" i="11"/>
  <c r="H283" i="11"/>
  <c r="I283" i="11"/>
  <c r="G284" i="11"/>
  <c r="H284" i="11"/>
  <c r="I284" i="11"/>
  <c r="G285" i="11"/>
  <c r="H285" i="11"/>
  <c r="I285" i="11"/>
  <c r="G286" i="11"/>
  <c r="H286" i="11"/>
  <c r="I286" i="11"/>
  <c r="G287" i="11"/>
  <c r="H287" i="11"/>
  <c r="I287" i="11"/>
  <c r="G288" i="11"/>
  <c r="H288" i="11"/>
  <c r="I288" i="11"/>
  <c r="G289" i="11"/>
  <c r="H289" i="11"/>
  <c r="I289" i="11"/>
  <c r="G290" i="11"/>
  <c r="H290" i="11"/>
  <c r="I290" i="11"/>
  <c r="G291" i="11"/>
  <c r="H291" i="11"/>
  <c r="I291" i="11"/>
  <c r="G292" i="11"/>
  <c r="H292" i="11"/>
  <c r="I292" i="11"/>
  <c r="G293" i="11"/>
  <c r="H293" i="11"/>
  <c r="I293" i="11"/>
  <c r="G294" i="11"/>
  <c r="H294" i="11"/>
  <c r="I294" i="11"/>
  <c r="G295" i="11"/>
  <c r="H295" i="11"/>
  <c r="I295" i="11"/>
  <c r="G296" i="11"/>
  <c r="H296" i="11"/>
  <c r="I296" i="11"/>
  <c r="G297" i="11"/>
  <c r="H297" i="11"/>
  <c r="I297" i="11"/>
  <c r="G298" i="11"/>
  <c r="H298" i="11"/>
  <c r="I298" i="11"/>
  <c r="G299" i="11"/>
  <c r="H299" i="11"/>
  <c r="I299" i="11"/>
  <c r="G300" i="11"/>
  <c r="J300" i="11" s="1"/>
  <c r="E50" i="12" s="1"/>
  <c r="H300" i="11"/>
  <c r="I300" i="11"/>
  <c r="G301" i="11"/>
  <c r="H301" i="11"/>
  <c r="I301" i="11"/>
  <c r="G302" i="11"/>
  <c r="H302" i="11"/>
  <c r="I302" i="11"/>
  <c r="G303" i="11"/>
  <c r="H303" i="11"/>
  <c r="I303" i="11"/>
  <c r="G304" i="11"/>
  <c r="H304" i="11"/>
  <c r="I304" i="11"/>
  <c r="G305" i="11"/>
  <c r="H305" i="11"/>
  <c r="I305" i="11"/>
  <c r="G306" i="11"/>
  <c r="H306" i="11"/>
  <c r="I306" i="11"/>
  <c r="G307" i="11"/>
  <c r="H307" i="11"/>
  <c r="I307" i="11"/>
  <c r="G308" i="11"/>
  <c r="H308" i="11"/>
  <c r="I308" i="11"/>
  <c r="G309" i="11"/>
  <c r="H309" i="11"/>
  <c r="I309" i="11"/>
  <c r="G310" i="11"/>
  <c r="H310" i="11"/>
  <c r="I310" i="11"/>
  <c r="G311" i="11"/>
  <c r="H311" i="11"/>
  <c r="I311" i="11"/>
  <c r="G312" i="11"/>
  <c r="H312" i="11"/>
  <c r="I312" i="11"/>
  <c r="G313" i="11"/>
  <c r="H313" i="11"/>
  <c r="I313" i="11"/>
  <c r="G314" i="11"/>
  <c r="H314" i="11"/>
  <c r="I314" i="11"/>
  <c r="G315" i="11"/>
  <c r="H315" i="11"/>
  <c r="I315" i="11"/>
  <c r="G316" i="11"/>
  <c r="H316" i="11"/>
  <c r="I316" i="11"/>
  <c r="G317" i="11"/>
  <c r="H317" i="11"/>
  <c r="I317" i="11"/>
  <c r="G318" i="11"/>
  <c r="H318" i="11"/>
  <c r="I318" i="11"/>
  <c r="G319" i="11"/>
  <c r="H319" i="11"/>
  <c r="I319" i="11"/>
  <c r="G320" i="11"/>
  <c r="H320" i="11"/>
  <c r="I320" i="11"/>
  <c r="G321" i="11"/>
  <c r="H321" i="11"/>
  <c r="I321" i="11"/>
  <c r="G322" i="11"/>
  <c r="H322" i="11"/>
  <c r="I322" i="11"/>
  <c r="G323" i="11"/>
  <c r="H323" i="11"/>
  <c r="I323" i="11"/>
  <c r="G324" i="11"/>
  <c r="H324" i="11"/>
  <c r="I324" i="11"/>
  <c r="G325" i="11"/>
  <c r="H325" i="11"/>
  <c r="I325" i="11"/>
  <c r="G326" i="11"/>
  <c r="H326" i="11"/>
  <c r="I326" i="11"/>
  <c r="G327" i="11"/>
  <c r="H327" i="11"/>
  <c r="I327" i="11"/>
  <c r="G328" i="11"/>
  <c r="H328" i="11"/>
  <c r="I328" i="11"/>
  <c r="G329" i="11"/>
  <c r="H329" i="11"/>
  <c r="I329" i="11"/>
  <c r="G330" i="11"/>
  <c r="H330" i="11"/>
  <c r="I330" i="11"/>
  <c r="G331" i="11"/>
  <c r="H331" i="11"/>
  <c r="I331" i="11"/>
  <c r="G332" i="11"/>
  <c r="H332" i="11"/>
  <c r="I332" i="11"/>
  <c r="G333" i="11"/>
  <c r="H333" i="11"/>
  <c r="I333" i="11"/>
  <c r="G334" i="11"/>
  <c r="H334" i="11"/>
  <c r="I334" i="11"/>
  <c r="G335" i="11"/>
  <c r="H335" i="11"/>
  <c r="I335" i="11"/>
  <c r="G336" i="11"/>
  <c r="H336" i="11"/>
  <c r="I336" i="11"/>
  <c r="G337" i="11"/>
  <c r="H337" i="11"/>
  <c r="I337" i="11"/>
  <c r="G338" i="11"/>
  <c r="H338" i="11"/>
  <c r="I338" i="11"/>
  <c r="G339" i="11"/>
  <c r="H339" i="11"/>
  <c r="I339" i="11"/>
  <c r="G340" i="11"/>
  <c r="J340" i="11" s="1"/>
  <c r="E363" i="12" s="1"/>
  <c r="H340" i="11"/>
  <c r="I340" i="11"/>
  <c r="G341" i="11"/>
  <c r="H341" i="11"/>
  <c r="I341" i="11"/>
  <c r="G342" i="11"/>
  <c r="H342" i="11"/>
  <c r="I342" i="11"/>
  <c r="G343" i="11"/>
  <c r="H343" i="11"/>
  <c r="I343" i="11"/>
  <c r="G344" i="11"/>
  <c r="H344" i="11"/>
  <c r="I344" i="11"/>
  <c r="G345" i="11"/>
  <c r="H345" i="11"/>
  <c r="I345" i="11"/>
  <c r="G346" i="11"/>
  <c r="H346" i="11"/>
  <c r="I346" i="11"/>
  <c r="G347" i="11"/>
  <c r="H347" i="11"/>
  <c r="I347" i="11"/>
  <c r="G348" i="11"/>
  <c r="H348" i="11"/>
  <c r="I348" i="11"/>
  <c r="G349" i="11"/>
  <c r="H349" i="11"/>
  <c r="I349" i="11"/>
  <c r="G350" i="11"/>
  <c r="H350" i="11"/>
  <c r="I350" i="11"/>
  <c r="I6" i="11"/>
  <c r="H6" i="11"/>
  <c r="G6" i="11"/>
  <c r="C7" i="11"/>
  <c r="D7" i="11"/>
  <c r="E7" i="11"/>
  <c r="F7" i="11" s="1"/>
  <c r="D81" i="12" s="1"/>
  <c r="C8" i="11"/>
  <c r="D8" i="11"/>
  <c r="E8" i="11"/>
  <c r="F8" i="11" s="1"/>
  <c r="D201" i="12" s="1"/>
  <c r="C9" i="11"/>
  <c r="D9" i="11"/>
  <c r="E9" i="11"/>
  <c r="F9" i="11" s="1"/>
  <c r="D350" i="12" s="1"/>
  <c r="C10" i="11"/>
  <c r="D10" i="11"/>
  <c r="E10" i="11"/>
  <c r="F10" i="11" s="1"/>
  <c r="D283" i="12" s="1"/>
  <c r="C11" i="11"/>
  <c r="D11" i="11"/>
  <c r="E11" i="11"/>
  <c r="F11" i="11" s="1"/>
  <c r="D316" i="12" s="1"/>
  <c r="C12" i="11"/>
  <c r="D12" i="11"/>
  <c r="E12" i="11"/>
  <c r="F12" i="11" s="1"/>
  <c r="D238" i="12" s="1"/>
  <c r="C13" i="11"/>
  <c r="D13" i="11"/>
  <c r="E13" i="11"/>
  <c r="F13" i="11" s="1"/>
  <c r="D53" i="12" s="1"/>
  <c r="C14" i="11"/>
  <c r="D14" i="11"/>
  <c r="E14" i="11"/>
  <c r="F14" i="11" s="1"/>
  <c r="D165" i="12" s="1"/>
  <c r="C15" i="11"/>
  <c r="D15" i="11"/>
  <c r="E15" i="11"/>
  <c r="F15" i="11" s="1"/>
  <c r="D244" i="12" s="1"/>
  <c r="K244" i="12" s="1"/>
  <c r="C16" i="11"/>
  <c r="D16" i="11"/>
  <c r="E16" i="11"/>
  <c r="F16" i="11" s="1"/>
  <c r="D153" i="12" s="1"/>
  <c r="C17" i="11"/>
  <c r="D17" i="11"/>
  <c r="E17" i="11"/>
  <c r="F17" i="11" s="1"/>
  <c r="D84" i="12" s="1"/>
  <c r="C18" i="11"/>
  <c r="D18" i="11"/>
  <c r="E18" i="11"/>
  <c r="F18" i="11" s="1"/>
  <c r="D285" i="12" s="1"/>
  <c r="C19" i="11"/>
  <c r="D19" i="11"/>
  <c r="E19" i="11"/>
  <c r="F19" i="11" s="1"/>
  <c r="D237" i="12" s="1"/>
  <c r="C20" i="11"/>
  <c r="D20" i="11"/>
  <c r="E20" i="11"/>
  <c r="F20" i="11" s="1"/>
  <c r="D141" i="12" s="1"/>
  <c r="C21" i="11"/>
  <c r="D21" i="11"/>
  <c r="E21" i="11"/>
  <c r="F21" i="11" s="1"/>
  <c r="D185" i="12" s="1"/>
  <c r="C22" i="11"/>
  <c r="D22" i="11"/>
  <c r="E22" i="11"/>
  <c r="F22" i="11" s="1"/>
  <c r="D69" i="12" s="1"/>
  <c r="C23" i="11"/>
  <c r="D23" i="11"/>
  <c r="E23" i="11"/>
  <c r="F23" i="11" s="1"/>
  <c r="D134" i="12" s="1"/>
  <c r="C24" i="11"/>
  <c r="D24" i="11"/>
  <c r="E24" i="11"/>
  <c r="F24" i="11" s="1"/>
  <c r="D183" i="12" s="1"/>
  <c r="C25" i="11"/>
  <c r="D25" i="11"/>
  <c r="E25" i="11"/>
  <c r="F25" i="11" s="1"/>
  <c r="D143" i="12" s="1"/>
  <c r="C26" i="11"/>
  <c r="D26" i="11"/>
  <c r="E26" i="11"/>
  <c r="F26" i="11" s="1"/>
  <c r="D177" i="12" s="1"/>
  <c r="C27" i="11"/>
  <c r="D27" i="11"/>
  <c r="E27" i="11"/>
  <c r="F27" i="11" s="1"/>
  <c r="D119" i="12" s="1"/>
  <c r="C28" i="11"/>
  <c r="D28" i="11"/>
  <c r="E28" i="11"/>
  <c r="F28" i="11" s="1"/>
  <c r="D315" i="12" s="1"/>
  <c r="C29" i="11"/>
  <c r="D29" i="11"/>
  <c r="E29" i="11"/>
  <c r="F29" i="11" s="1"/>
  <c r="D233" i="12" s="1"/>
  <c r="C30" i="11"/>
  <c r="D30" i="11"/>
  <c r="E30" i="11"/>
  <c r="F30" i="11" s="1"/>
  <c r="D193" i="12" s="1"/>
  <c r="C31" i="11"/>
  <c r="D31" i="11"/>
  <c r="E31" i="11"/>
  <c r="F31" i="11" s="1"/>
  <c r="D95" i="12" s="1"/>
  <c r="K95" i="12" s="1"/>
  <c r="C32" i="11"/>
  <c r="D32" i="11"/>
  <c r="E32" i="11"/>
  <c r="F32" i="11" s="1"/>
  <c r="D90" i="12" s="1"/>
  <c r="C33" i="11"/>
  <c r="D33" i="11"/>
  <c r="E33" i="11"/>
  <c r="F33" i="11" s="1"/>
  <c r="D133" i="12" s="1"/>
  <c r="C34" i="11"/>
  <c r="D34" i="11"/>
  <c r="E34" i="11"/>
  <c r="F34" i="11" s="1"/>
  <c r="D271" i="12" s="1"/>
  <c r="C35" i="11"/>
  <c r="D35" i="11"/>
  <c r="E35" i="11"/>
  <c r="F35" i="11" s="1"/>
  <c r="D206" i="12" s="1"/>
  <c r="C36" i="11"/>
  <c r="D36" i="11"/>
  <c r="E36" i="11"/>
  <c r="F36" i="11" s="1"/>
  <c r="D191" i="12" s="1"/>
  <c r="C37" i="11"/>
  <c r="D37" i="11"/>
  <c r="E37" i="11"/>
  <c r="F37" i="11" s="1"/>
  <c r="D154" i="12" s="1"/>
  <c r="K154" i="12" s="1"/>
  <c r="C38" i="11"/>
  <c r="D38" i="11"/>
  <c r="E38" i="11"/>
  <c r="F38" i="11" s="1"/>
  <c r="D329" i="12" s="1"/>
  <c r="C39" i="11"/>
  <c r="D39" i="11"/>
  <c r="E39" i="11"/>
  <c r="F39" i="11" s="1"/>
  <c r="D209" i="12" s="1"/>
  <c r="C40" i="11"/>
  <c r="D40" i="11"/>
  <c r="E40" i="11"/>
  <c r="F40" i="11" s="1"/>
  <c r="D353" i="12" s="1"/>
  <c r="K353" i="12" s="1"/>
  <c r="C41" i="11"/>
  <c r="D41" i="11"/>
  <c r="E41" i="11"/>
  <c r="F41" i="11" s="1"/>
  <c r="D147" i="12" s="1"/>
  <c r="C42" i="11"/>
  <c r="D42" i="11"/>
  <c r="E42" i="11"/>
  <c r="F42" i="11" s="1"/>
  <c r="D322" i="12" s="1"/>
  <c r="C43" i="11"/>
  <c r="D43" i="11"/>
  <c r="E43" i="11"/>
  <c r="F43" i="11" s="1"/>
  <c r="D277" i="12" s="1"/>
  <c r="C44" i="11"/>
  <c r="D44" i="11"/>
  <c r="E44" i="11"/>
  <c r="F44" i="11" s="1"/>
  <c r="D348" i="12" s="1"/>
  <c r="C45" i="11"/>
  <c r="D45" i="11"/>
  <c r="E45" i="11"/>
  <c r="F45" i="11" s="1"/>
  <c r="D269" i="12" s="1"/>
  <c r="C46" i="11"/>
  <c r="D46" i="11"/>
  <c r="E46" i="11"/>
  <c r="F46" i="11" s="1"/>
  <c r="D60" i="12" s="1"/>
  <c r="K60" i="12" s="1"/>
  <c r="C47" i="11"/>
  <c r="D47" i="11"/>
  <c r="E47" i="11"/>
  <c r="F47" i="11" s="1"/>
  <c r="D184" i="12" s="1"/>
  <c r="C48" i="11"/>
  <c r="D48" i="11"/>
  <c r="E48" i="11"/>
  <c r="F48" i="11" s="1"/>
  <c r="D78" i="12" s="1"/>
  <c r="C49" i="11"/>
  <c r="D49" i="11"/>
  <c r="E49" i="11"/>
  <c r="F49" i="11" s="1"/>
  <c r="D305" i="12" s="1"/>
  <c r="C50" i="11"/>
  <c r="D50" i="11"/>
  <c r="E50" i="11"/>
  <c r="F50" i="11" s="1"/>
  <c r="D241" i="12" s="1"/>
  <c r="C51" i="11"/>
  <c r="D51" i="11"/>
  <c r="E51" i="11"/>
  <c r="F51" i="11" s="1"/>
  <c r="D135" i="12" s="1"/>
  <c r="C52" i="11"/>
  <c r="D52" i="11"/>
  <c r="E52" i="11"/>
  <c r="F52" i="11" s="1"/>
  <c r="D61" i="12" s="1"/>
  <c r="K61" i="12" s="1"/>
  <c r="C53" i="11"/>
  <c r="D53" i="11"/>
  <c r="E53" i="11"/>
  <c r="F53" i="11" s="1"/>
  <c r="D257" i="12" s="1"/>
  <c r="C54" i="11"/>
  <c r="D54" i="11"/>
  <c r="E54" i="11"/>
  <c r="F54" i="11" s="1"/>
  <c r="D138" i="12" s="1"/>
  <c r="C55" i="11"/>
  <c r="D55" i="11"/>
  <c r="E55" i="11"/>
  <c r="F55" i="11" s="1"/>
  <c r="D166" i="12" s="1"/>
  <c r="C56" i="11"/>
  <c r="D56" i="11"/>
  <c r="E56" i="11"/>
  <c r="F56" i="11" s="1"/>
  <c r="D137" i="12" s="1"/>
  <c r="C57" i="11"/>
  <c r="D57" i="11"/>
  <c r="E57" i="11"/>
  <c r="F57" i="11" s="1"/>
  <c r="D224" i="12" s="1"/>
  <c r="C58" i="11"/>
  <c r="D58" i="11"/>
  <c r="E58" i="11"/>
  <c r="F58" i="11" s="1"/>
  <c r="D217" i="12" s="1"/>
  <c r="C59" i="11"/>
  <c r="D59" i="11"/>
  <c r="E59" i="11"/>
  <c r="F59" i="11" s="1"/>
  <c r="D222" i="12" s="1"/>
  <c r="C60" i="11"/>
  <c r="D60" i="11"/>
  <c r="E60" i="11"/>
  <c r="F60" i="11" s="1"/>
  <c r="D173" i="12" s="1"/>
  <c r="C61" i="11"/>
  <c r="D61" i="11"/>
  <c r="E61" i="11"/>
  <c r="F61" i="11" s="1"/>
  <c r="D267" i="12" s="1"/>
  <c r="C62" i="11"/>
  <c r="D62" i="11"/>
  <c r="E62" i="11"/>
  <c r="F62" i="11" s="1"/>
  <c r="D180" i="12" s="1"/>
  <c r="C63" i="11"/>
  <c r="D63" i="11"/>
  <c r="E63" i="11"/>
  <c r="F63" i="11" s="1"/>
  <c r="D75" i="12" s="1"/>
  <c r="C64" i="11"/>
  <c r="D64" i="11"/>
  <c r="E64" i="11"/>
  <c r="F64" i="11" s="1"/>
  <c r="D93" i="12" s="1"/>
  <c r="C65" i="11"/>
  <c r="D65" i="11"/>
  <c r="E65" i="11"/>
  <c r="F65" i="11" s="1"/>
  <c r="D121" i="12" s="1"/>
  <c r="C66" i="11"/>
  <c r="D66" i="11"/>
  <c r="E66" i="11"/>
  <c r="F66" i="11" s="1"/>
  <c r="D70" i="12" s="1"/>
  <c r="C67" i="11"/>
  <c r="D67" i="11"/>
  <c r="E67" i="11"/>
  <c r="F67" i="11" s="1"/>
  <c r="D221" i="12" s="1"/>
  <c r="C68" i="11"/>
  <c r="D68" i="11"/>
  <c r="E68" i="11"/>
  <c r="F68" i="11" s="1"/>
  <c r="D83" i="12" s="1"/>
  <c r="C69" i="11"/>
  <c r="D69" i="11"/>
  <c r="E69" i="11"/>
  <c r="F69" i="11" s="1"/>
  <c r="D240" i="12" s="1"/>
  <c r="C70" i="11"/>
  <c r="D70" i="11"/>
  <c r="E70" i="11"/>
  <c r="F70" i="11" s="1"/>
  <c r="D82" i="12" s="1"/>
  <c r="C71" i="11"/>
  <c r="D71" i="11"/>
  <c r="E71" i="11"/>
  <c r="F71" i="11" s="1"/>
  <c r="D113" i="12" s="1"/>
  <c r="C72" i="11"/>
  <c r="D72" i="11"/>
  <c r="E72" i="11"/>
  <c r="F72" i="11" s="1"/>
  <c r="D96" i="12" s="1"/>
  <c r="K96" i="12" s="1"/>
  <c r="C73" i="11"/>
  <c r="D73" i="11"/>
  <c r="E73" i="11"/>
  <c r="F73" i="11" s="1"/>
  <c r="D68" i="12" s="1"/>
  <c r="C74" i="11"/>
  <c r="D74" i="11"/>
  <c r="E74" i="11"/>
  <c r="F74" i="11" s="1"/>
  <c r="D150" i="12" s="1"/>
  <c r="C75" i="11"/>
  <c r="D75" i="11"/>
  <c r="E75" i="11"/>
  <c r="F75" i="11" s="1"/>
  <c r="D171" i="12" s="1"/>
  <c r="C76" i="11"/>
  <c r="D76" i="11"/>
  <c r="E76" i="11"/>
  <c r="F76" i="11" s="1"/>
  <c r="D236" i="12" s="1"/>
  <c r="C77" i="11"/>
  <c r="D77" i="11"/>
  <c r="E77" i="11"/>
  <c r="F77" i="11" s="1"/>
  <c r="D189" i="12" s="1"/>
  <c r="C78" i="11"/>
  <c r="D78" i="11"/>
  <c r="E78" i="11"/>
  <c r="F78" i="11" s="1"/>
  <c r="D272" i="12" s="1"/>
  <c r="C79" i="11"/>
  <c r="D79" i="11"/>
  <c r="E79" i="11"/>
  <c r="F79" i="11" s="1"/>
  <c r="D167" i="12" s="1"/>
  <c r="C80" i="11"/>
  <c r="D80" i="11"/>
  <c r="E80" i="11"/>
  <c r="F80" i="11" s="1"/>
  <c r="D62" i="12" s="1"/>
  <c r="K62" i="12" s="1"/>
  <c r="C81" i="11"/>
  <c r="D81" i="11"/>
  <c r="E81" i="11"/>
  <c r="F81" i="11" s="1"/>
  <c r="D110" i="12" s="1"/>
  <c r="C82" i="11"/>
  <c r="D82" i="11"/>
  <c r="E82" i="11"/>
  <c r="F82" i="11" s="1"/>
  <c r="D117" i="12" s="1"/>
  <c r="C83" i="11"/>
  <c r="D83" i="11"/>
  <c r="E83" i="11"/>
  <c r="F83" i="11" s="1"/>
  <c r="D51" i="12" s="1"/>
  <c r="C84" i="11"/>
  <c r="D84" i="11"/>
  <c r="E84" i="11"/>
  <c r="F84" i="11" s="1"/>
  <c r="D43" i="12" s="1"/>
  <c r="C85" i="11"/>
  <c r="D85" i="11"/>
  <c r="E85" i="11"/>
  <c r="F85" i="11" s="1"/>
  <c r="D169" i="12" s="1"/>
  <c r="C86" i="11"/>
  <c r="D86" i="11"/>
  <c r="E86" i="11"/>
  <c r="F86" i="11" s="1"/>
  <c r="D194" i="12" s="1"/>
  <c r="C87" i="11"/>
  <c r="D87" i="11"/>
  <c r="E87" i="11"/>
  <c r="F87" i="11" s="1"/>
  <c r="D187" i="12" s="1"/>
  <c r="C88" i="11"/>
  <c r="D88" i="11"/>
  <c r="E88" i="11"/>
  <c r="F88" i="11" s="1"/>
  <c r="D109" i="12" s="1"/>
  <c r="C89" i="11"/>
  <c r="D89" i="11"/>
  <c r="E89" i="11"/>
  <c r="F89" i="11" s="1"/>
  <c r="D144" i="12" s="1"/>
  <c r="C90" i="11"/>
  <c r="D90" i="11"/>
  <c r="E90" i="11"/>
  <c r="F90" i="11" s="1"/>
  <c r="D182" i="12" s="1"/>
  <c r="C91" i="11"/>
  <c r="D91" i="11"/>
  <c r="E91" i="11"/>
  <c r="F91" i="11" s="1"/>
  <c r="D85" i="12" s="1"/>
  <c r="C92" i="11"/>
  <c r="D92" i="11"/>
  <c r="E92" i="11"/>
  <c r="F92" i="11" s="1"/>
  <c r="D302" i="12" s="1"/>
  <c r="C93" i="11"/>
  <c r="D93" i="11"/>
  <c r="E93" i="11"/>
  <c r="F93" i="11" s="1"/>
  <c r="D129" i="12" s="1"/>
  <c r="C94" i="11"/>
  <c r="D94" i="11"/>
  <c r="E94" i="11"/>
  <c r="F94" i="11" s="1"/>
  <c r="D162" i="12" s="1"/>
  <c r="C95" i="11"/>
  <c r="D95" i="11"/>
  <c r="E95" i="11"/>
  <c r="F95" i="11" s="1"/>
  <c r="D232" i="12" s="1"/>
  <c r="C96" i="11"/>
  <c r="D96" i="11"/>
  <c r="E96" i="11"/>
  <c r="F96" i="11" s="1"/>
  <c r="D319" i="12" s="1"/>
  <c r="C97" i="11"/>
  <c r="D97" i="11"/>
  <c r="E97" i="11"/>
  <c r="F97" i="11" s="1"/>
  <c r="D196" i="12" s="1"/>
  <c r="C98" i="11"/>
  <c r="D98" i="11"/>
  <c r="E98" i="11"/>
  <c r="F98" i="11" s="1"/>
  <c r="D242" i="12" s="1"/>
  <c r="C99" i="11"/>
  <c r="D99" i="11"/>
  <c r="E99" i="11"/>
  <c r="F99" i="11" s="1"/>
  <c r="D170" i="12" s="1"/>
  <c r="C100" i="11"/>
  <c r="D100" i="11"/>
  <c r="E100" i="11"/>
  <c r="F100" i="11" s="1"/>
  <c r="D245" i="12" s="1"/>
  <c r="K245" i="12" s="1"/>
  <c r="C101" i="11"/>
  <c r="D101" i="11"/>
  <c r="E101" i="11"/>
  <c r="F101" i="11" s="1"/>
  <c r="D125" i="12" s="1"/>
  <c r="C102" i="11"/>
  <c r="D102" i="11"/>
  <c r="E102" i="11"/>
  <c r="F102" i="11" s="1"/>
  <c r="D192" i="12" s="1"/>
  <c r="C103" i="11"/>
  <c r="D103" i="11"/>
  <c r="E103" i="11"/>
  <c r="F103" i="11" s="1"/>
  <c r="D274" i="12" s="1"/>
  <c r="C104" i="11"/>
  <c r="D104" i="11"/>
  <c r="E104" i="11"/>
  <c r="F104" i="11" s="1"/>
  <c r="D258" i="12" s="1"/>
  <c r="C105" i="11"/>
  <c r="D105" i="11"/>
  <c r="E105" i="11"/>
  <c r="F105" i="11" s="1"/>
  <c r="D295" i="12" s="1"/>
  <c r="C106" i="11"/>
  <c r="D106" i="11"/>
  <c r="E106" i="11"/>
  <c r="F106" i="11" s="1"/>
  <c r="D306" i="12" s="1"/>
  <c r="C107" i="11"/>
  <c r="D107" i="11"/>
  <c r="E107" i="11"/>
  <c r="F107" i="11" s="1"/>
  <c r="D246" i="12" s="1"/>
  <c r="K246" i="12" s="1"/>
  <c r="C108" i="11"/>
  <c r="D108" i="11"/>
  <c r="E108" i="11"/>
  <c r="F108" i="11" s="1"/>
  <c r="D320" i="12" s="1"/>
  <c r="C109" i="11"/>
  <c r="D109" i="11"/>
  <c r="E109" i="11"/>
  <c r="F109" i="11" s="1"/>
  <c r="D247" i="12" s="1"/>
  <c r="K247" i="12" s="1"/>
  <c r="C110" i="11"/>
  <c r="D110" i="11"/>
  <c r="E110" i="11"/>
  <c r="F110" i="11" s="1"/>
  <c r="D354" i="12" s="1"/>
  <c r="K354" i="12" s="1"/>
  <c r="C111" i="11"/>
  <c r="D111" i="11"/>
  <c r="E111" i="11"/>
  <c r="F111" i="11" s="1"/>
  <c r="D208" i="12" s="1"/>
  <c r="C112" i="11"/>
  <c r="D112" i="11"/>
  <c r="E112" i="11"/>
  <c r="F112" i="11" s="1"/>
  <c r="D198" i="12" s="1"/>
  <c r="C113" i="11"/>
  <c r="D113" i="11"/>
  <c r="E113" i="11"/>
  <c r="F113" i="11" s="1"/>
  <c r="D281" i="12" s="1"/>
  <c r="C114" i="11"/>
  <c r="D114" i="11"/>
  <c r="E114" i="11"/>
  <c r="F114" i="11" s="1"/>
  <c r="D280" i="12" s="1"/>
  <c r="C115" i="11"/>
  <c r="D115" i="11"/>
  <c r="E115" i="11"/>
  <c r="F115" i="11" s="1"/>
  <c r="D268" i="12" s="1"/>
  <c r="C116" i="11"/>
  <c r="D116" i="11"/>
  <c r="E116" i="11"/>
  <c r="F116" i="11" s="1"/>
  <c r="D230" i="12" s="1"/>
  <c r="C117" i="11"/>
  <c r="D117" i="11"/>
  <c r="E117" i="11"/>
  <c r="F117" i="11" s="1"/>
  <c r="D36" i="12" s="1"/>
  <c r="C118" i="11"/>
  <c r="D118" i="11"/>
  <c r="E118" i="11"/>
  <c r="F118" i="11" s="1"/>
  <c r="D155" i="12" s="1"/>
  <c r="K155" i="12" s="1"/>
  <c r="C119" i="11"/>
  <c r="D119" i="11"/>
  <c r="E119" i="11"/>
  <c r="F119" i="11" s="1"/>
  <c r="D287" i="12" s="1"/>
  <c r="C120" i="11"/>
  <c r="D120" i="11"/>
  <c r="E120" i="11"/>
  <c r="F120" i="11" s="1"/>
  <c r="D311" i="12" s="1"/>
  <c r="C121" i="11"/>
  <c r="D121" i="11"/>
  <c r="E121" i="11"/>
  <c r="F121" i="11" s="1"/>
  <c r="D270" i="12" s="1"/>
  <c r="C122" i="11"/>
  <c r="D122" i="11"/>
  <c r="E122" i="11"/>
  <c r="F122" i="11" s="1"/>
  <c r="D259" i="12" s="1"/>
  <c r="C123" i="11"/>
  <c r="D123" i="11"/>
  <c r="E123" i="11"/>
  <c r="F123" i="11" s="1"/>
  <c r="D324" i="12" s="1"/>
  <c r="C124" i="11"/>
  <c r="D124" i="11"/>
  <c r="E124" i="11"/>
  <c r="F124" i="11" s="1"/>
  <c r="C125" i="11"/>
  <c r="D125" i="11"/>
  <c r="E125" i="11"/>
  <c r="F125" i="11" s="1"/>
  <c r="D325" i="12" s="1"/>
  <c r="C126" i="11"/>
  <c r="D126" i="11"/>
  <c r="E126" i="11"/>
  <c r="F126" i="11" s="1"/>
  <c r="D304" i="12" s="1"/>
  <c r="C127" i="11"/>
  <c r="D127" i="11"/>
  <c r="E127" i="11"/>
  <c r="F127" i="11" s="1"/>
  <c r="D149" i="12" s="1"/>
  <c r="C128" i="11"/>
  <c r="D128" i="11"/>
  <c r="E128" i="11"/>
  <c r="F128" i="11" s="1"/>
  <c r="D300" i="12" s="1"/>
  <c r="C129" i="11"/>
  <c r="D129" i="11"/>
  <c r="E129" i="11"/>
  <c r="F129" i="11" s="1"/>
  <c r="D291" i="12" s="1"/>
  <c r="C130" i="11"/>
  <c r="D130" i="11"/>
  <c r="E130" i="11"/>
  <c r="F130" i="11" s="1"/>
  <c r="D97" i="12" s="1"/>
  <c r="K97" i="12" s="1"/>
  <c r="C131" i="11"/>
  <c r="D131" i="11"/>
  <c r="E131" i="11"/>
  <c r="F131" i="11" s="1"/>
  <c r="D345" i="12" s="1"/>
  <c r="C132" i="11"/>
  <c r="D132" i="11"/>
  <c r="E132" i="11"/>
  <c r="F132" i="11" s="1"/>
  <c r="D296" i="12" s="1"/>
  <c r="C133" i="11"/>
  <c r="D133" i="11"/>
  <c r="E133" i="11"/>
  <c r="F133" i="11" s="1"/>
  <c r="D112" i="12" s="1"/>
  <c r="C134" i="11"/>
  <c r="D134" i="11"/>
  <c r="E134" i="11"/>
  <c r="F134" i="11" s="1"/>
  <c r="D312" i="12" s="1"/>
  <c r="C135" i="11"/>
  <c r="D135" i="11"/>
  <c r="E135" i="11"/>
  <c r="F135" i="11" s="1"/>
  <c r="D163" i="12" s="1"/>
  <c r="C136" i="11"/>
  <c r="D136" i="11"/>
  <c r="E136" i="11"/>
  <c r="F136" i="11" s="1"/>
  <c r="D263" i="12" s="1"/>
  <c r="C137" i="11"/>
  <c r="D137" i="11"/>
  <c r="E137" i="11"/>
  <c r="F137" i="11" s="1"/>
  <c r="D203" i="12" s="1"/>
  <c r="C138" i="11"/>
  <c r="D138" i="11"/>
  <c r="E138" i="11"/>
  <c r="F138" i="11" s="1"/>
  <c r="D211" i="12" s="1"/>
  <c r="C139" i="11"/>
  <c r="D139" i="11"/>
  <c r="E139" i="11"/>
  <c r="F139" i="11" s="1"/>
  <c r="D156" i="12" s="1"/>
  <c r="K156" i="12" s="1"/>
  <c r="C140" i="11"/>
  <c r="D140" i="11"/>
  <c r="E140" i="11"/>
  <c r="F140" i="11" s="1"/>
  <c r="D356" i="12" s="1"/>
  <c r="K356" i="12" s="1"/>
  <c r="C141" i="11"/>
  <c r="D141" i="11"/>
  <c r="E141" i="11"/>
  <c r="F141" i="11" s="1"/>
  <c r="D262" i="12" s="1"/>
  <c r="C142" i="11"/>
  <c r="D142" i="11"/>
  <c r="E142" i="11"/>
  <c r="F142" i="11" s="1"/>
  <c r="D115" i="12" s="1"/>
  <c r="C143" i="11"/>
  <c r="D143" i="11"/>
  <c r="E143" i="11"/>
  <c r="F143" i="11" s="1"/>
  <c r="D308" i="12" s="1"/>
  <c r="C144" i="11"/>
  <c r="D144" i="11"/>
  <c r="E144" i="11"/>
  <c r="F144" i="11" s="1"/>
  <c r="D111" i="12" s="1"/>
  <c r="C145" i="11"/>
  <c r="D145" i="11"/>
  <c r="E145" i="11"/>
  <c r="F145" i="11" s="1"/>
  <c r="D357" i="12" s="1"/>
  <c r="K357" i="12" s="1"/>
  <c r="C146" i="11"/>
  <c r="D146" i="11"/>
  <c r="E146" i="11"/>
  <c r="F146" i="11" s="1"/>
  <c r="D307" i="12" s="1"/>
  <c r="C147" i="11"/>
  <c r="D147" i="11"/>
  <c r="E147" i="11"/>
  <c r="F147" i="11" s="1"/>
  <c r="D30" i="12" s="1"/>
  <c r="C148" i="11"/>
  <c r="D148" i="11"/>
  <c r="E148" i="11"/>
  <c r="F148" i="11" s="1"/>
  <c r="D98" i="12" s="1"/>
  <c r="K98" i="12" s="1"/>
  <c r="C149" i="11"/>
  <c r="D149" i="11"/>
  <c r="E149" i="11"/>
  <c r="F149" i="11" s="1"/>
  <c r="D26" i="12" s="1"/>
  <c r="C150" i="11"/>
  <c r="D150" i="11"/>
  <c r="E150" i="11"/>
  <c r="F150" i="11" s="1"/>
  <c r="D265" i="12" s="1"/>
  <c r="C151" i="11"/>
  <c r="D151" i="11"/>
  <c r="E151" i="11"/>
  <c r="F151" i="11" s="1"/>
  <c r="D346" i="12" s="1"/>
  <c r="C152" i="11"/>
  <c r="D152" i="11"/>
  <c r="E152" i="11"/>
  <c r="F152" i="11" s="1"/>
  <c r="D99" i="12" s="1"/>
  <c r="K99" i="12" s="1"/>
  <c r="C153" i="11"/>
  <c r="D153" i="11"/>
  <c r="E153" i="11"/>
  <c r="F153" i="11" s="1"/>
  <c r="D91" i="12" s="1"/>
  <c r="C154" i="11"/>
  <c r="D154" i="11"/>
  <c r="E154" i="11"/>
  <c r="F154" i="11" s="1"/>
  <c r="D37" i="12" s="1"/>
  <c r="C155" i="11"/>
  <c r="D155" i="11"/>
  <c r="E155" i="11"/>
  <c r="F155" i="11" s="1"/>
  <c r="D332" i="12" s="1"/>
  <c r="C156" i="11"/>
  <c r="D156" i="11"/>
  <c r="E156" i="11"/>
  <c r="F156" i="11" s="1"/>
  <c r="D63" i="12" s="1"/>
  <c r="K63" i="12" s="1"/>
  <c r="C157" i="11"/>
  <c r="D157" i="11"/>
  <c r="E157" i="11"/>
  <c r="F157" i="11" s="1"/>
  <c r="D100" i="12" s="1"/>
  <c r="K100" i="12" s="1"/>
  <c r="C158" i="11"/>
  <c r="D158" i="11"/>
  <c r="E158" i="11"/>
  <c r="F158" i="11" s="1"/>
  <c r="D27" i="12" s="1"/>
  <c r="C159" i="11"/>
  <c r="D159" i="11"/>
  <c r="E159" i="11"/>
  <c r="F159" i="11" s="1"/>
  <c r="D127" i="12" s="1"/>
  <c r="C160" i="11"/>
  <c r="D160" i="11"/>
  <c r="E160" i="11"/>
  <c r="F160" i="11" s="1"/>
  <c r="D205" i="12" s="1"/>
  <c r="C161" i="11"/>
  <c r="D161" i="11"/>
  <c r="E161" i="11"/>
  <c r="F161" i="11" s="1"/>
  <c r="D146" i="12" s="1"/>
  <c r="C162" i="11"/>
  <c r="D162" i="11"/>
  <c r="E162" i="11"/>
  <c r="F162" i="11" s="1"/>
  <c r="D279" i="12" s="1"/>
  <c r="C163" i="11"/>
  <c r="D163" i="11"/>
  <c r="E163" i="11"/>
  <c r="F163" i="11" s="1"/>
  <c r="D140" i="12" s="1"/>
  <c r="C164" i="11"/>
  <c r="D164" i="11"/>
  <c r="E164" i="11"/>
  <c r="F164" i="11" s="1"/>
  <c r="D126" i="12" s="1"/>
  <c r="C165" i="11"/>
  <c r="D165" i="11"/>
  <c r="E165" i="11"/>
  <c r="F165" i="11" s="1"/>
  <c r="D349" i="12" s="1"/>
  <c r="C166" i="11"/>
  <c r="D166" i="11"/>
  <c r="E166" i="11"/>
  <c r="F166" i="11" s="1"/>
  <c r="D86" i="12" s="1"/>
  <c r="C167" i="11"/>
  <c r="D167" i="11"/>
  <c r="E167" i="11"/>
  <c r="F167" i="11" s="1"/>
  <c r="D299" i="12" s="1"/>
  <c r="C168" i="11"/>
  <c r="D168" i="11"/>
  <c r="E168" i="11"/>
  <c r="F168" i="11" s="1"/>
  <c r="D148" i="12" s="1"/>
  <c r="C169" i="11"/>
  <c r="D169" i="11"/>
  <c r="E169" i="11"/>
  <c r="F169" i="11" s="1"/>
  <c r="D164" i="12" s="1"/>
  <c r="C170" i="11"/>
  <c r="D170" i="11"/>
  <c r="E170" i="11"/>
  <c r="F170" i="11" s="1"/>
  <c r="D130" i="12" s="1"/>
  <c r="C171" i="11"/>
  <c r="D171" i="11"/>
  <c r="E171" i="11"/>
  <c r="F171" i="11" s="1"/>
  <c r="D123" i="12" s="1"/>
  <c r="C172" i="11"/>
  <c r="D172" i="11"/>
  <c r="E172" i="11"/>
  <c r="F172" i="11" s="1"/>
  <c r="D326" i="12" s="1"/>
  <c r="C173" i="11"/>
  <c r="D173" i="11"/>
  <c r="E173" i="11"/>
  <c r="F173" i="11" s="1"/>
  <c r="D321" i="12" s="1"/>
  <c r="C174" i="11"/>
  <c r="D174" i="11"/>
  <c r="E174" i="11"/>
  <c r="F174" i="11" s="1"/>
  <c r="D340" i="12" s="1"/>
  <c r="C175" i="11"/>
  <c r="D175" i="11"/>
  <c r="E175" i="11"/>
  <c r="F175" i="11" s="1"/>
  <c r="D131" i="12" s="1"/>
  <c r="C176" i="11"/>
  <c r="D176" i="11"/>
  <c r="E176" i="11"/>
  <c r="F176" i="11" s="1"/>
  <c r="D118" i="12" s="1"/>
  <c r="C177" i="11"/>
  <c r="D177" i="11"/>
  <c r="E177" i="11"/>
  <c r="F177" i="11" s="1"/>
  <c r="D261" i="12" s="1"/>
  <c r="C178" i="11"/>
  <c r="D178" i="11"/>
  <c r="E178" i="11"/>
  <c r="F178" i="11" s="1"/>
  <c r="D338" i="12" s="1"/>
  <c r="C179" i="11"/>
  <c r="D179" i="11"/>
  <c r="E179" i="11"/>
  <c r="F179" i="11" s="1"/>
  <c r="D314" i="12" s="1"/>
  <c r="C180" i="11"/>
  <c r="D180" i="11"/>
  <c r="E180" i="11"/>
  <c r="F180" i="11" s="1"/>
  <c r="D39" i="12" s="1"/>
  <c r="C181" i="11"/>
  <c r="D181" i="11"/>
  <c r="E181" i="11"/>
  <c r="F181" i="11" s="1"/>
  <c r="D344" i="12" s="1"/>
  <c r="C182" i="11"/>
  <c r="D182" i="11"/>
  <c r="E182" i="11"/>
  <c r="F182" i="11" s="1"/>
  <c r="D197" i="12" s="1"/>
  <c r="C183" i="11"/>
  <c r="D183" i="11"/>
  <c r="E183" i="11"/>
  <c r="F183" i="11" s="1"/>
  <c r="C184" i="11"/>
  <c r="D184" i="11"/>
  <c r="E184" i="11"/>
  <c r="F184" i="11" s="1"/>
  <c r="D339" i="12" s="1"/>
  <c r="C185" i="11"/>
  <c r="D185" i="11"/>
  <c r="E185" i="11"/>
  <c r="F185" i="11" s="1"/>
  <c r="D342" i="12" s="1"/>
  <c r="C186" i="11"/>
  <c r="D186" i="11"/>
  <c r="E186" i="11"/>
  <c r="F186" i="11" s="1"/>
  <c r="D136" i="12" s="1"/>
  <c r="C187" i="11"/>
  <c r="D187" i="11"/>
  <c r="E187" i="11"/>
  <c r="F187" i="11" s="1"/>
  <c r="D151" i="12" s="1"/>
  <c r="C188" i="11"/>
  <c r="D188" i="11"/>
  <c r="E188" i="11"/>
  <c r="F188" i="11" s="1"/>
  <c r="D128" i="12" s="1"/>
  <c r="C189" i="11"/>
  <c r="D189" i="11"/>
  <c r="E189" i="11"/>
  <c r="F189" i="11" s="1"/>
  <c r="D318" i="12" s="1"/>
  <c r="C190" i="11"/>
  <c r="D190" i="11"/>
  <c r="E190" i="11"/>
  <c r="F190" i="11" s="1"/>
  <c r="D290" i="12" s="1"/>
  <c r="C191" i="11"/>
  <c r="D191" i="11"/>
  <c r="E191" i="11"/>
  <c r="F191" i="11" s="1"/>
  <c r="D105" i="12" s="1"/>
  <c r="C192" i="11"/>
  <c r="D192" i="11"/>
  <c r="E192" i="11"/>
  <c r="F192" i="11" s="1"/>
  <c r="D286" i="12" s="1"/>
  <c r="C193" i="11"/>
  <c r="D193" i="11"/>
  <c r="E193" i="11"/>
  <c r="F193" i="11" s="1"/>
  <c r="D157" i="12" s="1"/>
  <c r="K157" i="12" s="1"/>
  <c r="C194" i="11"/>
  <c r="D194" i="11"/>
  <c r="E194" i="11"/>
  <c r="F194" i="11" s="1"/>
  <c r="D210" i="12" s="1"/>
  <c r="C195" i="11"/>
  <c r="D195" i="11"/>
  <c r="E195" i="11"/>
  <c r="F195" i="11" s="1"/>
  <c r="D293" i="12" s="1"/>
  <c r="C196" i="11"/>
  <c r="D196" i="11"/>
  <c r="E196" i="11"/>
  <c r="F196" i="11" s="1"/>
  <c r="D334" i="12" s="1"/>
  <c r="C197" i="11"/>
  <c r="D197" i="11"/>
  <c r="E197" i="11"/>
  <c r="F197" i="11" s="1"/>
  <c r="D335" i="12" s="1"/>
  <c r="C198" i="11"/>
  <c r="D198" i="11"/>
  <c r="E198" i="11"/>
  <c r="F198" i="11" s="1"/>
  <c r="D235" i="12" s="1"/>
  <c r="C199" i="11"/>
  <c r="D199" i="11"/>
  <c r="E199" i="11"/>
  <c r="F199" i="11" s="1"/>
  <c r="D145" i="12" s="1"/>
  <c r="C200" i="11"/>
  <c r="D200" i="11"/>
  <c r="E200" i="11"/>
  <c r="F200" i="11" s="1"/>
  <c r="D310" i="12" s="1"/>
  <c r="C201" i="11"/>
  <c r="D201" i="11"/>
  <c r="E201" i="11"/>
  <c r="F201" i="11" s="1"/>
  <c r="D120" i="12" s="1"/>
  <c r="C202" i="11"/>
  <c r="D202" i="11"/>
  <c r="E202" i="11"/>
  <c r="F202" i="11" s="1"/>
  <c r="D106" i="12" s="1"/>
  <c r="C203" i="11"/>
  <c r="D203" i="11"/>
  <c r="E203" i="11"/>
  <c r="F203" i="11" s="1"/>
  <c r="D122" i="12" s="1"/>
  <c r="C204" i="11"/>
  <c r="D204" i="11"/>
  <c r="E204" i="11"/>
  <c r="F204" i="11" s="1"/>
  <c r="D359" i="12" s="1"/>
  <c r="K359" i="12" s="1"/>
  <c r="C205" i="11"/>
  <c r="D205" i="11"/>
  <c r="E205" i="11"/>
  <c r="F205" i="11" s="1"/>
  <c r="D317" i="12" s="1"/>
  <c r="C206" i="11"/>
  <c r="D206" i="11"/>
  <c r="E206" i="11"/>
  <c r="F206" i="11" s="1"/>
  <c r="D298" i="12" s="1"/>
  <c r="C207" i="11"/>
  <c r="D207" i="11"/>
  <c r="E207" i="11"/>
  <c r="F207" i="11" s="1"/>
  <c r="D360" i="12" s="1"/>
  <c r="K360" i="12" s="1"/>
  <c r="C208" i="11"/>
  <c r="D208" i="11"/>
  <c r="E208" i="11"/>
  <c r="F208" i="11" s="1"/>
  <c r="D313" i="12" s="1"/>
  <c r="C209" i="11"/>
  <c r="D209" i="11"/>
  <c r="E209" i="11"/>
  <c r="F209" i="11" s="1"/>
  <c r="D142" i="12" s="1"/>
  <c r="C210" i="11"/>
  <c r="D210" i="11"/>
  <c r="E210" i="11"/>
  <c r="F210" i="11" s="1"/>
  <c r="D116" i="12" s="1"/>
  <c r="C211" i="11"/>
  <c r="D211" i="11"/>
  <c r="E211" i="11"/>
  <c r="F211" i="11" s="1"/>
  <c r="D132" i="12" s="1"/>
  <c r="C212" i="11"/>
  <c r="D212" i="11"/>
  <c r="E212" i="11"/>
  <c r="F212" i="11" s="1"/>
  <c r="D80" i="12" s="1"/>
  <c r="C213" i="11"/>
  <c r="D213" i="11"/>
  <c r="E213" i="11"/>
  <c r="F213" i="11" s="1"/>
  <c r="D200" i="12" s="1"/>
  <c r="C214" i="11"/>
  <c r="D214" i="11"/>
  <c r="E214" i="11"/>
  <c r="F214" i="11" s="1"/>
  <c r="D225" i="12" s="1"/>
  <c r="C215" i="11"/>
  <c r="D215" i="11"/>
  <c r="E215" i="11"/>
  <c r="F215" i="11" s="1"/>
  <c r="D195" i="12" s="1"/>
  <c r="C216" i="11"/>
  <c r="D216" i="11"/>
  <c r="E216" i="11"/>
  <c r="F216" i="11" s="1"/>
  <c r="D161" i="12" s="1"/>
  <c r="C217" i="11"/>
  <c r="D217" i="11"/>
  <c r="E217" i="11"/>
  <c r="F217" i="11" s="1"/>
  <c r="D202" i="12" s="1"/>
  <c r="C218" i="11"/>
  <c r="D218" i="11"/>
  <c r="E218" i="11"/>
  <c r="F218" i="11" s="1"/>
  <c r="D190" i="12" s="1"/>
  <c r="C219" i="11"/>
  <c r="D219" i="11"/>
  <c r="E219" i="11"/>
  <c r="F219" i="11" s="1"/>
  <c r="D216" i="12" s="1"/>
  <c r="C220" i="11"/>
  <c r="D220" i="11"/>
  <c r="E220" i="11"/>
  <c r="F220" i="11" s="1"/>
  <c r="D72" i="12" s="1"/>
  <c r="C221" i="11"/>
  <c r="D221" i="11"/>
  <c r="E221" i="11"/>
  <c r="F221" i="11" s="1"/>
  <c r="D152" i="12" s="1"/>
  <c r="C222" i="11"/>
  <c r="D222" i="11"/>
  <c r="E222" i="11"/>
  <c r="F222" i="11" s="1"/>
  <c r="D158" i="12" s="1"/>
  <c r="K158" i="12" s="1"/>
  <c r="C223" i="11"/>
  <c r="D223" i="11"/>
  <c r="E223" i="11"/>
  <c r="F223" i="11" s="1"/>
  <c r="D174" i="12" s="1"/>
  <c r="C224" i="11"/>
  <c r="D224" i="11"/>
  <c r="E224" i="11"/>
  <c r="F224" i="11" s="1"/>
  <c r="D282" i="12" s="1"/>
  <c r="C225" i="11"/>
  <c r="D225" i="11"/>
  <c r="E225" i="11"/>
  <c r="F225" i="11" s="1"/>
  <c r="D228" i="12" s="1"/>
  <c r="C226" i="11"/>
  <c r="D226" i="11"/>
  <c r="E226" i="11"/>
  <c r="F226" i="11" s="1"/>
  <c r="D301" i="12" s="1"/>
  <c r="C227" i="11"/>
  <c r="D227" i="11"/>
  <c r="E227" i="11"/>
  <c r="F227" i="11" s="1"/>
  <c r="D343" i="12" s="1"/>
  <c r="C228" i="11"/>
  <c r="D228" i="11"/>
  <c r="E228" i="11"/>
  <c r="F228" i="11" s="1"/>
  <c r="D248" i="12" s="1"/>
  <c r="K248" i="12" s="1"/>
  <c r="C229" i="11"/>
  <c r="D229" i="11"/>
  <c r="E229" i="11"/>
  <c r="F229" i="11" s="1"/>
  <c r="D309" i="12" s="1"/>
  <c r="C230" i="11"/>
  <c r="D230" i="11"/>
  <c r="E230" i="11"/>
  <c r="F230" i="11" s="1"/>
  <c r="D249" i="12" s="1"/>
  <c r="K249" i="12" s="1"/>
  <c r="C231" i="11"/>
  <c r="D231" i="11"/>
  <c r="E231" i="11"/>
  <c r="F231" i="11" s="1"/>
  <c r="D74" i="12" s="1"/>
  <c r="C232" i="11"/>
  <c r="D232" i="11"/>
  <c r="E232" i="11"/>
  <c r="F232" i="11" s="1"/>
  <c r="D212" i="12" s="1"/>
  <c r="C233" i="11"/>
  <c r="D233" i="11"/>
  <c r="E233" i="11"/>
  <c r="F233" i="11" s="1"/>
  <c r="D178" i="12" s="1"/>
  <c r="C234" i="11"/>
  <c r="D234" i="11"/>
  <c r="E234" i="11"/>
  <c r="F234" i="11" s="1"/>
  <c r="D243" i="12" s="1"/>
  <c r="C235" i="11"/>
  <c r="D235" i="11"/>
  <c r="E235" i="11"/>
  <c r="F235" i="11" s="1"/>
  <c r="D204" i="12" s="1"/>
  <c r="C236" i="11"/>
  <c r="D236" i="11"/>
  <c r="E236" i="11"/>
  <c r="F236" i="11" s="1"/>
  <c r="D361" i="12" s="1"/>
  <c r="K361" i="12" s="1"/>
  <c r="C237" i="11"/>
  <c r="D237" i="11"/>
  <c r="E237" i="11"/>
  <c r="F237" i="11" s="1"/>
  <c r="D250" i="12" s="1"/>
  <c r="K250" i="12" s="1"/>
  <c r="C238" i="11"/>
  <c r="D238" i="11"/>
  <c r="E238" i="11"/>
  <c r="F238" i="11" s="1"/>
  <c r="D251" i="12" s="1"/>
  <c r="K251" i="12" s="1"/>
  <c r="C239" i="11"/>
  <c r="D239" i="11"/>
  <c r="E239" i="11"/>
  <c r="F239" i="11" s="1"/>
  <c r="D179" i="12" s="1"/>
  <c r="C240" i="11"/>
  <c r="D240" i="11"/>
  <c r="E240" i="11"/>
  <c r="F240" i="11" s="1"/>
  <c r="D172" i="12" s="1"/>
  <c r="C241" i="11"/>
  <c r="D241" i="11"/>
  <c r="E241" i="11"/>
  <c r="F241" i="11" s="1"/>
  <c r="D218" i="12" s="1"/>
  <c r="C242" i="11"/>
  <c r="D242" i="11"/>
  <c r="E242" i="11"/>
  <c r="F242" i="11" s="1"/>
  <c r="D94" i="12" s="1"/>
  <c r="C243" i="11"/>
  <c r="D243" i="11"/>
  <c r="E243" i="11"/>
  <c r="F243" i="11" s="1"/>
  <c r="D347" i="12" s="1"/>
  <c r="C244" i="11"/>
  <c r="D244" i="11"/>
  <c r="E244" i="11"/>
  <c r="F244" i="11" s="1"/>
  <c r="D220" i="12" s="1"/>
  <c r="C245" i="11"/>
  <c r="D245" i="11"/>
  <c r="E245" i="11"/>
  <c r="F245" i="11" s="1"/>
  <c r="D199" i="12" s="1"/>
  <c r="C246" i="11"/>
  <c r="D246" i="11"/>
  <c r="E246" i="11"/>
  <c r="F246" i="11" s="1"/>
  <c r="D337" i="12" s="1"/>
  <c r="C247" i="11"/>
  <c r="D247" i="11"/>
  <c r="E247" i="11"/>
  <c r="F247" i="11" s="1"/>
  <c r="D175" i="12" s="1"/>
  <c r="C248" i="11"/>
  <c r="D248" i="11"/>
  <c r="E248" i="11"/>
  <c r="F248" i="11" s="1"/>
  <c r="D330" i="12" s="1"/>
  <c r="C249" i="11"/>
  <c r="D249" i="11"/>
  <c r="E249" i="11"/>
  <c r="F249" i="11" s="1"/>
  <c r="D331" i="12" s="1"/>
  <c r="C250" i="11"/>
  <c r="D250" i="11"/>
  <c r="E250" i="11"/>
  <c r="F250" i="11" s="1"/>
  <c r="D214" i="12" s="1"/>
  <c r="C251" i="11"/>
  <c r="D251" i="11"/>
  <c r="E251" i="11"/>
  <c r="F251" i="11" s="1"/>
  <c r="D181" i="12" s="1"/>
  <c r="C252" i="11"/>
  <c r="D252" i="11"/>
  <c r="E252" i="11"/>
  <c r="F252" i="11" s="1"/>
  <c r="D101" i="12" s="1"/>
  <c r="K101" i="12" s="1"/>
  <c r="C253" i="11"/>
  <c r="D253" i="11"/>
  <c r="E253" i="11"/>
  <c r="F253" i="11" s="1"/>
  <c r="D333" i="12" s="1"/>
  <c r="C254" i="11"/>
  <c r="D254" i="11"/>
  <c r="E254" i="11"/>
  <c r="F254" i="11" s="1"/>
  <c r="D278" i="12" s="1"/>
  <c r="C255" i="11"/>
  <c r="D255" i="11"/>
  <c r="E255" i="11"/>
  <c r="F255" i="11" s="1"/>
  <c r="D168" i="12" s="1"/>
  <c r="C256" i="11"/>
  <c r="D256" i="11"/>
  <c r="E256" i="11"/>
  <c r="F256" i="11" s="1"/>
  <c r="D219" i="12" s="1"/>
  <c r="C257" i="11"/>
  <c r="D257" i="11"/>
  <c r="E257" i="11"/>
  <c r="F257" i="11" s="1"/>
  <c r="D223" i="12" s="1"/>
  <c r="C258" i="11"/>
  <c r="D258" i="11"/>
  <c r="E258" i="11"/>
  <c r="F258" i="11" s="1"/>
  <c r="D207" i="12" s="1"/>
  <c r="C259" i="11"/>
  <c r="D259" i="11"/>
  <c r="E259" i="11"/>
  <c r="F259" i="11" s="1"/>
  <c r="D336" i="12" s="1"/>
  <c r="C260" i="11"/>
  <c r="D260" i="11"/>
  <c r="E260" i="11"/>
  <c r="F260" i="11" s="1"/>
  <c r="D159" i="12" s="1"/>
  <c r="K159" i="12" s="1"/>
  <c r="C261" i="11"/>
  <c r="D261" i="11"/>
  <c r="E261" i="11"/>
  <c r="F261" i="11" s="1"/>
  <c r="D303" i="12" s="1"/>
  <c r="C262" i="11"/>
  <c r="D262" i="11"/>
  <c r="E262" i="11"/>
  <c r="F262" i="11" s="1"/>
  <c r="D56" i="12" s="1"/>
  <c r="C263" i="11"/>
  <c r="D263" i="11"/>
  <c r="E263" i="11"/>
  <c r="F263" i="11" s="1"/>
  <c r="D41" i="12" s="1"/>
  <c r="C264" i="11"/>
  <c r="D264" i="11"/>
  <c r="E264" i="11"/>
  <c r="F264" i="11" s="1"/>
  <c r="D64" i="12" s="1"/>
  <c r="K64" i="12" s="1"/>
  <c r="C265" i="11"/>
  <c r="D265" i="11"/>
  <c r="E265" i="11"/>
  <c r="F265" i="11" s="1"/>
  <c r="D29" i="12" s="1"/>
  <c r="C266" i="11"/>
  <c r="D266" i="11"/>
  <c r="E266" i="11"/>
  <c r="F266" i="11" s="1"/>
  <c r="D58" i="12" s="1"/>
  <c r="C267" i="11"/>
  <c r="D267" i="11"/>
  <c r="E267" i="11"/>
  <c r="F267" i="11" s="1"/>
  <c r="D35" i="12" s="1"/>
  <c r="C268" i="11"/>
  <c r="D268" i="11"/>
  <c r="E268" i="11"/>
  <c r="F268" i="11" s="1"/>
  <c r="D23" i="12" s="1"/>
  <c r="C269" i="11"/>
  <c r="D269" i="11"/>
  <c r="E269" i="11"/>
  <c r="F269" i="11" s="1"/>
  <c r="D59" i="12" s="1"/>
  <c r="C270" i="11"/>
  <c r="D270" i="11"/>
  <c r="E270" i="11"/>
  <c r="F270" i="11" s="1"/>
  <c r="D48" i="12" s="1"/>
  <c r="C271" i="11"/>
  <c r="D271" i="11"/>
  <c r="E271" i="11"/>
  <c r="F271" i="11" s="1"/>
  <c r="D55" i="12" s="1"/>
  <c r="C272" i="11"/>
  <c r="D272" i="11"/>
  <c r="E272" i="11"/>
  <c r="F272" i="11" s="1"/>
  <c r="D32" i="12" s="1"/>
  <c r="C273" i="11"/>
  <c r="D273" i="11"/>
  <c r="E273" i="11"/>
  <c r="F273" i="11" s="1"/>
  <c r="D57" i="12" s="1"/>
  <c r="C274" i="11"/>
  <c r="D274" i="11"/>
  <c r="E274" i="11"/>
  <c r="F274" i="11" s="1"/>
  <c r="D45" i="12" s="1"/>
  <c r="C275" i="11"/>
  <c r="D275" i="11"/>
  <c r="E275" i="11"/>
  <c r="F275" i="11" s="1"/>
  <c r="D21" i="12" s="1"/>
  <c r="C276" i="11"/>
  <c r="D276" i="11"/>
  <c r="E276" i="11"/>
  <c r="F276" i="11" s="1"/>
  <c r="D28" i="12" s="1"/>
  <c r="C277" i="11"/>
  <c r="D277" i="11"/>
  <c r="E277" i="11"/>
  <c r="F277" i="11" s="1"/>
  <c r="D47" i="12" s="1"/>
  <c r="C278" i="11"/>
  <c r="D278" i="11"/>
  <c r="E278" i="11"/>
  <c r="F278" i="11" s="1"/>
  <c r="D52" i="12" s="1"/>
  <c r="C279" i="11"/>
  <c r="D279" i="11"/>
  <c r="E279" i="11"/>
  <c r="F279" i="11" s="1"/>
  <c r="D38" i="12" s="1"/>
  <c r="C280" i="11"/>
  <c r="D280" i="11"/>
  <c r="E280" i="11"/>
  <c r="F280" i="11" s="1"/>
  <c r="D33" i="12" s="1"/>
  <c r="C281" i="11"/>
  <c r="D281" i="11"/>
  <c r="E281" i="11"/>
  <c r="F281" i="11" s="1"/>
  <c r="D42" i="12" s="1"/>
  <c r="C282" i="11"/>
  <c r="D282" i="11"/>
  <c r="E282" i="11"/>
  <c r="F282" i="11" s="1"/>
  <c r="D65" i="12" s="1"/>
  <c r="K65" i="12" s="1"/>
  <c r="C283" i="11"/>
  <c r="D283" i="11"/>
  <c r="E283" i="11"/>
  <c r="F283" i="11" s="1"/>
  <c r="D25" i="12" s="1"/>
  <c r="C284" i="11"/>
  <c r="D284" i="11"/>
  <c r="E284" i="11"/>
  <c r="F284" i="11" s="1"/>
  <c r="D40" i="12" s="1"/>
  <c r="C285" i="11"/>
  <c r="D285" i="11"/>
  <c r="E285" i="11"/>
  <c r="F285" i="11" s="1"/>
  <c r="D44" i="12" s="1"/>
  <c r="C286" i="11"/>
  <c r="D286" i="11"/>
  <c r="E286" i="11"/>
  <c r="F286" i="11" s="1"/>
  <c r="D24" i="12" s="1"/>
  <c r="C287" i="11"/>
  <c r="D287" i="11"/>
  <c r="E287" i="11"/>
  <c r="F287" i="11" s="1"/>
  <c r="D66" i="12" s="1"/>
  <c r="K66" i="12" s="1"/>
  <c r="C288" i="11"/>
  <c r="D288" i="11"/>
  <c r="E288" i="11"/>
  <c r="F288" i="11" s="1"/>
  <c r="D31" i="12" s="1"/>
  <c r="C289" i="11"/>
  <c r="D289" i="11"/>
  <c r="E289" i="11"/>
  <c r="F289" i="11" s="1"/>
  <c r="D34" i="12" s="1"/>
  <c r="C290" i="11"/>
  <c r="D290" i="11"/>
  <c r="E290" i="11"/>
  <c r="F290" i="11" s="1"/>
  <c r="D46" i="12" s="1"/>
  <c r="C291" i="11"/>
  <c r="D291" i="11"/>
  <c r="E291" i="11"/>
  <c r="F291" i="11" s="1"/>
  <c r="D67" i="12" s="1"/>
  <c r="K67" i="12" s="1"/>
  <c r="C292" i="11"/>
  <c r="D292" i="11"/>
  <c r="E292" i="11"/>
  <c r="F292" i="11" s="1"/>
  <c r="D49" i="12" s="1"/>
  <c r="C293" i="11"/>
  <c r="D293" i="11"/>
  <c r="E293" i="11"/>
  <c r="F293" i="11" s="1"/>
  <c r="D22" i="12" s="1"/>
  <c r="C294" i="11"/>
  <c r="D294" i="11"/>
  <c r="E294" i="11"/>
  <c r="F294" i="11" s="1"/>
  <c r="D54" i="12" s="1"/>
  <c r="C295" i="11"/>
  <c r="D295" i="11"/>
  <c r="E295" i="11"/>
  <c r="F295" i="11" s="1"/>
  <c r="D73" i="12" s="1"/>
  <c r="C296" i="11"/>
  <c r="D296" i="11"/>
  <c r="E296" i="11"/>
  <c r="F296" i="11" s="1"/>
  <c r="D252" i="12" s="1"/>
  <c r="K252" i="12" s="1"/>
  <c r="C297" i="11"/>
  <c r="D297" i="11"/>
  <c r="E297" i="11"/>
  <c r="F297" i="11" s="1"/>
  <c r="D87" i="12" s="1"/>
  <c r="C298" i="11"/>
  <c r="D298" i="11"/>
  <c r="E298" i="11"/>
  <c r="F298" i="11" s="1"/>
  <c r="D102" i="12" s="1"/>
  <c r="K102" i="12" s="1"/>
  <c r="C299" i="11"/>
  <c r="D299" i="11"/>
  <c r="E299" i="11"/>
  <c r="F299" i="11" s="1"/>
  <c r="D253" i="12" s="1"/>
  <c r="K253" i="12" s="1"/>
  <c r="C300" i="11"/>
  <c r="D300" i="11"/>
  <c r="E300" i="11"/>
  <c r="F300" i="11" s="1"/>
  <c r="D50" i="12" s="1"/>
  <c r="C301" i="11"/>
  <c r="D301" i="11"/>
  <c r="E301" i="11"/>
  <c r="F301" i="11" s="1"/>
  <c r="D103" i="12" s="1"/>
  <c r="K103" i="12" s="1"/>
  <c r="C302" i="11"/>
  <c r="D302" i="11"/>
  <c r="E302" i="11"/>
  <c r="F302" i="11" s="1"/>
  <c r="D229" i="12" s="1"/>
  <c r="C303" i="11"/>
  <c r="D303" i="11"/>
  <c r="E303" i="11"/>
  <c r="F303" i="11" s="1"/>
  <c r="D234" i="12" s="1"/>
  <c r="C304" i="11"/>
  <c r="D304" i="11"/>
  <c r="E304" i="11"/>
  <c r="F304" i="11" s="1"/>
  <c r="D226" i="12" s="1"/>
  <c r="C305" i="11"/>
  <c r="D305" i="11"/>
  <c r="E305" i="11"/>
  <c r="F305" i="11" s="1"/>
  <c r="D254" i="12" s="1"/>
  <c r="K254" i="12" s="1"/>
  <c r="C306" i="11"/>
  <c r="D306" i="11"/>
  <c r="E306" i="11"/>
  <c r="F306" i="11" s="1"/>
  <c r="D188" i="12" s="1"/>
  <c r="C307" i="11"/>
  <c r="D307" i="11"/>
  <c r="E307" i="11"/>
  <c r="F307" i="11" s="1"/>
  <c r="D276" i="12" s="1"/>
  <c r="C308" i="11"/>
  <c r="D308" i="11"/>
  <c r="E308" i="11"/>
  <c r="F308" i="11" s="1"/>
  <c r="D294" i="12" s="1"/>
  <c r="C309" i="11"/>
  <c r="D309" i="11"/>
  <c r="E309" i="11"/>
  <c r="F309" i="11" s="1"/>
  <c r="D71" i="12" s="1"/>
  <c r="C310" i="11"/>
  <c r="D310" i="11"/>
  <c r="E310" i="11"/>
  <c r="F310" i="11" s="1"/>
  <c r="D107" i="12" s="1"/>
  <c r="C311" i="11"/>
  <c r="D311" i="11"/>
  <c r="E311" i="11"/>
  <c r="F311" i="11" s="1"/>
  <c r="D231" i="12" s="1"/>
  <c r="C312" i="11"/>
  <c r="D312" i="11"/>
  <c r="E312" i="11"/>
  <c r="F312" i="11" s="1"/>
  <c r="D92" i="12" s="1"/>
  <c r="C313" i="11"/>
  <c r="D313" i="11"/>
  <c r="E313" i="11"/>
  <c r="F313" i="11" s="1"/>
  <c r="D104" i="12" s="1"/>
  <c r="K104" i="12" s="1"/>
  <c r="C314" i="11"/>
  <c r="D314" i="11"/>
  <c r="E314" i="11"/>
  <c r="F314" i="11" s="1"/>
  <c r="D77" i="12" s="1"/>
  <c r="C315" i="11"/>
  <c r="D315" i="11"/>
  <c r="E315" i="11"/>
  <c r="F315" i="11" s="1"/>
  <c r="D341" i="12" s="1"/>
  <c r="C316" i="11"/>
  <c r="D316" i="11"/>
  <c r="E316" i="11"/>
  <c r="F316" i="11" s="1"/>
  <c r="D114" i="12" s="1"/>
  <c r="C317" i="11"/>
  <c r="D317" i="11"/>
  <c r="E317" i="11"/>
  <c r="F317" i="11" s="1"/>
  <c r="D227" i="12" s="1"/>
  <c r="C318" i="11"/>
  <c r="D318" i="11"/>
  <c r="E318" i="11"/>
  <c r="F318" i="11" s="1"/>
  <c r="D255" i="12" s="1"/>
  <c r="K255" i="12" s="1"/>
  <c r="C319" i="11"/>
  <c r="D319" i="11"/>
  <c r="E319" i="11"/>
  <c r="F319" i="11" s="1"/>
  <c r="D256" i="12" s="1"/>
  <c r="K256" i="12" s="1"/>
  <c r="C320" i="11"/>
  <c r="D320" i="11"/>
  <c r="E320" i="11"/>
  <c r="F320" i="11" s="1"/>
  <c r="D215" i="12" s="1"/>
  <c r="C321" i="11"/>
  <c r="D321" i="11"/>
  <c r="E321" i="11"/>
  <c r="F321" i="11" s="1"/>
  <c r="D292" i="12" s="1"/>
  <c r="C322" i="11"/>
  <c r="D322" i="11"/>
  <c r="E322" i="11"/>
  <c r="F322" i="11" s="1"/>
  <c r="D239" i="12" s="1"/>
  <c r="C323" i="11"/>
  <c r="D323" i="11"/>
  <c r="E323" i="11"/>
  <c r="F323" i="11" s="1"/>
  <c r="D176" i="12" s="1"/>
  <c r="C324" i="11"/>
  <c r="D324" i="11"/>
  <c r="E324" i="11"/>
  <c r="F324" i="11" s="1"/>
  <c r="D266" i="12" s="1"/>
  <c r="C325" i="11"/>
  <c r="D325" i="11"/>
  <c r="E325" i="11"/>
  <c r="F325" i="11" s="1"/>
  <c r="D124" i="12" s="1"/>
  <c r="C326" i="11"/>
  <c r="D326" i="11"/>
  <c r="E326" i="11"/>
  <c r="F326" i="11" s="1"/>
  <c r="D79" i="12" s="1"/>
  <c r="C327" i="11"/>
  <c r="D327" i="11"/>
  <c r="E327" i="11"/>
  <c r="F327" i="11" s="1"/>
  <c r="D352" i="12" s="1"/>
  <c r="C328" i="11"/>
  <c r="D328" i="11"/>
  <c r="E328" i="11"/>
  <c r="F328" i="11" s="1"/>
  <c r="D351" i="12" s="1"/>
  <c r="C329" i="11"/>
  <c r="D329" i="11"/>
  <c r="E329" i="11"/>
  <c r="F329" i="11" s="1"/>
  <c r="D288" i="12" s="1"/>
  <c r="C330" i="11"/>
  <c r="D330" i="11"/>
  <c r="E330" i="11"/>
  <c r="F330" i="11" s="1"/>
  <c r="D76" i="12" s="1"/>
  <c r="C331" i="11"/>
  <c r="D331" i="11"/>
  <c r="E331" i="11"/>
  <c r="F331" i="11" s="1"/>
  <c r="D186" i="12" s="1"/>
  <c r="C332" i="11"/>
  <c r="D332" i="11"/>
  <c r="E332" i="11"/>
  <c r="F332" i="11" s="1"/>
  <c r="D88" i="12" s="1"/>
  <c r="C333" i="11"/>
  <c r="D333" i="11"/>
  <c r="E333" i="11"/>
  <c r="F333" i="11" s="1"/>
  <c r="D297" i="12" s="1"/>
  <c r="C334" i="11"/>
  <c r="D334" i="11"/>
  <c r="E334" i="11"/>
  <c r="F334" i="11" s="1"/>
  <c r="D323" i="12" s="1"/>
  <c r="C335" i="11"/>
  <c r="D335" i="11"/>
  <c r="E335" i="11"/>
  <c r="F335" i="11" s="1"/>
  <c r="D284" i="12" s="1"/>
  <c r="C336" i="11"/>
  <c r="D336" i="11"/>
  <c r="E336" i="11"/>
  <c r="F336" i="11" s="1"/>
  <c r="D327" i="12" s="1"/>
  <c r="C337" i="11"/>
  <c r="D337" i="11"/>
  <c r="E337" i="11"/>
  <c r="F337" i="11" s="1"/>
  <c r="D362" i="12" s="1"/>
  <c r="K362" i="12" s="1"/>
  <c r="C338" i="11"/>
  <c r="D338" i="11"/>
  <c r="E338" i="11"/>
  <c r="F338" i="11" s="1"/>
  <c r="D139" i="12" s="1"/>
  <c r="C339" i="11"/>
  <c r="D339" i="11"/>
  <c r="E339" i="11"/>
  <c r="F339" i="11" s="1"/>
  <c r="D160" i="12" s="1"/>
  <c r="K160" i="12" s="1"/>
  <c r="C340" i="11"/>
  <c r="D340" i="11"/>
  <c r="E340" i="11"/>
  <c r="F340" i="11" s="1"/>
  <c r="D363" i="12" s="1"/>
  <c r="K363" i="12" s="1"/>
  <c r="C341" i="11"/>
  <c r="D341" i="11"/>
  <c r="E341" i="11"/>
  <c r="F341" i="11" s="1"/>
  <c r="D289" i="12" s="1"/>
  <c r="C342" i="11"/>
  <c r="D342" i="11"/>
  <c r="E342" i="11"/>
  <c r="F342" i="11" s="1"/>
  <c r="D328" i="12" s="1"/>
  <c r="C343" i="11"/>
  <c r="D343" i="11"/>
  <c r="E343" i="11"/>
  <c r="F343" i="11" s="1"/>
  <c r="D273" i="12" s="1"/>
  <c r="C344" i="11"/>
  <c r="D344" i="11"/>
  <c r="E344" i="11"/>
  <c r="F344" i="11" s="1"/>
  <c r="D213" i="12" s="1"/>
  <c r="C345" i="11"/>
  <c r="D345" i="11"/>
  <c r="E345" i="11"/>
  <c r="F345" i="11" s="1"/>
  <c r="D364" i="12" s="1"/>
  <c r="K364" i="12" s="1"/>
  <c r="C346" i="11"/>
  <c r="D346" i="11"/>
  <c r="E346" i="11"/>
  <c r="F346" i="11" s="1"/>
  <c r="D108" i="12" s="1"/>
  <c r="C347" i="11"/>
  <c r="D347" i="11"/>
  <c r="E347" i="11"/>
  <c r="F347" i="11" s="1"/>
  <c r="D275" i="12" s="1"/>
  <c r="C348" i="11"/>
  <c r="D348" i="11"/>
  <c r="E348" i="11"/>
  <c r="F348" i="11" s="1"/>
  <c r="D365" i="12" s="1"/>
  <c r="K365" i="12" s="1"/>
  <c r="C349" i="11"/>
  <c r="D349" i="11"/>
  <c r="E349" i="11"/>
  <c r="F349" i="11" s="1"/>
  <c r="D264" i="12" s="1"/>
  <c r="C350" i="11"/>
  <c r="D350" i="11"/>
  <c r="E350" i="11"/>
  <c r="F350" i="11" s="1"/>
  <c r="D260" i="12" s="1"/>
  <c r="D6" i="11"/>
  <c r="E6" i="11"/>
  <c r="F6" i="11" s="1"/>
  <c r="D89" i="12" s="1"/>
  <c r="C6" i="11"/>
  <c r="D358" i="12" l="1"/>
  <c r="K358" i="12" s="1"/>
  <c r="D355" i="12"/>
  <c r="K355" i="12" s="1"/>
  <c r="J92" i="11"/>
  <c r="E302" i="12" s="1"/>
  <c r="J324" i="11"/>
  <c r="E266" i="12" s="1"/>
  <c r="J284" i="11"/>
  <c r="E40" i="12" s="1"/>
  <c r="J244" i="11"/>
  <c r="E220" i="12" s="1"/>
  <c r="J204" i="11"/>
  <c r="E359" i="12" s="1"/>
  <c r="J164" i="11"/>
  <c r="E126" i="12" s="1"/>
  <c r="J124" i="11"/>
  <c r="E355" i="12" s="1"/>
  <c r="J84" i="11"/>
  <c r="E43" i="12" s="1"/>
  <c r="J44" i="11"/>
  <c r="E348" i="12" s="1"/>
  <c r="J332" i="11"/>
  <c r="E88" i="12" s="1"/>
  <c r="J316" i="11"/>
  <c r="E114" i="12" s="1"/>
  <c r="J276" i="11"/>
  <c r="E28" i="12" s="1"/>
  <c r="J236" i="11"/>
  <c r="E361" i="12" s="1"/>
  <c r="J196" i="11"/>
  <c r="E334" i="12" s="1"/>
  <c r="J156" i="11"/>
  <c r="E63" i="12" s="1"/>
  <c r="J116" i="11"/>
  <c r="E230" i="12" s="1"/>
  <c r="J76" i="11"/>
  <c r="E236" i="12" s="1"/>
  <c r="J36" i="11"/>
  <c r="E191" i="12" s="1"/>
  <c r="J252" i="11"/>
  <c r="E101" i="12" s="1"/>
  <c r="J12" i="11"/>
  <c r="E238" i="12" s="1"/>
  <c r="J212" i="11"/>
  <c r="E80" i="12" s="1"/>
  <c r="J132" i="11"/>
  <c r="E296" i="12" s="1"/>
  <c r="J52" i="11"/>
  <c r="E61" i="12" s="1"/>
  <c r="J348" i="11"/>
  <c r="E365" i="12" s="1"/>
  <c r="J308" i="11"/>
  <c r="E294" i="12" s="1"/>
  <c r="J268" i="11"/>
  <c r="E23" i="12" s="1"/>
  <c r="J228" i="11"/>
  <c r="E248" i="12" s="1"/>
  <c r="J188" i="11"/>
  <c r="E128" i="12" s="1"/>
  <c r="J148" i="11"/>
  <c r="E98" i="12" s="1"/>
  <c r="J108" i="11"/>
  <c r="E320" i="12" s="1"/>
  <c r="J68" i="11"/>
  <c r="E83" i="12" s="1"/>
  <c r="J28" i="11"/>
  <c r="E315" i="12" s="1"/>
  <c r="J292" i="11"/>
  <c r="E49" i="12" s="1"/>
  <c r="J172" i="11"/>
  <c r="E326" i="12" s="1"/>
  <c r="J273" i="11"/>
  <c r="E57" i="12" s="1"/>
  <c r="J265" i="11"/>
  <c r="E29" i="12" s="1"/>
  <c r="J257" i="11"/>
  <c r="E223" i="12" s="1"/>
  <c r="J249" i="11"/>
  <c r="E331" i="12" s="1"/>
  <c r="J241" i="11"/>
  <c r="E218" i="12" s="1"/>
  <c r="J233" i="11"/>
  <c r="E178" i="12" s="1"/>
  <c r="J225" i="11"/>
  <c r="E228" i="12" s="1"/>
  <c r="J217" i="11"/>
  <c r="E202" i="12" s="1"/>
  <c r="J209" i="11"/>
  <c r="E142" i="12" s="1"/>
  <c r="J201" i="11"/>
  <c r="E120" i="12" s="1"/>
  <c r="J193" i="11"/>
  <c r="E157" i="12" s="1"/>
  <c r="J185" i="11"/>
  <c r="E342" i="12" s="1"/>
  <c r="J177" i="11"/>
  <c r="E261" i="12" s="1"/>
  <c r="J169" i="11"/>
  <c r="E164" i="12" s="1"/>
  <c r="J161" i="11"/>
  <c r="E146" i="12" s="1"/>
  <c r="J153" i="11"/>
  <c r="E91" i="12" s="1"/>
  <c r="J145" i="11"/>
  <c r="E357" i="12" s="1"/>
  <c r="J137" i="11"/>
  <c r="E203" i="12" s="1"/>
  <c r="J129" i="11"/>
  <c r="E291" i="12" s="1"/>
  <c r="J121" i="11"/>
  <c r="E270" i="12" s="1"/>
  <c r="J113" i="11"/>
  <c r="E281" i="12" s="1"/>
  <c r="J105" i="11"/>
  <c r="E295" i="12" s="1"/>
  <c r="J97" i="11"/>
  <c r="E196" i="12" s="1"/>
  <c r="J89" i="11"/>
  <c r="E144" i="12" s="1"/>
  <c r="J81" i="11"/>
  <c r="E110" i="12" s="1"/>
  <c r="J73" i="11"/>
  <c r="E68" i="12" s="1"/>
  <c r="J65" i="11"/>
  <c r="E121" i="12" s="1"/>
  <c r="J57" i="11"/>
  <c r="E224" i="12" s="1"/>
  <c r="J49" i="11"/>
  <c r="E305" i="12" s="1"/>
  <c r="J41" i="11"/>
  <c r="E147" i="12" s="1"/>
  <c r="J33" i="11"/>
  <c r="E133" i="12" s="1"/>
  <c r="J25" i="11"/>
  <c r="E143" i="12" s="1"/>
  <c r="J17" i="11"/>
  <c r="E84" i="12" s="1"/>
  <c r="J9" i="11"/>
  <c r="E350" i="12" s="1"/>
  <c r="J345" i="11"/>
  <c r="E364" i="12" s="1"/>
  <c r="J313" i="11"/>
  <c r="E104" i="12" s="1"/>
  <c r="J297" i="11"/>
  <c r="E87" i="12" s="1"/>
  <c r="J329" i="11"/>
  <c r="E288" i="12" s="1"/>
  <c r="J289" i="11"/>
  <c r="E34" i="12" s="1"/>
  <c r="J321" i="11"/>
  <c r="E292" i="12" s="1"/>
  <c r="J305" i="11"/>
  <c r="E254" i="12" s="1"/>
  <c r="J281" i="11"/>
  <c r="E42" i="12" s="1"/>
  <c r="J337" i="11"/>
  <c r="E362" i="12" s="1"/>
  <c r="J6" i="11"/>
  <c r="E89" i="12" s="1"/>
  <c r="J218" i="11"/>
  <c r="E190" i="12" s="1"/>
  <c r="J210" i="11"/>
  <c r="E116" i="12" s="1"/>
  <c r="J202" i="11"/>
  <c r="E106" i="12" s="1"/>
  <c r="J194" i="11"/>
  <c r="E210" i="12" s="1"/>
  <c r="J186" i="11"/>
  <c r="E136" i="12" s="1"/>
  <c r="J178" i="11"/>
  <c r="E338" i="12" s="1"/>
  <c r="J170" i="11"/>
  <c r="E130" i="12" s="1"/>
  <c r="J162" i="11"/>
  <c r="E279" i="12" s="1"/>
  <c r="J154" i="11"/>
  <c r="E37" i="12" s="1"/>
  <c r="J146" i="11"/>
  <c r="E307" i="12" s="1"/>
  <c r="J138" i="11"/>
  <c r="E211" i="12" s="1"/>
  <c r="J130" i="11"/>
  <c r="E97" i="12" s="1"/>
  <c r="J122" i="11"/>
  <c r="E259" i="12" s="1"/>
  <c r="J350" i="11"/>
  <c r="E260" i="12" s="1"/>
  <c r="J342" i="11"/>
  <c r="E328" i="12" s="1"/>
  <c r="J334" i="11"/>
  <c r="E323" i="12" s="1"/>
  <c r="J326" i="11"/>
  <c r="E79" i="12" s="1"/>
  <c r="J318" i="11"/>
  <c r="E255" i="12" s="1"/>
  <c r="J310" i="11"/>
  <c r="E107" i="12" s="1"/>
  <c r="J302" i="11"/>
  <c r="E229" i="12" s="1"/>
  <c r="J294" i="11"/>
  <c r="E54" i="12" s="1"/>
  <c r="J286" i="11"/>
  <c r="E24" i="12" s="1"/>
  <c r="J278" i="11"/>
  <c r="E52" i="12" s="1"/>
  <c r="J270" i="11"/>
  <c r="E48" i="12" s="1"/>
  <c r="J262" i="11"/>
  <c r="E56" i="12" s="1"/>
  <c r="J254" i="11"/>
  <c r="E278" i="12" s="1"/>
  <c r="J246" i="11"/>
  <c r="E337" i="12" s="1"/>
  <c r="J238" i="11"/>
  <c r="E251" i="12" s="1"/>
  <c r="J230" i="11"/>
  <c r="E249" i="12" s="1"/>
  <c r="J222" i="11"/>
  <c r="E158" i="12" s="1"/>
  <c r="J214" i="11"/>
  <c r="E225" i="12" s="1"/>
  <c r="J206" i="11"/>
  <c r="E298" i="12" s="1"/>
  <c r="J198" i="11"/>
  <c r="E235" i="12" s="1"/>
  <c r="J190" i="11"/>
  <c r="E290" i="12" s="1"/>
  <c r="J182" i="11"/>
  <c r="E197" i="12" s="1"/>
  <c r="J174" i="11"/>
  <c r="E340" i="12" s="1"/>
  <c r="J166" i="11"/>
  <c r="E86" i="12" s="1"/>
  <c r="J158" i="11"/>
  <c r="E27" i="12" s="1"/>
  <c r="J150" i="11"/>
  <c r="E265" i="12" s="1"/>
  <c r="J142" i="11"/>
  <c r="E115" i="12" s="1"/>
  <c r="J134" i="11"/>
  <c r="E312" i="12" s="1"/>
  <c r="J126" i="11"/>
  <c r="E304" i="12" s="1"/>
  <c r="J118" i="11"/>
  <c r="E155" i="12" s="1"/>
  <c r="J110" i="11"/>
  <c r="E354" i="12" s="1"/>
  <c r="J102" i="11"/>
  <c r="E192" i="12" s="1"/>
  <c r="J94" i="11"/>
  <c r="E162" i="12" s="1"/>
  <c r="J86" i="11"/>
  <c r="E194" i="12" s="1"/>
  <c r="J78" i="11"/>
  <c r="E272" i="12" s="1"/>
  <c r="J70" i="11"/>
  <c r="E82" i="12" s="1"/>
  <c r="J62" i="11"/>
  <c r="E180" i="12" s="1"/>
  <c r="J54" i="11"/>
  <c r="E138" i="12" s="1"/>
  <c r="J46" i="11"/>
  <c r="E60" i="12" s="1"/>
  <c r="J38" i="11"/>
  <c r="E329" i="12" s="1"/>
  <c r="J30" i="11"/>
  <c r="E193" i="12" s="1"/>
  <c r="J22" i="11"/>
  <c r="E69" i="12" s="1"/>
  <c r="J14" i="11"/>
  <c r="E165" i="12" s="1"/>
  <c r="J114" i="11"/>
  <c r="E280" i="12" s="1"/>
  <c r="J343" i="11"/>
  <c r="E273" i="12" s="1"/>
  <c r="J335" i="11"/>
  <c r="E284" i="12" s="1"/>
  <c r="J327" i="11"/>
  <c r="E352" i="12" s="1"/>
  <c r="J319" i="11"/>
  <c r="E256" i="12" s="1"/>
  <c r="J311" i="11"/>
  <c r="E231" i="12" s="1"/>
  <c r="J303" i="11"/>
  <c r="E234" i="12" s="1"/>
  <c r="J295" i="11"/>
  <c r="E73" i="12" s="1"/>
  <c r="J287" i="11"/>
  <c r="E66" i="12" s="1"/>
  <c r="J279" i="11"/>
  <c r="E38" i="12" s="1"/>
  <c r="J271" i="11"/>
  <c r="E55" i="12" s="1"/>
  <c r="J263" i="11"/>
  <c r="E41" i="12" s="1"/>
  <c r="J255" i="11"/>
  <c r="E168" i="12" s="1"/>
  <c r="J247" i="11"/>
  <c r="E175" i="12" s="1"/>
  <c r="J239" i="11"/>
  <c r="E179" i="12" s="1"/>
  <c r="J231" i="11"/>
  <c r="E74" i="12" s="1"/>
  <c r="J223" i="11"/>
  <c r="E174" i="12" s="1"/>
  <c r="J215" i="11"/>
  <c r="E195" i="12" s="1"/>
  <c r="J207" i="11"/>
  <c r="E360" i="12" s="1"/>
  <c r="J199" i="11"/>
  <c r="E145" i="12" s="1"/>
  <c r="J191" i="11"/>
  <c r="E105" i="12" s="1"/>
  <c r="J183" i="11"/>
  <c r="E358" i="12" s="1"/>
  <c r="J159" i="11"/>
  <c r="E127" i="12" s="1"/>
  <c r="J151" i="11"/>
  <c r="E346" i="12" s="1"/>
  <c r="J119" i="11"/>
  <c r="E287" i="12" s="1"/>
  <c r="J111" i="11"/>
  <c r="E208" i="12" s="1"/>
  <c r="J103" i="11"/>
  <c r="E274" i="12" s="1"/>
  <c r="J95" i="11"/>
  <c r="E232" i="12" s="1"/>
  <c r="J87" i="11"/>
  <c r="E187" i="12" s="1"/>
  <c r="J79" i="11"/>
  <c r="E167" i="12" s="1"/>
  <c r="J71" i="11"/>
  <c r="E113" i="12" s="1"/>
  <c r="J63" i="11"/>
  <c r="E75" i="12" s="1"/>
  <c r="J47" i="11"/>
  <c r="E184" i="12" s="1"/>
  <c r="J7" i="11"/>
  <c r="E81" i="12" s="1"/>
  <c r="J339" i="11"/>
  <c r="E160" i="12" s="1"/>
  <c r="J291" i="11"/>
  <c r="E67" i="12" s="1"/>
  <c r="J235" i="11"/>
  <c r="E204" i="12" s="1"/>
  <c r="J187" i="11"/>
  <c r="E151" i="12" s="1"/>
  <c r="J171" i="11"/>
  <c r="E123" i="12" s="1"/>
  <c r="J147" i="11"/>
  <c r="E30" i="12" s="1"/>
  <c r="J123" i="11"/>
  <c r="E324" i="12" s="1"/>
  <c r="J67" i="11"/>
  <c r="E221" i="12" s="1"/>
  <c r="J19" i="11"/>
  <c r="E237" i="12" s="1"/>
  <c r="J323" i="11"/>
  <c r="E176" i="12" s="1"/>
  <c r="J275" i="11"/>
  <c r="E21" i="12" s="1"/>
  <c r="J251" i="11"/>
  <c r="E181" i="12" s="1"/>
  <c r="J219" i="11"/>
  <c r="E216" i="12" s="1"/>
  <c r="J203" i="11"/>
  <c r="E122" i="12" s="1"/>
  <c r="J179" i="11"/>
  <c r="E314" i="12" s="1"/>
  <c r="J139" i="11"/>
  <c r="E156" i="12" s="1"/>
  <c r="J115" i="11"/>
  <c r="E268" i="12" s="1"/>
  <c r="J99" i="11"/>
  <c r="E170" i="12" s="1"/>
  <c r="J75" i="11"/>
  <c r="E171" i="12" s="1"/>
  <c r="J59" i="11"/>
  <c r="E222" i="12" s="1"/>
  <c r="J51" i="11"/>
  <c r="E135" i="12" s="1"/>
  <c r="J43" i="11"/>
  <c r="E277" i="12" s="1"/>
  <c r="J35" i="11"/>
  <c r="E206" i="12" s="1"/>
  <c r="J27" i="11"/>
  <c r="E119" i="12" s="1"/>
  <c r="J344" i="11"/>
  <c r="E213" i="12" s="1"/>
  <c r="J336" i="11"/>
  <c r="E327" i="12" s="1"/>
  <c r="J328" i="11"/>
  <c r="E351" i="12" s="1"/>
  <c r="J320" i="11"/>
  <c r="E215" i="12" s="1"/>
  <c r="J312" i="11"/>
  <c r="E92" i="12" s="1"/>
  <c r="J304" i="11"/>
  <c r="E226" i="12" s="1"/>
  <c r="J296" i="11"/>
  <c r="E252" i="12" s="1"/>
  <c r="J288" i="11"/>
  <c r="E31" i="12" s="1"/>
  <c r="J280" i="11"/>
  <c r="E33" i="12" s="1"/>
  <c r="J272" i="11"/>
  <c r="E32" i="12" s="1"/>
  <c r="J264" i="11"/>
  <c r="E64" i="12" s="1"/>
  <c r="J256" i="11"/>
  <c r="E219" i="12" s="1"/>
  <c r="J248" i="11"/>
  <c r="E330" i="12" s="1"/>
  <c r="J240" i="11"/>
  <c r="E172" i="12" s="1"/>
  <c r="J232" i="11"/>
  <c r="E212" i="12" s="1"/>
  <c r="J224" i="11"/>
  <c r="E282" i="12" s="1"/>
  <c r="J216" i="11"/>
  <c r="E161" i="12" s="1"/>
  <c r="J208" i="11"/>
  <c r="E313" i="12" s="1"/>
  <c r="J200" i="11"/>
  <c r="E310" i="12" s="1"/>
  <c r="J192" i="11"/>
  <c r="E286" i="12" s="1"/>
  <c r="J184" i="11"/>
  <c r="E339" i="12" s="1"/>
  <c r="J176" i="11"/>
  <c r="E118" i="12" s="1"/>
  <c r="J168" i="11"/>
  <c r="E148" i="12" s="1"/>
  <c r="J160" i="11"/>
  <c r="E205" i="12" s="1"/>
  <c r="J152" i="11"/>
  <c r="E99" i="12" s="1"/>
  <c r="J144" i="11"/>
  <c r="E111" i="12" s="1"/>
  <c r="J136" i="11"/>
  <c r="E263" i="12" s="1"/>
  <c r="J128" i="11"/>
  <c r="E300" i="12" s="1"/>
  <c r="J120" i="11"/>
  <c r="E311" i="12" s="1"/>
  <c r="J112" i="11"/>
  <c r="E198" i="12" s="1"/>
  <c r="J104" i="11"/>
  <c r="E258" i="12" s="1"/>
  <c r="J96" i="11"/>
  <c r="E319" i="12" s="1"/>
  <c r="J88" i="11"/>
  <c r="E109" i="12" s="1"/>
  <c r="J80" i="11"/>
  <c r="E62" i="12" s="1"/>
  <c r="J72" i="11"/>
  <c r="E96" i="12" s="1"/>
  <c r="J64" i="11"/>
  <c r="E93" i="12" s="1"/>
  <c r="J56" i="11"/>
  <c r="E137" i="12" s="1"/>
  <c r="J48" i="11"/>
  <c r="E78" i="12" s="1"/>
  <c r="J40" i="11"/>
  <c r="E353" i="12" s="1"/>
  <c r="J32" i="11"/>
  <c r="E90" i="12" s="1"/>
  <c r="J24" i="11"/>
  <c r="E183" i="12" s="1"/>
  <c r="J16" i="11"/>
  <c r="E153" i="12" s="1"/>
  <c r="J8" i="11"/>
  <c r="E201" i="12" s="1"/>
  <c r="J307" i="11"/>
  <c r="E276" i="12" s="1"/>
  <c r="J267" i="11"/>
  <c r="E35" i="12" s="1"/>
  <c r="J211" i="11"/>
  <c r="E132" i="12" s="1"/>
  <c r="J349" i="11"/>
  <c r="E264" i="12" s="1"/>
  <c r="J341" i="11"/>
  <c r="E289" i="12" s="1"/>
  <c r="J333" i="11"/>
  <c r="E297" i="12" s="1"/>
  <c r="J325" i="11"/>
  <c r="E124" i="12" s="1"/>
  <c r="J317" i="11"/>
  <c r="E227" i="12" s="1"/>
  <c r="J309" i="11"/>
  <c r="E71" i="12" s="1"/>
  <c r="J301" i="11"/>
  <c r="E103" i="12" s="1"/>
  <c r="J293" i="11"/>
  <c r="E22" i="12" s="1"/>
  <c r="J285" i="11"/>
  <c r="E44" i="12" s="1"/>
  <c r="J277" i="11"/>
  <c r="E47" i="12" s="1"/>
  <c r="J269" i="11"/>
  <c r="E59" i="12" s="1"/>
  <c r="J261" i="11"/>
  <c r="E303" i="12" s="1"/>
  <c r="J253" i="11"/>
  <c r="E333" i="12" s="1"/>
  <c r="J245" i="11"/>
  <c r="E199" i="12" s="1"/>
  <c r="J237" i="11"/>
  <c r="E250" i="12" s="1"/>
  <c r="J229" i="11"/>
  <c r="E309" i="12" s="1"/>
  <c r="J221" i="11"/>
  <c r="E152" i="12" s="1"/>
  <c r="J213" i="11"/>
  <c r="E200" i="12" s="1"/>
  <c r="J205" i="11"/>
  <c r="E317" i="12" s="1"/>
  <c r="J197" i="11"/>
  <c r="E335" i="12" s="1"/>
  <c r="J189" i="11"/>
  <c r="E318" i="12" s="1"/>
  <c r="J181" i="11"/>
  <c r="E344" i="12" s="1"/>
  <c r="J173" i="11"/>
  <c r="E321" i="12" s="1"/>
  <c r="J165" i="11"/>
  <c r="E349" i="12" s="1"/>
  <c r="J157" i="11"/>
  <c r="E100" i="12" s="1"/>
  <c r="J149" i="11"/>
  <c r="E26" i="12" s="1"/>
  <c r="J141" i="11"/>
  <c r="E262" i="12" s="1"/>
  <c r="J133" i="11"/>
  <c r="E112" i="12" s="1"/>
  <c r="J125" i="11"/>
  <c r="E325" i="12" s="1"/>
  <c r="J117" i="11"/>
  <c r="E36" i="12" s="1"/>
  <c r="J109" i="11"/>
  <c r="E247" i="12" s="1"/>
  <c r="J101" i="11"/>
  <c r="E125" i="12" s="1"/>
  <c r="J93" i="11"/>
  <c r="E129" i="12" s="1"/>
  <c r="J85" i="11"/>
  <c r="E169" i="12" s="1"/>
  <c r="J77" i="11"/>
  <c r="E189" i="12" s="1"/>
  <c r="J69" i="11"/>
  <c r="E240" i="12" s="1"/>
  <c r="J61" i="11"/>
  <c r="E267" i="12" s="1"/>
  <c r="J53" i="11"/>
  <c r="J45" i="11"/>
  <c r="E269" i="12" s="1"/>
  <c r="J37" i="11"/>
  <c r="E154" i="12" s="1"/>
  <c r="J29" i="11"/>
  <c r="E233" i="12" s="1"/>
  <c r="J21" i="11"/>
  <c r="E185" i="12" s="1"/>
  <c r="J13" i="11"/>
  <c r="E53" i="12" s="1"/>
  <c r="J331" i="11"/>
  <c r="E186" i="12" s="1"/>
  <c r="J299" i="11"/>
  <c r="E253" i="12" s="1"/>
  <c r="J259" i="11"/>
  <c r="E336" i="12" s="1"/>
  <c r="J227" i="11"/>
  <c r="E343" i="12" s="1"/>
  <c r="J195" i="11"/>
  <c r="E293" i="12" s="1"/>
  <c r="J155" i="11"/>
  <c r="E332" i="12" s="1"/>
  <c r="J107" i="11"/>
  <c r="E246" i="12" s="1"/>
  <c r="J83" i="11"/>
  <c r="E51" i="12" s="1"/>
  <c r="J11" i="11"/>
  <c r="E316" i="12" s="1"/>
  <c r="J346" i="11"/>
  <c r="E108" i="12" s="1"/>
  <c r="J338" i="11"/>
  <c r="E139" i="12" s="1"/>
  <c r="J330" i="11"/>
  <c r="E76" i="12" s="1"/>
  <c r="J322" i="11"/>
  <c r="E239" i="12" s="1"/>
  <c r="J314" i="11"/>
  <c r="E77" i="12" s="1"/>
  <c r="J306" i="11"/>
  <c r="E188" i="12" s="1"/>
  <c r="J298" i="11"/>
  <c r="E102" i="12" s="1"/>
  <c r="J290" i="11"/>
  <c r="E46" i="12" s="1"/>
  <c r="J282" i="11"/>
  <c r="E65" i="12" s="1"/>
  <c r="J274" i="11"/>
  <c r="E45" i="12" s="1"/>
  <c r="J266" i="11"/>
  <c r="E58" i="12" s="1"/>
  <c r="J258" i="11"/>
  <c r="E207" i="12" s="1"/>
  <c r="J250" i="11"/>
  <c r="E214" i="12" s="1"/>
  <c r="J242" i="11"/>
  <c r="E94" i="12" s="1"/>
  <c r="J234" i="11"/>
  <c r="E243" i="12" s="1"/>
  <c r="J226" i="11"/>
  <c r="E301" i="12" s="1"/>
  <c r="J106" i="11"/>
  <c r="E306" i="12" s="1"/>
  <c r="J98" i="11"/>
  <c r="E242" i="12" s="1"/>
  <c r="J90" i="11"/>
  <c r="E182" i="12" s="1"/>
  <c r="J82" i="11"/>
  <c r="E117" i="12" s="1"/>
  <c r="J74" i="11"/>
  <c r="E150" i="12" s="1"/>
  <c r="J66" i="11"/>
  <c r="E70" i="12" s="1"/>
  <c r="J58" i="11"/>
  <c r="E217" i="12" s="1"/>
  <c r="J50" i="11"/>
  <c r="E241" i="12" s="1"/>
  <c r="J42" i="11"/>
  <c r="E322" i="12" s="1"/>
  <c r="J34" i="11"/>
  <c r="E271" i="12" s="1"/>
  <c r="J26" i="11"/>
  <c r="E177" i="12" s="1"/>
  <c r="J18" i="11"/>
  <c r="E285" i="12" s="1"/>
  <c r="J10" i="11"/>
  <c r="E283" i="12" s="1"/>
  <c r="J347" i="11"/>
  <c r="E275" i="12" s="1"/>
  <c r="J315" i="11"/>
  <c r="E341" i="12" s="1"/>
  <c r="J283" i="11"/>
  <c r="E25" i="12" s="1"/>
  <c r="J243" i="11"/>
  <c r="E347" i="12" s="1"/>
  <c r="J163" i="11"/>
  <c r="E140" i="12" s="1"/>
  <c r="J131" i="11"/>
  <c r="E345" i="12" s="1"/>
  <c r="J91" i="11"/>
  <c r="E85" i="12" s="1"/>
  <c r="J175" i="11"/>
  <c r="E131" i="12" s="1"/>
  <c r="J167" i="11"/>
  <c r="E299" i="12" s="1"/>
  <c r="J143" i="11"/>
  <c r="E308" i="12" s="1"/>
  <c r="J135" i="11"/>
  <c r="E163" i="12" s="1"/>
  <c r="J127" i="11"/>
  <c r="E149" i="12" s="1"/>
  <c r="J55" i="11"/>
  <c r="E166" i="12" s="1"/>
  <c r="J39" i="11"/>
  <c r="E209" i="12" s="1"/>
  <c r="J31" i="11"/>
  <c r="E95" i="12" s="1"/>
  <c r="J23" i="11"/>
  <c r="E134" i="12" s="1"/>
  <c r="J15" i="11"/>
  <c r="E244" i="12" s="1"/>
  <c r="L7" i="11" l="1"/>
  <c r="L11" i="11"/>
  <c r="L12" i="11"/>
  <c r="L6" i="11"/>
  <c r="L8" i="11"/>
  <c r="L9" i="11"/>
  <c r="L13" i="11"/>
  <c r="L14" i="11"/>
  <c r="L15" i="11"/>
  <c r="L16" i="11"/>
  <c r="L17" i="11"/>
  <c r="L18" i="11"/>
  <c r="L19" i="11"/>
  <c r="L20" i="11"/>
  <c r="L21" i="11"/>
  <c r="L25" i="11"/>
  <c r="L22" i="11"/>
  <c r="L23" i="11"/>
  <c r="L24" i="11"/>
  <c r="L26" i="11"/>
  <c r="L27" i="11"/>
  <c r="L28" i="11"/>
  <c r="L29" i="11"/>
  <c r="L30" i="11"/>
  <c r="L31" i="11"/>
  <c r="L32" i="11"/>
  <c r="L33" i="11"/>
  <c r="L34" i="11"/>
  <c r="L35" i="11"/>
  <c r="L36" i="11"/>
  <c r="L37" i="11"/>
  <c r="L39" i="11"/>
  <c r="L40" i="11"/>
  <c r="L41" i="11"/>
  <c r="L42" i="11"/>
  <c r="L43" i="11"/>
  <c r="L44" i="11"/>
  <c r="L45" i="11"/>
  <c r="L64" i="11"/>
  <c r="L46" i="11"/>
  <c r="L47" i="11"/>
  <c r="L48" i="11"/>
  <c r="L49" i="11"/>
  <c r="L50" i="11"/>
  <c r="L51" i="11"/>
  <c r="L52" i="11"/>
  <c r="L53" i="11"/>
  <c r="L54" i="11"/>
  <c r="L55" i="11"/>
  <c r="L56" i="11"/>
  <c r="L57" i="11"/>
  <c r="L58" i="11"/>
  <c r="L59" i="11"/>
  <c r="L60" i="11"/>
  <c r="L61" i="11"/>
  <c r="L62" i="11"/>
  <c r="L63" i="11"/>
  <c r="L65" i="11"/>
  <c r="L66" i="11"/>
  <c r="L67" i="11"/>
  <c r="L68" i="11"/>
  <c r="L69" i="11"/>
  <c r="L70" i="11"/>
  <c r="L71" i="11"/>
  <c r="L72" i="11"/>
  <c r="L73" i="11"/>
  <c r="L74" i="11"/>
  <c r="L75" i="11"/>
  <c r="L77" i="11"/>
  <c r="L78" i="11"/>
  <c r="L79" i="11"/>
  <c r="L80" i="11"/>
  <c r="L81" i="11"/>
  <c r="L82" i="11"/>
  <c r="L83" i="11"/>
  <c r="L76" i="11"/>
  <c r="L84" i="11"/>
  <c r="L85" i="11"/>
  <c r="L86" i="11"/>
  <c r="L87" i="11"/>
  <c r="L88" i="11"/>
  <c r="L89" i="11"/>
  <c r="L90" i="11"/>
  <c r="L91" i="11"/>
  <c r="L92" i="11"/>
  <c r="L93" i="11"/>
  <c r="L94" i="11"/>
  <c r="L95" i="11"/>
  <c r="L96" i="11"/>
  <c r="L97" i="11"/>
  <c r="L98" i="11"/>
  <c r="L99" i="11"/>
  <c r="L100" i="11"/>
  <c r="L101" i="11"/>
  <c r="L103" i="11"/>
  <c r="L105" i="11"/>
  <c r="L106" i="11"/>
  <c r="L107" i="11"/>
  <c r="L108" i="11"/>
  <c r="L109" i="11"/>
  <c r="L110" i="11"/>
  <c r="L111" i="11"/>
  <c r="L112" i="11"/>
  <c r="L113" i="11"/>
  <c r="L114" i="11"/>
  <c r="L115" i="11"/>
  <c r="L116" i="11"/>
  <c r="L104" i="11"/>
  <c r="L117" i="11"/>
  <c r="L118" i="11"/>
  <c r="L119" i="11"/>
  <c r="L120" i="11"/>
  <c r="L121" i="11"/>
  <c r="L122" i="11"/>
  <c r="L123" i="11"/>
  <c r="L124" i="11"/>
  <c r="L125" i="11"/>
  <c r="L126" i="11"/>
  <c r="L127" i="11"/>
  <c r="L128" i="11"/>
  <c r="L129" i="11"/>
  <c r="L130" i="11"/>
  <c r="L131" i="11"/>
  <c r="L132" i="11"/>
  <c r="L133" i="11"/>
  <c r="L134" i="11"/>
  <c r="L135" i="11"/>
  <c r="L136" i="11"/>
  <c r="L137" i="11"/>
  <c r="L138" i="11"/>
  <c r="L139" i="11"/>
  <c r="L140" i="11"/>
  <c r="L141" i="11"/>
  <c r="L142" i="11"/>
  <c r="L143" i="11"/>
  <c r="L144" i="11"/>
  <c r="L145" i="11"/>
  <c r="L146" i="11"/>
  <c r="L147" i="11"/>
  <c r="L148" i="11"/>
  <c r="L149" i="11"/>
  <c r="L150" i="11"/>
  <c r="L151" i="11"/>
  <c r="L152" i="11"/>
  <c r="L153" i="11"/>
  <c r="L154" i="11"/>
  <c r="L155" i="11"/>
  <c r="L156" i="11"/>
  <c r="L157" i="11"/>
  <c r="L158" i="11"/>
  <c r="L159" i="11"/>
  <c r="L160" i="11"/>
  <c r="L161" i="11"/>
  <c r="L162" i="11"/>
  <c r="L163" i="11"/>
  <c r="L166" i="11"/>
  <c r="L167" i="11"/>
  <c r="L169" i="11"/>
  <c r="L170" i="11"/>
  <c r="L171" i="11"/>
  <c r="L172" i="11"/>
  <c r="L173" i="11"/>
  <c r="L174" i="11"/>
  <c r="L175" i="11"/>
  <c r="L176" i="11"/>
  <c r="L177" i="11"/>
  <c r="L178" i="11"/>
  <c r="L179" i="11"/>
  <c r="L164" i="11"/>
  <c r="L165" i="11"/>
  <c r="L205" i="11"/>
  <c r="L180" i="11"/>
  <c r="L181" i="11"/>
  <c r="L182" i="11"/>
  <c r="L183" i="11"/>
  <c r="L184" i="11"/>
  <c r="L185" i="11"/>
  <c r="L186" i="11"/>
  <c r="L187" i="11"/>
  <c r="L188" i="11"/>
  <c r="L189" i="11"/>
  <c r="L190" i="11"/>
  <c r="L191" i="11"/>
  <c r="L192" i="11"/>
  <c r="L193" i="11"/>
  <c r="L194" i="11"/>
  <c r="L195" i="11"/>
  <c r="L196" i="11"/>
  <c r="L197" i="11"/>
  <c r="L198" i="11"/>
  <c r="L199" i="11"/>
  <c r="L200" i="11"/>
  <c r="L201" i="11"/>
  <c r="L202" i="11"/>
  <c r="L203" i="11"/>
  <c r="L204" i="11"/>
  <c r="L206" i="11"/>
  <c r="L207" i="11"/>
  <c r="L208" i="11"/>
  <c r="L209" i="11"/>
  <c r="L210" i="11"/>
  <c r="L211" i="11"/>
  <c r="L212" i="11"/>
  <c r="L213" i="11"/>
  <c r="L214" i="11"/>
  <c r="L215" i="11"/>
  <c r="L216" i="11"/>
  <c r="L217" i="11"/>
  <c r="L218" i="11"/>
  <c r="L219" i="11"/>
  <c r="L220" i="11"/>
  <c r="L221" i="11"/>
  <c r="L222" i="11"/>
  <c r="L223" i="11"/>
  <c r="L224" i="11"/>
  <c r="L225" i="11"/>
  <c r="L226" i="11"/>
  <c r="L227" i="11"/>
  <c r="L228" i="11"/>
  <c r="L229" i="11"/>
  <c r="L231" i="11"/>
  <c r="L232" i="11"/>
  <c r="L233" i="11"/>
  <c r="L234" i="11"/>
  <c r="L235" i="11"/>
  <c r="L236" i="11"/>
  <c r="L237" i="11"/>
  <c r="L238" i="11"/>
  <c r="L239" i="11"/>
  <c r="L240" i="11"/>
  <c r="L241" i="11"/>
  <c r="L244" i="11"/>
  <c r="L243" i="11"/>
  <c r="L245" i="11"/>
  <c r="L246" i="11"/>
  <c r="L247" i="11"/>
  <c r="L248" i="11"/>
  <c r="L249" i="11"/>
  <c r="L250" i="11"/>
  <c r="L251" i="11"/>
  <c r="L242" i="11"/>
  <c r="L252" i="11"/>
  <c r="L253" i="11"/>
  <c r="L254" i="11"/>
  <c r="L255" i="11"/>
  <c r="L256" i="11"/>
  <c r="L257" i="11"/>
  <c r="L258" i="11"/>
  <c r="L259" i="11"/>
  <c r="L260" i="11"/>
  <c r="L261" i="11"/>
  <c r="L294" i="11"/>
  <c r="L274" i="11"/>
  <c r="L275" i="11"/>
  <c r="L277" i="11"/>
  <c r="L278" i="11"/>
  <c r="L279" i="11"/>
  <c r="L280" i="11"/>
  <c r="L281" i="11"/>
  <c r="L283" i="11"/>
  <c r="L284" i="11"/>
  <c r="L285" i="11"/>
  <c r="L286" i="11"/>
  <c r="L287" i="11"/>
  <c r="L288" i="11"/>
  <c r="L289" i="11"/>
  <c r="L290" i="11"/>
  <c r="L291" i="11"/>
  <c r="L276" i="11"/>
  <c r="L271" i="11"/>
  <c r="L272" i="11"/>
  <c r="L292" i="11"/>
  <c r="L262" i="11"/>
  <c r="L263" i="11"/>
  <c r="L264" i="11"/>
  <c r="L265" i="11"/>
  <c r="L266" i="11"/>
  <c r="L267" i="11"/>
  <c r="L268" i="11"/>
  <c r="L269" i="11"/>
  <c r="L270" i="11"/>
  <c r="L293" i="11"/>
  <c r="L295" i="11"/>
  <c r="L297" i="11"/>
  <c r="L298" i="11"/>
  <c r="L299" i="11"/>
  <c r="L300" i="11"/>
  <c r="L301" i="11"/>
  <c r="L302" i="11"/>
  <c r="L303" i="11"/>
  <c r="L304" i="11"/>
  <c r="L305" i="11"/>
  <c r="L306" i="11"/>
  <c r="L307" i="11"/>
  <c r="L308" i="11"/>
  <c r="L309" i="11"/>
  <c r="L310" i="11"/>
  <c r="L311" i="11"/>
  <c r="L312" i="11"/>
  <c r="L313" i="11"/>
  <c r="L282" i="11"/>
  <c r="L273" i="11"/>
  <c r="L323" i="11"/>
  <c r="L324" i="11"/>
  <c r="L325" i="11"/>
  <c r="L314" i="11"/>
  <c r="L322" i="11"/>
  <c r="L315" i="11"/>
  <c r="L316" i="11"/>
  <c r="L317" i="11"/>
  <c r="L318" i="11"/>
  <c r="L319" i="11"/>
  <c r="L320" i="11"/>
  <c r="L321" i="11"/>
  <c r="L326" i="11"/>
  <c r="L327" i="11"/>
  <c r="L328" i="11"/>
  <c r="L329" i="11"/>
  <c r="L330" i="11"/>
  <c r="L331" i="11"/>
  <c r="L340" i="11"/>
  <c r="L341" i="11"/>
  <c r="L347" i="11"/>
  <c r="L332" i="11"/>
  <c r="L333" i="11"/>
  <c r="L342" i="11"/>
  <c r="L348" i="11"/>
  <c r="L334" i="11"/>
  <c r="L335" i="11"/>
  <c r="L343" i="11"/>
  <c r="L336" i="11"/>
  <c r="L339" i="11"/>
  <c r="L346" i="11"/>
  <c r="L349" i="11"/>
  <c r="L337" i="11"/>
  <c r="L350" i="11"/>
  <c r="L345" i="11"/>
  <c r="L338" i="11"/>
  <c r="L344" i="11"/>
  <c r="L10" i="11"/>
  <c r="K7" i="11"/>
  <c r="M7" i="11" s="1"/>
  <c r="K11" i="11"/>
  <c r="K12" i="11"/>
  <c r="M12" i="11" s="1"/>
  <c r="K6" i="11"/>
  <c r="M6" i="11" s="1"/>
  <c r="K8" i="11"/>
  <c r="K9" i="11"/>
  <c r="M9" i="11" s="1"/>
  <c r="K13" i="11"/>
  <c r="K14" i="11"/>
  <c r="K15" i="11"/>
  <c r="M15" i="11" s="1"/>
  <c r="K16" i="11"/>
  <c r="K17" i="11"/>
  <c r="M17" i="11" s="1"/>
  <c r="K18" i="11"/>
  <c r="M18" i="11" s="1"/>
  <c r="K19" i="11"/>
  <c r="K20" i="11"/>
  <c r="K21" i="11"/>
  <c r="K25" i="11"/>
  <c r="K22" i="11"/>
  <c r="M22" i="11" s="1"/>
  <c r="K23" i="11"/>
  <c r="K24" i="11"/>
  <c r="M24" i="11" s="1"/>
  <c r="K26" i="11"/>
  <c r="M26" i="11" s="1"/>
  <c r="K27" i="11"/>
  <c r="K28" i="11"/>
  <c r="M28" i="11" s="1"/>
  <c r="K29" i="11"/>
  <c r="K30" i="11"/>
  <c r="K31" i="11"/>
  <c r="M31" i="11" s="1"/>
  <c r="K32" i="11"/>
  <c r="K33" i="11"/>
  <c r="M33" i="11" s="1"/>
  <c r="K34" i="11"/>
  <c r="M34" i="11" s="1"/>
  <c r="K35" i="11"/>
  <c r="K36" i="11"/>
  <c r="M36" i="11" s="1"/>
  <c r="K37" i="11"/>
  <c r="K38" i="11"/>
  <c r="K39" i="11"/>
  <c r="K40" i="11"/>
  <c r="K41" i="11"/>
  <c r="M41" i="11" s="1"/>
  <c r="K42" i="11"/>
  <c r="M42" i="11" s="1"/>
  <c r="K43" i="11"/>
  <c r="K44" i="11"/>
  <c r="M44" i="11" s="1"/>
  <c r="K45" i="11"/>
  <c r="K64" i="11"/>
  <c r="K46" i="11"/>
  <c r="K47" i="11"/>
  <c r="K48" i="11"/>
  <c r="M48" i="11" s="1"/>
  <c r="K49" i="11"/>
  <c r="M49" i="11" s="1"/>
  <c r="K50" i="11"/>
  <c r="K51" i="11"/>
  <c r="M51" i="11" s="1"/>
  <c r="K52" i="11"/>
  <c r="M52" i="11" s="1"/>
  <c r="K53" i="11"/>
  <c r="K54" i="11"/>
  <c r="K55" i="11"/>
  <c r="K56" i="11"/>
  <c r="K57" i="11"/>
  <c r="K58" i="11"/>
  <c r="K59" i="11"/>
  <c r="K60" i="11"/>
  <c r="M60" i="11" s="1"/>
  <c r="K61" i="11"/>
  <c r="K62" i="11"/>
  <c r="K63" i="11"/>
  <c r="K65" i="11"/>
  <c r="K66" i="11"/>
  <c r="M66" i="11" s="1"/>
  <c r="K67" i="11"/>
  <c r="K68" i="11"/>
  <c r="K69" i="11"/>
  <c r="M69" i="11" s="1"/>
  <c r="K70" i="11"/>
  <c r="K71" i="11"/>
  <c r="K72" i="11"/>
  <c r="K73" i="11"/>
  <c r="M73" i="11" s="1"/>
  <c r="K74" i="11"/>
  <c r="K75" i="11"/>
  <c r="K77" i="11"/>
  <c r="M77" i="11" s="1"/>
  <c r="K78" i="11"/>
  <c r="K79" i="11"/>
  <c r="K80" i="11"/>
  <c r="K81" i="11"/>
  <c r="K82" i="11"/>
  <c r="M82" i="11" s="1"/>
  <c r="K83" i="11"/>
  <c r="M83" i="11" s="1"/>
  <c r="K76" i="11"/>
  <c r="K84" i="11"/>
  <c r="M84" i="11" s="1"/>
  <c r="K85" i="11"/>
  <c r="K86" i="11"/>
  <c r="K87" i="11"/>
  <c r="K88" i="11"/>
  <c r="K89" i="11"/>
  <c r="M89" i="11" s="1"/>
  <c r="K90" i="11"/>
  <c r="M90" i="11" s="1"/>
  <c r="K91" i="11"/>
  <c r="K92" i="11"/>
  <c r="M92" i="11" s="1"/>
  <c r="K93" i="11"/>
  <c r="M93" i="11" s="1"/>
  <c r="K94" i="11"/>
  <c r="K95" i="11"/>
  <c r="K96" i="11"/>
  <c r="K97" i="11"/>
  <c r="K98" i="11"/>
  <c r="K99" i="11"/>
  <c r="K100" i="11"/>
  <c r="K101" i="11"/>
  <c r="M101" i="11" s="1"/>
  <c r="K102" i="11"/>
  <c r="K103" i="11"/>
  <c r="K105" i="11"/>
  <c r="K106" i="11"/>
  <c r="K107" i="11"/>
  <c r="K108" i="11"/>
  <c r="K109" i="11"/>
  <c r="K110" i="11"/>
  <c r="K111" i="11"/>
  <c r="M111" i="11" s="1"/>
  <c r="K112" i="11"/>
  <c r="K113" i="11"/>
  <c r="K114" i="11"/>
  <c r="M114" i="11" s="1"/>
  <c r="K115" i="11"/>
  <c r="K116" i="11"/>
  <c r="K104" i="11"/>
  <c r="M104" i="11" s="1"/>
  <c r="K117" i="11"/>
  <c r="M117" i="11" s="1"/>
  <c r="K118" i="11"/>
  <c r="K119" i="11"/>
  <c r="K120" i="11"/>
  <c r="K121" i="11"/>
  <c r="K122" i="11"/>
  <c r="M122" i="11" s="1"/>
  <c r="K123" i="11"/>
  <c r="K124" i="11"/>
  <c r="M124" i="11" s="1"/>
  <c r="K125" i="11"/>
  <c r="K126" i="11"/>
  <c r="K127" i="11"/>
  <c r="K128" i="11"/>
  <c r="K129" i="11"/>
  <c r="K130" i="11"/>
  <c r="M130" i="11" s="1"/>
  <c r="K131" i="11"/>
  <c r="K132" i="11"/>
  <c r="K133" i="11"/>
  <c r="M133" i="11" s="1"/>
  <c r="K134" i="11"/>
  <c r="K135" i="11"/>
  <c r="K136" i="11"/>
  <c r="K137" i="11"/>
  <c r="M137" i="11" s="1"/>
  <c r="K138" i="11"/>
  <c r="K139" i="11"/>
  <c r="K140" i="11"/>
  <c r="K141" i="11"/>
  <c r="K142" i="11"/>
  <c r="M142" i="11" s="1"/>
  <c r="K143" i="11"/>
  <c r="K144" i="11"/>
  <c r="K145" i="11"/>
  <c r="K146" i="11"/>
  <c r="K147" i="11"/>
  <c r="K148" i="11"/>
  <c r="K149" i="11"/>
  <c r="K150" i="11"/>
  <c r="M150" i="11" s="1"/>
  <c r="K151" i="11"/>
  <c r="K152" i="11"/>
  <c r="K153" i="11"/>
  <c r="M153" i="11" s="1"/>
  <c r="K154" i="11"/>
  <c r="K155" i="11"/>
  <c r="K156" i="11"/>
  <c r="M156" i="11" s="1"/>
  <c r="K157" i="11"/>
  <c r="M157" i="11" s="1"/>
  <c r="K158" i="11"/>
  <c r="K159" i="11"/>
  <c r="K160" i="11"/>
  <c r="K161" i="11"/>
  <c r="K162" i="11"/>
  <c r="M162" i="11" s="1"/>
  <c r="K163" i="11"/>
  <c r="K166" i="11"/>
  <c r="M166" i="11" s="1"/>
  <c r="K167" i="11"/>
  <c r="K168" i="11"/>
  <c r="K169" i="11"/>
  <c r="K170" i="11"/>
  <c r="K171" i="11"/>
  <c r="K172" i="11"/>
  <c r="M172" i="11" s="1"/>
  <c r="K173" i="11"/>
  <c r="K174" i="11"/>
  <c r="M174" i="11" s="1"/>
  <c r="K175" i="11"/>
  <c r="M175" i="11" s="1"/>
  <c r="K176" i="11"/>
  <c r="M176" i="11" s="1"/>
  <c r="K177" i="11"/>
  <c r="M177" i="11" s="1"/>
  <c r="K178" i="11"/>
  <c r="K179" i="11"/>
  <c r="M179" i="11" s="1"/>
  <c r="K164" i="11"/>
  <c r="M164" i="11" s="1"/>
  <c r="K165" i="11"/>
  <c r="K205" i="11"/>
  <c r="K180" i="11"/>
  <c r="K181" i="11"/>
  <c r="K182" i="11"/>
  <c r="M182" i="11" s="1"/>
  <c r="K183" i="11"/>
  <c r="K184" i="11"/>
  <c r="K185" i="11"/>
  <c r="K186" i="11"/>
  <c r="K187" i="11"/>
  <c r="K188" i="11"/>
  <c r="K189" i="11"/>
  <c r="M189" i="11" s="1"/>
  <c r="K190" i="11"/>
  <c r="K191" i="11"/>
  <c r="K192" i="11"/>
  <c r="M192" i="11" s="1"/>
  <c r="K193" i="11"/>
  <c r="M193" i="11" s="1"/>
  <c r="K194" i="11"/>
  <c r="K195" i="11"/>
  <c r="M195" i="11" s="1"/>
  <c r="K196" i="11"/>
  <c r="M196" i="11" s="1"/>
  <c r="K197" i="11"/>
  <c r="M197" i="11" s="1"/>
  <c r="K198" i="11"/>
  <c r="K199" i="11"/>
  <c r="K200" i="11"/>
  <c r="K201" i="11"/>
  <c r="K202" i="11"/>
  <c r="K203" i="11"/>
  <c r="M203" i="11" s="1"/>
  <c r="K204" i="11"/>
  <c r="K206" i="11"/>
  <c r="K207" i="11"/>
  <c r="K208" i="11"/>
  <c r="K209" i="11"/>
  <c r="K210" i="11"/>
  <c r="M210" i="11" s="1"/>
  <c r="K211" i="11"/>
  <c r="K212" i="11"/>
  <c r="M212" i="11" s="1"/>
  <c r="K213" i="11"/>
  <c r="M213" i="11" s="1"/>
  <c r="K214" i="11"/>
  <c r="M214" i="11" s="1"/>
  <c r="K215" i="11"/>
  <c r="M215" i="11" s="1"/>
  <c r="K216" i="11"/>
  <c r="K217" i="11"/>
  <c r="M217" i="11" s="1"/>
  <c r="K218" i="11"/>
  <c r="K219" i="11"/>
  <c r="K220" i="11"/>
  <c r="K221" i="11"/>
  <c r="K222" i="11"/>
  <c r="K223" i="11"/>
  <c r="M223" i="11" s="1"/>
  <c r="K224" i="11"/>
  <c r="K225" i="11"/>
  <c r="K226" i="11"/>
  <c r="K227" i="11"/>
  <c r="K228" i="11"/>
  <c r="K229" i="11"/>
  <c r="K230" i="11"/>
  <c r="K231" i="11"/>
  <c r="K232" i="11"/>
  <c r="K233" i="11"/>
  <c r="M233" i="11" s="1"/>
  <c r="K234" i="11"/>
  <c r="K235" i="11"/>
  <c r="K236" i="11"/>
  <c r="M236" i="11" s="1"/>
  <c r="K237" i="11"/>
  <c r="K238" i="11"/>
  <c r="M238" i="11" s="1"/>
  <c r="K239" i="11"/>
  <c r="K240" i="11"/>
  <c r="K241" i="11"/>
  <c r="K244" i="11"/>
  <c r="M244" i="11" s="1"/>
  <c r="K243" i="11"/>
  <c r="K245" i="11"/>
  <c r="M245" i="11" s="1"/>
  <c r="K246" i="11"/>
  <c r="K247" i="11"/>
  <c r="K248" i="11"/>
  <c r="K249" i="11"/>
  <c r="K250" i="11"/>
  <c r="K251" i="11"/>
  <c r="K242" i="11"/>
  <c r="K252" i="11"/>
  <c r="M252" i="11" s="1"/>
  <c r="K253" i="11"/>
  <c r="M253" i="11" s="1"/>
  <c r="K254" i="11"/>
  <c r="K255" i="11"/>
  <c r="M255" i="11" s="1"/>
  <c r="K256" i="11"/>
  <c r="K257" i="11"/>
  <c r="K258" i="11"/>
  <c r="M258" i="11" s="1"/>
  <c r="K259" i="11"/>
  <c r="K260" i="11"/>
  <c r="K261" i="11"/>
  <c r="K294" i="11"/>
  <c r="M294" i="11" s="1"/>
  <c r="K274" i="11"/>
  <c r="K275" i="11"/>
  <c r="K277" i="11"/>
  <c r="K278" i="11"/>
  <c r="K279" i="11"/>
  <c r="K280" i="11"/>
  <c r="K281" i="11"/>
  <c r="K283" i="11"/>
  <c r="K284" i="11"/>
  <c r="K285" i="11"/>
  <c r="K286" i="11"/>
  <c r="M286" i="11" s="1"/>
  <c r="K287" i="11"/>
  <c r="K288" i="11"/>
  <c r="K289" i="11"/>
  <c r="M289" i="11" s="1"/>
  <c r="K290" i="11"/>
  <c r="K291" i="11"/>
  <c r="M291" i="11" s="1"/>
  <c r="K276" i="11"/>
  <c r="K271" i="11"/>
  <c r="K272" i="11"/>
  <c r="K292" i="11"/>
  <c r="M292" i="11" s="1"/>
  <c r="K262" i="11"/>
  <c r="K263" i="11"/>
  <c r="M263" i="11" s="1"/>
  <c r="K264" i="11"/>
  <c r="K265" i="11"/>
  <c r="K266" i="11"/>
  <c r="K267" i="11"/>
  <c r="K268" i="11"/>
  <c r="K269" i="11"/>
  <c r="K270" i="11"/>
  <c r="K293" i="11"/>
  <c r="M293" i="11" s="1"/>
  <c r="K295" i="11"/>
  <c r="M295" i="11" s="1"/>
  <c r="K296" i="11"/>
  <c r="K297" i="11"/>
  <c r="M297" i="11" s="1"/>
  <c r="K298" i="11"/>
  <c r="K299" i="11"/>
  <c r="M299" i="11" s="1"/>
  <c r="K300" i="11"/>
  <c r="K301" i="11"/>
  <c r="K302" i="11"/>
  <c r="K303" i="11"/>
  <c r="K304" i="11"/>
  <c r="M304" i="11" s="1"/>
  <c r="K305" i="11"/>
  <c r="M305" i="11" s="1"/>
  <c r="K306" i="11"/>
  <c r="K307" i="11"/>
  <c r="M307" i="11" s="1"/>
  <c r="K308" i="11"/>
  <c r="K309" i="11"/>
  <c r="K310" i="11"/>
  <c r="K311" i="11"/>
  <c r="K312" i="11"/>
  <c r="K313" i="11"/>
  <c r="K282" i="11"/>
  <c r="K273" i="11"/>
  <c r="M273" i="11" s="1"/>
  <c r="K323" i="11"/>
  <c r="M323" i="11" s="1"/>
  <c r="K324" i="11"/>
  <c r="K325" i="11"/>
  <c r="M325" i="11" s="1"/>
  <c r="K314" i="11"/>
  <c r="M314" i="11" s="1"/>
  <c r="K322" i="11"/>
  <c r="K315" i="11"/>
  <c r="M315" i="11" s="1"/>
  <c r="K316" i="11"/>
  <c r="K317" i="11"/>
  <c r="K318" i="11"/>
  <c r="M318" i="11" s="1"/>
  <c r="K319" i="11"/>
  <c r="K320" i="11"/>
  <c r="M320" i="11" s="1"/>
  <c r="K321" i="11"/>
  <c r="M321" i="11" s="1"/>
  <c r="K326" i="11"/>
  <c r="K327" i="11"/>
  <c r="K328" i="11"/>
  <c r="K329" i="11"/>
  <c r="K330" i="11"/>
  <c r="K331" i="11"/>
  <c r="K340" i="11"/>
  <c r="M340" i="11" s="1"/>
  <c r="K341" i="11"/>
  <c r="M341" i="11" s="1"/>
  <c r="K347" i="11"/>
  <c r="M347" i="11" s="1"/>
  <c r="K332" i="11"/>
  <c r="M332" i="11" s="1"/>
  <c r="K333" i="11"/>
  <c r="K342" i="11"/>
  <c r="M342" i="11" s="1"/>
  <c r="K348" i="11"/>
  <c r="K334" i="11"/>
  <c r="K335" i="11"/>
  <c r="K343" i="11"/>
  <c r="K336" i="11"/>
  <c r="M336" i="11" s="1"/>
  <c r="K339" i="11"/>
  <c r="M339" i="11" s="1"/>
  <c r="K346" i="11"/>
  <c r="K349" i="11"/>
  <c r="M349" i="11" s="1"/>
  <c r="K337" i="11"/>
  <c r="K350" i="11"/>
  <c r="K345" i="11"/>
  <c r="K338" i="11"/>
  <c r="K344" i="11"/>
  <c r="K10" i="11"/>
  <c r="X12" i="3"/>
  <c r="X13" i="3"/>
  <c r="X14" i="3"/>
  <c r="X15" i="3"/>
  <c r="X16" i="3"/>
  <c r="X17" i="3"/>
  <c r="X18" i="3"/>
  <c r="X19" i="3"/>
  <c r="X20" i="3"/>
  <c r="X21" i="3"/>
  <c r="X22" i="3"/>
  <c r="X23" i="3"/>
  <c r="X24" i="3"/>
  <c r="X25" i="3"/>
  <c r="X26" i="3"/>
  <c r="X27" i="3"/>
  <c r="X28" i="3"/>
  <c r="X29" i="3"/>
  <c r="X30" i="3"/>
  <c r="X11" i="3"/>
  <c r="W12" i="3"/>
  <c r="W13" i="3"/>
  <c r="W14" i="3"/>
  <c r="W15" i="3"/>
  <c r="W16" i="3"/>
  <c r="W17" i="3"/>
  <c r="W18" i="3"/>
  <c r="W19" i="3"/>
  <c r="W20" i="3"/>
  <c r="W21" i="3"/>
  <c r="W22" i="3"/>
  <c r="W23" i="3"/>
  <c r="W24" i="3"/>
  <c r="W25" i="3"/>
  <c r="W26" i="3"/>
  <c r="W27" i="3"/>
  <c r="W28" i="3"/>
  <c r="W29" i="3"/>
  <c r="W30" i="3"/>
  <c r="W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11" i="3"/>
  <c r="M159" i="11" l="1"/>
  <c r="M143" i="11"/>
  <c r="M135" i="11"/>
  <c r="M119" i="11"/>
  <c r="M103" i="11"/>
  <c r="M95" i="11"/>
  <c r="M80" i="11"/>
  <c r="M62" i="11"/>
  <c r="M54" i="11"/>
  <c r="M39" i="11"/>
  <c r="M86" i="11"/>
  <c r="M70" i="11"/>
  <c r="M61" i="11"/>
  <c r="M64" i="11"/>
  <c r="M30" i="11"/>
  <c r="M25" i="11"/>
  <c r="M14" i="11"/>
  <c r="M37" i="11"/>
  <c r="M29" i="11"/>
  <c r="M13" i="11"/>
  <c r="M21" i="11"/>
  <c r="M337" i="11"/>
  <c r="M326" i="11"/>
  <c r="M308" i="11"/>
  <c r="M264" i="11"/>
  <c r="M277" i="11"/>
  <c r="M246" i="11"/>
  <c r="M98" i="11"/>
  <c r="M79" i="11"/>
  <c r="M57" i="11"/>
  <c r="M269" i="11"/>
  <c r="M330" i="11"/>
  <c r="M281" i="11"/>
  <c r="M209" i="11"/>
  <c r="M188" i="11"/>
  <c r="M20" i="11"/>
  <c r="M312" i="11"/>
  <c r="M251" i="11"/>
  <c r="M250" i="11"/>
  <c r="M228" i="11"/>
  <c r="M148" i="11"/>
  <c r="M109" i="11"/>
  <c r="M344" i="11"/>
  <c r="M283" i="11"/>
  <c r="M268" i="11"/>
  <c r="M229" i="11"/>
  <c r="M171" i="11"/>
  <c r="M187" i="11"/>
  <c r="M127" i="11"/>
  <c r="M87" i="11"/>
  <c r="M46" i="11"/>
  <c r="M274" i="11"/>
  <c r="M222" i="11"/>
  <c r="M201" i="11"/>
  <c r="M181" i="11"/>
  <c r="M239" i="11"/>
  <c r="M198" i="11"/>
  <c r="M218" i="11"/>
  <c r="M158" i="11"/>
  <c r="M138" i="11"/>
  <c r="M118" i="11"/>
  <c r="M276" i="11"/>
  <c r="M348" i="11"/>
  <c r="M322" i="11"/>
  <c r="M300" i="11"/>
  <c r="M290" i="11"/>
  <c r="M257" i="11"/>
  <c r="M237" i="11"/>
  <c r="M97" i="11"/>
  <c r="M78" i="11"/>
  <c r="M56" i="11"/>
  <c r="M287" i="11"/>
  <c r="M254" i="11"/>
  <c r="M234" i="11"/>
  <c r="M154" i="11"/>
  <c r="M134" i="11"/>
  <c r="M115" i="11"/>
  <c r="M94" i="11"/>
  <c r="M74" i="11"/>
  <c r="M53" i="11"/>
  <c r="M132" i="11"/>
  <c r="M10" i="11"/>
  <c r="M313" i="11"/>
  <c r="M284" i="11"/>
  <c r="M231" i="11"/>
  <c r="M190" i="11"/>
  <c r="M151" i="11"/>
  <c r="M112" i="11"/>
  <c r="M71" i="11"/>
  <c r="M338" i="11"/>
  <c r="M149" i="11"/>
  <c r="M129" i="11"/>
  <c r="M110" i="11"/>
  <c r="M329" i="11"/>
  <c r="M311" i="11"/>
  <c r="M345" i="11"/>
  <c r="M310" i="11"/>
  <c r="M280" i="11"/>
  <c r="M68" i="11"/>
  <c r="M207" i="11"/>
  <c r="M169" i="11"/>
  <c r="M278" i="11"/>
  <c r="M146" i="11"/>
  <c r="M327" i="11"/>
  <c r="M266" i="11"/>
  <c r="M248" i="11"/>
  <c r="M265" i="11"/>
  <c r="M247" i="11"/>
  <c r="M226" i="11"/>
  <c r="M206" i="11"/>
  <c r="M185" i="11"/>
  <c r="M126" i="11"/>
  <c r="M107" i="11"/>
  <c r="M225" i="11"/>
  <c r="M204" i="11"/>
  <c r="M184" i="11"/>
  <c r="M167" i="11"/>
  <c r="M145" i="11"/>
  <c r="M125" i="11"/>
  <c r="M106" i="11"/>
  <c r="M85" i="11"/>
  <c r="M65" i="11"/>
  <c r="M45" i="11"/>
  <c r="M343" i="11"/>
  <c r="M272" i="11"/>
  <c r="M221" i="11"/>
  <c r="M161" i="11"/>
  <c r="M141" i="11"/>
  <c r="M317" i="11"/>
  <c r="M303" i="11"/>
  <c r="M261" i="11"/>
  <c r="M241" i="11"/>
  <c r="M200" i="11"/>
  <c r="M180" i="11"/>
  <c r="M121" i="11"/>
  <c r="M335" i="11"/>
  <c r="M302" i="11"/>
  <c r="M260" i="11"/>
  <c r="M220" i="11"/>
  <c r="M205" i="11"/>
  <c r="M140" i="11"/>
  <c r="M100" i="11"/>
  <c r="M59" i="11"/>
  <c r="M346" i="11"/>
  <c r="M333" i="11"/>
  <c r="M328" i="11"/>
  <c r="M316" i="11"/>
  <c r="M282" i="11"/>
  <c r="M306" i="11"/>
  <c r="M298" i="11"/>
  <c r="M267" i="11"/>
  <c r="M271" i="11"/>
  <c r="M285" i="11"/>
  <c r="M275" i="11"/>
  <c r="M256" i="11"/>
  <c r="M249" i="11"/>
  <c r="M240" i="11"/>
  <c r="M232" i="11"/>
  <c r="M224" i="11"/>
  <c r="M216" i="11"/>
  <c r="M208" i="11"/>
  <c r="M199" i="11"/>
  <c r="M191" i="11"/>
  <c r="M183" i="11"/>
  <c r="M178" i="11"/>
  <c r="M170" i="11"/>
  <c r="M160" i="11"/>
  <c r="M152" i="11"/>
  <c r="M144" i="11"/>
  <c r="M136" i="11"/>
  <c r="M128" i="11"/>
  <c r="M120" i="11"/>
  <c r="M113" i="11"/>
  <c r="M105" i="11"/>
  <c r="M96" i="11"/>
  <c r="M88" i="11"/>
  <c r="M81" i="11"/>
  <c r="M72" i="11"/>
  <c r="M63" i="11"/>
  <c r="M55" i="11"/>
  <c r="M47" i="11"/>
  <c r="M40" i="11"/>
  <c r="M32" i="11"/>
  <c r="M23" i="11"/>
  <c r="M16" i="11"/>
  <c r="M11" i="11"/>
  <c r="M350" i="11"/>
  <c r="M331" i="11"/>
  <c r="M334" i="11"/>
  <c r="M319" i="11"/>
  <c r="L296" i="11"/>
  <c r="M296" i="11" s="1"/>
  <c r="L230" i="11"/>
  <c r="M230" i="11" s="1"/>
  <c r="L168" i="11"/>
  <c r="M168" i="11" s="1"/>
  <c r="L102" i="11"/>
  <c r="M102" i="11" s="1"/>
  <c r="L38" i="11"/>
  <c r="M38" i="11" s="1"/>
  <c r="M324" i="11"/>
  <c r="M309" i="11"/>
  <c r="M301" i="11"/>
  <c r="M270" i="11"/>
  <c r="M262" i="11"/>
  <c r="M288" i="11"/>
  <c r="M279" i="11"/>
  <c r="M259" i="11"/>
  <c r="M242" i="11"/>
  <c r="M243" i="11"/>
  <c r="M235" i="11"/>
  <c r="M227" i="11"/>
  <c r="M219" i="11"/>
  <c r="M211" i="11"/>
  <c r="M202" i="11"/>
  <c r="M194" i="11"/>
  <c r="M186" i="11"/>
  <c r="M165" i="11"/>
  <c r="M173" i="11"/>
  <c r="M163" i="11"/>
  <c r="M155" i="11"/>
  <c r="M147" i="11"/>
  <c r="M139" i="11"/>
  <c r="M131" i="11"/>
  <c r="M123" i="11"/>
  <c r="M116" i="11"/>
  <c r="M108" i="11"/>
  <c r="M99" i="11"/>
  <c r="M91" i="11"/>
  <c r="M76" i="11"/>
  <c r="M75" i="11"/>
  <c r="M67" i="11"/>
  <c r="M58" i="11"/>
  <c r="M50" i="11"/>
  <c r="M43" i="11"/>
  <c r="M35" i="11"/>
  <c r="M27" i="11"/>
  <c r="M19" i="11"/>
  <c r="M8" i="11"/>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11" i="3"/>
  <c r="S329" i="1"/>
  <c r="S331" i="1"/>
  <c r="S330" i="1"/>
  <c r="S9" i="1"/>
  <c r="S11" i="1"/>
  <c r="S12" i="1"/>
  <c r="S13" i="1"/>
  <c r="S8" i="1"/>
  <c r="S14" i="1"/>
  <c r="S10" i="1"/>
  <c r="S15" i="1"/>
  <c r="S19" i="1"/>
  <c r="S23" i="1"/>
  <c r="S16" i="1"/>
  <c r="S20" i="1"/>
  <c r="S21" i="1"/>
  <c r="S17" i="1"/>
  <c r="S18" i="1"/>
  <c r="S22" i="1"/>
  <c r="S30" i="1"/>
  <c r="S25" i="1"/>
  <c r="S27" i="1"/>
  <c r="S24" i="1"/>
  <c r="S28" i="1"/>
  <c r="S31" i="1"/>
  <c r="S32" i="1"/>
  <c r="S26" i="1"/>
  <c r="S29" i="1"/>
  <c r="S35" i="1"/>
  <c r="S40" i="1"/>
  <c r="S44" i="1"/>
  <c r="S34" i="1"/>
  <c r="S39" i="1"/>
  <c r="S36" i="1"/>
  <c r="S33" i="1"/>
  <c r="S41" i="1"/>
  <c r="S45" i="1"/>
  <c r="S43" i="1"/>
  <c r="S37" i="1"/>
  <c r="S46" i="1"/>
  <c r="S47" i="1"/>
  <c r="S42" i="1"/>
  <c r="S38" i="1"/>
  <c r="S71" i="1"/>
  <c r="S61" i="1"/>
  <c r="S57" i="1"/>
  <c r="S72" i="1"/>
  <c r="S49" i="1"/>
  <c r="S77" i="1"/>
  <c r="S50" i="1"/>
  <c r="S73" i="1"/>
  <c r="S74" i="1"/>
  <c r="S67" i="1"/>
  <c r="S55" i="1"/>
  <c r="S51" i="1"/>
  <c r="S66" i="1"/>
  <c r="S68" i="1"/>
  <c r="S60" i="1"/>
  <c r="S83" i="1"/>
  <c r="S78" i="1"/>
  <c r="S56" i="1"/>
  <c r="S69" i="1"/>
  <c r="S84" i="1"/>
  <c r="S79" i="1"/>
  <c r="S62" i="1"/>
  <c r="S63" i="1"/>
  <c r="S52" i="1"/>
  <c r="S80" i="1"/>
  <c r="S65" i="1"/>
  <c r="S82" i="1"/>
  <c r="S53" i="1"/>
  <c r="S58" i="1"/>
  <c r="S70" i="1"/>
  <c r="S59" i="1"/>
  <c r="S76" i="1"/>
  <c r="S81" i="1"/>
  <c r="S75" i="1"/>
  <c r="S48" i="1"/>
  <c r="S85" i="1"/>
  <c r="S54" i="1"/>
  <c r="S64" i="1"/>
  <c r="S307" i="1"/>
  <c r="S303" i="1"/>
  <c r="S304" i="1"/>
  <c r="S265" i="1"/>
  <c r="S266" i="1"/>
  <c r="S299" i="1"/>
  <c r="S267" i="1"/>
  <c r="S308" i="1"/>
  <c r="S268" i="1"/>
  <c r="S312" i="1"/>
  <c r="S269" i="1"/>
  <c r="S270" i="1"/>
  <c r="S271" i="1"/>
  <c r="S313" i="1"/>
  <c r="S272" i="1"/>
  <c r="S273" i="1"/>
  <c r="S274" i="1"/>
  <c r="S275" i="1"/>
  <c r="S276" i="1"/>
  <c r="S300" i="1"/>
  <c r="S277" i="1"/>
  <c r="S278" i="1"/>
  <c r="S279" i="1"/>
  <c r="S280" i="1"/>
  <c r="S281" i="1"/>
  <c r="S282" i="1"/>
  <c r="S309" i="1"/>
  <c r="S306" i="1"/>
  <c r="S314" i="1"/>
  <c r="S305" i="1"/>
  <c r="S284" i="1"/>
  <c r="S315" i="1"/>
  <c r="S285" i="1"/>
  <c r="S297" i="1"/>
  <c r="S286" i="1"/>
  <c r="S287" i="1"/>
  <c r="S296" i="1"/>
  <c r="S288" i="1"/>
  <c r="S289" i="1"/>
  <c r="S290" i="1"/>
  <c r="S291" i="1"/>
  <c r="S302" i="1"/>
  <c r="S292" i="1"/>
  <c r="S298" i="1"/>
  <c r="S293" i="1"/>
  <c r="S310" i="1"/>
  <c r="S294" i="1"/>
  <c r="S264" i="1"/>
  <c r="S311" i="1"/>
  <c r="S301" i="1"/>
  <c r="S295" i="1"/>
  <c r="S283" i="1"/>
  <c r="S111" i="1"/>
  <c r="S110" i="1"/>
  <c r="S87" i="1"/>
  <c r="S88" i="1"/>
  <c r="S89" i="1"/>
  <c r="S90" i="1"/>
  <c r="S91" i="1"/>
  <c r="S104" i="1"/>
  <c r="S92" i="1"/>
  <c r="S105" i="1"/>
  <c r="S112" i="1"/>
  <c r="S93" i="1"/>
  <c r="S94" i="1"/>
  <c r="S106" i="1"/>
  <c r="S95" i="1"/>
  <c r="S113" i="1"/>
  <c r="S107" i="1"/>
  <c r="S96" i="1"/>
  <c r="S114" i="1"/>
  <c r="S108" i="1"/>
  <c r="S115" i="1"/>
  <c r="S97" i="1"/>
  <c r="S98" i="1"/>
  <c r="S103" i="1"/>
  <c r="S116" i="1"/>
  <c r="S117" i="1"/>
  <c r="S99" i="1"/>
  <c r="S86" i="1"/>
  <c r="S100" i="1"/>
  <c r="S101" i="1"/>
  <c r="S109" i="1"/>
  <c r="S102" i="1"/>
  <c r="S118" i="1"/>
  <c r="S129" i="1"/>
  <c r="S130" i="1"/>
  <c r="S142" i="1"/>
  <c r="S120" i="1"/>
  <c r="S121" i="1"/>
  <c r="S132" i="1"/>
  <c r="S122" i="1"/>
  <c r="S133" i="1"/>
  <c r="S134" i="1"/>
  <c r="S141" i="1"/>
  <c r="S143" i="1"/>
  <c r="S123" i="1"/>
  <c r="S135" i="1"/>
  <c r="S144" i="1"/>
  <c r="S124" i="1"/>
  <c r="S131" i="1"/>
  <c r="S125" i="1"/>
  <c r="S136" i="1"/>
  <c r="S145" i="1"/>
  <c r="S137" i="1"/>
  <c r="S126" i="1"/>
  <c r="S138" i="1"/>
  <c r="S127" i="1"/>
  <c r="S146" i="1"/>
  <c r="S128" i="1"/>
  <c r="S119" i="1"/>
  <c r="S139" i="1"/>
  <c r="S140" i="1"/>
  <c r="S147" i="1"/>
  <c r="S148" i="1"/>
  <c r="S333" i="1"/>
  <c r="S332" i="1"/>
  <c r="S334" i="1"/>
  <c r="S342" i="1"/>
  <c r="S343" i="1"/>
  <c r="S349" i="1"/>
  <c r="S335" i="1"/>
  <c r="S344" i="1"/>
  <c r="S336" i="1"/>
  <c r="S337" i="1"/>
  <c r="S345" i="1"/>
  <c r="S338" i="1"/>
  <c r="S341" i="1"/>
  <c r="S346" i="1"/>
  <c r="S348" i="1"/>
  <c r="S351" i="1"/>
  <c r="S339" i="1"/>
  <c r="S352" i="1"/>
  <c r="S347" i="1"/>
  <c r="S340" i="1"/>
  <c r="S350" i="1"/>
  <c r="S181" i="1"/>
  <c r="S169" i="1"/>
  <c r="S162" i="1"/>
  <c r="S170" i="1"/>
  <c r="S163" i="1"/>
  <c r="S151" i="1"/>
  <c r="S149" i="1"/>
  <c r="S164" i="1"/>
  <c r="S150" i="1"/>
  <c r="S165" i="1"/>
  <c r="S152" i="1"/>
  <c r="S160" i="1"/>
  <c r="S153" i="1"/>
  <c r="S171" i="1"/>
  <c r="S161" i="1"/>
  <c r="S166" i="1"/>
  <c r="S168" i="1"/>
  <c r="S154" i="1"/>
  <c r="S172" i="1"/>
  <c r="S173" i="1"/>
  <c r="S174" i="1"/>
  <c r="S155" i="1"/>
  <c r="S175" i="1"/>
  <c r="S176" i="1"/>
  <c r="S156" i="1"/>
  <c r="S177" i="1"/>
  <c r="S178" i="1"/>
  <c r="S157" i="1"/>
  <c r="S158" i="1"/>
  <c r="S167" i="1"/>
  <c r="S159" i="1"/>
  <c r="S179" i="1"/>
  <c r="S180" i="1"/>
  <c r="S203" i="1"/>
  <c r="S183" i="1"/>
  <c r="S202" i="1"/>
  <c r="S204" i="1"/>
  <c r="S184" i="1"/>
  <c r="S205" i="1"/>
  <c r="S185" i="1"/>
  <c r="S206" i="1"/>
  <c r="S186" i="1"/>
  <c r="S187" i="1"/>
  <c r="S188" i="1"/>
  <c r="S189" i="1"/>
  <c r="S190" i="1"/>
  <c r="S207" i="1"/>
  <c r="S208" i="1"/>
  <c r="S209" i="1"/>
  <c r="S191" i="1"/>
  <c r="S192" i="1"/>
  <c r="S193" i="1"/>
  <c r="S194" i="1"/>
  <c r="S195" i="1"/>
  <c r="S196" i="1"/>
  <c r="S210" i="1"/>
  <c r="S211" i="1"/>
  <c r="S197" i="1"/>
  <c r="S182" i="1"/>
  <c r="S198" i="1"/>
  <c r="S199" i="1"/>
  <c r="S212" i="1"/>
  <c r="S213" i="1"/>
  <c r="S200" i="1"/>
  <c r="S201" i="1"/>
  <c r="S224" i="1"/>
  <c r="S215" i="1"/>
  <c r="S223" i="1"/>
  <c r="S240" i="1"/>
  <c r="S225" i="1"/>
  <c r="S216" i="1"/>
  <c r="S226" i="1"/>
  <c r="S227" i="1"/>
  <c r="S217" i="1"/>
  <c r="S218" i="1"/>
  <c r="S241" i="1"/>
  <c r="S242" i="1"/>
  <c r="S220" i="1"/>
  <c r="S219" i="1"/>
  <c r="S221" i="1"/>
  <c r="S233" i="1"/>
  <c r="S243" i="1"/>
  <c r="S214" i="1"/>
  <c r="S234" i="1"/>
  <c r="S222" i="1"/>
  <c r="S228" i="1"/>
  <c r="S235" i="1"/>
  <c r="S236" i="1"/>
  <c r="S229" i="1"/>
  <c r="S230" i="1"/>
  <c r="S231" i="1"/>
  <c r="S232" i="1"/>
  <c r="S237" i="1"/>
  <c r="S238" i="1"/>
  <c r="S239" i="1"/>
  <c r="S317" i="1"/>
  <c r="S325" i="1"/>
  <c r="S324" i="1"/>
  <c r="S326" i="1"/>
  <c r="S318" i="1"/>
  <c r="S319" i="1"/>
  <c r="S321" i="1"/>
  <c r="S320" i="1"/>
  <c r="S322" i="1"/>
  <c r="S323" i="1"/>
  <c r="S327" i="1"/>
  <c r="S316" i="1"/>
  <c r="S246" i="1"/>
  <c r="S252" i="1"/>
  <c r="S247" i="1"/>
  <c r="S249" i="1"/>
  <c r="S244" i="1"/>
  <c r="S248" i="1"/>
  <c r="S245" i="1"/>
  <c r="S250" i="1"/>
  <c r="S253" i="1"/>
  <c r="S251" i="1"/>
  <c r="S258" i="1"/>
  <c r="S255" i="1"/>
  <c r="S262" i="1"/>
  <c r="S259" i="1"/>
  <c r="S260" i="1"/>
  <c r="S254" i="1"/>
  <c r="S256" i="1"/>
  <c r="S257" i="1"/>
  <c r="S261" i="1"/>
  <c r="S263" i="1"/>
  <c r="S328" i="1"/>
  <c r="M2" i="11" l="1"/>
  <c r="N230" i="11" s="1"/>
  <c r="F249" i="12" s="1"/>
  <c r="T329" i="1"/>
  <c r="O327" i="11" s="1"/>
  <c r="P327" i="11" s="1"/>
  <c r="G352" i="12" s="1"/>
  <c r="T331" i="1"/>
  <c r="O329" i="11" s="1"/>
  <c r="P329" i="11" s="1"/>
  <c r="G288" i="12" s="1"/>
  <c r="T330" i="1"/>
  <c r="O328" i="11" s="1"/>
  <c r="P328" i="11" s="1"/>
  <c r="G351" i="12" s="1"/>
  <c r="T9" i="1"/>
  <c r="O7" i="11" s="1"/>
  <c r="P7" i="11" s="1"/>
  <c r="G81" i="12" s="1"/>
  <c r="T11" i="1"/>
  <c r="O9" i="11" s="1"/>
  <c r="P9" i="11" s="1"/>
  <c r="G350" i="12" s="1"/>
  <c r="T12" i="1"/>
  <c r="O10" i="11" s="1"/>
  <c r="P10" i="11" s="1"/>
  <c r="G283" i="12" s="1"/>
  <c r="T13" i="1"/>
  <c r="O11" i="11" s="1"/>
  <c r="P11" i="11" s="1"/>
  <c r="G316" i="12" s="1"/>
  <c r="T8" i="1"/>
  <c r="O6" i="11" s="1"/>
  <c r="P6" i="11" s="1"/>
  <c r="G89" i="12" s="1"/>
  <c r="T14" i="1"/>
  <c r="O12" i="11" s="1"/>
  <c r="P12" i="11" s="1"/>
  <c r="G238" i="12" s="1"/>
  <c r="T10" i="1"/>
  <c r="O8" i="11" s="1"/>
  <c r="P8" i="11" s="1"/>
  <c r="G201" i="12" s="1"/>
  <c r="T15" i="1"/>
  <c r="O13" i="11" s="1"/>
  <c r="P13" i="11" s="1"/>
  <c r="G53" i="12" s="1"/>
  <c r="T19" i="1"/>
  <c r="O17" i="11" s="1"/>
  <c r="P17" i="11" s="1"/>
  <c r="G84" i="12" s="1"/>
  <c r="T23" i="1"/>
  <c r="O21" i="11" s="1"/>
  <c r="P21" i="11" s="1"/>
  <c r="G185" i="12" s="1"/>
  <c r="T16" i="1"/>
  <c r="O14" i="11" s="1"/>
  <c r="P14" i="11" s="1"/>
  <c r="G165" i="12" s="1"/>
  <c r="T20" i="1"/>
  <c r="O18" i="11" s="1"/>
  <c r="P18" i="11" s="1"/>
  <c r="G285" i="12" s="1"/>
  <c r="T21" i="1"/>
  <c r="O19" i="11" s="1"/>
  <c r="P19" i="11" s="1"/>
  <c r="G237" i="12" s="1"/>
  <c r="T17" i="1"/>
  <c r="O15" i="11" s="1"/>
  <c r="P15" i="11" s="1"/>
  <c r="G244" i="12" s="1"/>
  <c r="T18" i="1"/>
  <c r="O16" i="11" s="1"/>
  <c r="P16" i="11" s="1"/>
  <c r="G153" i="12" s="1"/>
  <c r="T22" i="1"/>
  <c r="O20" i="11" s="1"/>
  <c r="P20" i="11" s="1"/>
  <c r="G141" i="12" s="1"/>
  <c r="T30" i="1"/>
  <c r="O28" i="11" s="1"/>
  <c r="P28" i="11" s="1"/>
  <c r="G315" i="12" s="1"/>
  <c r="T25" i="1"/>
  <c r="O23" i="11" s="1"/>
  <c r="P23" i="11" s="1"/>
  <c r="G134" i="12" s="1"/>
  <c r="T27" i="1"/>
  <c r="O25" i="11" s="1"/>
  <c r="P25" i="11" s="1"/>
  <c r="G143" i="12" s="1"/>
  <c r="T24" i="1"/>
  <c r="O22" i="11" s="1"/>
  <c r="P22" i="11" s="1"/>
  <c r="G69" i="12" s="1"/>
  <c r="T28" i="1"/>
  <c r="O26" i="11" s="1"/>
  <c r="P26" i="11" s="1"/>
  <c r="G177" i="12" s="1"/>
  <c r="T31" i="1"/>
  <c r="O29" i="11" s="1"/>
  <c r="P29" i="11" s="1"/>
  <c r="G233" i="12" s="1"/>
  <c r="T32" i="1"/>
  <c r="O30" i="11" s="1"/>
  <c r="P30" i="11" s="1"/>
  <c r="G193" i="12" s="1"/>
  <c r="T26" i="1"/>
  <c r="O24" i="11" s="1"/>
  <c r="P24" i="11" s="1"/>
  <c r="G183" i="12" s="1"/>
  <c r="T29" i="1"/>
  <c r="O27" i="11" s="1"/>
  <c r="P27" i="11" s="1"/>
  <c r="G119" i="12" s="1"/>
  <c r="T35" i="1"/>
  <c r="O33" i="11" s="1"/>
  <c r="P33" i="11" s="1"/>
  <c r="G133" i="12" s="1"/>
  <c r="T40" i="1"/>
  <c r="O38" i="11" s="1"/>
  <c r="P38" i="11" s="1"/>
  <c r="G329" i="12" s="1"/>
  <c r="T44" i="1"/>
  <c r="O42" i="11" s="1"/>
  <c r="P42" i="11" s="1"/>
  <c r="G322" i="12" s="1"/>
  <c r="T34" i="1"/>
  <c r="O32" i="11" s="1"/>
  <c r="P32" i="11" s="1"/>
  <c r="G90" i="12" s="1"/>
  <c r="T39" i="1"/>
  <c r="O37" i="11" s="1"/>
  <c r="P37" i="11" s="1"/>
  <c r="G154" i="12" s="1"/>
  <c r="T36" i="1"/>
  <c r="O34" i="11" s="1"/>
  <c r="P34" i="11" s="1"/>
  <c r="G271" i="12" s="1"/>
  <c r="T33" i="1"/>
  <c r="O31" i="11" s="1"/>
  <c r="P31" i="11" s="1"/>
  <c r="G95" i="12" s="1"/>
  <c r="T41" i="1"/>
  <c r="O39" i="11" s="1"/>
  <c r="P39" i="11" s="1"/>
  <c r="G209" i="12" s="1"/>
  <c r="T45" i="1"/>
  <c r="O43" i="11" s="1"/>
  <c r="P43" i="11" s="1"/>
  <c r="G277" i="12" s="1"/>
  <c r="T43" i="1"/>
  <c r="O41" i="11" s="1"/>
  <c r="P41" i="11" s="1"/>
  <c r="G147" i="12" s="1"/>
  <c r="T37" i="1"/>
  <c r="O35" i="11" s="1"/>
  <c r="P35" i="11" s="1"/>
  <c r="G206" i="12" s="1"/>
  <c r="T46" i="1"/>
  <c r="O44" i="11" s="1"/>
  <c r="P44" i="11" s="1"/>
  <c r="G348" i="12" s="1"/>
  <c r="T47" i="1"/>
  <c r="O45" i="11" s="1"/>
  <c r="P45" i="11" s="1"/>
  <c r="G269" i="12" s="1"/>
  <c r="T42" i="1"/>
  <c r="O40" i="11" s="1"/>
  <c r="P40" i="11" s="1"/>
  <c r="G353" i="12" s="1"/>
  <c r="T38" i="1"/>
  <c r="O36" i="11" s="1"/>
  <c r="P36" i="11" s="1"/>
  <c r="G191" i="12" s="1"/>
  <c r="T71" i="1"/>
  <c r="O69" i="11" s="1"/>
  <c r="P69" i="11" s="1"/>
  <c r="G240" i="12" s="1"/>
  <c r="T61" i="1"/>
  <c r="O59" i="11" s="1"/>
  <c r="P59" i="11" s="1"/>
  <c r="G222" i="12" s="1"/>
  <c r="T57" i="1"/>
  <c r="O55" i="11" s="1"/>
  <c r="P55" i="11" s="1"/>
  <c r="G166" i="12" s="1"/>
  <c r="T72" i="1"/>
  <c r="O70" i="11" s="1"/>
  <c r="P70" i="11" s="1"/>
  <c r="G82" i="12" s="1"/>
  <c r="T49" i="1"/>
  <c r="O47" i="11" s="1"/>
  <c r="P47" i="11" s="1"/>
  <c r="G184" i="12" s="1"/>
  <c r="T77" i="1"/>
  <c r="O75" i="11" s="1"/>
  <c r="P75" i="11" s="1"/>
  <c r="G171" i="12" s="1"/>
  <c r="T50" i="1"/>
  <c r="O48" i="11" s="1"/>
  <c r="P48" i="11" s="1"/>
  <c r="G78" i="12" s="1"/>
  <c r="T73" i="1"/>
  <c r="O71" i="11" s="1"/>
  <c r="P71" i="11" s="1"/>
  <c r="G113" i="12" s="1"/>
  <c r="T74" i="1"/>
  <c r="O72" i="11" s="1"/>
  <c r="P72" i="11" s="1"/>
  <c r="G96" i="12" s="1"/>
  <c r="T67" i="1"/>
  <c r="O65" i="11" s="1"/>
  <c r="P65" i="11" s="1"/>
  <c r="G121" i="12" s="1"/>
  <c r="T55" i="1"/>
  <c r="O53" i="11" s="1"/>
  <c r="P53" i="11" s="1"/>
  <c r="G257" i="12" s="1"/>
  <c r="K257" i="12" s="1"/>
  <c r="T51" i="1"/>
  <c r="O49" i="11" s="1"/>
  <c r="P49" i="11" s="1"/>
  <c r="G305" i="12" s="1"/>
  <c r="T66" i="1"/>
  <c r="O64" i="11" s="1"/>
  <c r="P64" i="11" s="1"/>
  <c r="G93" i="12" s="1"/>
  <c r="T68" i="1"/>
  <c r="O66" i="11" s="1"/>
  <c r="P66" i="11" s="1"/>
  <c r="G70" i="12" s="1"/>
  <c r="T60" i="1"/>
  <c r="O58" i="11" s="1"/>
  <c r="P58" i="11" s="1"/>
  <c r="G217" i="12" s="1"/>
  <c r="T83" i="1"/>
  <c r="O81" i="11" s="1"/>
  <c r="P81" i="11" s="1"/>
  <c r="G110" i="12" s="1"/>
  <c r="T78" i="1"/>
  <c r="O76" i="11" s="1"/>
  <c r="P76" i="11" s="1"/>
  <c r="G236" i="12" s="1"/>
  <c r="T56" i="1"/>
  <c r="O54" i="11" s="1"/>
  <c r="P54" i="11" s="1"/>
  <c r="G138" i="12" s="1"/>
  <c r="T69" i="1"/>
  <c r="O67" i="11" s="1"/>
  <c r="P67" i="11" s="1"/>
  <c r="G221" i="12" s="1"/>
  <c r="T84" i="1"/>
  <c r="O82" i="11" s="1"/>
  <c r="P82" i="11" s="1"/>
  <c r="G117" i="12" s="1"/>
  <c r="T79" i="1"/>
  <c r="O77" i="11" s="1"/>
  <c r="P77" i="11" s="1"/>
  <c r="G189" i="12" s="1"/>
  <c r="T62" i="1"/>
  <c r="O60" i="11" s="1"/>
  <c r="P60" i="11" s="1"/>
  <c r="G173" i="12" s="1"/>
  <c r="T63" i="1"/>
  <c r="O61" i="11" s="1"/>
  <c r="P61" i="11" s="1"/>
  <c r="G267" i="12" s="1"/>
  <c r="T52" i="1"/>
  <c r="O50" i="11" s="1"/>
  <c r="P50" i="11" s="1"/>
  <c r="G241" i="12" s="1"/>
  <c r="T80" i="1"/>
  <c r="O78" i="11" s="1"/>
  <c r="P78" i="11" s="1"/>
  <c r="G272" i="12" s="1"/>
  <c r="T65" i="1"/>
  <c r="O63" i="11" s="1"/>
  <c r="P63" i="11" s="1"/>
  <c r="G75" i="12" s="1"/>
  <c r="T82" i="1"/>
  <c r="O80" i="11" s="1"/>
  <c r="P80" i="11" s="1"/>
  <c r="G62" i="12" s="1"/>
  <c r="T53" i="1"/>
  <c r="O51" i="11" s="1"/>
  <c r="P51" i="11" s="1"/>
  <c r="G135" i="12" s="1"/>
  <c r="T58" i="1"/>
  <c r="O56" i="11" s="1"/>
  <c r="P56" i="11" s="1"/>
  <c r="G137" i="12" s="1"/>
  <c r="T70" i="1"/>
  <c r="O68" i="11" s="1"/>
  <c r="P68" i="11" s="1"/>
  <c r="G83" i="12" s="1"/>
  <c r="T59" i="1"/>
  <c r="O57" i="11" s="1"/>
  <c r="P57" i="11" s="1"/>
  <c r="G224" i="12" s="1"/>
  <c r="T76" i="1"/>
  <c r="O74" i="11" s="1"/>
  <c r="P74" i="11" s="1"/>
  <c r="G150" i="12" s="1"/>
  <c r="T81" i="1"/>
  <c r="O79" i="11" s="1"/>
  <c r="P79" i="11" s="1"/>
  <c r="G167" i="12" s="1"/>
  <c r="T75" i="1"/>
  <c r="O73" i="11" s="1"/>
  <c r="P73" i="11" s="1"/>
  <c r="G68" i="12" s="1"/>
  <c r="T48" i="1"/>
  <c r="O46" i="11" s="1"/>
  <c r="P46" i="11" s="1"/>
  <c r="G60" i="12" s="1"/>
  <c r="T85" i="1"/>
  <c r="O83" i="11" s="1"/>
  <c r="P83" i="11" s="1"/>
  <c r="G51" i="12" s="1"/>
  <c r="T54" i="1"/>
  <c r="O52" i="11" s="1"/>
  <c r="P52" i="11" s="1"/>
  <c r="G61" i="12" s="1"/>
  <c r="T64" i="1"/>
  <c r="O62" i="11" s="1"/>
  <c r="P62" i="11" s="1"/>
  <c r="G180" i="12" s="1"/>
  <c r="T307" i="1"/>
  <c r="O305" i="11" s="1"/>
  <c r="P305" i="11" s="1"/>
  <c r="G254" i="12" s="1"/>
  <c r="T303" i="1"/>
  <c r="O301" i="11" s="1"/>
  <c r="P301" i="11" s="1"/>
  <c r="G103" i="12" s="1"/>
  <c r="T304" i="1"/>
  <c r="O302" i="11" s="1"/>
  <c r="P302" i="11" s="1"/>
  <c r="G229" i="12" s="1"/>
  <c r="T265" i="1"/>
  <c r="O263" i="11" s="1"/>
  <c r="P263" i="11" s="1"/>
  <c r="G41" i="12" s="1"/>
  <c r="T266" i="1"/>
  <c r="O264" i="11" s="1"/>
  <c r="P264" i="11" s="1"/>
  <c r="G64" i="12" s="1"/>
  <c r="T299" i="1"/>
  <c r="O297" i="11" s="1"/>
  <c r="P297" i="11" s="1"/>
  <c r="G87" i="12" s="1"/>
  <c r="T267" i="1"/>
  <c r="O265" i="11" s="1"/>
  <c r="P265" i="11" s="1"/>
  <c r="G29" i="12" s="1"/>
  <c r="T308" i="1"/>
  <c r="O306" i="11" s="1"/>
  <c r="P306" i="11" s="1"/>
  <c r="G188" i="12" s="1"/>
  <c r="T268" i="1"/>
  <c r="O266" i="11" s="1"/>
  <c r="P266" i="11" s="1"/>
  <c r="G58" i="12" s="1"/>
  <c r="T312" i="1"/>
  <c r="O310" i="11" s="1"/>
  <c r="P310" i="11" s="1"/>
  <c r="G107" i="12" s="1"/>
  <c r="T269" i="1"/>
  <c r="O267" i="11" s="1"/>
  <c r="P267" i="11" s="1"/>
  <c r="G35" i="12" s="1"/>
  <c r="T270" i="1"/>
  <c r="O268" i="11" s="1"/>
  <c r="P268" i="11" s="1"/>
  <c r="G23" i="12" s="1"/>
  <c r="T271" i="1"/>
  <c r="O269" i="11" s="1"/>
  <c r="P269" i="11" s="1"/>
  <c r="G59" i="12" s="1"/>
  <c r="T313" i="1"/>
  <c r="O311" i="11" s="1"/>
  <c r="P311" i="11" s="1"/>
  <c r="G231" i="12" s="1"/>
  <c r="T272" i="1"/>
  <c r="O270" i="11" s="1"/>
  <c r="P270" i="11" s="1"/>
  <c r="G48" i="12" s="1"/>
  <c r="T273" i="1"/>
  <c r="O271" i="11" s="1"/>
  <c r="P271" i="11" s="1"/>
  <c r="G55" i="12" s="1"/>
  <c r="T274" i="1"/>
  <c r="O272" i="11" s="1"/>
  <c r="P272" i="11" s="1"/>
  <c r="G32" i="12" s="1"/>
  <c r="T275" i="1"/>
  <c r="O273" i="11" s="1"/>
  <c r="P273" i="11" s="1"/>
  <c r="G57" i="12" s="1"/>
  <c r="T276" i="1"/>
  <c r="O274" i="11" s="1"/>
  <c r="P274" i="11" s="1"/>
  <c r="G45" i="12" s="1"/>
  <c r="T300" i="1"/>
  <c r="O298" i="11" s="1"/>
  <c r="P298" i="11" s="1"/>
  <c r="G102" i="12" s="1"/>
  <c r="T277" i="1"/>
  <c r="O275" i="11" s="1"/>
  <c r="P275" i="11" s="1"/>
  <c r="G21" i="12" s="1"/>
  <c r="T278" i="1"/>
  <c r="O276" i="11" s="1"/>
  <c r="P276" i="11" s="1"/>
  <c r="G28" i="12" s="1"/>
  <c r="T279" i="1"/>
  <c r="O277" i="11" s="1"/>
  <c r="P277" i="11" s="1"/>
  <c r="G47" i="12" s="1"/>
  <c r="T280" i="1"/>
  <c r="O278" i="11" s="1"/>
  <c r="P278" i="11" s="1"/>
  <c r="G52" i="12" s="1"/>
  <c r="T281" i="1"/>
  <c r="O279" i="11" s="1"/>
  <c r="P279" i="11" s="1"/>
  <c r="G38" i="12" s="1"/>
  <c r="T282" i="1"/>
  <c r="O280" i="11" s="1"/>
  <c r="P280" i="11" s="1"/>
  <c r="G33" i="12" s="1"/>
  <c r="T309" i="1"/>
  <c r="O307" i="11" s="1"/>
  <c r="P307" i="11" s="1"/>
  <c r="G276" i="12" s="1"/>
  <c r="T306" i="1"/>
  <c r="O304" i="11" s="1"/>
  <c r="P304" i="11" s="1"/>
  <c r="G226" i="12" s="1"/>
  <c r="T314" i="1"/>
  <c r="O312" i="11" s="1"/>
  <c r="P312" i="11" s="1"/>
  <c r="G92" i="12" s="1"/>
  <c r="T305" i="1"/>
  <c r="O303" i="11" s="1"/>
  <c r="P303" i="11" s="1"/>
  <c r="G234" i="12" s="1"/>
  <c r="T284" i="1"/>
  <c r="O282" i="11" s="1"/>
  <c r="P282" i="11" s="1"/>
  <c r="G65" i="12" s="1"/>
  <c r="T315" i="1"/>
  <c r="O313" i="11" s="1"/>
  <c r="P313" i="11" s="1"/>
  <c r="G104" i="12" s="1"/>
  <c r="T285" i="1"/>
  <c r="O283" i="11" s="1"/>
  <c r="P283" i="11" s="1"/>
  <c r="G25" i="12" s="1"/>
  <c r="T297" i="1"/>
  <c r="O295" i="11" s="1"/>
  <c r="P295" i="11" s="1"/>
  <c r="G73" i="12" s="1"/>
  <c r="T286" i="1"/>
  <c r="O284" i="11" s="1"/>
  <c r="P284" i="11" s="1"/>
  <c r="G40" i="12" s="1"/>
  <c r="T287" i="1"/>
  <c r="O285" i="11" s="1"/>
  <c r="P285" i="11" s="1"/>
  <c r="G44" i="12" s="1"/>
  <c r="T296" i="1"/>
  <c r="O294" i="11" s="1"/>
  <c r="P294" i="11" s="1"/>
  <c r="G54" i="12" s="1"/>
  <c r="T288" i="1"/>
  <c r="O286" i="11" s="1"/>
  <c r="P286" i="11" s="1"/>
  <c r="G24" i="12" s="1"/>
  <c r="T289" i="1"/>
  <c r="O287" i="11" s="1"/>
  <c r="P287" i="11" s="1"/>
  <c r="G66" i="12" s="1"/>
  <c r="T290" i="1"/>
  <c r="O288" i="11" s="1"/>
  <c r="P288" i="11" s="1"/>
  <c r="G31" i="12" s="1"/>
  <c r="T291" i="1"/>
  <c r="O289" i="11" s="1"/>
  <c r="P289" i="11" s="1"/>
  <c r="G34" i="12" s="1"/>
  <c r="T302" i="1"/>
  <c r="O300" i="11" s="1"/>
  <c r="P300" i="11" s="1"/>
  <c r="G50" i="12" s="1"/>
  <c r="T292" i="1"/>
  <c r="O290" i="11" s="1"/>
  <c r="P290" i="11" s="1"/>
  <c r="G46" i="12" s="1"/>
  <c r="T298" i="1"/>
  <c r="O296" i="11" s="1"/>
  <c r="P296" i="11" s="1"/>
  <c r="G252" i="12" s="1"/>
  <c r="T293" i="1"/>
  <c r="O291" i="11" s="1"/>
  <c r="P291" i="11" s="1"/>
  <c r="G67" i="12" s="1"/>
  <c r="T310" i="1"/>
  <c r="O308" i="11" s="1"/>
  <c r="P308" i="11" s="1"/>
  <c r="G294" i="12" s="1"/>
  <c r="T294" i="1"/>
  <c r="O292" i="11" s="1"/>
  <c r="P292" i="11" s="1"/>
  <c r="G49" i="12" s="1"/>
  <c r="T264" i="1"/>
  <c r="O262" i="11" s="1"/>
  <c r="P262" i="11" s="1"/>
  <c r="G56" i="12" s="1"/>
  <c r="T311" i="1"/>
  <c r="O309" i="11" s="1"/>
  <c r="P309" i="11" s="1"/>
  <c r="G71" i="12" s="1"/>
  <c r="T301" i="1"/>
  <c r="O299" i="11" s="1"/>
  <c r="P299" i="11" s="1"/>
  <c r="G253" i="12" s="1"/>
  <c r="T295" i="1"/>
  <c r="O293" i="11" s="1"/>
  <c r="P293" i="11" s="1"/>
  <c r="G22" i="12" s="1"/>
  <c r="T283" i="1"/>
  <c r="O281" i="11" s="1"/>
  <c r="P281" i="11" s="1"/>
  <c r="G42" i="12" s="1"/>
  <c r="T111" i="1"/>
  <c r="O109" i="11" s="1"/>
  <c r="P109" i="11" s="1"/>
  <c r="G247" i="12" s="1"/>
  <c r="T110" i="1"/>
  <c r="O108" i="11" s="1"/>
  <c r="P108" i="11" s="1"/>
  <c r="G320" i="12" s="1"/>
  <c r="T87" i="1"/>
  <c r="O85" i="11" s="1"/>
  <c r="P85" i="11" s="1"/>
  <c r="G169" i="12" s="1"/>
  <c r="T88" i="1"/>
  <c r="O86" i="11" s="1"/>
  <c r="P86" i="11" s="1"/>
  <c r="G194" i="12" s="1"/>
  <c r="T89" i="1"/>
  <c r="O87" i="11" s="1"/>
  <c r="P87" i="11" s="1"/>
  <c r="G187" i="12" s="1"/>
  <c r="T90" i="1"/>
  <c r="O88" i="11" s="1"/>
  <c r="P88" i="11" s="1"/>
  <c r="G109" i="12" s="1"/>
  <c r="T91" i="1"/>
  <c r="O89" i="11" s="1"/>
  <c r="P89" i="11" s="1"/>
  <c r="G144" i="12" s="1"/>
  <c r="T104" i="1"/>
  <c r="O102" i="11" s="1"/>
  <c r="P102" i="11" s="1"/>
  <c r="G192" i="12" s="1"/>
  <c r="T92" i="1"/>
  <c r="O90" i="11" s="1"/>
  <c r="P90" i="11" s="1"/>
  <c r="G182" i="12" s="1"/>
  <c r="T105" i="1"/>
  <c r="O103" i="11" s="1"/>
  <c r="P103" i="11" s="1"/>
  <c r="G274" i="12" s="1"/>
  <c r="T112" i="1"/>
  <c r="O110" i="11" s="1"/>
  <c r="P110" i="11" s="1"/>
  <c r="G354" i="12" s="1"/>
  <c r="T93" i="1"/>
  <c r="O91" i="11" s="1"/>
  <c r="P91" i="11" s="1"/>
  <c r="G85" i="12" s="1"/>
  <c r="T94" i="1"/>
  <c r="O92" i="11" s="1"/>
  <c r="P92" i="11" s="1"/>
  <c r="G302" i="12" s="1"/>
  <c r="T106" i="1"/>
  <c r="O104" i="11" s="1"/>
  <c r="P104" i="11" s="1"/>
  <c r="G258" i="12" s="1"/>
  <c r="T95" i="1"/>
  <c r="O93" i="11" s="1"/>
  <c r="P93" i="11" s="1"/>
  <c r="G129" i="12" s="1"/>
  <c r="T113" i="1"/>
  <c r="O111" i="11" s="1"/>
  <c r="P111" i="11" s="1"/>
  <c r="G208" i="12" s="1"/>
  <c r="T107" i="1"/>
  <c r="O105" i="11" s="1"/>
  <c r="P105" i="11" s="1"/>
  <c r="G295" i="12" s="1"/>
  <c r="T96" i="1"/>
  <c r="O94" i="11" s="1"/>
  <c r="P94" i="11" s="1"/>
  <c r="G162" i="12" s="1"/>
  <c r="T114" i="1"/>
  <c r="O112" i="11" s="1"/>
  <c r="P112" i="11" s="1"/>
  <c r="G198" i="12" s="1"/>
  <c r="T108" i="1"/>
  <c r="O106" i="11" s="1"/>
  <c r="P106" i="11" s="1"/>
  <c r="G306" i="12" s="1"/>
  <c r="T115" i="1"/>
  <c r="O113" i="11" s="1"/>
  <c r="P113" i="11" s="1"/>
  <c r="G281" i="12" s="1"/>
  <c r="T97" i="1"/>
  <c r="O95" i="11" s="1"/>
  <c r="P95" i="11" s="1"/>
  <c r="G232" i="12" s="1"/>
  <c r="T98" i="1"/>
  <c r="O96" i="11" s="1"/>
  <c r="P96" i="11" s="1"/>
  <c r="G319" i="12" s="1"/>
  <c r="T103" i="1"/>
  <c r="O101" i="11" s="1"/>
  <c r="P101" i="11" s="1"/>
  <c r="G125" i="12" s="1"/>
  <c r="T116" i="1"/>
  <c r="O114" i="11" s="1"/>
  <c r="P114" i="11" s="1"/>
  <c r="G280" i="12" s="1"/>
  <c r="T117" i="1"/>
  <c r="O115" i="11" s="1"/>
  <c r="P115" i="11" s="1"/>
  <c r="G268" i="12" s="1"/>
  <c r="T99" i="1"/>
  <c r="O97" i="11" s="1"/>
  <c r="P97" i="11" s="1"/>
  <c r="G196" i="12" s="1"/>
  <c r="T86" i="1"/>
  <c r="O84" i="11" s="1"/>
  <c r="P84" i="11" s="1"/>
  <c r="G43" i="12" s="1"/>
  <c r="T100" i="1"/>
  <c r="O98" i="11" s="1"/>
  <c r="P98" i="11" s="1"/>
  <c r="G242" i="12" s="1"/>
  <c r="T101" i="1"/>
  <c r="O99" i="11" s="1"/>
  <c r="P99" i="11" s="1"/>
  <c r="G170" i="12" s="1"/>
  <c r="T109" i="1"/>
  <c r="O107" i="11" s="1"/>
  <c r="P107" i="11" s="1"/>
  <c r="G246" i="12" s="1"/>
  <c r="T102" i="1"/>
  <c r="O100" i="11" s="1"/>
  <c r="P100" i="11" s="1"/>
  <c r="G245" i="12" s="1"/>
  <c r="T118" i="1"/>
  <c r="O116" i="11" s="1"/>
  <c r="P116" i="11" s="1"/>
  <c r="G230" i="12" s="1"/>
  <c r="T129" i="1"/>
  <c r="O127" i="11" s="1"/>
  <c r="P127" i="11" s="1"/>
  <c r="G149" i="12" s="1"/>
  <c r="T130" i="1"/>
  <c r="O128" i="11" s="1"/>
  <c r="P128" i="11" s="1"/>
  <c r="G300" i="12" s="1"/>
  <c r="T142" i="1"/>
  <c r="O140" i="11" s="1"/>
  <c r="P140" i="11" s="1"/>
  <c r="G356" i="12" s="1"/>
  <c r="T120" i="1"/>
  <c r="O118" i="11" s="1"/>
  <c r="P118" i="11" s="1"/>
  <c r="G155" i="12" s="1"/>
  <c r="T121" i="1"/>
  <c r="O119" i="11" s="1"/>
  <c r="P119" i="11" s="1"/>
  <c r="G287" i="12" s="1"/>
  <c r="T132" i="1"/>
  <c r="O130" i="11" s="1"/>
  <c r="P130" i="11" s="1"/>
  <c r="G97" i="12" s="1"/>
  <c r="T122" i="1"/>
  <c r="O120" i="11" s="1"/>
  <c r="P120" i="11" s="1"/>
  <c r="G311" i="12" s="1"/>
  <c r="T133" i="1"/>
  <c r="O131" i="11" s="1"/>
  <c r="P131" i="11" s="1"/>
  <c r="G345" i="12" s="1"/>
  <c r="T134" i="1"/>
  <c r="O132" i="11" s="1"/>
  <c r="P132" i="11" s="1"/>
  <c r="G296" i="12" s="1"/>
  <c r="T141" i="1"/>
  <c r="O139" i="11" s="1"/>
  <c r="P139" i="11" s="1"/>
  <c r="G156" i="12" s="1"/>
  <c r="T143" i="1"/>
  <c r="O141" i="11" s="1"/>
  <c r="P141" i="11" s="1"/>
  <c r="G262" i="12" s="1"/>
  <c r="T123" i="1"/>
  <c r="O121" i="11" s="1"/>
  <c r="P121" i="11" s="1"/>
  <c r="G270" i="12" s="1"/>
  <c r="T135" i="1"/>
  <c r="O133" i="11" s="1"/>
  <c r="P133" i="11" s="1"/>
  <c r="G112" i="12" s="1"/>
  <c r="T144" i="1"/>
  <c r="O142" i="11" s="1"/>
  <c r="P142" i="11" s="1"/>
  <c r="G115" i="12" s="1"/>
  <c r="T124" i="1"/>
  <c r="O122" i="11" s="1"/>
  <c r="P122" i="11" s="1"/>
  <c r="G259" i="12" s="1"/>
  <c r="T131" i="1"/>
  <c r="O129" i="11" s="1"/>
  <c r="P129" i="11" s="1"/>
  <c r="G291" i="12" s="1"/>
  <c r="T125" i="1"/>
  <c r="O123" i="11" s="1"/>
  <c r="P123" i="11" s="1"/>
  <c r="G324" i="12" s="1"/>
  <c r="T136" i="1"/>
  <c r="O134" i="11" s="1"/>
  <c r="P134" i="11" s="1"/>
  <c r="G312" i="12" s="1"/>
  <c r="T145" i="1"/>
  <c r="O143" i="11" s="1"/>
  <c r="P143" i="11" s="1"/>
  <c r="G308" i="12" s="1"/>
  <c r="T137" i="1"/>
  <c r="O135" i="11" s="1"/>
  <c r="P135" i="11" s="1"/>
  <c r="G163" i="12" s="1"/>
  <c r="T126" i="1"/>
  <c r="O124" i="11" s="1"/>
  <c r="P124" i="11" s="1"/>
  <c r="G355" i="12" s="1"/>
  <c r="T138" i="1"/>
  <c r="O136" i="11" s="1"/>
  <c r="P136" i="11" s="1"/>
  <c r="G263" i="12" s="1"/>
  <c r="T127" i="1"/>
  <c r="O125" i="11" s="1"/>
  <c r="P125" i="11" s="1"/>
  <c r="G325" i="12" s="1"/>
  <c r="T146" i="1"/>
  <c r="O144" i="11" s="1"/>
  <c r="P144" i="11" s="1"/>
  <c r="G111" i="12" s="1"/>
  <c r="T128" i="1"/>
  <c r="O126" i="11" s="1"/>
  <c r="P126" i="11" s="1"/>
  <c r="G304" i="12" s="1"/>
  <c r="T119" i="1"/>
  <c r="O117" i="11" s="1"/>
  <c r="P117" i="11" s="1"/>
  <c r="G36" i="12" s="1"/>
  <c r="T139" i="1"/>
  <c r="O137" i="11" s="1"/>
  <c r="P137" i="11" s="1"/>
  <c r="G203" i="12" s="1"/>
  <c r="T140" i="1"/>
  <c r="O138" i="11" s="1"/>
  <c r="P138" i="11" s="1"/>
  <c r="G211" i="12" s="1"/>
  <c r="T147" i="1"/>
  <c r="O145" i="11" s="1"/>
  <c r="P145" i="11" s="1"/>
  <c r="G357" i="12" s="1"/>
  <c r="T148" i="1"/>
  <c r="O146" i="11" s="1"/>
  <c r="P146" i="11" s="1"/>
  <c r="G307" i="12" s="1"/>
  <c r="T333" i="1"/>
  <c r="O331" i="11" s="1"/>
  <c r="P331" i="11" s="1"/>
  <c r="G186" i="12" s="1"/>
  <c r="T332" i="1"/>
  <c r="O330" i="11" s="1"/>
  <c r="P330" i="11" s="1"/>
  <c r="G76" i="12" s="1"/>
  <c r="T334" i="1"/>
  <c r="O332" i="11" s="1"/>
  <c r="P332" i="11" s="1"/>
  <c r="G88" i="12" s="1"/>
  <c r="T342" i="1"/>
  <c r="O340" i="11" s="1"/>
  <c r="P340" i="11" s="1"/>
  <c r="G363" i="12" s="1"/>
  <c r="T343" i="1"/>
  <c r="O341" i="11" s="1"/>
  <c r="P341" i="11" s="1"/>
  <c r="G289" i="12" s="1"/>
  <c r="T349" i="1"/>
  <c r="O347" i="11" s="1"/>
  <c r="P347" i="11" s="1"/>
  <c r="G275" i="12" s="1"/>
  <c r="T335" i="1"/>
  <c r="O333" i="11" s="1"/>
  <c r="P333" i="11" s="1"/>
  <c r="G297" i="12" s="1"/>
  <c r="T344" i="1"/>
  <c r="O342" i="11" s="1"/>
  <c r="P342" i="11" s="1"/>
  <c r="G328" i="12" s="1"/>
  <c r="T336" i="1"/>
  <c r="O334" i="11" s="1"/>
  <c r="P334" i="11" s="1"/>
  <c r="G323" i="12" s="1"/>
  <c r="T337" i="1"/>
  <c r="O335" i="11" s="1"/>
  <c r="P335" i="11" s="1"/>
  <c r="G284" i="12" s="1"/>
  <c r="T345" i="1"/>
  <c r="O343" i="11" s="1"/>
  <c r="P343" i="11" s="1"/>
  <c r="G273" i="12" s="1"/>
  <c r="T338" i="1"/>
  <c r="O336" i="11" s="1"/>
  <c r="P336" i="11" s="1"/>
  <c r="G327" i="12" s="1"/>
  <c r="T341" i="1"/>
  <c r="O339" i="11" s="1"/>
  <c r="P339" i="11" s="1"/>
  <c r="G160" i="12" s="1"/>
  <c r="T346" i="1"/>
  <c r="O344" i="11" s="1"/>
  <c r="P344" i="11" s="1"/>
  <c r="G213" i="12" s="1"/>
  <c r="T348" i="1"/>
  <c r="O346" i="11" s="1"/>
  <c r="P346" i="11" s="1"/>
  <c r="G108" i="12" s="1"/>
  <c r="T351" i="1"/>
  <c r="O349" i="11" s="1"/>
  <c r="P349" i="11" s="1"/>
  <c r="G264" i="12" s="1"/>
  <c r="T339" i="1"/>
  <c r="O337" i="11" s="1"/>
  <c r="P337" i="11" s="1"/>
  <c r="G362" i="12" s="1"/>
  <c r="T352" i="1"/>
  <c r="O350" i="11" s="1"/>
  <c r="P350" i="11" s="1"/>
  <c r="G260" i="12" s="1"/>
  <c r="T347" i="1"/>
  <c r="O345" i="11" s="1"/>
  <c r="P345" i="11" s="1"/>
  <c r="G364" i="12" s="1"/>
  <c r="T340" i="1"/>
  <c r="O338" i="11" s="1"/>
  <c r="P338" i="11" s="1"/>
  <c r="G139" i="12" s="1"/>
  <c r="T350" i="1"/>
  <c r="O348" i="11" s="1"/>
  <c r="P348" i="11" s="1"/>
  <c r="G365" i="12" s="1"/>
  <c r="T181" i="1"/>
  <c r="O179" i="11" s="1"/>
  <c r="P179" i="11" s="1"/>
  <c r="G314" i="12" s="1"/>
  <c r="T169" i="1"/>
  <c r="O167" i="11" s="1"/>
  <c r="P167" i="11" s="1"/>
  <c r="G299" i="12" s="1"/>
  <c r="T162" i="1"/>
  <c r="O160" i="11" s="1"/>
  <c r="P160" i="11" s="1"/>
  <c r="G205" i="12" s="1"/>
  <c r="T170" i="1"/>
  <c r="O168" i="11" s="1"/>
  <c r="P168" i="11" s="1"/>
  <c r="G148" i="12" s="1"/>
  <c r="T163" i="1"/>
  <c r="O161" i="11" s="1"/>
  <c r="P161" i="11" s="1"/>
  <c r="G146" i="12" s="1"/>
  <c r="T151" i="1"/>
  <c r="O149" i="11" s="1"/>
  <c r="P149" i="11" s="1"/>
  <c r="G26" i="12" s="1"/>
  <c r="T149" i="1"/>
  <c r="O147" i="11" s="1"/>
  <c r="P147" i="11" s="1"/>
  <c r="G30" i="12" s="1"/>
  <c r="T164" i="1"/>
  <c r="O162" i="11" s="1"/>
  <c r="P162" i="11" s="1"/>
  <c r="G279" i="12" s="1"/>
  <c r="T150" i="1"/>
  <c r="O148" i="11" s="1"/>
  <c r="P148" i="11" s="1"/>
  <c r="G98" i="12" s="1"/>
  <c r="T165" i="1"/>
  <c r="O163" i="11" s="1"/>
  <c r="P163" i="11" s="1"/>
  <c r="G140" i="12" s="1"/>
  <c r="T152" i="1"/>
  <c r="O150" i="11" s="1"/>
  <c r="P150" i="11" s="1"/>
  <c r="G265" i="12" s="1"/>
  <c r="T160" i="1"/>
  <c r="O158" i="11" s="1"/>
  <c r="P158" i="11" s="1"/>
  <c r="G27" i="12" s="1"/>
  <c r="T153" i="1"/>
  <c r="O151" i="11" s="1"/>
  <c r="P151" i="11" s="1"/>
  <c r="G346" i="12" s="1"/>
  <c r="T171" i="1"/>
  <c r="O169" i="11" s="1"/>
  <c r="P169" i="11" s="1"/>
  <c r="G164" i="12" s="1"/>
  <c r="T161" i="1"/>
  <c r="O159" i="11" s="1"/>
  <c r="P159" i="11" s="1"/>
  <c r="G127" i="12" s="1"/>
  <c r="T166" i="1"/>
  <c r="O164" i="11" s="1"/>
  <c r="P164" i="11" s="1"/>
  <c r="G126" i="12" s="1"/>
  <c r="T168" i="1"/>
  <c r="O166" i="11" s="1"/>
  <c r="P166" i="11" s="1"/>
  <c r="G86" i="12" s="1"/>
  <c r="T154" i="1"/>
  <c r="O152" i="11" s="1"/>
  <c r="P152" i="11" s="1"/>
  <c r="G99" i="12" s="1"/>
  <c r="T172" i="1"/>
  <c r="O170" i="11" s="1"/>
  <c r="P170" i="11" s="1"/>
  <c r="G130" i="12" s="1"/>
  <c r="T173" i="1"/>
  <c r="O171" i="11" s="1"/>
  <c r="P171" i="11" s="1"/>
  <c r="G123" i="12" s="1"/>
  <c r="T174" i="1"/>
  <c r="O172" i="11" s="1"/>
  <c r="P172" i="11" s="1"/>
  <c r="G326" i="12" s="1"/>
  <c r="T155" i="1"/>
  <c r="O153" i="11" s="1"/>
  <c r="P153" i="11" s="1"/>
  <c r="G91" i="12" s="1"/>
  <c r="T175" i="1"/>
  <c r="O173" i="11" s="1"/>
  <c r="P173" i="11" s="1"/>
  <c r="G321" i="12" s="1"/>
  <c r="T176" i="1"/>
  <c r="O174" i="11" s="1"/>
  <c r="P174" i="11" s="1"/>
  <c r="G340" i="12" s="1"/>
  <c r="T156" i="1"/>
  <c r="O154" i="11" s="1"/>
  <c r="P154" i="11" s="1"/>
  <c r="G37" i="12" s="1"/>
  <c r="T177" i="1"/>
  <c r="O175" i="11" s="1"/>
  <c r="P175" i="11" s="1"/>
  <c r="G131" i="12" s="1"/>
  <c r="T178" i="1"/>
  <c r="O176" i="11" s="1"/>
  <c r="P176" i="11" s="1"/>
  <c r="G118" i="12" s="1"/>
  <c r="T157" i="1"/>
  <c r="O155" i="11" s="1"/>
  <c r="P155" i="11" s="1"/>
  <c r="G332" i="12" s="1"/>
  <c r="T158" i="1"/>
  <c r="O156" i="11" s="1"/>
  <c r="P156" i="11" s="1"/>
  <c r="G63" i="12" s="1"/>
  <c r="T167" i="1"/>
  <c r="O165" i="11" s="1"/>
  <c r="P165" i="11" s="1"/>
  <c r="G349" i="12" s="1"/>
  <c r="T159" i="1"/>
  <c r="O157" i="11" s="1"/>
  <c r="P157" i="11" s="1"/>
  <c r="G100" i="12" s="1"/>
  <c r="T179" i="1"/>
  <c r="O177" i="11" s="1"/>
  <c r="P177" i="11" s="1"/>
  <c r="G261" i="12" s="1"/>
  <c r="T180" i="1"/>
  <c r="O178" i="11" s="1"/>
  <c r="P178" i="11" s="1"/>
  <c r="G338" i="12" s="1"/>
  <c r="T203" i="1"/>
  <c r="O201" i="11" s="1"/>
  <c r="P201" i="11" s="1"/>
  <c r="G120" i="12" s="1"/>
  <c r="T183" i="1"/>
  <c r="O181" i="11" s="1"/>
  <c r="P181" i="11" s="1"/>
  <c r="G344" i="12" s="1"/>
  <c r="T202" i="1"/>
  <c r="O200" i="11" s="1"/>
  <c r="P200" i="11" s="1"/>
  <c r="G310" i="12" s="1"/>
  <c r="T204" i="1"/>
  <c r="O202" i="11" s="1"/>
  <c r="P202" i="11" s="1"/>
  <c r="G106" i="12" s="1"/>
  <c r="T184" i="1"/>
  <c r="O182" i="11" s="1"/>
  <c r="P182" i="11" s="1"/>
  <c r="G197" i="12" s="1"/>
  <c r="T205" i="1"/>
  <c r="O203" i="11" s="1"/>
  <c r="P203" i="11" s="1"/>
  <c r="G122" i="12" s="1"/>
  <c r="T185" i="1"/>
  <c r="O183" i="11" s="1"/>
  <c r="P183" i="11" s="1"/>
  <c r="G358" i="12" s="1"/>
  <c r="T206" i="1"/>
  <c r="O204" i="11" s="1"/>
  <c r="P204" i="11" s="1"/>
  <c r="G359" i="12" s="1"/>
  <c r="T186" i="1"/>
  <c r="O184" i="11" s="1"/>
  <c r="P184" i="11" s="1"/>
  <c r="G339" i="12" s="1"/>
  <c r="T187" i="1"/>
  <c r="O185" i="11" s="1"/>
  <c r="P185" i="11" s="1"/>
  <c r="G342" i="12" s="1"/>
  <c r="T188" i="1"/>
  <c r="O186" i="11" s="1"/>
  <c r="P186" i="11" s="1"/>
  <c r="G136" i="12" s="1"/>
  <c r="T189" i="1"/>
  <c r="O187" i="11" s="1"/>
  <c r="P187" i="11" s="1"/>
  <c r="G151" i="12" s="1"/>
  <c r="T190" i="1"/>
  <c r="O188" i="11" s="1"/>
  <c r="P188" i="11" s="1"/>
  <c r="G128" i="12" s="1"/>
  <c r="T207" i="1"/>
  <c r="O205" i="11" s="1"/>
  <c r="P205" i="11" s="1"/>
  <c r="G317" i="12" s="1"/>
  <c r="T208" i="1"/>
  <c r="O206" i="11" s="1"/>
  <c r="P206" i="11" s="1"/>
  <c r="G298" i="12" s="1"/>
  <c r="T209" i="1"/>
  <c r="O207" i="11" s="1"/>
  <c r="P207" i="11" s="1"/>
  <c r="G360" i="12" s="1"/>
  <c r="T191" i="1"/>
  <c r="O189" i="11" s="1"/>
  <c r="P189" i="11" s="1"/>
  <c r="G318" i="12" s="1"/>
  <c r="T192" i="1"/>
  <c r="O190" i="11" s="1"/>
  <c r="P190" i="11" s="1"/>
  <c r="G290" i="12" s="1"/>
  <c r="T193" i="1"/>
  <c r="O191" i="11" s="1"/>
  <c r="P191" i="11" s="1"/>
  <c r="G105" i="12" s="1"/>
  <c r="T194" i="1"/>
  <c r="O192" i="11" s="1"/>
  <c r="P192" i="11" s="1"/>
  <c r="G286" i="12" s="1"/>
  <c r="T195" i="1"/>
  <c r="O193" i="11" s="1"/>
  <c r="P193" i="11" s="1"/>
  <c r="G157" i="12" s="1"/>
  <c r="T196" i="1"/>
  <c r="O194" i="11" s="1"/>
  <c r="P194" i="11" s="1"/>
  <c r="G210" i="12" s="1"/>
  <c r="T210" i="1"/>
  <c r="O208" i="11" s="1"/>
  <c r="P208" i="11" s="1"/>
  <c r="G313" i="12" s="1"/>
  <c r="T211" i="1"/>
  <c r="O209" i="11" s="1"/>
  <c r="P209" i="11" s="1"/>
  <c r="G142" i="12" s="1"/>
  <c r="T197" i="1"/>
  <c r="O195" i="11" s="1"/>
  <c r="P195" i="11" s="1"/>
  <c r="G293" i="12" s="1"/>
  <c r="T182" i="1"/>
  <c r="O180" i="11" s="1"/>
  <c r="P180" i="11" s="1"/>
  <c r="G39" i="12" s="1"/>
  <c r="T198" i="1"/>
  <c r="O196" i="11" s="1"/>
  <c r="P196" i="11" s="1"/>
  <c r="G334" i="12" s="1"/>
  <c r="T199" i="1"/>
  <c r="O197" i="11" s="1"/>
  <c r="P197" i="11" s="1"/>
  <c r="G335" i="12" s="1"/>
  <c r="T212" i="1"/>
  <c r="O210" i="11" s="1"/>
  <c r="P210" i="11" s="1"/>
  <c r="G116" i="12" s="1"/>
  <c r="T213" i="1"/>
  <c r="O211" i="11" s="1"/>
  <c r="P211" i="11" s="1"/>
  <c r="G132" i="12" s="1"/>
  <c r="T200" i="1"/>
  <c r="O198" i="11" s="1"/>
  <c r="P198" i="11" s="1"/>
  <c r="G235" i="12" s="1"/>
  <c r="T201" i="1"/>
  <c r="O199" i="11" s="1"/>
  <c r="P199" i="11" s="1"/>
  <c r="G145" i="12" s="1"/>
  <c r="T224" i="1"/>
  <c r="O222" i="11" s="1"/>
  <c r="P222" i="11" s="1"/>
  <c r="G158" i="12" s="1"/>
  <c r="T215" i="1"/>
  <c r="O213" i="11" s="1"/>
  <c r="P213" i="11" s="1"/>
  <c r="G200" i="12" s="1"/>
  <c r="T223" i="1"/>
  <c r="O221" i="11" s="1"/>
  <c r="P221" i="11" s="1"/>
  <c r="G152" i="12" s="1"/>
  <c r="T240" i="1"/>
  <c r="O238" i="11" s="1"/>
  <c r="P238" i="11" s="1"/>
  <c r="G251" i="12" s="1"/>
  <c r="T225" i="1"/>
  <c r="O223" i="11" s="1"/>
  <c r="P223" i="11" s="1"/>
  <c r="G174" i="12" s="1"/>
  <c r="T216" i="1"/>
  <c r="O214" i="11" s="1"/>
  <c r="P214" i="11" s="1"/>
  <c r="G225" i="12" s="1"/>
  <c r="T226" i="1"/>
  <c r="O224" i="11" s="1"/>
  <c r="P224" i="11" s="1"/>
  <c r="G282" i="12" s="1"/>
  <c r="T227" i="1"/>
  <c r="O225" i="11" s="1"/>
  <c r="P225" i="11" s="1"/>
  <c r="G228" i="12" s="1"/>
  <c r="T217" i="1"/>
  <c r="O215" i="11" s="1"/>
  <c r="P215" i="11" s="1"/>
  <c r="G195" i="12" s="1"/>
  <c r="T218" i="1"/>
  <c r="O216" i="11" s="1"/>
  <c r="P216" i="11" s="1"/>
  <c r="G161" i="12" s="1"/>
  <c r="T241" i="1"/>
  <c r="O239" i="11" s="1"/>
  <c r="P239" i="11" s="1"/>
  <c r="G179" i="12" s="1"/>
  <c r="T242" i="1"/>
  <c r="O240" i="11" s="1"/>
  <c r="P240" i="11" s="1"/>
  <c r="G172" i="12" s="1"/>
  <c r="T220" i="1"/>
  <c r="O218" i="11" s="1"/>
  <c r="P218" i="11" s="1"/>
  <c r="G190" i="12" s="1"/>
  <c r="T219" i="1"/>
  <c r="O217" i="11" s="1"/>
  <c r="P217" i="11" s="1"/>
  <c r="G202" i="12" s="1"/>
  <c r="T221" i="1"/>
  <c r="O219" i="11" s="1"/>
  <c r="P219" i="11" s="1"/>
  <c r="G216" i="12" s="1"/>
  <c r="T233" i="1"/>
  <c r="O231" i="11" s="1"/>
  <c r="P231" i="11" s="1"/>
  <c r="G74" i="12" s="1"/>
  <c r="T243" i="1"/>
  <c r="O241" i="11" s="1"/>
  <c r="P241" i="11" s="1"/>
  <c r="G218" i="12" s="1"/>
  <c r="T214" i="1"/>
  <c r="O212" i="11" s="1"/>
  <c r="P212" i="11" s="1"/>
  <c r="G80" i="12" s="1"/>
  <c r="T234" i="1"/>
  <c r="O232" i="11" s="1"/>
  <c r="P232" i="11" s="1"/>
  <c r="G212" i="12" s="1"/>
  <c r="T222" i="1"/>
  <c r="O220" i="11" s="1"/>
  <c r="P220" i="11" s="1"/>
  <c r="G72" i="12" s="1"/>
  <c r="T228" i="1"/>
  <c r="O226" i="11" s="1"/>
  <c r="P226" i="11" s="1"/>
  <c r="G301" i="12" s="1"/>
  <c r="T235" i="1"/>
  <c r="O233" i="11" s="1"/>
  <c r="P233" i="11" s="1"/>
  <c r="G178" i="12" s="1"/>
  <c r="T236" i="1"/>
  <c r="O234" i="11" s="1"/>
  <c r="P234" i="11" s="1"/>
  <c r="G243" i="12" s="1"/>
  <c r="T229" i="1"/>
  <c r="O227" i="11" s="1"/>
  <c r="P227" i="11" s="1"/>
  <c r="G343" i="12" s="1"/>
  <c r="T230" i="1"/>
  <c r="O228" i="11" s="1"/>
  <c r="P228" i="11" s="1"/>
  <c r="G248" i="12" s="1"/>
  <c r="T231" i="1"/>
  <c r="O229" i="11" s="1"/>
  <c r="P229" i="11" s="1"/>
  <c r="G309" i="12" s="1"/>
  <c r="T232" i="1"/>
  <c r="O230" i="11" s="1"/>
  <c r="P230" i="11" s="1"/>
  <c r="G249" i="12" s="1"/>
  <c r="T237" i="1"/>
  <c r="O235" i="11" s="1"/>
  <c r="P235" i="11" s="1"/>
  <c r="G204" i="12" s="1"/>
  <c r="T238" i="1"/>
  <c r="O236" i="11" s="1"/>
  <c r="P236" i="11" s="1"/>
  <c r="G361" i="12" s="1"/>
  <c r="T239" i="1"/>
  <c r="O237" i="11" s="1"/>
  <c r="P237" i="11" s="1"/>
  <c r="G250" i="12" s="1"/>
  <c r="T317" i="1"/>
  <c r="O315" i="11" s="1"/>
  <c r="P315" i="11" s="1"/>
  <c r="G341" i="12" s="1"/>
  <c r="T325" i="1"/>
  <c r="O323" i="11" s="1"/>
  <c r="P323" i="11" s="1"/>
  <c r="G176" i="12" s="1"/>
  <c r="T324" i="1"/>
  <c r="O322" i="11" s="1"/>
  <c r="P322" i="11" s="1"/>
  <c r="G239" i="12" s="1"/>
  <c r="T326" i="1"/>
  <c r="O324" i="11" s="1"/>
  <c r="P324" i="11" s="1"/>
  <c r="G266" i="12" s="1"/>
  <c r="T318" i="1"/>
  <c r="O316" i="11" s="1"/>
  <c r="P316" i="11" s="1"/>
  <c r="G114" i="12" s="1"/>
  <c r="T319" i="1"/>
  <c r="O317" i="11" s="1"/>
  <c r="P317" i="11" s="1"/>
  <c r="G227" i="12" s="1"/>
  <c r="T321" i="1"/>
  <c r="O319" i="11" s="1"/>
  <c r="P319" i="11" s="1"/>
  <c r="G256" i="12" s="1"/>
  <c r="T320" i="1"/>
  <c r="O318" i="11" s="1"/>
  <c r="P318" i="11" s="1"/>
  <c r="G255" i="12" s="1"/>
  <c r="T322" i="1"/>
  <c r="O320" i="11" s="1"/>
  <c r="P320" i="11" s="1"/>
  <c r="G215" i="12" s="1"/>
  <c r="T323" i="1"/>
  <c r="O321" i="11" s="1"/>
  <c r="P321" i="11" s="1"/>
  <c r="G292" i="12" s="1"/>
  <c r="T327" i="1"/>
  <c r="O325" i="11" s="1"/>
  <c r="P325" i="11" s="1"/>
  <c r="G124" i="12" s="1"/>
  <c r="T316" i="1"/>
  <c r="O314" i="11" s="1"/>
  <c r="P314" i="11" s="1"/>
  <c r="G77" i="12" s="1"/>
  <c r="T246" i="1"/>
  <c r="O244" i="11" s="1"/>
  <c r="P244" i="11" s="1"/>
  <c r="G220" i="12" s="1"/>
  <c r="T252" i="1"/>
  <c r="O250" i="11" s="1"/>
  <c r="P250" i="11" s="1"/>
  <c r="G214" i="12" s="1"/>
  <c r="T247" i="1"/>
  <c r="O245" i="11" s="1"/>
  <c r="P245" i="11" s="1"/>
  <c r="G199" i="12" s="1"/>
  <c r="T249" i="1"/>
  <c r="O247" i="11" s="1"/>
  <c r="P247" i="11" s="1"/>
  <c r="G175" i="12" s="1"/>
  <c r="T244" i="1"/>
  <c r="O242" i="11" s="1"/>
  <c r="P242" i="11" s="1"/>
  <c r="G94" i="12" s="1"/>
  <c r="T248" i="1"/>
  <c r="O246" i="11" s="1"/>
  <c r="P246" i="11" s="1"/>
  <c r="G337" i="12" s="1"/>
  <c r="T245" i="1"/>
  <c r="O243" i="11" s="1"/>
  <c r="P243" i="11" s="1"/>
  <c r="G347" i="12" s="1"/>
  <c r="T250" i="1"/>
  <c r="O248" i="11" s="1"/>
  <c r="P248" i="11" s="1"/>
  <c r="G330" i="12" s="1"/>
  <c r="T253" i="1"/>
  <c r="O251" i="11" s="1"/>
  <c r="P251" i="11" s="1"/>
  <c r="G181" i="12" s="1"/>
  <c r="T251" i="1"/>
  <c r="O249" i="11" s="1"/>
  <c r="P249" i="11" s="1"/>
  <c r="G331" i="12" s="1"/>
  <c r="T258" i="1"/>
  <c r="O256" i="11" s="1"/>
  <c r="P256" i="11" s="1"/>
  <c r="G219" i="12" s="1"/>
  <c r="T255" i="1"/>
  <c r="O253" i="11" s="1"/>
  <c r="P253" i="11" s="1"/>
  <c r="G333" i="12" s="1"/>
  <c r="T262" i="1"/>
  <c r="O260" i="11" s="1"/>
  <c r="P260" i="11" s="1"/>
  <c r="G159" i="12" s="1"/>
  <c r="T259" i="1"/>
  <c r="O257" i="11" s="1"/>
  <c r="P257" i="11" s="1"/>
  <c r="G223" i="12" s="1"/>
  <c r="T260" i="1"/>
  <c r="O258" i="11" s="1"/>
  <c r="P258" i="11" s="1"/>
  <c r="G207" i="12" s="1"/>
  <c r="T254" i="1"/>
  <c r="O252" i="11" s="1"/>
  <c r="P252" i="11" s="1"/>
  <c r="G101" i="12" s="1"/>
  <c r="T256" i="1"/>
  <c r="O254" i="11" s="1"/>
  <c r="P254" i="11" s="1"/>
  <c r="G278" i="12" s="1"/>
  <c r="T257" i="1"/>
  <c r="O255" i="11" s="1"/>
  <c r="P255" i="11" s="1"/>
  <c r="G168" i="12" s="1"/>
  <c r="T261" i="1"/>
  <c r="O259" i="11" s="1"/>
  <c r="P259" i="11" s="1"/>
  <c r="G336" i="12" s="1"/>
  <c r="T263" i="1"/>
  <c r="O261" i="11" s="1"/>
  <c r="P261" i="11" s="1"/>
  <c r="G303" i="12" s="1"/>
  <c r="T328" i="1"/>
  <c r="O326" i="11" s="1"/>
  <c r="P326" i="11" s="1"/>
  <c r="G79" i="12" s="1"/>
  <c r="N194" i="11" l="1"/>
  <c r="F210" i="12" s="1"/>
  <c r="K210" i="12" s="1"/>
  <c r="N227" i="11"/>
  <c r="F343" i="12" s="1"/>
  <c r="K343" i="12" s="1"/>
  <c r="N131" i="11"/>
  <c r="F345" i="12" s="1"/>
  <c r="K345" i="12" s="1"/>
  <c r="N163" i="11"/>
  <c r="F140" i="12" s="1"/>
  <c r="K140" i="12" s="1"/>
  <c r="N75" i="11"/>
  <c r="F171" i="12" s="1"/>
  <c r="K171" i="12" s="1"/>
  <c r="N211" i="11"/>
  <c r="F132" i="12" s="1"/>
  <c r="K132" i="12" s="1"/>
  <c r="N309" i="11"/>
  <c r="F71" i="12" s="1"/>
  <c r="K71" i="12" s="1"/>
  <c r="N301" i="11"/>
  <c r="F103" i="12" s="1"/>
  <c r="N279" i="11"/>
  <c r="F38" i="12" s="1"/>
  <c r="K38" i="12" s="1"/>
  <c r="N35" i="11"/>
  <c r="F206" i="12" s="1"/>
  <c r="K206" i="12" s="1"/>
  <c r="N168" i="11"/>
  <c r="F148" i="12" s="1"/>
  <c r="K148" i="12" s="1"/>
  <c r="N58" i="11"/>
  <c r="F217" i="12" s="1"/>
  <c r="K217" i="12" s="1"/>
  <c r="N139" i="11"/>
  <c r="F156" i="12" s="1"/>
  <c r="N334" i="11"/>
  <c r="F323" i="12" s="1"/>
  <c r="K323" i="12" s="1"/>
  <c r="N324" i="11"/>
  <c r="F266" i="12" s="1"/>
  <c r="K266" i="12" s="1"/>
  <c r="N243" i="11"/>
  <c r="F347" i="12" s="1"/>
  <c r="K347" i="12" s="1"/>
  <c r="N235" i="11"/>
  <c r="F204" i="12" s="1"/>
  <c r="K204" i="12" s="1"/>
  <c r="N202" i="11"/>
  <c r="F106" i="12" s="1"/>
  <c r="K106" i="12" s="1"/>
  <c r="N262" i="11"/>
  <c r="F56" i="12" s="1"/>
  <c r="K56" i="12" s="1"/>
  <c r="N329" i="11"/>
  <c r="F288" i="12" s="1"/>
  <c r="K288" i="12" s="1"/>
  <c r="N332" i="11"/>
  <c r="F88" i="12" s="1"/>
  <c r="K88" i="12" s="1"/>
  <c r="N184" i="11"/>
  <c r="F339" i="12" s="1"/>
  <c r="K339" i="12" s="1"/>
  <c r="N17" i="11"/>
  <c r="F84" i="12" s="1"/>
  <c r="K84" i="12" s="1"/>
  <c r="N299" i="11"/>
  <c r="F253" i="12" s="1"/>
  <c r="N266" i="11"/>
  <c r="F58" i="12" s="1"/>
  <c r="K58" i="12" s="1"/>
  <c r="N209" i="11"/>
  <c r="F142" i="12" s="1"/>
  <c r="K142" i="12" s="1"/>
  <c r="N129" i="11"/>
  <c r="F291" i="12" s="1"/>
  <c r="K291" i="12" s="1"/>
  <c r="N73" i="11"/>
  <c r="F68" i="12" s="1"/>
  <c r="K68" i="12" s="1"/>
  <c r="N159" i="11"/>
  <c r="F127" i="12" s="1"/>
  <c r="K127" i="12" s="1"/>
  <c r="N346" i="11"/>
  <c r="F108" i="12" s="1"/>
  <c r="K108" i="12" s="1"/>
  <c r="N271" i="11"/>
  <c r="F55" i="12" s="1"/>
  <c r="K55" i="12" s="1"/>
  <c r="N216" i="11"/>
  <c r="F161" i="12" s="1"/>
  <c r="K161" i="12" s="1"/>
  <c r="N152" i="11"/>
  <c r="F99" i="12" s="1"/>
  <c r="N88" i="11"/>
  <c r="F109" i="12" s="1"/>
  <c r="K109" i="12" s="1"/>
  <c r="N23" i="11"/>
  <c r="F134" i="12" s="1"/>
  <c r="K134" i="12" s="1"/>
  <c r="N54" i="11"/>
  <c r="F138" i="12" s="1"/>
  <c r="K138" i="12" s="1"/>
  <c r="N312" i="11"/>
  <c r="F92" i="12" s="1"/>
  <c r="K92" i="12" s="1"/>
  <c r="N247" i="11"/>
  <c r="F175" i="12" s="1"/>
  <c r="K175" i="12" s="1"/>
  <c r="N181" i="11"/>
  <c r="F344" i="12" s="1"/>
  <c r="K344" i="12" s="1"/>
  <c r="N118" i="11"/>
  <c r="F155" i="12" s="1"/>
  <c r="N53" i="11"/>
  <c r="N338" i="11"/>
  <c r="F139" i="12" s="1"/>
  <c r="K139" i="12" s="1"/>
  <c r="N264" i="11"/>
  <c r="F64" i="12" s="1"/>
  <c r="N221" i="11"/>
  <c r="F152" i="12" s="1"/>
  <c r="K152" i="12" s="1"/>
  <c r="N157" i="11"/>
  <c r="F100" i="12" s="1"/>
  <c r="N93" i="11"/>
  <c r="F129" i="12" s="1"/>
  <c r="K129" i="12" s="1"/>
  <c r="N29" i="11"/>
  <c r="F233" i="12" s="1"/>
  <c r="K233" i="12" s="1"/>
  <c r="N325" i="11"/>
  <c r="F124" i="12" s="1"/>
  <c r="K124" i="12" s="1"/>
  <c r="N252" i="11"/>
  <c r="F101" i="12" s="1"/>
  <c r="N187" i="11"/>
  <c r="F151" i="12" s="1"/>
  <c r="K151" i="12" s="1"/>
  <c r="N124" i="11"/>
  <c r="F355" i="12" s="1"/>
  <c r="N59" i="11"/>
  <c r="F222" i="12" s="1"/>
  <c r="K222" i="12" s="1"/>
  <c r="N269" i="11"/>
  <c r="F59" i="12" s="1"/>
  <c r="K59" i="12" s="1"/>
  <c r="N226" i="11"/>
  <c r="F301" i="12" s="1"/>
  <c r="K301" i="12" s="1"/>
  <c r="N162" i="11"/>
  <c r="F279" i="12" s="1"/>
  <c r="K279" i="12" s="1"/>
  <c r="N98" i="11"/>
  <c r="F242" i="12" s="1"/>
  <c r="K242" i="12" s="1"/>
  <c r="N34" i="11"/>
  <c r="F271" i="12" s="1"/>
  <c r="K271" i="12" s="1"/>
  <c r="N217" i="11"/>
  <c r="F202" i="12" s="1"/>
  <c r="K202" i="12" s="1"/>
  <c r="N272" i="11"/>
  <c r="F32" i="12" s="1"/>
  <c r="K32" i="12" s="1"/>
  <c r="N137" i="11"/>
  <c r="F203" i="12" s="1"/>
  <c r="K203" i="12" s="1"/>
  <c r="N267" i="11"/>
  <c r="F35" i="12" s="1"/>
  <c r="K35" i="12" s="1"/>
  <c r="N160" i="11"/>
  <c r="F205" i="12" s="1"/>
  <c r="K205" i="12" s="1"/>
  <c r="N101" i="11"/>
  <c r="F125" i="12" s="1"/>
  <c r="K125" i="12" s="1"/>
  <c r="N273" i="11"/>
  <c r="F57" i="12" s="1"/>
  <c r="K57" i="12" s="1"/>
  <c r="N305" i="11"/>
  <c r="F254" i="12" s="1"/>
  <c r="N97" i="11"/>
  <c r="F196" i="12" s="1"/>
  <c r="K196" i="12" s="1"/>
  <c r="N10" i="11"/>
  <c r="F283" i="12" s="1"/>
  <c r="K283" i="12" s="1"/>
  <c r="N241" i="11"/>
  <c r="F218" i="12" s="1"/>
  <c r="K218" i="12" s="1"/>
  <c r="N248" i="11"/>
  <c r="F330" i="12" s="1"/>
  <c r="K330" i="12" s="1"/>
  <c r="N171" i="11"/>
  <c r="F123" i="12" s="1"/>
  <c r="K123" i="12" s="1"/>
  <c r="N89" i="11"/>
  <c r="F144" i="12" s="1"/>
  <c r="K144" i="12" s="1"/>
  <c r="N12" i="11"/>
  <c r="F238" i="12" s="1"/>
  <c r="K238" i="12" s="1"/>
  <c r="N151" i="11"/>
  <c r="F346" i="12" s="1"/>
  <c r="K346" i="12" s="1"/>
  <c r="N333" i="11"/>
  <c r="F297" i="12" s="1"/>
  <c r="K297" i="12" s="1"/>
  <c r="N285" i="11"/>
  <c r="F44" i="12" s="1"/>
  <c r="K44" i="12" s="1"/>
  <c r="N208" i="11"/>
  <c r="F313" i="12" s="1"/>
  <c r="K313" i="12" s="1"/>
  <c r="N144" i="11"/>
  <c r="F111" i="12" s="1"/>
  <c r="K111" i="12" s="1"/>
  <c r="N81" i="11"/>
  <c r="F110" i="12" s="1"/>
  <c r="K110" i="12" s="1"/>
  <c r="N16" i="11"/>
  <c r="F153" i="12" s="1"/>
  <c r="K153" i="12" s="1"/>
  <c r="N46" i="11"/>
  <c r="F60" i="12" s="1"/>
  <c r="N304" i="11"/>
  <c r="F226" i="12" s="1"/>
  <c r="K226" i="12" s="1"/>
  <c r="N238" i="11"/>
  <c r="F251" i="12" s="1"/>
  <c r="N176" i="11"/>
  <c r="F118" i="12" s="1"/>
  <c r="K118" i="12" s="1"/>
  <c r="N111" i="11"/>
  <c r="F208" i="12" s="1"/>
  <c r="K208" i="12" s="1"/>
  <c r="N64" i="11"/>
  <c r="F93" i="12" s="1"/>
  <c r="K93" i="12" s="1"/>
  <c r="N343" i="11"/>
  <c r="F273" i="12" s="1"/>
  <c r="K273" i="12" s="1"/>
  <c r="N290" i="11"/>
  <c r="F46" i="12" s="1"/>
  <c r="K46" i="12" s="1"/>
  <c r="N213" i="11"/>
  <c r="F200" i="12" s="1"/>
  <c r="K200" i="12" s="1"/>
  <c r="N149" i="11"/>
  <c r="F26" i="12" s="1"/>
  <c r="K26" i="12" s="1"/>
  <c r="N85" i="11"/>
  <c r="F169" i="12" s="1"/>
  <c r="K169" i="12" s="1"/>
  <c r="N21" i="11"/>
  <c r="F185" i="12" s="1"/>
  <c r="K185" i="12" s="1"/>
  <c r="N310" i="11"/>
  <c r="F107" i="12" s="1"/>
  <c r="K107" i="12" s="1"/>
  <c r="N245" i="11"/>
  <c r="F199" i="12" s="1"/>
  <c r="K199" i="12" s="1"/>
  <c r="N205" i="11"/>
  <c r="F317" i="12" s="1"/>
  <c r="K317" i="12" s="1"/>
  <c r="N104" i="11"/>
  <c r="F258" i="12" s="1"/>
  <c r="K258" i="12" s="1"/>
  <c r="N51" i="11"/>
  <c r="F135" i="12" s="1"/>
  <c r="K135" i="12" s="1"/>
  <c r="N292" i="11"/>
  <c r="F49" i="12" s="1"/>
  <c r="K49" i="12" s="1"/>
  <c r="N218" i="11"/>
  <c r="F190" i="12" s="1"/>
  <c r="K190" i="12" s="1"/>
  <c r="N154" i="11"/>
  <c r="F37" i="12" s="1"/>
  <c r="K37" i="12" s="1"/>
  <c r="N90" i="11"/>
  <c r="F182" i="12" s="1"/>
  <c r="K182" i="12" s="1"/>
  <c r="N26" i="11"/>
  <c r="F177" i="12" s="1"/>
  <c r="K177" i="12" s="1"/>
  <c r="N250" i="11"/>
  <c r="F214" i="12" s="1"/>
  <c r="K214" i="12" s="1"/>
  <c r="N303" i="11"/>
  <c r="F234" i="12" s="1"/>
  <c r="K234" i="12" s="1"/>
  <c r="N77" i="11"/>
  <c r="F189" i="12" s="1"/>
  <c r="K189" i="12" s="1"/>
  <c r="N244" i="11"/>
  <c r="F220" i="12" s="1"/>
  <c r="K220" i="12" s="1"/>
  <c r="N82" i="11"/>
  <c r="F117" i="12" s="1"/>
  <c r="K117" i="12" s="1"/>
  <c r="N189" i="11"/>
  <c r="F318" i="12" s="1"/>
  <c r="K318" i="12" s="1"/>
  <c r="N260" i="11"/>
  <c r="F159" i="12" s="1"/>
  <c r="N234" i="11"/>
  <c r="F243" i="12" s="1"/>
  <c r="K243" i="12" s="1"/>
  <c r="N277" i="11"/>
  <c r="F47" i="12" s="1"/>
  <c r="K47" i="12" s="1"/>
  <c r="N274" i="11"/>
  <c r="F45" i="12" s="1"/>
  <c r="K45" i="12" s="1"/>
  <c r="N56" i="11"/>
  <c r="F137" i="12" s="1"/>
  <c r="K137" i="12" s="1"/>
  <c r="N327" i="11"/>
  <c r="F352" i="12" s="1"/>
  <c r="K352" i="12" s="1"/>
  <c r="N200" i="11"/>
  <c r="F310" i="12" s="1"/>
  <c r="K310" i="12" s="1"/>
  <c r="N207" i="11"/>
  <c r="F360" i="12" s="1"/>
  <c r="N114" i="11"/>
  <c r="F280" i="12" s="1"/>
  <c r="K280" i="12" s="1"/>
  <c r="N48" i="11"/>
  <c r="F78" i="12" s="1"/>
  <c r="K78" i="12" s="1"/>
  <c r="N284" i="11"/>
  <c r="F40" i="12" s="1"/>
  <c r="K40" i="12" s="1"/>
  <c r="N143" i="11"/>
  <c r="F308" i="12" s="1"/>
  <c r="K308" i="12" s="1"/>
  <c r="N328" i="11"/>
  <c r="F351" i="12" s="1"/>
  <c r="K351" i="12" s="1"/>
  <c r="N275" i="11"/>
  <c r="F21" i="12" s="1"/>
  <c r="K21" i="12" s="1"/>
  <c r="N199" i="11"/>
  <c r="F145" i="12" s="1"/>
  <c r="K145" i="12" s="1"/>
  <c r="N136" i="11"/>
  <c r="F263" i="12" s="1"/>
  <c r="K263" i="12" s="1"/>
  <c r="N72" i="11"/>
  <c r="F96" i="12" s="1"/>
  <c r="N11" i="11"/>
  <c r="F316" i="12" s="1"/>
  <c r="K316" i="12" s="1"/>
  <c r="N39" i="11"/>
  <c r="F209" i="12" s="1"/>
  <c r="K209" i="12" s="1"/>
  <c r="N341" i="11"/>
  <c r="F289" i="12" s="1"/>
  <c r="K289" i="12" s="1"/>
  <c r="N281" i="11"/>
  <c r="F42" i="12" s="1"/>
  <c r="K42" i="12" s="1"/>
  <c r="N204" i="11"/>
  <c r="F359" i="12" s="1"/>
  <c r="N141" i="11"/>
  <c r="F262" i="12" s="1"/>
  <c r="K262" i="12" s="1"/>
  <c r="N78" i="11"/>
  <c r="F272" i="12" s="1"/>
  <c r="K272" i="12" s="1"/>
  <c r="N13" i="11"/>
  <c r="F53" i="12" s="1"/>
  <c r="K53" i="12" s="1"/>
  <c r="N302" i="11"/>
  <c r="F229" i="12" s="1"/>
  <c r="K229" i="12" s="1"/>
  <c r="N236" i="11"/>
  <c r="F361" i="12" s="1"/>
  <c r="N174" i="11"/>
  <c r="F340" i="12" s="1"/>
  <c r="K340" i="12" s="1"/>
  <c r="N109" i="11"/>
  <c r="F247" i="12" s="1"/>
  <c r="N44" i="11"/>
  <c r="F348" i="12" s="1"/>
  <c r="K348" i="12" s="1"/>
  <c r="N348" i="11"/>
  <c r="F365" i="12" s="1"/>
  <c r="N287" i="11"/>
  <c r="F66" i="12" s="1"/>
  <c r="N210" i="11"/>
  <c r="F116" i="12" s="1"/>
  <c r="K116" i="12" s="1"/>
  <c r="N146" i="11"/>
  <c r="F307" i="12" s="1"/>
  <c r="K307" i="12" s="1"/>
  <c r="N83" i="11"/>
  <c r="F51" i="12" s="1"/>
  <c r="K51" i="12" s="1"/>
  <c r="N18" i="11"/>
  <c r="F285" i="12" s="1"/>
  <c r="K285" i="12" s="1"/>
  <c r="N65" i="11"/>
  <c r="F121" i="12" s="1"/>
  <c r="K121" i="12" s="1"/>
  <c r="N317" i="11"/>
  <c r="F227" i="12" s="1"/>
  <c r="K227" i="12" s="1"/>
  <c r="N257" i="11"/>
  <c r="F223" i="12" s="1"/>
  <c r="K223" i="12" s="1"/>
  <c r="N179" i="11"/>
  <c r="F314" i="12" s="1"/>
  <c r="K314" i="12" s="1"/>
  <c r="N177" i="11"/>
  <c r="F261" i="12" s="1"/>
  <c r="K261" i="12" s="1"/>
  <c r="N112" i="11"/>
  <c r="F198" i="12" s="1"/>
  <c r="K198" i="12" s="1"/>
  <c r="N298" i="11"/>
  <c r="F102" i="12" s="1"/>
  <c r="N232" i="11"/>
  <c r="F212" i="12" s="1"/>
  <c r="K212" i="12" s="1"/>
  <c r="N170" i="11"/>
  <c r="F130" i="12" s="1"/>
  <c r="K130" i="12" s="1"/>
  <c r="N105" i="11"/>
  <c r="F295" i="12" s="1"/>
  <c r="K295" i="12" s="1"/>
  <c r="N40" i="11"/>
  <c r="F353" i="12" s="1"/>
  <c r="N80" i="11"/>
  <c r="F62" i="12" s="1"/>
  <c r="N197" i="11"/>
  <c r="F335" i="12" s="1"/>
  <c r="K335" i="12" s="1"/>
  <c r="N175" i="11"/>
  <c r="F131" i="12" s="1"/>
  <c r="K131" i="12" s="1"/>
  <c r="N140" i="11"/>
  <c r="F356" i="12" s="1"/>
  <c r="N115" i="11"/>
  <c r="F268" i="12" s="1"/>
  <c r="K268" i="12" s="1"/>
  <c r="N24" i="11"/>
  <c r="F183" i="12" s="1"/>
  <c r="K183" i="12" s="1"/>
  <c r="N153" i="11"/>
  <c r="F91" i="12" s="1"/>
  <c r="K91" i="12" s="1"/>
  <c r="N103" i="11"/>
  <c r="F274" i="12" s="1"/>
  <c r="K274" i="12" s="1"/>
  <c r="N224" i="11"/>
  <c r="F282" i="12" s="1"/>
  <c r="K282" i="12" s="1"/>
  <c r="N62" i="11"/>
  <c r="F180" i="12" s="1"/>
  <c r="K180" i="12" s="1"/>
  <c r="N322" i="11"/>
  <c r="F239" i="12" s="1"/>
  <c r="K239" i="12" s="1"/>
  <c r="N126" i="11"/>
  <c r="F304" i="12" s="1"/>
  <c r="K304" i="12" s="1"/>
  <c r="N61" i="11"/>
  <c r="F267" i="12" s="1"/>
  <c r="K267" i="12" s="1"/>
  <c r="N347" i="11"/>
  <c r="F275" i="12" s="1"/>
  <c r="K275" i="12" s="1"/>
  <c r="N295" i="11"/>
  <c r="F73" i="12" s="1"/>
  <c r="K73" i="12" s="1"/>
  <c r="N167" i="11"/>
  <c r="F299" i="12" s="1"/>
  <c r="K299" i="12" s="1"/>
  <c r="N37" i="11"/>
  <c r="F154" i="12" s="1"/>
  <c r="N195" i="11"/>
  <c r="F293" i="12" s="1"/>
  <c r="K293" i="12" s="1"/>
  <c r="N300" i="11"/>
  <c r="F50" i="12" s="1"/>
  <c r="K50" i="12" s="1"/>
  <c r="N42" i="11"/>
  <c r="F322" i="12" s="1"/>
  <c r="K322" i="12" s="1"/>
  <c r="N225" i="11"/>
  <c r="F228" i="12" s="1"/>
  <c r="K228" i="12" s="1"/>
  <c r="N215" i="11"/>
  <c r="F195" i="12" s="1"/>
  <c r="K195" i="12" s="1"/>
  <c r="N315" i="11"/>
  <c r="F341" i="12" s="1"/>
  <c r="K341" i="12" s="1"/>
  <c r="N276" i="11"/>
  <c r="F28" i="12" s="1"/>
  <c r="K28" i="12" s="1"/>
  <c r="N161" i="11"/>
  <c r="F146" i="12" s="1"/>
  <c r="K146" i="12" s="1"/>
  <c r="N33" i="11"/>
  <c r="F133" i="12" s="1"/>
  <c r="K133" i="12" s="1"/>
  <c r="N286" i="11"/>
  <c r="F24" i="12" s="1"/>
  <c r="K24" i="12" s="1"/>
  <c r="N239" i="11"/>
  <c r="F179" i="12" s="1"/>
  <c r="K179" i="12" s="1"/>
  <c r="N135" i="11"/>
  <c r="F163" i="12" s="1"/>
  <c r="K163" i="12" s="1"/>
  <c r="N316" i="11"/>
  <c r="F114" i="12" s="1"/>
  <c r="K114" i="12" s="1"/>
  <c r="N256" i="11"/>
  <c r="F219" i="12" s="1"/>
  <c r="K219" i="12" s="1"/>
  <c r="N191" i="11"/>
  <c r="F105" i="12" s="1"/>
  <c r="K105" i="12" s="1"/>
  <c r="N128" i="11"/>
  <c r="F300" i="12" s="1"/>
  <c r="K300" i="12" s="1"/>
  <c r="N63" i="11"/>
  <c r="F75" i="12" s="1"/>
  <c r="K75" i="12" s="1"/>
  <c r="N31" i="11"/>
  <c r="F95" i="12" s="1"/>
  <c r="N87" i="11"/>
  <c r="F187" i="12" s="1"/>
  <c r="K187" i="12" s="1"/>
  <c r="N265" i="11"/>
  <c r="F29" i="12" s="1"/>
  <c r="K29" i="12" s="1"/>
  <c r="N222" i="11"/>
  <c r="F158" i="12" s="1"/>
  <c r="N158" i="11"/>
  <c r="F27" i="12" s="1"/>
  <c r="K27" i="12" s="1"/>
  <c r="N94" i="11"/>
  <c r="F162" i="12" s="1"/>
  <c r="K162" i="12" s="1"/>
  <c r="N30" i="11"/>
  <c r="F193" i="12" s="1"/>
  <c r="K193" i="12" s="1"/>
  <c r="N321" i="11"/>
  <c r="F292" i="12" s="1"/>
  <c r="K292" i="12" s="1"/>
  <c r="N261" i="11"/>
  <c r="F303" i="12" s="1"/>
  <c r="K303" i="12" s="1"/>
  <c r="N196" i="11"/>
  <c r="F334" i="12" s="1"/>
  <c r="K334" i="12" s="1"/>
  <c r="N133" i="11"/>
  <c r="F112" i="12" s="1"/>
  <c r="K112" i="12" s="1"/>
  <c r="N69" i="11"/>
  <c r="F240" i="12" s="1"/>
  <c r="K240" i="12" s="1"/>
  <c r="N95" i="11"/>
  <c r="F232" i="12" s="1"/>
  <c r="K232" i="12" s="1"/>
  <c r="N293" i="11"/>
  <c r="F22" i="12" s="1"/>
  <c r="K22" i="12" s="1"/>
  <c r="N228" i="11"/>
  <c r="F248" i="12" s="1"/>
  <c r="N166" i="11"/>
  <c r="F86" i="12" s="1"/>
  <c r="K86" i="12" s="1"/>
  <c r="N100" i="11"/>
  <c r="F245" i="12" s="1"/>
  <c r="N36" i="11"/>
  <c r="F191" i="12" s="1"/>
  <c r="K191" i="12" s="1"/>
  <c r="N330" i="11"/>
  <c r="F76" i="12" s="1"/>
  <c r="K76" i="12" s="1"/>
  <c r="N278" i="11"/>
  <c r="F52" i="12" s="1"/>
  <c r="K52" i="12" s="1"/>
  <c r="N201" i="11"/>
  <c r="F120" i="12" s="1"/>
  <c r="K120" i="12" s="1"/>
  <c r="N138" i="11"/>
  <c r="F211" i="12" s="1"/>
  <c r="K211" i="12" s="1"/>
  <c r="N74" i="11"/>
  <c r="F150" i="12" s="1"/>
  <c r="K150" i="12" s="1"/>
  <c r="N198" i="11"/>
  <c r="F235" i="12" s="1"/>
  <c r="K235" i="12" s="1"/>
  <c r="N326" i="11"/>
  <c r="F79" i="12" s="1"/>
  <c r="K79" i="12" s="1"/>
  <c r="N134" i="11"/>
  <c r="F312" i="12" s="1"/>
  <c r="K312" i="12" s="1"/>
  <c r="N237" i="11"/>
  <c r="F250" i="12" s="1"/>
  <c r="N340" i="11"/>
  <c r="F363" i="12" s="1"/>
  <c r="N169" i="11"/>
  <c r="F164" i="12" s="1"/>
  <c r="K164" i="12" s="1"/>
  <c r="N96" i="11"/>
  <c r="F319" i="12" s="1"/>
  <c r="K319" i="12" s="1"/>
  <c r="N254" i="11"/>
  <c r="F278" i="12" s="1"/>
  <c r="K278" i="12" s="1"/>
  <c r="N229" i="11"/>
  <c r="F309" i="12" s="1"/>
  <c r="K309" i="12" s="1"/>
  <c r="N320" i="11"/>
  <c r="F215" i="12" s="1"/>
  <c r="K215" i="12" s="1"/>
  <c r="N132" i="11"/>
  <c r="F296" i="12" s="1"/>
  <c r="K296" i="12" s="1"/>
  <c r="N172" i="11"/>
  <c r="F326" i="12" s="1"/>
  <c r="K326" i="12" s="1"/>
  <c r="N145" i="11"/>
  <c r="F357" i="12" s="1"/>
  <c r="N342" i="11"/>
  <c r="F328" i="12" s="1"/>
  <c r="K328" i="12" s="1"/>
  <c r="N297" i="11"/>
  <c r="F87" i="12" s="1"/>
  <c r="K87" i="12" s="1"/>
  <c r="N231" i="11"/>
  <c r="F74" i="12" s="1"/>
  <c r="K74" i="12" s="1"/>
  <c r="N121" i="11"/>
  <c r="F270" i="12" s="1"/>
  <c r="K270" i="12" s="1"/>
  <c r="N349" i="11"/>
  <c r="F264" i="12" s="1"/>
  <c r="K264" i="12" s="1"/>
  <c r="N233" i="11"/>
  <c r="F178" i="12" s="1"/>
  <c r="K178" i="12" s="1"/>
  <c r="N223" i="11"/>
  <c r="F174" i="12" s="1"/>
  <c r="K174" i="12" s="1"/>
  <c r="N127" i="11"/>
  <c r="F149" i="12" s="1"/>
  <c r="K149" i="12" s="1"/>
  <c r="N282" i="11"/>
  <c r="F65" i="12" s="1"/>
  <c r="N249" i="11"/>
  <c r="F331" i="12" s="1"/>
  <c r="K331" i="12" s="1"/>
  <c r="N183" i="11"/>
  <c r="F358" i="12" s="1"/>
  <c r="N120" i="11"/>
  <c r="F311" i="12" s="1"/>
  <c r="K311" i="12" s="1"/>
  <c r="N55" i="11"/>
  <c r="F166" i="12" s="1"/>
  <c r="K166" i="12" s="1"/>
  <c r="N22" i="11"/>
  <c r="F69" i="12" s="1"/>
  <c r="K69" i="12" s="1"/>
  <c r="N71" i="11"/>
  <c r="F113" i="12" s="1"/>
  <c r="K113" i="12" s="1"/>
  <c r="N291" i="11"/>
  <c r="F67" i="12" s="1"/>
  <c r="N214" i="11"/>
  <c r="F225" i="12" s="1"/>
  <c r="K225" i="12" s="1"/>
  <c r="N150" i="11"/>
  <c r="F265" i="12" s="1"/>
  <c r="K265" i="12" s="1"/>
  <c r="N86" i="11"/>
  <c r="F194" i="12" s="1"/>
  <c r="K194" i="12" s="1"/>
  <c r="N25" i="11"/>
  <c r="F143" i="12" s="1"/>
  <c r="K143" i="12" s="1"/>
  <c r="N314" i="11"/>
  <c r="F77" i="12" s="1"/>
  <c r="K77" i="12" s="1"/>
  <c r="N253" i="11"/>
  <c r="F333" i="12" s="1"/>
  <c r="K333" i="12" s="1"/>
  <c r="N188" i="11"/>
  <c r="F128" i="12" s="1"/>
  <c r="K128" i="12" s="1"/>
  <c r="N125" i="11"/>
  <c r="F325" i="12" s="1"/>
  <c r="K325" i="12" s="1"/>
  <c r="N60" i="11"/>
  <c r="F173" i="12" s="1"/>
  <c r="K173" i="12" s="1"/>
  <c r="N345" i="11"/>
  <c r="F364" i="12" s="1"/>
  <c r="N263" i="11"/>
  <c r="F41" i="12" s="1"/>
  <c r="K41" i="12" s="1"/>
  <c r="N220" i="11"/>
  <c r="F72" i="12" s="1"/>
  <c r="K72" i="12" s="1"/>
  <c r="N156" i="11"/>
  <c r="F63" i="12" s="1"/>
  <c r="N92" i="11"/>
  <c r="F302" i="12" s="1"/>
  <c r="K302" i="12" s="1"/>
  <c r="N28" i="11"/>
  <c r="F315" i="12" s="1"/>
  <c r="K315" i="12" s="1"/>
  <c r="N318" i="11"/>
  <c r="F255" i="12" s="1"/>
  <c r="N258" i="11"/>
  <c r="F207" i="12" s="1"/>
  <c r="K207" i="12" s="1"/>
  <c r="N193" i="11"/>
  <c r="F157" i="12" s="1"/>
  <c r="N130" i="11"/>
  <c r="F97" i="12" s="1"/>
  <c r="N66" i="11"/>
  <c r="F70" i="12" s="1"/>
  <c r="K70" i="12" s="1"/>
  <c r="N6" i="11"/>
  <c r="F89" i="12" s="1"/>
  <c r="K89" i="12" s="1"/>
  <c r="N339" i="11"/>
  <c r="F160" i="12" s="1"/>
  <c r="N294" i="11"/>
  <c r="F54" i="12" s="1"/>
  <c r="K54" i="12" s="1"/>
  <c r="N344" i="11"/>
  <c r="F213" i="12" s="1"/>
  <c r="K213" i="12" s="1"/>
  <c r="N45" i="11"/>
  <c r="F269" i="12" s="1"/>
  <c r="K269" i="12" s="1"/>
  <c r="N203" i="11"/>
  <c r="F122" i="12" s="1"/>
  <c r="K122" i="12" s="1"/>
  <c r="N49" i="11"/>
  <c r="F305" i="12" s="1"/>
  <c r="K305" i="12" s="1"/>
  <c r="N313" i="11"/>
  <c r="F104" i="12" s="1"/>
  <c r="N32" i="11"/>
  <c r="F90" i="12" s="1"/>
  <c r="K90" i="12" s="1"/>
  <c r="N68" i="11"/>
  <c r="F83" i="12" s="1"/>
  <c r="K83" i="12" s="1"/>
  <c r="N107" i="11"/>
  <c r="F246" i="12" s="1"/>
  <c r="N106" i="11"/>
  <c r="F306" i="12" s="1"/>
  <c r="K306" i="12" s="1"/>
  <c r="N268" i="11"/>
  <c r="F23" i="12" s="1"/>
  <c r="K23" i="12" s="1"/>
  <c r="N255" i="11"/>
  <c r="F168" i="12" s="1"/>
  <c r="K168" i="12" s="1"/>
  <c r="N190" i="11"/>
  <c r="F290" i="12" s="1"/>
  <c r="K290" i="12" s="1"/>
  <c r="N41" i="11"/>
  <c r="F147" i="12" s="1"/>
  <c r="K147" i="12" s="1"/>
  <c r="N337" i="11"/>
  <c r="F362" i="12" s="1"/>
  <c r="N307" i="11"/>
  <c r="F276" i="12" s="1"/>
  <c r="K276" i="12" s="1"/>
  <c r="N192" i="11"/>
  <c r="F286" i="12" s="1"/>
  <c r="K286" i="12" s="1"/>
  <c r="N182" i="11"/>
  <c r="F197" i="12" s="1"/>
  <c r="K197" i="12" s="1"/>
  <c r="N119" i="11"/>
  <c r="F287" i="12" s="1"/>
  <c r="K287" i="12" s="1"/>
  <c r="N306" i="11"/>
  <c r="F188" i="12" s="1"/>
  <c r="K188" i="12" s="1"/>
  <c r="N240" i="11"/>
  <c r="F172" i="12" s="1"/>
  <c r="K172" i="12" s="1"/>
  <c r="N178" i="11"/>
  <c r="F338" i="12" s="1"/>
  <c r="K338" i="12" s="1"/>
  <c r="N113" i="11"/>
  <c r="F281" i="12" s="1"/>
  <c r="K281" i="12" s="1"/>
  <c r="N47" i="11"/>
  <c r="F184" i="12" s="1"/>
  <c r="K184" i="12" s="1"/>
  <c r="N15" i="11"/>
  <c r="F244" i="12" s="1"/>
  <c r="N336" i="11"/>
  <c r="F327" i="12" s="1"/>
  <c r="K327" i="12" s="1"/>
  <c r="N283" i="11"/>
  <c r="F25" i="12" s="1"/>
  <c r="K25" i="12" s="1"/>
  <c r="N206" i="11"/>
  <c r="F298" i="12" s="1"/>
  <c r="K298" i="12" s="1"/>
  <c r="N142" i="11"/>
  <c r="F115" i="12" s="1"/>
  <c r="K115" i="12" s="1"/>
  <c r="N79" i="11"/>
  <c r="F167" i="12" s="1"/>
  <c r="K167" i="12" s="1"/>
  <c r="N14" i="11"/>
  <c r="F165" i="12" s="1"/>
  <c r="K165" i="12" s="1"/>
  <c r="N311" i="11"/>
  <c r="F231" i="12" s="1"/>
  <c r="K231" i="12" s="1"/>
  <c r="N246" i="11"/>
  <c r="F337" i="12" s="1"/>
  <c r="K337" i="12" s="1"/>
  <c r="N180" i="11"/>
  <c r="F39" i="12" s="1"/>
  <c r="K39" i="12" s="1"/>
  <c r="N117" i="11"/>
  <c r="F36" i="12" s="1"/>
  <c r="K36" i="12" s="1"/>
  <c r="N52" i="11"/>
  <c r="F61" i="12" s="1"/>
  <c r="N335" i="11"/>
  <c r="F284" i="12" s="1"/>
  <c r="K284" i="12" s="1"/>
  <c r="N289" i="11"/>
  <c r="F34" i="12" s="1"/>
  <c r="K34" i="12" s="1"/>
  <c r="N212" i="11"/>
  <c r="F80" i="12" s="1"/>
  <c r="K80" i="12" s="1"/>
  <c r="N148" i="11"/>
  <c r="F98" i="12" s="1"/>
  <c r="N84" i="11"/>
  <c r="F43" i="12" s="1"/>
  <c r="K43" i="12" s="1"/>
  <c r="N20" i="11"/>
  <c r="F141" i="12" s="1"/>
  <c r="K141" i="12" s="1"/>
  <c r="N323" i="11"/>
  <c r="F176" i="12" s="1"/>
  <c r="K176" i="12" s="1"/>
  <c r="N251" i="11"/>
  <c r="F181" i="12" s="1"/>
  <c r="K181" i="12" s="1"/>
  <c r="N185" i="11"/>
  <c r="F342" i="12" s="1"/>
  <c r="K342" i="12" s="1"/>
  <c r="N122" i="11"/>
  <c r="F259" i="12" s="1"/>
  <c r="K259" i="12" s="1"/>
  <c r="N57" i="11"/>
  <c r="F224" i="12" s="1"/>
  <c r="K224" i="12" s="1"/>
  <c r="N7" i="11"/>
  <c r="F81" i="12" s="1"/>
  <c r="K81" i="12" s="1"/>
  <c r="N70" i="11"/>
  <c r="F82" i="12" s="1"/>
  <c r="K82" i="12" s="1"/>
  <c r="N110" i="11"/>
  <c r="F354" i="12" s="1"/>
  <c r="N280" i="11"/>
  <c r="F33" i="12" s="1"/>
  <c r="K33" i="12" s="1"/>
  <c r="N9" i="11"/>
  <c r="F350" i="12" s="1"/>
  <c r="K350" i="12" s="1"/>
  <c r="N308" i="11"/>
  <c r="F294" i="12" s="1"/>
  <c r="K294" i="12" s="1"/>
  <c r="N164" i="11"/>
  <c r="F126" i="12" s="1"/>
  <c r="K126" i="12" s="1"/>
  <c r="N350" i="11"/>
  <c r="F260" i="12" s="1"/>
  <c r="K260" i="12" s="1"/>
  <c r="N331" i="11"/>
  <c r="F186" i="12" s="1"/>
  <c r="K186" i="12" s="1"/>
  <c r="N242" i="11"/>
  <c r="F94" i="12" s="1"/>
  <c r="K94" i="12" s="1"/>
  <c r="N165" i="11"/>
  <c r="F349" i="12" s="1"/>
  <c r="K349" i="12" s="1"/>
  <c r="N173" i="11"/>
  <c r="F321" i="12" s="1"/>
  <c r="K321" i="12" s="1"/>
  <c r="N8" i="11"/>
  <c r="F201" i="12" s="1"/>
  <c r="K201" i="12" s="1"/>
  <c r="N219" i="11"/>
  <c r="F216" i="12" s="1"/>
  <c r="K216" i="12" s="1"/>
  <c r="N102" i="11"/>
  <c r="F192" i="12" s="1"/>
  <c r="K192" i="12" s="1"/>
  <c r="N27" i="11"/>
  <c r="F119" i="12" s="1"/>
  <c r="K119" i="12" s="1"/>
  <c r="N288" i="11"/>
  <c r="F31" i="12" s="1"/>
  <c r="K31" i="12" s="1"/>
  <c r="N67" i="11"/>
  <c r="F221" i="12" s="1"/>
  <c r="K221" i="12" s="1"/>
  <c r="N147" i="11"/>
  <c r="F30" i="12" s="1"/>
  <c r="K30" i="12" s="1"/>
  <c r="N186" i="11"/>
  <c r="F136" i="12" s="1"/>
  <c r="K136" i="12" s="1"/>
  <c r="N116" i="11"/>
  <c r="F230" i="12" s="1"/>
  <c r="K230" i="12" s="1"/>
  <c r="N108" i="11"/>
  <c r="F320" i="12" s="1"/>
  <c r="K320" i="12" s="1"/>
  <c r="N319" i="11"/>
  <c r="F256" i="12" s="1"/>
  <c r="N155" i="11"/>
  <c r="F332" i="12" s="1"/>
  <c r="K332" i="12" s="1"/>
  <c r="N296" i="11"/>
  <c r="F252" i="12" s="1"/>
  <c r="N19" i="11"/>
  <c r="F237" i="12" s="1"/>
  <c r="K237" i="12" s="1"/>
  <c r="N76" i="11"/>
  <c r="F236" i="12" s="1"/>
  <c r="K236" i="12" s="1"/>
  <c r="N99" i="11"/>
  <c r="F170" i="12" s="1"/>
  <c r="K170" i="12" s="1"/>
  <c r="N259" i="11"/>
  <c r="F336" i="12" s="1"/>
  <c r="K336" i="12" s="1"/>
  <c r="N123" i="11"/>
  <c r="F324" i="12" s="1"/>
  <c r="K324" i="12" s="1"/>
  <c r="N50" i="11"/>
  <c r="F241" i="12" s="1"/>
  <c r="K241" i="12" s="1"/>
  <c r="N43" i="11"/>
  <c r="F277" i="12" s="1"/>
  <c r="K277" i="12" s="1"/>
  <c r="N270" i="11"/>
  <c r="F48" i="12" s="1"/>
  <c r="K48" i="12" s="1"/>
  <c r="N91" i="11"/>
  <c r="F85" i="12" s="1"/>
  <c r="K85" i="12" s="1"/>
  <c r="N38" i="11"/>
  <c r="F329" i="12" s="1"/>
  <c r="K329" i="12" s="1"/>
  <c r="L241" i="12" l="1"/>
  <c r="N241" i="12" s="1"/>
  <c r="L34" i="12"/>
  <c r="N34" i="12" s="1"/>
  <c r="L70" i="12"/>
  <c r="N70" i="12" s="1"/>
  <c r="L133" i="12"/>
  <c r="N133" i="12" s="1"/>
  <c r="L116" i="12"/>
  <c r="N116" i="12" s="1"/>
  <c r="L349" i="12"/>
  <c r="N349" i="12" s="1"/>
  <c r="L240" i="12"/>
  <c r="N240" i="12" s="1"/>
  <c r="L203" i="12"/>
  <c r="N203" i="12" s="1"/>
  <c r="L113" i="12"/>
  <c r="N113" i="12" s="1"/>
  <c r="L32" i="12"/>
  <c r="N32" i="12" s="1"/>
  <c r="L69" i="12"/>
  <c r="N69" i="12" s="1"/>
  <c r="L40" i="12"/>
  <c r="N40" i="12" s="1"/>
  <c r="L170" i="12"/>
  <c r="N170" i="12" s="1"/>
  <c r="L36" i="12"/>
  <c r="N36" i="12" s="1"/>
  <c r="L166" i="12"/>
  <c r="N166" i="12" s="1"/>
  <c r="L303" i="12"/>
  <c r="N303" i="12" s="1"/>
  <c r="L348" i="12"/>
  <c r="N348" i="12" s="1"/>
  <c r="L49" i="12"/>
  <c r="N49" i="12" s="1"/>
  <c r="L271" i="12"/>
  <c r="N271" i="12" s="1"/>
  <c r="L204" i="12"/>
  <c r="N204" i="12" s="1"/>
  <c r="L126" i="12"/>
  <c r="N126" i="12" s="1"/>
  <c r="L39" i="12"/>
  <c r="N39" i="12" s="1"/>
  <c r="L292" i="12"/>
  <c r="N292" i="12" s="1"/>
  <c r="L335" i="12"/>
  <c r="N335" i="12" s="1"/>
  <c r="L280" i="12"/>
  <c r="N280" i="12" s="1"/>
  <c r="L313" i="12"/>
  <c r="N313" i="12" s="1"/>
  <c r="L138" i="12"/>
  <c r="N138" i="12" s="1"/>
  <c r="L237" i="12"/>
  <c r="N237" i="12" s="1"/>
  <c r="L294" i="12"/>
  <c r="N294" i="12" s="1"/>
  <c r="L337" i="12"/>
  <c r="N337" i="12" s="1"/>
  <c r="L290" i="12"/>
  <c r="N290" i="12" s="1"/>
  <c r="L315" i="12"/>
  <c r="N315" i="12" s="1"/>
  <c r="L193" i="12"/>
  <c r="N193" i="12" s="1"/>
  <c r="L228" i="12"/>
  <c r="N228" i="12" s="1"/>
  <c r="L340" i="12"/>
  <c r="N340" i="12" s="1"/>
  <c r="L359" i="12"/>
  <c r="N359" i="12" s="1"/>
  <c r="L258" i="12"/>
  <c r="N258" i="12" s="1"/>
  <c r="L360" i="12"/>
  <c r="N360" i="12" s="1"/>
  <c r="L365" i="12"/>
  <c r="N365" i="12" s="1"/>
  <c r="L355" i="12"/>
  <c r="N355" i="12" s="1"/>
  <c r="L356" i="12"/>
  <c r="N356" i="12" s="1"/>
  <c r="L364" i="12"/>
  <c r="N364" i="12" s="1"/>
  <c r="L358" i="12"/>
  <c r="N358" i="12" s="1"/>
  <c r="L257" i="12"/>
  <c r="N257" i="12" s="1"/>
  <c r="L357" i="12"/>
  <c r="N357" i="12" s="1"/>
  <c r="L354" i="12"/>
  <c r="N354" i="12" s="1"/>
  <c r="L363" i="12"/>
  <c r="N363" i="12" s="1"/>
  <c r="L353" i="12"/>
  <c r="N353" i="12" s="1"/>
  <c r="L362" i="12"/>
  <c r="N362" i="12" s="1"/>
  <c r="L361" i="12"/>
  <c r="N361" i="12" s="1"/>
  <c r="L44" i="12"/>
  <c r="N44" i="12" s="1"/>
  <c r="L279" i="12"/>
  <c r="N279" i="12" s="1"/>
  <c r="L134" i="12"/>
  <c r="N134" i="12" s="1"/>
  <c r="L266" i="12"/>
  <c r="N266" i="12" s="1"/>
  <c r="L351" i="12"/>
  <c r="N351" i="12" s="1"/>
  <c r="L94" i="12"/>
  <c r="N94" i="12" s="1"/>
  <c r="L146" i="12"/>
  <c r="N146" i="12" s="1"/>
  <c r="L153" i="12"/>
  <c r="N153" i="12" s="1"/>
  <c r="L319" i="12"/>
  <c r="N319" i="12" s="1"/>
  <c r="L175" i="12"/>
  <c r="N175" i="12" s="1"/>
  <c r="L260" i="12"/>
  <c r="N260" i="12" s="1"/>
  <c r="L207" i="12"/>
  <c r="N207" i="12" s="1"/>
  <c r="L164" i="12"/>
  <c r="N164" i="12" s="1"/>
  <c r="L341" i="12"/>
  <c r="N341" i="12" s="1"/>
  <c r="L131" i="12"/>
  <c r="N131" i="12" s="1"/>
  <c r="L78" i="12"/>
  <c r="N78" i="12" s="1"/>
  <c r="L111" i="12"/>
  <c r="N111" i="12" s="1"/>
  <c r="L92" i="12"/>
  <c r="N92" i="12" s="1"/>
  <c r="L236" i="12"/>
  <c r="N236" i="12" s="1"/>
  <c r="L147" i="12"/>
  <c r="N147" i="12" s="1"/>
  <c r="L311" i="12"/>
  <c r="N311" i="12" s="1"/>
  <c r="L195" i="12"/>
  <c r="N195" i="12" s="1"/>
  <c r="L135" i="12"/>
  <c r="N135" i="12" s="1"/>
  <c r="L242" i="12"/>
  <c r="N242" i="12" s="1"/>
  <c r="L347" i="12"/>
  <c r="N347" i="12" s="1"/>
  <c r="L350" i="12"/>
  <c r="N350" i="12" s="1"/>
  <c r="L231" i="12"/>
  <c r="N231" i="12" s="1"/>
  <c r="L168" i="12"/>
  <c r="N168" i="12" s="1"/>
  <c r="L302" i="12"/>
  <c r="N302" i="12" s="1"/>
  <c r="L331" i="12"/>
  <c r="N331" i="12" s="1"/>
  <c r="L312" i="12"/>
  <c r="N312" i="12" s="1"/>
  <c r="L162" i="12"/>
  <c r="N162" i="12" s="1"/>
  <c r="L322" i="12"/>
  <c r="N322" i="12" s="1"/>
  <c r="L310" i="12"/>
  <c r="N310" i="12" s="1"/>
  <c r="L317" i="12"/>
  <c r="N317" i="12" s="1"/>
  <c r="L297" i="12"/>
  <c r="N297" i="12" s="1"/>
  <c r="L301" i="12"/>
  <c r="N301" i="12" s="1"/>
  <c r="L109" i="12"/>
  <c r="N109" i="12" s="1"/>
  <c r="L323" i="12"/>
  <c r="N323" i="12" s="1"/>
  <c r="L284" i="12"/>
  <c r="N284" i="12" s="1"/>
  <c r="L186" i="12"/>
  <c r="N186" i="12" s="1"/>
  <c r="L28" i="12"/>
  <c r="N28" i="12" s="1"/>
  <c r="L332" i="12"/>
  <c r="N332" i="12" s="1"/>
  <c r="L27" i="12"/>
  <c r="N27" i="12" s="1"/>
  <c r="L50" i="12"/>
  <c r="N50" i="12" s="1"/>
  <c r="L295" i="12"/>
  <c r="N295" i="12" s="1"/>
  <c r="L229" i="12"/>
  <c r="N229" i="12" s="1"/>
  <c r="L352" i="12"/>
  <c r="N352" i="12" s="1"/>
  <c r="L199" i="12"/>
  <c r="N199" i="12" s="1"/>
  <c r="L346" i="12"/>
  <c r="N346" i="12" s="1"/>
  <c r="L59" i="12"/>
  <c r="N59" i="12" s="1"/>
  <c r="L167" i="12"/>
  <c r="N167" i="12" s="1"/>
  <c r="L306" i="12"/>
  <c r="N306" i="12" s="1"/>
  <c r="L72" i="12"/>
  <c r="N72" i="12" s="1"/>
  <c r="L149" i="12"/>
  <c r="N149" i="12" s="1"/>
  <c r="L235" i="12"/>
  <c r="N235" i="12" s="1"/>
  <c r="L293" i="12"/>
  <c r="N293" i="12" s="1"/>
  <c r="L130" i="12"/>
  <c r="N130" i="12" s="1"/>
  <c r="L53" i="12"/>
  <c r="N53" i="12" s="1"/>
  <c r="L137" i="12"/>
  <c r="N137" i="12" s="1"/>
  <c r="L107" i="12"/>
  <c r="N107" i="12" s="1"/>
  <c r="L238" i="12"/>
  <c r="N238" i="12" s="1"/>
  <c r="L222" i="12"/>
  <c r="N222" i="12" s="1"/>
  <c r="L254" i="12"/>
  <c r="N254" i="12" s="1"/>
  <c r="L249" i="12"/>
  <c r="N249" i="12" s="1"/>
  <c r="L245" i="12"/>
  <c r="N245" i="12" s="1"/>
  <c r="L244" i="12"/>
  <c r="N244" i="12" s="1"/>
  <c r="L256" i="12"/>
  <c r="N256" i="12" s="1"/>
  <c r="L247" i="12"/>
  <c r="N247" i="12" s="1"/>
  <c r="L161" i="12"/>
  <c r="N161" i="12" s="1"/>
  <c r="L252" i="12"/>
  <c r="N252" i="12" s="1"/>
  <c r="L250" i="12"/>
  <c r="N250" i="12" s="1"/>
  <c r="L253" i="12"/>
  <c r="N253" i="12" s="1"/>
  <c r="L248" i="12"/>
  <c r="N248" i="12" s="1"/>
  <c r="L255" i="12"/>
  <c r="N255" i="12" s="1"/>
  <c r="L251" i="12"/>
  <c r="N251" i="12" s="1"/>
  <c r="L246" i="12"/>
  <c r="N246" i="12" s="1"/>
  <c r="L217" i="12"/>
  <c r="N217" i="12" s="1"/>
  <c r="L320" i="12"/>
  <c r="N320" i="12" s="1"/>
  <c r="L82" i="12"/>
  <c r="N82" i="12" s="1"/>
  <c r="L115" i="12"/>
  <c r="N115" i="12" s="1"/>
  <c r="L41" i="12"/>
  <c r="N41" i="12" s="1"/>
  <c r="L174" i="12"/>
  <c r="N174" i="12" s="1"/>
  <c r="L150" i="12"/>
  <c r="N150" i="12" s="1"/>
  <c r="L29" i="12"/>
  <c r="N29" i="12" s="1"/>
  <c r="L212" i="12"/>
  <c r="N212" i="12" s="1"/>
  <c r="L272" i="12"/>
  <c r="N272" i="12" s="1"/>
  <c r="L45" i="12"/>
  <c r="N45" i="12" s="1"/>
  <c r="L185" i="12"/>
  <c r="N185" i="12" s="1"/>
  <c r="L144" i="12"/>
  <c r="N144" i="12" s="1"/>
  <c r="L55" i="12"/>
  <c r="N55" i="12" s="1"/>
  <c r="L148" i="12"/>
  <c r="N148" i="12" s="1"/>
  <c r="L309" i="12"/>
  <c r="N309" i="12" s="1"/>
  <c r="L288" i="12"/>
  <c r="N288" i="12" s="1"/>
  <c r="L112" i="12"/>
  <c r="N112" i="12" s="1"/>
  <c r="L56" i="12"/>
  <c r="N56" i="12" s="1"/>
  <c r="L202" i="12"/>
  <c r="N202" i="12" s="1"/>
  <c r="L165" i="12"/>
  <c r="N165" i="12" s="1"/>
  <c r="L83" i="12"/>
  <c r="N83" i="12" s="1"/>
  <c r="L178" i="12"/>
  <c r="N178" i="12" s="1"/>
  <c r="L211" i="12"/>
  <c r="N211" i="12" s="1"/>
  <c r="L187" i="12"/>
  <c r="N187" i="12" s="1"/>
  <c r="L299" i="12"/>
  <c r="N299" i="12" s="1"/>
  <c r="L262" i="12"/>
  <c r="N262" i="12" s="1"/>
  <c r="L47" i="12"/>
  <c r="N47" i="12" s="1"/>
  <c r="L169" i="12"/>
  <c r="N169" i="12" s="1"/>
  <c r="L123" i="12"/>
  <c r="N123" i="12" s="1"/>
  <c r="L151" i="12"/>
  <c r="N151" i="12" s="1"/>
  <c r="L108" i="12"/>
  <c r="N108" i="12" s="1"/>
  <c r="L206" i="12"/>
  <c r="N206" i="12" s="1"/>
  <c r="L136" i="12"/>
  <c r="N136" i="12" s="1"/>
  <c r="L224" i="12"/>
  <c r="N224" i="12" s="1"/>
  <c r="L25" i="12"/>
  <c r="N25" i="12" s="1"/>
  <c r="L90" i="12"/>
  <c r="N90" i="12" s="1"/>
  <c r="L173" i="12"/>
  <c r="N173" i="12" s="1"/>
  <c r="L264" i="12"/>
  <c r="N264" i="12" s="1"/>
  <c r="L120" i="12"/>
  <c r="N120" i="12" s="1"/>
  <c r="L73" i="12"/>
  <c r="N73" i="12" s="1"/>
  <c r="L198" i="12"/>
  <c r="N198" i="12" s="1"/>
  <c r="L243" i="12"/>
  <c r="N243" i="12" s="1"/>
  <c r="L26" i="12"/>
  <c r="N26" i="12" s="1"/>
  <c r="L330" i="12"/>
  <c r="N330" i="12" s="1"/>
  <c r="L127" i="12"/>
  <c r="N127" i="12" s="1"/>
  <c r="L38" i="12"/>
  <c r="N38" i="12" s="1"/>
  <c r="L30" i="12"/>
  <c r="N30" i="12" s="1"/>
  <c r="L259" i="12"/>
  <c r="N259" i="12" s="1"/>
  <c r="L327" i="12"/>
  <c r="N327" i="12" s="1"/>
  <c r="L325" i="12"/>
  <c r="N325" i="12" s="1"/>
  <c r="L270" i="12"/>
  <c r="N270" i="12" s="1"/>
  <c r="L52" i="12"/>
  <c r="N52" i="12" s="1"/>
  <c r="L75" i="12"/>
  <c r="N75" i="12" s="1"/>
  <c r="L275" i="12"/>
  <c r="N275" i="12" s="1"/>
  <c r="L261" i="12"/>
  <c r="N261" i="12" s="1"/>
  <c r="L42" i="12"/>
  <c r="N42" i="12" s="1"/>
  <c r="L200" i="12"/>
  <c r="N200" i="12" s="1"/>
  <c r="L218" i="12"/>
  <c r="N218" i="12" s="1"/>
  <c r="L124" i="12"/>
  <c r="N124" i="12" s="1"/>
  <c r="L104" i="12"/>
  <c r="N104" i="12" s="1"/>
  <c r="L95" i="12"/>
  <c r="N95" i="12" s="1"/>
  <c r="L68" i="12"/>
  <c r="N68" i="12" s="1"/>
  <c r="L102" i="12"/>
  <c r="N102" i="12" s="1"/>
  <c r="L96" i="12"/>
  <c r="N96" i="12" s="1"/>
  <c r="L100" i="12"/>
  <c r="N100" i="12" s="1"/>
  <c r="L97" i="12"/>
  <c r="N97" i="12" s="1"/>
  <c r="L103" i="12"/>
  <c r="N103" i="12" s="1"/>
  <c r="L99" i="12"/>
  <c r="N99" i="12" s="1"/>
  <c r="L98" i="12"/>
  <c r="N98" i="12" s="1"/>
  <c r="L101" i="12"/>
  <c r="N101" i="12" s="1"/>
  <c r="L324" i="12"/>
  <c r="N324" i="12" s="1"/>
  <c r="L268" i="12"/>
  <c r="N268" i="12" s="1"/>
  <c r="L344" i="12"/>
  <c r="N344" i="12" s="1"/>
  <c r="L106" i="12"/>
  <c r="N106" i="12" s="1"/>
  <c r="L79" i="12"/>
  <c r="N79" i="12" s="1"/>
  <c r="L81" i="12"/>
  <c r="N81" i="12" s="1"/>
  <c r="L342" i="12"/>
  <c r="N342" i="12" s="1"/>
  <c r="L128" i="12"/>
  <c r="N128" i="12" s="1"/>
  <c r="L300" i="12"/>
  <c r="N300" i="12" s="1"/>
  <c r="L289" i="12"/>
  <c r="N289" i="12" s="1"/>
  <c r="L283" i="12"/>
  <c r="N283" i="12" s="1"/>
  <c r="L291" i="12"/>
  <c r="N291" i="12" s="1"/>
  <c r="L181" i="12"/>
  <c r="N181" i="12" s="1"/>
  <c r="L333" i="12"/>
  <c r="N333" i="12" s="1"/>
  <c r="L155" i="12"/>
  <c r="N155" i="12" s="1"/>
  <c r="L156" i="12"/>
  <c r="N156" i="12" s="1"/>
  <c r="L159" i="12"/>
  <c r="N159" i="12" s="1"/>
  <c r="L157" i="12"/>
  <c r="N157" i="12" s="1"/>
  <c r="L154" i="12"/>
  <c r="N154" i="12" s="1"/>
  <c r="L160" i="12"/>
  <c r="N160" i="12" s="1"/>
  <c r="L105" i="12"/>
  <c r="N105" i="12" s="1"/>
  <c r="L158" i="12"/>
  <c r="N158" i="12" s="1"/>
  <c r="L209" i="12"/>
  <c r="N209" i="12" s="1"/>
  <c r="L273" i="12"/>
  <c r="N273" i="12" s="1"/>
  <c r="L129" i="12"/>
  <c r="N129" i="12" s="1"/>
  <c r="L142" i="12"/>
  <c r="N142" i="12" s="1"/>
  <c r="L132" i="12"/>
  <c r="N132" i="12" s="1"/>
  <c r="L119" i="12"/>
  <c r="N119" i="12" s="1"/>
  <c r="L176" i="12"/>
  <c r="N176" i="12" s="1"/>
  <c r="L281" i="12"/>
  <c r="N281" i="12" s="1"/>
  <c r="L269" i="12"/>
  <c r="N269" i="12" s="1"/>
  <c r="L77" i="12"/>
  <c r="N77" i="12" s="1"/>
  <c r="L328" i="12"/>
  <c r="N328" i="12" s="1"/>
  <c r="L219" i="12"/>
  <c r="N219" i="12" s="1"/>
  <c r="L239" i="12"/>
  <c r="N239" i="12" s="1"/>
  <c r="L227" i="12"/>
  <c r="N227" i="12" s="1"/>
  <c r="L316" i="12"/>
  <c r="N316" i="12" s="1"/>
  <c r="L220" i="12"/>
  <c r="N220" i="12" s="1"/>
  <c r="L93" i="12"/>
  <c r="N93" i="12" s="1"/>
  <c r="L58" i="12"/>
  <c r="N58" i="12" s="1"/>
  <c r="L171" i="12"/>
  <c r="N171" i="12" s="1"/>
  <c r="L329" i="12"/>
  <c r="N329" i="12" s="1"/>
  <c r="L192" i="12"/>
  <c r="N192" i="12" s="1"/>
  <c r="L141" i="12"/>
  <c r="N141" i="12" s="1"/>
  <c r="L338" i="12"/>
  <c r="N338" i="12" s="1"/>
  <c r="L213" i="12"/>
  <c r="N213" i="12" s="1"/>
  <c r="L143" i="12"/>
  <c r="N143" i="12" s="1"/>
  <c r="L86" i="12"/>
  <c r="N86" i="12" s="1"/>
  <c r="L114" i="12"/>
  <c r="N114" i="12" s="1"/>
  <c r="L180" i="12"/>
  <c r="N180" i="12" s="1"/>
  <c r="L121" i="12"/>
  <c r="N121" i="12" s="1"/>
  <c r="L189" i="12"/>
  <c r="N189" i="12" s="1"/>
  <c r="L208" i="12"/>
  <c r="N208" i="12" s="1"/>
  <c r="L57" i="12"/>
  <c r="N57" i="12" s="1"/>
  <c r="L152" i="12"/>
  <c r="N152" i="12" s="1"/>
  <c r="L140" i="12"/>
  <c r="N140" i="12" s="1"/>
  <c r="L183" i="12"/>
  <c r="N183" i="12" s="1"/>
  <c r="L278" i="12"/>
  <c r="N278" i="12" s="1"/>
  <c r="L37" i="12"/>
  <c r="N37" i="12" s="1"/>
  <c r="L276" i="12"/>
  <c r="N276" i="12" s="1"/>
  <c r="L190" i="12"/>
  <c r="N190" i="12" s="1"/>
  <c r="L33" i="12"/>
  <c r="N33" i="12" s="1"/>
  <c r="L298" i="12"/>
  <c r="N298" i="12" s="1"/>
  <c r="L74" i="12"/>
  <c r="N74" i="12" s="1"/>
  <c r="L267" i="12"/>
  <c r="N267" i="12" s="1"/>
  <c r="L318" i="12"/>
  <c r="N318" i="12" s="1"/>
  <c r="L233" i="12"/>
  <c r="N233" i="12" s="1"/>
  <c r="L31" i="12"/>
  <c r="N31" i="12" s="1"/>
  <c r="L122" i="12"/>
  <c r="N122" i="12" s="1"/>
  <c r="L191" i="12"/>
  <c r="N191" i="12" s="1"/>
  <c r="L223" i="12"/>
  <c r="N223" i="12" s="1"/>
  <c r="L196" i="12"/>
  <c r="N196" i="12" s="1"/>
  <c r="L216" i="12"/>
  <c r="N216" i="12" s="1"/>
  <c r="L172" i="12"/>
  <c r="N172" i="12" s="1"/>
  <c r="L194" i="12"/>
  <c r="N194" i="12" s="1"/>
  <c r="L282" i="12"/>
  <c r="N282" i="12" s="1"/>
  <c r="L263" i="12"/>
  <c r="N263" i="12" s="1"/>
  <c r="L118" i="12"/>
  <c r="N118" i="12" s="1"/>
  <c r="L84" i="12"/>
  <c r="N84" i="12" s="1"/>
  <c r="L48" i="12"/>
  <c r="N48" i="12" s="1"/>
  <c r="L265" i="12"/>
  <c r="N265" i="12" s="1"/>
  <c r="L179" i="12"/>
  <c r="N179" i="12" s="1"/>
  <c r="L145" i="12"/>
  <c r="N145" i="12" s="1"/>
  <c r="L139" i="12"/>
  <c r="N139" i="12" s="1"/>
  <c r="L343" i="12"/>
  <c r="N343" i="12" s="1"/>
  <c r="L197" i="12"/>
  <c r="N197" i="12" s="1"/>
  <c r="L182" i="12"/>
  <c r="N182" i="12" s="1"/>
  <c r="L286" i="12"/>
  <c r="N286" i="12" s="1"/>
  <c r="L308" i="12"/>
  <c r="N308" i="12" s="1"/>
  <c r="L336" i="12"/>
  <c r="N336" i="12" s="1"/>
  <c r="L334" i="12"/>
  <c r="N334" i="12" s="1"/>
  <c r="L110" i="12"/>
  <c r="N110" i="12" s="1"/>
  <c r="L23" i="12"/>
  <c r="N23" i="12" s="1"/>
  <c r="L230" i="12"/>
  <c r="N230" i="12" s="1"/>
  <c r="L221" i="12"/>
  <c r="N221" i="12" s="1"/>
  <c r="L305" i="12"/>
  <c r="N305" i="12" s="1"/>
  <c r="L76" i="12"/>
  <c r="N76" i="12" s="1"/>
  <c r="L314" i="12"/>
  <c r="N314" i="12" s="1"/>
  <c r="L46" i="12"/>
  <c r="N46" i="12" s="1"/>
  <c r="L71" i="12"/>
  <c r="N71" i="12" s="1"/>
  <c r="L184" i="12"/>
  <c r="N184" i="12" s="1"/>
  <c r="L87" i="12"/>
  <c r="N87" i="12" s="1"/>
  <c r="L304" i="12"/>
  <c r="N304" i="12" s="1"/>
  <c r="L117" i="12"/>
  <c r="N117" i="12" s="1"/>
  <c r="L85" i="12"/>
  <c r="N85" i="12" s="1"/>
  <c r="L43" i="12"/>
  <c r="N43" i="12" s="1"/>
  <c r="L54" i="12"/>
  <c r="N54" i="12" s="1"/>
  <c r="L326" i="12"/>
  <c r="N326" i="12" s="1"/>
  <c r="L163" i="12"/>
  <c r="N163" i="12" s="1"/>
  <c r="L285" i="12"/>
  <c r="N285" i="12" s="1"/>
  <c r="L234" i="12"/>
  <c r="N234" i="12" s="1"/>
  <c r="L125" i="12"/>
  <c r="N125" i="12" s="1"/>
  <c r="L345" i="12"/>
  <c r="N345" i="12" s="1"/>
  <c r="L201" i="12"/>
  <c r="N201" i="12" s="1"/>
  <c r="L188" i="12"/>
  <c r="N188" i="12" s="1"/>
  <c r="L296" i="12"/>
  <c r="N296" i="12" s="1"/>
  <c r="L22" i="12"/>
  <c r="N22" i="12" s="1"/>
  <c r="L274" i="12"/>
  <c r="N274" i="12" s="1"/>
  <c r="L51" i="12"/>
  <c r="N51" i="12" s="1"/>
  <c r="L214" i="12"/>
  <c r="N214" i="12" s="1"/>
  <c r="L205" i="12"/>
  <c r="N205" i="12" s="1"/>
  <c r="L339" i="12"/>
  <c r="N339" i="12" s="1"/>
  <c r="L277" i="12"/>
  <c r="N277" i="12" s="1"/>
  <c r="L321" i="12"/>
  <c r="N321" i="12" s="1"/>
  <c r="L80" i="12"/>
  <c r="N80" i="12" s="1"/>
  <c r="L287" i="12"/>
  <c r="N287" i="12" s="1"/>
  <c r="L89" i="12"/>
  <c r="N89" i="12" s="1"/>
  <c r="L225" i="12"/>
  <c r="N225" i="12" s="1"/>
  <c r="L215" i="12"/>
  <c r="N215" i="12" s="1"/>
  <c r="L232" i="12"/>
  <c r="N232" i="12" s="1"/>
  <c r="L24" i="12"/>
  <c r="N24" i="12" s="1"/>
  <c r="L91" i="12"/>
  <c r="N91" i="12" s="1"/>
  <c r="L307" i="12"/>
  <c r="N307" i="12" s="1"/>
  <c r="L61" i="12"/>
  <c r="N61" i="12" s="1"/>
  <c r="L21" i="12"/>
  <c r="N21" i="12" s="1"/>
  <c r="L67" i="12"/>
  <c r="N67" i="12" s="1"/>
  <c r="L65" i="12"/>
  <c r="N65" i="12" s="1"/>
  <c r="L64" i="12"/>
  <c r="N64" i="12" s="1"/>
  <c r="L66" i="12"/>
  <c r="N66" i="12" s="1"/>
  <c r="L63" i="12"/>
  <c r="N63" i="12" s="1"/>
  <c r="L62" i="12"/>
  <c r="N62" i="12" s="1"/>
  <c r="L60" i="12"/>
  <c r="N60" i="12" s="1"/>
  <c r="L177" i="12"/>
  <c r="N177" i="12" s="1"/>
  <c r="L226" i="12"/>
  <c r="N226" i="12" s="1"/>
  <c r="L35" i="12"/>
  <c r="N35" i="12" s="1"/>
  <c r="L88" i="12"/>
  <c r="N88" i="12" s="1"/>
  <c r="L210" i="12"/>
  <c r="N210" i="12" s="1"/>
  <c r="F8" i="12" l="1"/>
  <c r="O208" i="12" s="1"/>
  <c r="P208" i="12" s="1"/>
  <c r="F9" i="12"/>
  <c r="O257" i="12" s="1"/>
  <c r="P257" i="12" s="1"/>
  <c r="F5" i="12"/>
  <c r="O57" i="12" s="1"/>
  <c r="P57" i="12" s="1"/>
  <c r="F6" i="12"/>
  <c r="O102" i="12" s="1"/>
  <c r="P102" i="12" s="1"/>
  <c r="F7" i="12"/>
  <c r="O108" i="12" s="1"/>
  <c r="P108" i="12" s="1"/>
  <c r="O217" i="12" l="1"/>
  <c r="P217" i="12" s="1"/>
  <c r="O215" i="12"/>
  <c r="P215" i="12" s="1"/>
  <c r="O59" i="12"/>
  <c r="P59" i="12" s="1"/>
  <c r="O43" i="12"/>
  <c r="P43" i="12" s="1"/>
  <c r="O32" i="12"/>
  <c r="P32" i="12" s="1"/>
  <c r="O165" i="12"/>
  <c r="P165" i="12" s="1"/>
  <c r="O234" i="12"/>
  <c r="P234" i="12" s="1"/>
  <c r="O47" i="12"/>
  <c r="P47" i="12" s="1"/>
  <c r="O206" i="12"/>
  <c r="P206" i="12" s="1"/>
  <c r="O30" i="12"/>
  <c r="P30" i="12" s="1"/>
  <c r="O231" i="12"/>
  <c r="P231" i="12" s="1"/>
  <c r="O58" i="12"/>
  <c r="P58" i="12" s="1"/>
  <c r="O309" i="12"/>
  <c r="P309" i="12" s="1"/>
  <c r="O51" i="12"/>
  <c r="P51" i="12" s="1"/>
  <c r="O146" i="12"/>
  <c r="P146" i="12" s="1"/>
  <c r="O255" i="12"/>
  <c r="P255" i="12" s="1"/>
  <c r="O352" i="12"/>
  <c r="P352" i="12" s="1"/>
  <c r="O54" i="12"/>
  <c r="P54" i="12" s="1"/>
  <c r="O353" i="12"/>
  <c r="P353" i="12" s="1"/>
  <c r="O245" i="12"/>
  <c r="P245" i="12" s="1"/>
  <c r="O56" i="12"/>
  <c r="P56" i="12" s="1"/>
  <c r="O212" i="12"/>
  <c r="P212" i="12" s="1"/>
  <c r="O221" i="12"/>
  <c r="P221" i="12" s="1"/>
  <c r="O190" i="12"/>
  <c r="P190" i="12" s="1"/>
  <c r="O52" i="12"/>
  <c r="P52" i="12" s="1"/>
  <c r="O65" i="12"/>
  <c r="P65" i="12" s="1"/>
  <c r="O31" i="12"/>
  <c r="P31" i="12" s="1"/>
  <c r="O26" i="12"/>
  <c r="P26" i="12" s="1"/>
  <c r="O112" i="12"/>
  <c r="P112" i="12" s="1"/>
  <c r="O37" i="12"/>
  <c r="P37" i="12" s="1"/>
  <c r="O334" i="12"/>
  <c r="P334" i="12" s="1"/>
  <c r="O24" i="12"/>
  <c r="P24" i="12" s="1"/>
  <c r="O61" i="12"/>
  <c r="P61" i="12" s="1"/>
  <c r="O297" i="12"/>
  <c r="P297" i="12" s="1"/>
  <c r="O332" i="12"/>
  <c r="P332" i="12" s="1"/>
  <c r="O313" i="12"/>
  <c r="P313" i="12" s="1"/>
  <c r="O62" i="12"/>
  <c r="P62" i="12" s="1"/>
  <c r="O354" i="12"/>
  <c r="P354" i="12" s="1"/>
  <c r="O295" i="12"/>
  <c r="P295" i="12" s="1"/>
  <c r="O317" i="12"/>
  <c r="P317" i="12" s="1"/>
  <c r="O33" i="12"/>
  <c r="P33" i="12" s="1"/>
  <c r="O42" i="12"/>
  <c r="P42" i="12" s="1"/>
  <c r="O303" i="12"/>
  <c r="P303" i="12" s="1"/>
  <c r="O359" i="12"/>
  <c r="P359" i="12" s="1"/>
  <c r="O363" i="12"/>
  <c r="P363" i="12" s="1"/>
  <c r="O64" i="12"/>
  <c r="P64" i="12" s="1"/>
  <c r="O39" i="12"/>
  <c r="P39" i="12" s="1"/>
  <c r="O38" i="12"/>
  <c r="P38" i="12" s="1"/>
  <c r="O173" i="12"/>
  <c r="P173" i="12" s="1"/>
  <c r="O23" i="12"/>
  <c r="P23" i="12" s="1"/>
  <c r="O198" i="12"/>
  <c r="P198" i="12" s="1"/>
  <c r="O46" i="12"/>
  <c r="P46" i="12" s="1"/>
  <c r="O149" i="12"/>
  <c r="P149" i="12" s="1"/>
  <c r="O254" i="12"/>
  <c r="P254" i="12" s="1"/>
  <c r="O315" i="12"/>
  <c r="P315" i="12" s="1"/>
  <c r="O260" i="12"/>
  <c r="P260" i="12" s="1"/>
  <c r="O243" i="12"/>
  <c r="P243" i="12" s="1"/>
  <c r="O272" i="12"/>
  <c r="P272" i="12" s="1"/>
  <c r="O338" i="12"/>
  <c r="P338" i="12" s="1"/>
  <c r="O269" i="12"/>
  <c r="P269" i="12" s="1"/>
  <c r="O53" i="12"/>
  <c r="P53" i="12" s="1"/>
  <c r="O274" i="12"/>
  <c r="P274" i="12" s="1"/>
  <c r="O66" i="12"/>
  <c r="P66" i="12" s="1"/>
  <c r="O302" i="12"/>
  <c r="P302" i="12" s="1"/>
  <c r="O182" i="12"/>
  <c r="P182" i="12" s="1"/>
  <c r="O200" i="12"/>
  <c r="P200" i="12" s="1"/>
  <c r="O256" i="12"/>
  <c r="P256" i="12" s="1"/>
  <c r="O308" i="12"/>
  <c r="P308" i="12" s="1"/>
  <c r="O45" i="12"/>
  <c r="P45" i="12" s="1"/>
  <c r="O181" i="12"/>
  <c r="P181" i="12" s="1"/>
  <c r="O220" i="12"/>
  <c r="P220" i="12" s="1"/>
  <c r="O44" i="12"/>
  <c r="P44" i="12" s="1"/>
  <c r="O188" i="12"/>
  <c r="P188" i="12" s="1"/>
  <c r="O27" i="12"/>
  <c r="P27" i="12" s="1"/>
  <c r="O225" i="12"/>
  <c r="P225" i="12" s="1"/>
  <c r="O25" i="12"/>
  <c r="P25" i="12" s="1"/>
  <c r="O229" i="12"/>
  <c r="P229" i="12" s="1"/>
  <c r="O283" i="12"/>
  <c r="P283" i="12" s="1"/>
  <c r="O346" i="12"/>
  <c r="P346" i="12" s="1"/>
  <c r="O196" i="12"/>
  <c r="P196" i="12" s="1"/>
  <c r="O327" i="12"/>
  <c r="P327" i="12" s="1"/>
  <c r="O191" i="12"/>
  <c r="P191" i="12" s="1"/>
  <c r="O307" i="12"/>
  <c r="P307" i="12" s="1"/>
  <c r="O63" i="12"/>
  <c r="P63" i="12" s="1"/>
  <c r="O22" i="12"/>
  <c r="P22" i="12" s="1"/>
  <c r="O109" i="12"/>
  <c r="P109" i="12" s="1"/>
  <c r="O258" i="12"/>
  <c r="P258" i="12" s="1"/>
  <c r="O293" i="12"/>
  <c r="P293" i="12" s="1"/>
  <c r="O40" i="12"/>
  <c r="P40" i="12" s="1"/>
  <c r="O189" i="12"/>
  <c r="P189" i="12" s="1"/>
  <c r="O50" i="12"/>
  <c r="P50" i="12" s="1"/>
  <c r="O312" i="12"/>
  <c r="P312" i="12" s="1"/>
  <c r="O55" i="12"/>
  <c r="P55" i="12" s="1"/>
  <c r="O21" i="12"/>
  <c r="P21" i="12" s="1"/>
  <c r="O67" i="12"/>
  <c r="P67" i="12" s="1"/>
  <c r="O36" i="12"/>
  <c r="P36" i="12" s="1"/>
  <c r="O348" i="12"/>
  <c r="P348" i="12" s="1"/>
  <c r="O114" i="12"/>
  <c r="P114" i="12" s="1"/>
  <c r="O28" i="12"/>
  <c r="P28" i="12" s="1"/>
  <c r="O326" i="12"/>
  <c r="P326" i="12" s="1"/>
  <c r="O41" i="12"/>
  <c r="P41" i="12" s="1"/>
  <c r="O350" i="12"/>
  <c r="P350" i="12" s="1"/>
  <c r="O364" i="12"/>
  <c r="P364" i="12" s="1"/>
  <c r="O246" i="12"/>
  <c r="P246" i="12" s="1"/>
  <c r="O311" i="12"/>
  <c r="P311" i="12" s="1"/>
  <c r="O202" i="12"/>
  <c r="P202" i="12" s="1"/>
  <c r="O223" i="12"/>
  <c r="P223" i="12" s="1"/>
  <c r="O29" i="12"/>
  <c r="P29" i="12" s="1"/>
  <c r="O161" i="12"/>
  <c r="P161" i="12" s="1"/>
  <c r="O60" i="12"/>
  <c r="P60" i="12" s="1"/>
  <c r="O82" i="12"/>
  <c r="P82" i="12" s="1"/>
  <c r="O70" i="12"/>
  <c r="P70" i="12" s="1"/>
  <c r="O180" i="12"/>
  <c r="P180" i="12" s="1"/>
  <c r="O119" i="12"/>
  <c r="P119" i="12" s="1"/>
  <c r="O336" i="12"/>
  <c r="P336" i="12" s="1"/>
  <c r="O159" i="12"/>
  <c r="P159" i="12" s="1"/>
  <c r="O325" i="12"/>
  <c r="P325" i="12" s="1"/>
  <c r="O281" i="12"/>
  <c r="P281" i="12" s="1"/>
  <c r="O342" i="12"/>
  <c r="P342" i="12" s="1"/>
  <c r="O214" i="12"/>
  <c r="P214" i="12" s="1"/>
  <c r="O285" i="12"/>
  <c r="P285" i="12" s="1"/>
  <c r="O340" i="12"/>
  <c r="P340" i="12" s="1"/>
  <c r="O347" i="12"/>
  <c r="P347" i="12" s="1"/>
  <c r="O249" i="12"/>
  <c r="P249" i="12" s="1"/>
  <c r="O259" i="12"/>
  <c r="P259" i="12" s="1"/>
  <c r="O316" i="12"/>
  <c r="P316" i="12" s="1"/>
  <c r="O84" i="12"/>
  <c r="P84" i="12" s="1"/>
  <c r="O101" i="12"/>
  <c r="P101" i="12" s="1"/>
  <c r="O137" i="12"/>
  <c r="P137" i="12" s="1"/>
  <c r="O68" i="12"/>
  <c r="P68" i="12" s="1"/>
  <c r="O120" i="12"/>
  <c r="P120" i="12" s="1"/>
  <c r="O98" i="12"/>
  <c r="P98" i="12" s="1"/>
  <c r="O151" i="12"/>
  <c r="P151" i="12" s="1"/>
  <c r="O72" i="12"/>
  <c r="P72" i="12" s="1"/>
  <c r="O139" i="12"/>
  <c r="P139" i="12" s="1"/>
  <c r="O117" i="12"/>
  <c r="P117" i="12" s="1"/>
  <c r="O124" i="12"/>
  <c r="P124" i="12" s="1"/>
  <c r="O75" i="12"/>
  <c r="P75" i="12" s="1"/>
  <c r="O166" i="12"/>
  <c r="P166" i="12" s="1"/>
  <c r="O351" i="12"/>
  <c r="P351" i="12" s="1"/>
  <c r="O169" i="12"/>
  <c r="P169" i="12" s="1"/>
  <c r="O160" i="12"/>
  <c r="P160" i="12" s="1"/>
  <c r="O248" i="12"/>
  <c r="P248" i="12" s="1"/>
  <c r="O321" i="12"/>
  <c r="P321" i="12" s="1"/>
  <c r="O226" i="12"/>
  <c r="P226" i="12" s="1"/>
  <c r="O163" i="12"/>
  <c r="P163" i="12" s="1"/>
  <c r="O86" i="12"/>
  <c r="P86" i="12" s="1"/>
  <c r="O288" i="12"/>
  <c r="P288" i="12" s="1"/>
  <c r="O203" i="12"/>
  <c r="P203" i="12" s="1"/>
  <c r="O122" i="12"/>
  <c r="P122" i="12" s="1"/>
  <c r="O237" i="12"/>
  <c r="P237" i="12" s="1"/>
  <c r="O100" i="12"/>
  <c r="P100" i="12" s="1"/>
  <c r="O132" i="12"/>
  <c r="P132" i="12" s="1"/>
  <c r="O233" i="12"/>
  <c r="P233" i="12" s="1"/>
  <c r="O322" i="12"/>
  <c r="P322" i="12" s="1"/>
  <c r="O232" i="12"/>
  <c r="P232" i="12" s="1"/>
  <c r="O242" i="12"/>
  <c r="P242" i="12" s="1"/>
  <c r="O156" i="12"/>
  <c r="P156" i="12" s="1"/>
  <c r="O282" i="12"/>
  <c r="P282" i="12" s="1"/>
  <c r="O157" i="12"/>
  <c r="P157" i="12" s="1"/>
  <c r="O129" i="12"/>
  <c r="P129" i="12" s="1"/>
  <c r="O104" i="12"/>
  <c r="P104" i="12" s="1"/>
  <c r="O305" i="12"/>
  <c r="P305" i="12" s="1"/>
  <c r="O292" i="12"/>
  <c r="P292" i="12" s="1"/>
  <c r="O301" i="12"/>
  <c r="P301" i="12" s="1"/>
  <c r="O328" i="12"/>
  <c r="P328" i="12" s="1"/>
  <c r="O235" i="12"/>
  <c r="P235" i="12" s="1"/>
  <c r="O227" i="12"/>
  <c r="P227" i="12" s="1"/>
  <c r="O318" i="12"/>
  <c r="P318" i="12" s="1"/>
  <c r="O341" i="12"/>
  <c r="P341" i="12" s="1"/>
  <c r="O228" i="12"/>
  <c r="P228" i="12" s="1"/>
  <c r="O222" i="12"/>
  <c r="P222" i="12" s="1"/>
  <c r="O150" i="12"/>
  <c r="P150" i="12" s="1"/>
  <c r="O171" i="12"/>
  <c r="P171" i="12" s="1"/>
  <c r="O296" i="12"/>
  <c r="P296" i="12" s="1"/>
  <c r="O207" i="12"/>
  <c r="P207" i="12" s="1"/>
  <c r="O183" i="12"/>
  <c r="P183" i="12" s="1"/>
  <c r="O358" i="12"/>
  <c r="P358" i="12" s="1"/>
  <c r="O106" i="12"/>
  <c r="P106" i="12" s="1"/>
  <c r="O251" i="12"/>
  <c r="P251" i="12" s="1"/>
  <c r="O125" i="12"/>
  <c r="P125" i="12" s="1"/>
  <c r="O197" i="12"/>
  <c r="P197" i="12" s="1"/>
  <c r="O89" i="12"/>
  <c r="P89" i="12" s="1"/>
  <c r="O344" i="12"/>
  <c r="P344" i="12" s="1"/>
  <c r="O266" i="12"/>
  <c r="P266" i="12" s="1"/>
  <c r="O174" i="12"/>
  <c r="P174" i="12" s="1"/>
  <c r="O262" i="12"/>
  <c r="P262" i="12" s="1"/>
  <c r="O103" i="12"/>
  <c r="P103" i="12" s="1"/>
  <c r="O252" i="12"/>
  <c r="P252" i="12" s="1"/>
  <c r="O76" i="12"/>
  <c r="P76" i="12" s="1"/>
  <c r="O162" i="12"/>
  <c r="P162" i="12" s="1"/>
  <c r="O73" i="12"/>
  <c r="P73" i="12" s="1"/>
  <c r="O79" i="12"/>
  <c r="P79" i="12" s="1"/>
  <c r="O99" i="12"/>
  <c r="P99" i="12" s="1"/>
  <c r="O74" i="12"/>
  <c r="P74" i="12" s="1"/>
  <c r="O128" i="12"/>
  <c r="P128" i="12" s="1"/>
  <c r="O324" i="12"/>
  <c r="P324" i="12" s="1"/>
  <c r="O349" i="12"/>
  <c r="P349" i="12" s="1"/>
  <c r="O263" i="12"/>
  <c r="P263" i="12" s="1"/>
  <c r="O276" i="12"/>
  <c r="P276" i="12" s="1"/>
  <c r="O81" i="12"/>
  <c r="P81" i="12" s="1"/>
  <c r="O287" i="12"/>
  <c r="P287" i="12" s="1"/>
  <c r="O83" i="12"/>
  <c r="P83" i="12" s="1"/>
  <c r="O193" i="12"/>
  <c r="P193" i="12" s="1"/>
  <c r="O127" i="12"/>
  <c r="P127" i="12" s="1"/>
  <c r="O97" i="12"/>
  <c r="P97" i="12" s="1"/>
  <c r="O239" i="12"/>
  <c r="P239" i="12" s="1"/>
  <c r="O268" i="12"/>
  <c r="P268" i="12" s="1"/>
  <c r="O148" i="12"/>
  <c r="P148" i="12" s="1"/>
  <c r="O356" i="12"/>
  <c r="P356" i="12" s="1"/>
  <c r="O141" i="12"/>
  <c r="P141" i="12" s="1"/>
  <c r="O267" i="12"/>
  <c r="P267" i="12" s="1"/>
  <c r="O335" i="12"/>
  <c r="P335" i="12" s="1"/>
  <c r="O213" i="12"/>
  <c r="P213" i="12" s="1"/>
  <c r="O265" i="12"/>
  <c r="P265" i="12" s="1"/>
  <c r="O88" i="12"/>
  <c r="P88" i="12" s="1"/>
  <c r="O95" i="12"/>
  <c r="P95" i="12" s="1"/>
  <c r="O134" i="12"/>
  <c r="P134" i="12" s="1"/>
  <c r="O238" i="12"/>
  <c r="P238" i="12" s="1"/>
  <c r="O333" i="12"/>
  <c r="P333" i="12" s="1"/>
  <c r="O152" i="12"/>
  <c r="P152" i="12" s="1"/>
  <c r="O280" i="12"/>
  <c r="P280" i="12" s="1"/>
  <c r="O126" i="12"/>
  <c r="P126" i="12" s="1"/>
  <c r="O329" i="12"/>
  <c r="P329" i="12" s="1"/>
  <c r="O331" i="12"/>
  <c r="P331" i="12" s="1"/>
  <c r="O105" i="12"/>
  <c r="P105" i="12" s="1"/>
  <c r="O110" i="12"/>
  <c r="P110" i="12" s="1"/>
  <c r="O144" i="12"/>
  <c r="P144" i="12" s="1"/>
  <c r="O90" i="12"/>
  <c r="P90" i="12" s="1"/>
  <c r="O244" i="12"/>
  <c r="P244" i="12" s="1"/>
  <c r="O241" i="12"/>
  <c r="P241" i="12" s="1"/>
  <c r="O273" i="12"/>
  <c r="P273" i="12" s="1"/>
  <c r="O142" i="12"/>
  <c r="P142" i="12" s="1"/>
  <c r="O250" i="12"/>
  <c r="P250" i="12" s="1"/>
  <c r="O298" i="12"/>
  <c r="P298" i="12" s="1"/>
  <c r="O85" i="12"/>
  <c r="P85" i="12" s="1"/>
  <c r="O158" i="12"/>
  <c r="P158" i="12" s="1"/>
  <c r="O343" i="12"/>
  <c r="P343" i="12" s="1"/>
  <c r="O310" i="12"/>
  <c r="P310" i="12" s="1"/>
  <c r="O176" i="12"/>
  <c r="P176" i="12" s="1"/>
  <c r="O195" i="12"/>
  <c r="P195" i="12" s="1"/>
  <c r="O91" i="12"/>
  <c r="P91" i="12" s="1"/>
  <c r="O219" i="12"/>
  <c r="P219" i="12" s="1"/>
  <c r="O172" i="12"/>
  <c r="P172" i="12" s="1"/>
  <c r="O175" i="12"/>
  <c r="P175" i="12" s="1"/>
  <c r="O205" i="12"/>
  <c r="P205" i="12" s="1"/>
  <c r="O247" i="12"/>
  <c r="P247" i="12" s="1"/>
  <c r="O167" i="12"/>
  <c r="P167" i="12" s="1"/>
  <c r="O145" i="12"/>
  <c r="P145" i="12" s="1"/>
  <c r="O35" i="12"/>
  <c r="P35" i="12" s="1"/>
  <c r="O357" i="12"/>
  <c r="P357" i="12" s="1"/>
  <c r="O80" i="12"/>
  <c r="P80" i="12" s="1"/>
  <c r="O192" i="12"/>
  <c r="P192" i="12" s="1"/>
  <c r="O337" i="12"/>
  <c r="P337" i="12" s="1"/>
  <c r="O286" i="12"/>
  <c r="P286" i="12" s="1"/>
  <c r="O186" i="12"/>
  <c r="P186" i="12" s="1"/>
  <c r="O187" i="12"/>
  <c r="P187" i="12" s="1"/>
  <c r="O194" i="12"/>
  <c r="P194" i="12" s="1"/>
  <c r="O230" i="12"/>
  <c r="P230" i="12" s="1"/>
  <c r="O87" i="12"/>
  <c r="P87" i="12" s="1"/>
  <c r="O199" i="12"/>
  <c r="P199" i="12" s="1"/>
  <c r="O306" i="12"/>
  <c r="P306" i="12" s="1"/>
  <c r="O224" i="12"/>
  <c r="P224" i="12" s="1"/>
  <c r="O138" i="12"/>
  <c r="P138" i="12" s="1"/>
  <c r="O133" i="12"/>
  <c r="P133" i="12" s="1"/>
  <c r="O116" i="12"/>
  <c r="P116" i="12" s="1"/>
  <c r="O170" i="12"/>
  <c r="P170" i="12" s="1"/>
  <c r="O135" i="12"/>
  <c r="P135" i="12" s="1"/>
  <c r="O299" i="12"/>
  <c r="P299" i="12" s="1"/>
  <c r="O155" i="12"/>
  <c r="P155" i="12" s="1"/>
  <c r="O69" i="12"/>
  <c r="P69" i="12" s="1"/>
  <c r="O113" i="12"/>
  <c r="P113" i="12" s="1"/>
  <c r="O279" i="12"/>
  <c r="P279" i="12" s="1"/>
  <c r="O330" i="12"/>
  <c r="P330" i="12" s="1"/>
  <c r="O271" i="12"/>
  <c r="P271" i="12" s="1"/>
  <c r="O284" i="12"/>
  <c r="P284" i="12" s="1"/>
  <c r="O270" i="12"/>
  <c r="P270" i="12" s="1"/>
  <c r="O123" i="12"/>
  <c r="P123" i="12" s="1"/>
  <c r="O131" i="12"/>
  <c r="P131" i="12" s="1"/>
  <c r="O121" i="12"/>
  <c r="P121" i="12" s="1"/>
  <c r="O94" i="12"/>
  <c r="P94" i="12" s="1"/>
  <c r="O111" i="12"/>
  <c r="P111" i="12" s="1"/>
  <c r="O143" i="12"/>
  <c r="P143" i="12" s="1"/>
  <c r="O264" i="12"/>
  <c r="P264" i="12" s="1"/>
  <c r="O140" i="12"/>
  <c r="P140" i="12" s="1"/>
  <c r="O218" i="12"/>
  <c r="P218" i="12" s="1"/>
  <c r="O290" i="12"/>
  <c r="P290" i="12" s="1"/>
  <c r="O304" i="12"/>
  <c r="P304" i="12" s="1"/>
  <c r="O261" i="12"/>
  <c r="P261" i="12" s="1"/>
  <c r="O210" i="12"/>
  <c r="P210" i="12" s="1"/>
  <c r="O361" i="12"/>
  <c r="P361" i="12" s="1"/>
  <c r="O107" i="12"/>
  <c r="P107" i="12" s="1"/>
  <c r="O136" i="12"/>
  <c r="P136" i="12" s="1"/>
  <c r="O216" i="12"/>
  <c r="P216" i="12" s="1"/>
  <c r="O201" i="12"/>
  <c r="P201" i="12" s="1"/>
  <c r="O185" i="12"/>
  <c r="P185" i="12" s="1"/>
  <c r="O179" i="12"/>
  <c r="P179" i="12" s="1"/>
  <c r="O154" i="12"/>
  <c r="P154" i="12" s="1"/>
  <c r="O184" i="12"/>
  <c r="P184" i="12" s="1"/>
  <c r="O277" i="12"/>
  <c r="P277" i="12" s="1"/>
  <c r="O147" i="12"/>
  <c r="P147" i="12" s="1"/>
  <c r="O339" i="12"/>
  <c r="P339" i="12" s="1"/>
  <c r="O294" i="12"/>
  <c r="P294" i="12" s="1"/>
  <c r="O236" i="12"/>
  <c r="P236" i="12" s="1"/>
  <c r="O115" i="12"/>
  <c r="P115" i="12" s="1"/>
  <c r="O96" i="12"/>
  <c r="P96" i="12" s="1"/>
  <c r="O71" i="12"/>
  <c r="P71" i="12" s="1"/>
  <c r="O365" i="12"/>
  <c r="P365" i="12" s="1"/>
  <c r="O204" i="12"/>
  <c r="P204" i="12" s="1"/>
  <c r="O278" i="12"/>
  <c r="P278" i="12" s="1"/>
  <c r="O253" i="12"/>
  <c r="P253" i="12" s="1"/>
  <c r="O177" i="12"/>
  <c r="P177" i="12" s="1"/>
  <c r="O240" i="12"/>
  <c r="P240" i="12" s="1"/>
  <c r="O320" i="12"/>
  <c r="P320" i="12" s="1"/>
  <c r="O362" i="12"/>
  <c r="P362" i="12" s="1"/>
  <c r="O323" i="12"/>
  <c r="P323" i="12" s="1"/>
  <c r="O178" i="12"/>
  <c r="P178" i="12" s="1"/>
  <c r="O211" i="12"/>
  <c r="P211" i="12" s="1"/>
  <c r="O291" i="12"/>
  <c r="P291" i="12" s="1"/>
  <c r="O164" i="12"/>
  <c r="P164" i="12" s="1"/>
  <c r="O48" i="12"/>
  <c r="P48" i="12" s="1"/>
  <c r="O34" i="12"/>
  <c r="P34" i="12" s="1"/>
  <c r="O49" i="12"/>
  <c r="P49" i="12" s="1"/>
  <c r="O153" i="12"/>
  <c r="P153" i="12" s="1"/>
  <c r="O93" i="12"/>
  <c r="P93" i="12" s="1"/>
  <c r="O355" i="12"/>
  <c r="P355" i="12" s="1"/>
  <c r="O314" i="12"/>
  <c r="P314" i="12" s="1"/>
  <c r="O209" i="12"/>
  <c r="P209" i="12" s="1"/>
  <c r="O78" i="12"/>
  <c r="P78" i="12" s="1"/>
  <c r="O300" i="12"/>
  <c r="P300" i="12" s="1"/>
  <c r="O92" i="12"/>
  <c r="P92" i="12" s="1"/>
  <c r="O130" i="12"/>
  <c r="P130" i="12" s="1"/>
  <c r="O289" i="12"/>
  <c r="P289" i="12" s="1"/>
  <c r="O77" i="12"/>
  <c r="P77" i="12" s="1"/>
  <c r="O275" i="12"/>
  <c r="P275" i="12" s="1"/>
  <c r="O345" i="12"/>
  <c r="P345" i="12" s="1"/>
  <c r="O360" i="12"/>
  <c r="P360" i="12" s="1"/>
  <c r="O168" i="12"/>
  <c r="P168" i="12" s="1"/>
  <c r="O118" i="12"/>
  <c r="P118" i="12" s="1"/>
  <c r="O319" i="12"/>
  <c r="P319" i="12" s="1"/>
  <c r="T8" i="12" l="1"/>
  <c r="U8" i="12" s="1"/>
  <c r="T5" i="12"/>
  <c r="U5" i="12" s="1"/>
  <c r="T9" i="12"/>
  <c r="U9" i="12" s="1"/>
  <c r="T7" i="12"/>
  <c r="U7" i="12" s="1"/>
  <c r="T6" i="12"/>
  <c r="U6"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7" authorId="0" shapeId="0" xr:uid="{00000000-0006-0000-0600-000001000000}">
      <text>
        <r>
          <rPr>
            <sz val="8"/>
            <color indexed="81"/>
            <rFont val="Tahoma"/>
            <family val="2"/>
          </rPr>
          <t>El Informe de Apertura Presupuestaria corresponde al presupuesto inicial, que debe ser coincidente con el presupuesto aprobado mediante decreto alcaldicio con acuerdo del Concejo Municipal. El Informe Contable de Saldos Iniciales corresponde a los saldos de apertura de las cuentas de activo, pasivo y patrimonio, al 1 de enero de cada año.</t>
        </r>
      </text>
    </comment>
    <comment ref="Q7" authorId="0" shapeId="0" xr:uid="{00000000-0006-0000-0600-000002000000}">
      <text>
        <r>
          <rPr>
            <sz val="8"/>
            <color indexed="81"/>
            <rFont val="Tahoma"/>
            <family val="2"/>
          </rPr>
          <t xml:space="preserve">El Informe Cierre Contable (CIE) corresponde al Informe de Cierre de Cuentas, de acuerdo a las instrucciones impartidas por la Contraloría General de la República, al término del ejercicio contable, que incluye el cierre de la ejecución presupuestaria y de gestión económica, en armonía con la vigencia del ejercicio presupuestario y contable (anual).
</t>
        </r>
      </text>
    </comment>
  </commentList>
</comments>
</file>

<file path=xl/sharedStrings.xml><?xml version="1.0" encoding="utf-8"?>
<sst xmlns="http://schemas.openxmlformats.org/spreadsheetml/2006/main" count="6490" uniqueCount="1740">
  <si>
    <t>CONTRALORÍA GENERAL DE LA REPÚBLICA</t>
  </si>
  <si>
    <t>Evaluación del Cumplimiento del Municipio por período:</t>
  </si>
  <si>
    <t>DIVISIÓN DE CONTABILIDAD Y FINANZAS PÚBLICAS</t>
  </si>
  <si>
    <t>Todos los informes enviados a Contraloría.</t>
  </si>
  <si>
    <t>ESTADO DE CUMPLIMIENTO DEL ENVÍO DE LOS INFORMES PRESUPUESTARIOS 
Y CONTABLES DE LAS MUNICIPALIDADES</t>
  </si>
  <si>
    <t>Informes parcialmente enviados a Contraloría.</t>
  </si>
  <si>
    <t>PERIODO: APERTURA A CIERRE 2023</t>
  </si>
  <si>
    <t>Ningún informe enviado a Contraloría.</t>
  </si>
  <si>
    <t>REGIÓN</t>
  </si>
  <si>
    <t>MUNICIPALIDAD</t>
  </si>
  <si>
    <t>APE</t>
  </si>
  <si>
    <t>ENE</t>
  </si>
  <si>
    <t>FEB</t>
  </si>
  <si>
    <t>MAR</t>
  </si>
  <si>
    <t>ABR</t>
  </si>
  <si>
    <t>MAY</t>
  </si>
  <si>
    <t>JUN</t>
  </si>
  <si>
    <t>JUL</t>
  </si>
  <si>
    <t>AGO</t>
  </si>
  <si>
    <t>SEP</t>
  </si>
  <si>
    <t>OCT</t>
  </si>
  <si>
    <t>NOV</t>
  </si>
  <si>
    <t>DIC</t>
  </si>
  <si>
    <t>CIE</t>
  </si>
  <si>
    <t>REGIÓN DE ARICA Y PARINACOTA</t>
  </si>
  <si>
    <t>Arica</t>
  </si>
  <si>
    <t>Camarones</t>
  </si>
  <si>
    <t>General Lagos</t>
  </si>
  <si>
    <t>Putre</t>
  </si>
  <si>
    <t>REGIÓN DE TARAPACÁ</t>
  </si>
  <si>
    <t>Alto Hospicio</t>
  </si>
  <si>
    <t>Camiña</t>
  </si>
  <si>
    <t>Colchane</t>
  </si>
  <si>
    <t>Huara</t>
  </si>
  <si>
    <t>Iquique</t>
  </si>
  <si>
    <t>Pica</t>
  </si>
  <si>
    <t>Pozo Almonte</t>
  </si>
  <si>
    <t>REGIÓN ANTOFAGASTA</t>
  </si>
  <si>
    <t>Antofagasta</t>
  </si>
  <si>
    <t>Calama</t>
  </si>
  <si>
    <t>María Elena</t>
  </si>
  <si>
    <t>Mejillones</t>
  </si>
  <si>
    <t>Ollagüe</t>
  </si>
  <si>
    <t>San Pedro de Atacama</t>
  </si>
  <si>
    <t>Sierra Gorda</t>
  </si>
  <si>
    <t>TalTal</t>
  </si>
  <si>
    <t>Tocopilla</t>
  </si>
  <si>
    <t>REGIÓN DE ATACAMA</t>
  </si>
  <si>
    <t>Alto del Carmen</t>
  </si>
  <si>
    <t>Caldera</t>
  </si>
  <si>
    <t>Chañaral</t>
  </si>
  <si>
    <t>Copiapó</t>
  </si>
  <si>
    <t>Diego de Almagro</t>
  </si>
  <si>
    <t>Freirina</t>
  </si>
  <si>
    <t>Huasco</t>
  </si>
  <si>
    <t>Tierra Amarilla</t>
  </si>
  <si>
    <t>Vallenar</t>
  </si>
  <si>
    <t>REGIÓN DE COQUIMBO</t>
  </si>
  <si>
    <t>Andacollo</t>
  </si>
  <si>
    <t>Canela</t>
  </si>
  <si>
    <t>Combarbalá</t>
  </si>
  <si>
    <t>Coquimbo</t>
  </si>
  <si>
    <t>Illapel</t>
  </si>
  <si>
    <t>La Higuera</t>
  </si>
  <si>
    <t>La Serena</t>
  </si>
  <si>
    <t>Los Vilos</t>
  </si>
  <si>
    <t>Monte Patria</t>
  </si>
  <si>
    <t>Ovalle</t>
  </si>
  <si>
    <t>Paihuano</t>
  </si>
  <si>
    <t>Punitaqui</t>
  </si>
  <si>
    <t>Río Hurtado</t>
  </si>
  <si>
    <t>Salamanca</t>
  </si>
  <si>
    <t>Vicuña</t>
  </si>
  <si>
    <t>REGIÓN DE VALPARAÍSO</t>
  </si>
  <si>
    <t>Algarrobo</t>
  </si>
  <si>
    <t>Cabildo</t>
  </si>
  <si>
    <t>Calle Larga</t>
  </si>
  <si>
    <t>Cartagena</t>
  </si>
  <si>
    <t>Casablanca</t>
  </si>
  <si>
    <t>Catemu</t>
  </si>
  <si>
    <t>Concón</t>
  </si>
  <si>
    <t>El Quisco</t>
  </si>
  <si>
    <t>El Tabo</t>
  </si>
  <si>
    <t>Hijuelas</t>
  </si>
  <si>
    <t>Isla de Pascua</t>
  </si>
  <si>
    <t>Juan Fernández</t>
  </si>
  <si>
    <t>La Calera</t>
  </si>
  <si>
    <t>La Cruz</t>
  </si>
  <si>
    <t>La Ligua</t>
  </si>
  <si>
    <t>Limache</t>
  </si>
  <si>
    <t>Llay-Llay</t>
  </si>
  <si>
    <t>Los Andes</t>
  </si>
  <si>
    <t>Nogales</t>
  </si>
  <si>
    <t>Olmué</t>
  </si>
  <si>
    <t>Panquehue</t>
  </si>
  <si>
    <t>Papudo</t>
  </si>
  <si>
    <t>Petorca</t>
  </si>
  <si>
    <t>Puchuncaví</t>
  </si>
  <si>
    <t>Putaendo</t>
  </si>
  <si>
    <t>Quillota</t>
  </si>
  <si>
    <t>Quilpué</t>
  </si>
  <si>
    <t>Quintero</t>
  </si>
  <si>
    <t>Rinconada</t>
  </si>
  <si>
    <t>San Antonio</t>
  </si>
  <si>
    <t>San Esteban</t>
  </si>
  <si>
    <t>San Felipe</t>
  </si>
  <si>
    <t>Santa María</t>
  </si>
  <si>
    <t>Santo Domingo</t>
  </si>
  <si>
    <t>Valparaíso</t>
  </si>
  <si>
    <t>Villa Alemana</t>
  </si>
  <si>
    <t>Viña del Mar</t>
  </si>
  <si>
    <t>Zapallar</t>
  </si>
  <si>
    <t>REGIÓN METROPOLITANA DE SANTIAGO</t>
  </si>
  <si>
    <t>Alhué</t>
  </si>
  <si>
    <t>Buin</t>
  </si>
  <si>
    <t>Calera de Tango</t>
  </si>
  <si>
    <t>Cerrillos</t>
  </si>
  <si>
    <t>Cerro Navia</t>
  </si>
  <si>
    <t>Colina</t>
  </si>
  <si>
    <t>Conchalí</t>
  </si>
  <si>
    <t>Curacaví</t>
  </si>
  <si>
    <t>El Bosque</t>
  </si>
  <si>
    <t>El Monte</t>
  </si>
  <si>
    <t>Estacion Central</t>
  </si>
  <si>
    <t>Huechuraba</t>
  </si>
  <si>
    <t>Independencia</t>
  </si>
  <si>
    <t>Isla de Maipo</t>
  </si>
  <si>
    <t>La Cisterna</t>
  </si>
  <si>
    <t>La Florida</t>
  </si>
  <si>
    <t>La Granja</t>
  </si>
  <si>
    <t>La Pintana</t>
  </si>
  <si>
    <t>La Reina</t>
  </si>
  <si>
    <t>Lampa</t>
  </si>
  <si>
    <t>Las Condes</t>
  </si>
  <si>
    <t>Lo Barnechea</t>
  </si>
  <si>
    <t>Lo Espejo</t>
  </si>
  <si>
    <t>Lo Prado</t>
  </si>
  <si>
    <t>Macul</t>
  </si>
  <si>
    <t>Maipú</t>
  </si>
  <si>
    <t>María Pinto</t>
  </si>
  <si>
    <t>Melipilla</t>
  </si>
  <si>
    <t>Padre Hurtado</t>
  </si>
  <si>
    <t>Paine</t>
  </si>
  <si>
    <t>Pedro Aguirre Cerda</t>
  </si>
  <si>
    <t>Peñaflor</t>
  </si>
  <si>
    <t>Peñalolén</t>
  </si>
  <si>
    <t>Pirque</t>
  </si>
  <si>
    <t>Providencia</t>
  </si>
  <si>
    <t>Pudahuel</t>
  </si>
  <si>
    <t>Puente Alto</t>
  </si>
  <si>
    <t>Quilicura</t>
  </si>
  <si>
    <t>Quinta Normal</t>
  </si>
  <si>
    <t>Recoleta</t>
  </si>
  <si>
    <t>Renca</t>
  </si>
  <si>
    <t>San Bernardo</t>
  </si>
  <si>
    <t>San Joaquín</t>
  </si>
  <si>
    <t>San José de Maipo</t>
  </si>
  <si>
    <t>San Miguel</t>
  </si>
  <si>
    <t>San Pedro</t>
  </si>
  <si>
    <t>San Ramón</t>
  </si>
  <si>
    <t>Santiago</t>
  </si>
  <si>
    <t>Talagante</t>
  </si>
  <si>
    <t>Til Til</t>
  </si>
  <si>
    <t>Vitacura</t>
  </si>
  <si>
    <t>Ñuñoa</t>
  </si>
  <si>
    <t>REGIÓN DEL LIBERTADOR GENERAL BERNARDO O'HIGGINS</t>
  </si>
  <si>
    <t>Chimbarongo</t>
  </si>
  <si>
    <t>Chépica</t>
  </si>
  <si>
    <t>Codegua</t>
  </si>
  <si>
    <t>Coinco</t>
  </si>
  <si>
    <t>Coltauco</t>
  </si>
  <si>
    <t>Doñihue</t>
  </si>
  <si>
    <t>Graneros</t>
  </si>
  <si>
    <t>La Estrella</t>
  </si>
  <si>
    <t>Las Cabras</t>
  </si>
  <si>
    <t>Litueche</t>
  </si>
  <si>
    <t>Lolol</t>
  </si>
  <si>
    <t>Machalí</t>
  </si>
  <si>
    <t>Malloa</t>
  </si>
  <si>
    <t>Marchihue</t>
  </si>
  <si>
    <t>Mostazal</t>
  </si>
  <si>
    <t>Nancagua</t>
  </si>
  <si>
    <t>Navidad</t>
  </si>
  <si>
    <t>Olivar</t>
  </si>
  <si>
    <t>Palmilla</t>
  </si>
  <si>
    <t>Paredones</t>
  </si>
  <si>
    <t>Peralillo</t>
  </si>
  <si>
    <t>Peumo</t>
  </si>
  <si>
    <t>Pichidegua</t>
  </si>
  <si>
    <t>Pichilemu</t>
  </si>
  <si>
    <t>Placilla</t>
  </si>
  <si>
    <t>Pumanque</t>
  </si>
  <si>
    <t>Quinta de Tilcoco</t>
  </si>
  <si>
    <t>Rancagua</t>
  </si>
  <si>
    <t>Rengo</t>
  </si>
  <si>
    <t>Requínoa</t>
  </si>
  <si>
    <t>San Fernando</t>
  </si>
  <si>
    <t>San Vicente</t>
  </si>
  <si>
    <t>Santa Cruz</t>
  </si>
  <si>
    <t>REGIÓN DEL MAULE</t>
  </si>
  <si>
    <t>Cauquenes</t>
  </si>
  <si>
    <t>Chanco</t>
  </si>
  <si>
    <t>Colbún</t>
  </si>
  <si>
    <t>Constitución</t>
  </si>
  <si>
    <t>Curepto</t>
  </si>
  <si>
    <t>Curicó</t>
  </si>
  <si>
    <t>Empedrado</t>
  </si>
  <si>
    <t>Hualañe</t>
  </si>
  <si>
    <t>Licantén</t>
  </si>
  <si>
    <t>Linares</t>
  </si>
  <si>
    <t>Longaví</t>
  </si>
  <si>
    <t>Maule</t>
  </si>
  <si>
    <t>Molina</t>
  </si>
  <si>
    <t>Parral</t>
  </si>
  <si>
    <t>Pelarco</t>
  </si>
  <si>
    <t>Pelluhue</t>
  </si>
  <si>
    <t>Pencahue</t>
  </si>
  <si>
    <t>Rauco</t>
  </si>
  <si>
    <t>Retiro</t>
  </si>
  <si>
    <t>Romeral</t>
  </si>
  <si>
    <t>Río Claro</t>
  </si>
  <si>
    <t>Sagrada Familia</t>
  </si>
  <si>
    <t>San Clemente</t>
  </si>
  <si>
    <t>San Javier</t>
  </si>
  <si>
    <t>San Rafael</t>
  </si>
  <si>
    <t>Talca</t>
  </si>
  <si>
    <t>Teno</t>
  </si>
  <si>
    <t>Vichuquén</t>
  </si>
  <si>
    <t>Villa Alegre</t>
  </si>
  <si>
    <t>Yerbas Buenas</t>
  </si>
  <si>
    <t>REGIÓN DE ÑUBLE</t>
  </si>
  <si>
    <t>Bulnes</t>
  </si>
  <si>
    <t>Chillán</t>
  </si>
  <si>
    <t>Chillán Viejo</t>
  </si>
  <si>
    <t>Cobquecura</t>
  </si>
  <si>
    <t>Coelemu</t>
  </si>
  <si>
    <t>Coihueco</t>
  </si>
  <si>
    <t>El Carmen</t>
  </si>
  <si>
    <t>Ninhue</t>
  </si>
  <si>
    <t>Pemuco</t>
  </si>
  <si>
    <t>Pinto</t>
  </si>
  <si>
    <t>Portezuelo</t>
  </si>
  <si>
    <t>Quillón</t>
  </si>
  <si>
    <t>Quirihue</t>
  </si>
  <si>
    <t>Ránquil</t>
  </si>
  <si>
    <t>San Carlos</t>
  </si>
  <si>
    <t>San Fabián</t>
  </si>
  <si>
    <t>San Ignacio</t>
  </si>
  <si>
    <t>San Nicolás</t>
  </si>
  <si>
    <t>Treguaco</t>
  </si>
  <si>
    <t>Yungay</t>
  </si>
  <si>
    <t>Ñiquén</t>
  </si>
  <si>
    <t>REGIÓN DEL BIOBÍO</t>
  </si>
  <si>
    <t>Alto BioBío</t>
  </si>
  <si>
    <t>Antuco</t>
  </si>
  <si>
    <t>Arauco</t>
  </si>
  <si>
    <t>Cabrero</t>
  </si>
  <si>
    <t>Cañete</t>
  </si>
  <si>
    <t>Chiguayante</t>
  </si>
  <si>
    <t>Concepción</t>
  </si>
  <si>
    <t>Contulmo</t>
  </si>
  <si>
    <t>Coronel</t>
  </si>
  <si>
    <t>Curanilahue</t>
  </si>
  <si>
    <t>Florida</t>
  </si>
  <si>
    <t>Hualpén</t>
  </si>
  <si>
    <t>Hualqui</t>
  </si>
  <si>
    <t>Laja</t>
  </si>
  <si>
    <t>Lebu</t>
  </si>
  <si>
    <t>Los Alamos</t>
  </si>
  <si>
    <t>Los Angeles</t>
  </si>
  <si>
    <t>Lota</t>
  </si>
  <si>
    <t>Mulchén</t>
  </si>
  <si>
    <t>Nacimiento</t>
  </si>
  <si>
    <t>Negrete</t>
  </si>
  <si>
    <t>Penco</t>
  </si>
  <si>
    <t>Quilaco</t>
  </si>
  <si>
    <t>Quilleco</t>
  </si>
  <si>
    <t>San Pedro de la Paz</t>
  </si>
  <si>
    <t>San Rosendo</t>
  </si>
  <si>
    <t>Santa Bárbara</t>
  </si>
  <si>
    <t>Santa Juana</t>
  </si>
  <si>
    <t>Talcahuano</t>
  </si>
  <si>
    <t>Tirúa</t>
  </si>
  <si>
    <t>Tomé</t>
  </si>
  <si>
    <t>Tucapel</t>
  </si>
  <si>
    <t>Yumbel</t>
  </si>
  <si>
    <t>REGIÓN DE LA ARAUCANÍA</t>
  </si>
  <si>
    <t>Angol</t>
  </si>
  <si>
    <t>Carahue</t>
  </si>
  <si>
    <t>Cholchol</t>
  </si>
  <si>
    <t>Collipulli</t>
  </si>
  <si>
    <t>Cunco</t>
  </si>
  <si>
    <t>Curacautín</t>
  </si>
  <si>
    <t>Curarrehue</t>
  </si>
  <si>
    <t>Ercilla</t>
  </si>
  <si>
    <t>Freire</t>
  </si>
  <si>
    <t>Galvarino</t>
  </si>
  <si>
    <t>Gorbea</t>
  </si>
  <si>
    <t>Lautaro</t>
  </si>
  <si>
    <t>Loncoche</t>
  </si>
  <si>
    <t>Lonquimay</t>
  </si>
  <si>
    <t>Los Sauces</t>
  </si>
  <si>
    <t>Lumaco</t>
  </si>
  <si>
    <t>Melipeuco</t>
  </si>
  <si>
    <t>Nueva Imperial</t>
  </si>
  <si>
    <t>Padre Las Casas</t>
  </si>
  <si>
    <t>Perquenco</t>
  </si>
  <si>
    <t>Pitrufquén</t>
  </si>
  <si>
    <t>Pucón</t>
  </si>
  <si>
    <t>Purén</t>
  </si>
  <si>
    <t>Renaico</t>
  </si>
  <si>
    <t>Saavedra</t>
  </si>
  <si>
    <t>Temuco</t>
  </si>
  <si>
    <t>Teodoro Schmidt</t>
  </si>
  <si>
    <t>Toltén</t>
  </si>
  <si>
    <t>Traiguén</t>
  </si>
  <si>
    <t>Victoria</t>
  </si>
  <si>
    <t>Vilcún</t>
  </si>
  <si>
    <t>Villarrica</t>
  </si>
  <si>
    <t>REGIÓN DE LOS LAGOS</t>
  </si>
  <si>
    <t>Ancud</t>
  </si>
  <si>
    <t>Calbuco</t>
  </si>
  <si>
    <t>Castro</t>
  </si>
  <si>
    <t>Chaiten</t>
  </si>
  <si>
    <t>Chonchi</t>
  </si>
  <si>
    <t>Cochamó</t>
  </si>
  <si>
    <t>Curaco de Vélez</t>
  </si>
  <si>
    <t>Dalcahue</t>
  </si>
  <si>
    <t>Fresia</t>
  </si>
  <si>
    <t>Frutillar</t>
  </si>
  <si>
    <t>Futaleufú</t>
  </si>
  <si>
    <t>Hualaihué</t>
  </si>
  <si>
    <t>Llanquihue</t>
  </si>
  <si>
    <t>Los Muermos</t>
  </si>
  <si>
    <t>Maullín</t>
  </si>
  <si>
    <t>Osorno</t>
  </si>
  <si>
    <t>Palena</t>
  </si>
  <si>
    <t>Puerto Montt</t>
  </si>
  <si>
    <t>Puerto Octay</t>
  </si>
  <si>
    <t>Puerto Varas</t>
  </si>
  <si>
    <t>Puqueldón</t>
  </si>
  <si>
    <t>Purranque</t>
  </si>
  <si>
    <t>Puyehue</t>
  </si>
  <si>
    <t>Queilén</t>
  </si>
  <si>
    <t>Quellón</t>
  </si>
  <si>
    <t>Quemchi</t>
  </si>
  <si>
    <t>Quinchao</t>
  </si>
  <si>
    <t>Río Negro</t>
  </si>
  <si>
    <t>San Juan de la Costa</t>
  </si>
  <si>
    <t>San Pablo</t>
  </si>
  <si>
    <t>REGIÓN DE LOS RÍOS</t>
  </si>
  <si>
    <t>Corral</t>
  </si>
  <si>
    <t>Futrono</t>
  </si>
  <si>
    <t>La Unión</t>
  </si>
  <si>
    <t>Lago Ranco</t>
  </si>
  <si>
    <t>Lanco</t>
  </si>
  <si>
    <t>Los Lagos</t>
  </si>
  <si>
    <t>Mariquina</t>
  </si>
  <si>
    <t>Máfil</t>
  </si>
  <si>
    <t>Paillaco</t>
  </si>
  <si>
    <t>Panguipulli</t>
  </si>
  <si>
    <t>Río Bueno</t>
  </si>
  <si>
    <t>Valdivia</t>
  </si>
  <si>
    <t>REGIÓN DE AYSÉN DEL GENERAL CARLOS IBÁÑEZ DEL CAMPO</t>
  </si>
  <si>
    <t>Aisén</t>
  </si>
  <si>
    <t>Chile Chico</t>
  </si>
  <si>
    <t>Cisnes</t>
  </si>
  <si>
    <t>Cochrane</t>
  </si>
  <si>
    <t>Coyhaique</t>
  </si>
  <si>
    <t>Guaitecas</t>
  </si>
  <si>
    <t>Lago Verde</t>
  </si>
  <si>
    <t>OHiggins</t>
  </si>
  <si>
    <t>Río Ibáñez</t>
  </si>
  <si>
    <t>Tortel</t>
  </si>
  <si>
    <t>REGIÓN DE MAGALLANES Y ANTÁRTICA CHILENA</t>
  </si>
  <si>
    <t>Cabo de Hornos</t>
  </si>
  <si>
    <t>Laguna Blanca</t>
  </si>
  <si>
    <t>Natales</t>
  </si>
  <si>
    <t>Porvenir</t>
  </si>
  <si>
    <t>Primavera</t>
  </si>
  <si>
    <t>Punta Arenas</t>
  </si>
  <si>
    <t>Río Verde</t>
  </si>
  <si>
    <t>San Gregorio</t>
  </si>
  <si>
    <t>Timaukel</t>
  </si>
  <si>
    <t>Torres del Paine</t>
  </si>
  <si>
    <t>Notas:</t>
  </si>
  <si>
    <t>El presente estado muestra los informes contables y presupuestarios de los municipios recibidos por este Organismo Contralor hasta el día 09 de mayo 2024.</t>
  </si>
  <si>
    <t xml:space="preserve">En  los períodos de enero a diciembre, los informes que se presentan corresponden a: </t>
  </si>
  <si>
    <t>El reporte de cumplimiento refleja únicamente el envío y procesamiento de los informes presupuestario-contables por parte los municipios, y no exime a dicha entidad de los procesos habituales de fiscalización destinados a cautelar el cumplimiento de las normas jurídicas, la protección del patrimonio público y el respeto del principio de probidad administrativa.</t>
  </si>
  <si>
    <t>COLCHANE</t>
  </si>
  <si>
    <t>ALTO HOSPICIO</t>
  </si>
  <si>
    <t>HUARA</t>
  </si>
  <si>
    <t>PICA</t>
  </si>
  <si>
    <t>IQUIQUE</t>
  </si>
  <si>
    <t>POZO ALMONTE</t>
  </si>
  <si>
    <t>CAMIÑA</t>
  </si>
  <si>
    <t>ANTOFAGASTA</t>
  </si>
  <si>
    <t>MEJILLONES</t>
  </si>
  <si>
    <t>SIERRA GORDA</t>
  </si>
  <si>
    <t>TALTAL</t>
  </si>
  <si>
    <t>CALAMA</t>
  </si>
  <si>
    <t>OLLAGÜE</t>
  </si>
  <si>
    <t>SAN PEDRO DE ATACAMA</t>
  </si>
  <si>
    <t>TOCOPILLA</t>
  </si>
  <si>
    <t>MARÍA ELENA</t>
  </si>
  <si>
    <t>CHAÑARAL</t>
  </si>
  <si>
    <t>COPIAPÓ</t>
  </si>
  <si>
    <t>CALDERA</t>
  </si>
  <si>
    <t>TIERRA AMARILLA</t>
  </si>
  <si>
    <t>DIEGO DE ALMAGRO</t>
  </si>
  <si>
    <t>VALLENAR</t>
  </si>
  <si>
    <t>ALTO DEL CARMEN</t>
  </si>
  <si>
    <t>FREIRINA</t>
  </si>
  <si>
    <t>HUASCO</t>
  </si>
  <si>
    <t>LA SERENA</t>
  </si>
  <si>
    <t>COQUIMBO</t>
  </si>
  <si>
    <t>ANDACOLLO</t>
  </si>
  <si>
    <t>LA HIGUERA</t>
  </si>
  <si>
    <t>PAIGUANO</t>
  </si>
  <si>
    <t>VICUÑA</t>
  </si>
  <si>
    <t>ILLAPEL</t>
  </si>
  <si>
    <t>CANELA</t>
  </si>
  <si>
    <t>LOS VILOS</t>
  </si>
  <si>
    <t>SALAMANCA</t>
  </si>
  <si>
    <t>OVALLE</t>
  </si>
  <si>
    <t>COMBARBALÁ</t>
  </si>
  <si>
    <t>MONTE PATRIA</t>
  </si>
  <si>
    <t>PUNITAQUI</t>
  </si>
  <si>
    <t>RÍO HURTADO</t>
  </si>
  <si>
    <t>CALERA</t>
  </si>
  <si>
    <t>VALPARAÍSO</t>
  </si>
  <si>
    <t>CASABLANCA</t>
  </si>
  <si>
    <t>CONCÓN</t>
  </si>
  <si>
    <t>JUAN FERNÁNDEZ</t>
  </si>
  <si>
    <t>PUCHUNCAVÍ</t>
  </si>
  <si>
    <t>QUINTERO</t>
  </si>
  <si>
    <t>VIÑA DEL MAR</t>
  </si>
  <si>
    <t>ISLA DE PASCUA</t>
  </si>
  <si>
    <t>LOS ANDES</t>
  </si>
  <si>
    <t>CALLE LARGA</t>
  </si>
  <si>
    <t>RINCONADA</t>
  </si>
  <si>
    <t>SAN ESTEBAN</t>
  </si>
  <si>
    <t>LA LIGUA</t>
  </si>
  <si>
    <t>CABILDO</t>
  </si>
  <si>
    <t>PAPUDO</t>
  </si>
  <si>
    <t>PETORCA</t>
  </si>
  <si>
    <t>ZAPALLAR</t>
  </si>
  <si>
    <t>QUILLOTA</t>
  </si>
  <si>
    <t>HIJUELAS</t>
  </si>
  <si>
    <t>LA CRUZ</t>
  </si>
  <si>
    <t>NOGALES</t>
  </si>
  <si>
    <t>SAN ANTONIO</t>
  </si>
  <si>
    <t>ALGARROBO</t>
  </si>
  <si>
    <t>CARTAGENA</t>
  </si>
  <si>
    <t>EL QUISCO</t>
  </si>
  <si>
    <t>EL TABO</t>
  </si>
  <si>
    <t>SANTO DOMINGO</t>
  </si>
  <si>
    <t>SAN FELIPE</t>
  </si>
  <si>
    <t>CATEMU</t>
  </si>
  <si>
    <t>PANQUEHUE</t>
  </si>
  <si>
    <t>PUTAENDO</t>
  </si>
  <si>
    <t>SANTA MARÍA</t>
  </si>
  <si>
    <t>QUILPUÉ</t>
  </si>
  <si>
    <t>LIMACHE</t>
  </si>
  <si>
    <t>OLMUÉ</t>
  </si>
  <si>
    <t>VILLA ALEMANA</t>
  </si>
  <si>
    <t>LLAILLAY</t>
  </si>
  <si>
    <t>RANCAGUA</t>
  </si>
  <si>
    <t>CODEGUA</t>
  </si>
  <si>
    <t>COINCO</t>
  </si>
  <si>
    <t>COLTAUCO</t>
  </si>
  <si>
    <t>DOÑIHUE</t>
  </si>
  <si>
    <t>GRANEROS</t>
  </si>
  <si>
    <t>LAS CABRAS</t>
  </si>
  <si>
    <t>MACHALÍ</t>
  </si>
  <si>
    <t>MALLOA</t>
  </si>
  <si>
    <t>MOSTAZAL</t>
  </si>
  <si>
    <t>OLIVAR</t>
  </si>
  <si>
    <t>PEUMO</t>
  </si>
  <si>
    <t>PICHIDEGUA</t>
  </si>
  <si>
    <t>QUINTA DE TILCOCO</t>
  </si>
  <si>
    <t>RENGO</t>
  </si>
  <si>
    <t>REQUÍNOA</t>
  </si>
  <si>
    <t>SAN VICENTE</t>
  </si>
  <si>
    <t>PICHILEMU</t>
  </si>
  <si>
    <t>LA ESTRELLA</t>
  </si>
  <si>
    <t>LITUECHE</t>
  </si>
  <si>
    <t>NAVIDAD</t>
  </si>
  <si>
    <t>PAREDONES</t>
  </si>
  <si>
    <t>SAN FERNANDO</t>
  </si>
  <si>
    <t>CHÉPICA</t>
  </si>
  <si>
    <t>CHIMBARONGO</t>
  </si>
  <si>
    <t>LOLOL</t>
  </si>
  <si>
    <t>NANCAGUA</t>
  </si>
  <si>
    <t>PALMILLA</t>
  </si>
  <si>
    <t>PERALILLO</t>
  </si>
  <si>
    <t>PLACILLA</t>
  </si>
  <si>
    <t>PUMANQUE</t>
  </si>
  <si>
    <t>SANTA CRUZ</t>
  </si>
  <si>
    <t>MARCHIHUE</t>
  </si>
  <si>
    <t>TALCA</t>
  </si>
  <si>
    <t>CONSTITUCIÓN</t>
  </si>
  <si>
    <t>CUREPTO</t>
  </si>
  <si>
    <t>EMPEDRADO</t>
  </si>
  <si>
    <t>MAULE</t>
  </si>
  <si>
    <t>PELARCO</t>
  </si>
  <si>
    <t>PENCAHUE</t>
  </si>
  <si>
    <t>RÍO CLARO</t>
  </si>
  <si>
    <t>SAN CLEMENTE</t>
  </si>
  <si>
    <t>SAN RAFAEL</t>
  </si>
  <si>
    <t>CAUQUENES</t>
  </si>
  <si>
    <t>CHANCO</t>
  </si>
  <si>
    <t>PELLUHUE</t>
  </si>
  <si>
    <t>CURICÓ</t>
  </si>
  <si>
    <t>HUALAÑÉ</t>
  </si>
  <si>
    <t>LICANTÉN</t>
  </si>
  <si>
    <t>MOLINA</t>
  </si>
  <si>
    <t>RAUCO</t>
  </si>
  <si>
    <t>ROMERAL</t>
  </si>
  <si>
    <t>SAGRADA FAMILIA</t>
  </si>
  <si>
    <t>TENO</t>
  </si>
  <si>
    <t>VICHUQUÉN</t>
  </si>
  <si>
    <t>LINARES</t>
  </si>
  <si>
    <t>COLBÚN</t>
  </si>
  <si>
    <t>LONGAVÍ</t>
  </si>
  <si>
    <t>PARRAL</t>
  </si>
  <si>
    <t>RETIRO</t>
  </si>
  <si>
    <t>SAN JAVIER</t>
  </si>
  <si>
    <t>VILLA ALEGRE</t>
  </si>
  <si>
    <t>YERBAS BUENAS</t>
  </si>
  <si>
    <t>CONCEPCIÓN</t>
  </si>
  <si>
    <t>CORONEL</t>
  </si>
  <si>
    <t>CHIGUAYANTE</t>
  </si>
  <si>
    <t>FLORIDA</t>
  </si>
  <si>
    <t>HUALQUI</t>
  </si>
  <si>
    <t>LOTA</t>
  </si>
  <si>
    <t>PENCO</t>
  </si>
  <si>
    <t>SAN PEDRO DE LA PAZ</t>
  </si>
  <si>
    <t>SANTA JUANA</t>
  </si>
  <si>
    <t>TALCAHUANO</t>
  </si>
  <si>
    <t>TOMÉ</t>
  </si>
  <si>
    <t>HUALPÉN</t>
  </si>
  <si>
    <t>LEBU</t>
  </si>
  <si>
    <t>ARAUCO</t>
  </si>
  <si>
    <t>CAÑETE</t>
  </si>
  <si>
    <t>CONTULMO</t>
  </si>
  <si>
    <t>CURANILAHUE</t>
  </si>
  <si>
    <t>LOS ÁNGELES</t>
  </si>
  <si>
    <t>ANTUCO</t>
  </si>
  <si>
    <t>CABRERO</t>
  </si>
  <si>
    <t>LAJA</t>
  </si>
  <si>
    <t>MULCHÉN</t>
  </si>
  <si>
    <t>NACIMIENTO</t>
  </si>
  <si>
    <t>NEGRETE</t>
  </si>
  <si>
    <t>QUILACO</t>
  </si>
  <si>
    <t>QUILLECO</t>
  </si>
  <si>
    <t>SAN ROSENDO</t>
  </si>
  <si>
    <t>SANTA BÁRBARA</t>
  </si>
  <si>
    <t>TUCAPEL</t>
  </si>
  <si>
    <t>YUMBEL</t>
  </si>
  <si>
    <t>ALTO BIOBÍO</t>
  </si>
  <si>
    <t>LOS ÁLAMOS</t>
  </si>
  <si>
    <t>TIRÚA</t>
  </si>
  <si>
    <t>LONQUIMAY</t>
  </si>
  <si>
    <t>TEMUCO</t>
  </si>
  <si>
    <t>CARAHUE</t>
  </si>
  <si>
    <t>CUNCO</t>
  </si>
  <si>
    <t>CURARREHUE</t>
  </si>
  <si>
    <t>FREIRE</t>
  </si>
  <si>
    <t>GALVARINO</t>
  </si>
  <si>
    <t>GORBEA</t>
  </si>
  <si>
    <t>LAUTARO</t>
  </si>
  <si>
    <t>LONCOCHE</t>
  </si>
  <si>
    <t>MELIPEUCO</t>
  </si>
  <si>
    <t>NUEVA IMPERIAL</t>
  </si>
  <si>
    <t>PADRE LAS CASAS</t>
  </si>
  <si>
    <t>PERQUENCO</t>
  </si>
  <si>
    <t>PITRUFQUÉN</t>
  </si>
  <si>
    <t>PUCÓN</t>
  </si>
  <si>
    <t>SAAVEDRA</t>
  </si>
  <si>
    <t>TEODORO SCHMIDT</t>
  </si>
  <si>
    <t>TOLTÉN</t>
  </si>
  <si>
    <t>VILCÚN</t>
  </si>
  <si>
    <t>VILLARRICA</t>
  </si>
  <si>
    <t>CHOLCHOL</t>
  </si>
  <si>
    <t>ANGOL</t>
  </si>
  <si>
    <t>COLLIPULLI</t>
  </si>
  <si>
    <t>CURACAUTÍN</t>
  </si>
  <si>
    <t>ERCILLA</t>
  </si>
  <si>
    <t>LOS SAUCES</t>
  </si>
  <si>
    <t>LUMACO</t>
  </si>
  <si>
    <t>PURÉN</t>
  </si>
  <si>
    <t>RENAICO</t>
  </si>
  <si>
    <t>TRAIGUÉN</t>
  </si>
  <si>
    <t>VICTORIA</t>
  </si>
  <si>
    <t>PUERTO MONTT</t>
  </si>
  <si>
    <t>CALBUCO</t>
  </si>
  <si>
    <t>COCHAMÓ</t>
  </si>
  <si>
    <t>FRESIA</t>
  </si>
  <si>
    <t>FRUTILLAR</t>
  </si>
  <si>
    <t>LOS MUERMOS</t>
  </si>
  <si>
    <t>LLANQUIHUE</t>
  </si>
  <si>
    <t>MAULLÍN</t>
  </si>
  <si>
    <t>PUERTO VARAS</t>
  </si>
  <si>
    <t>CASTRO</t>
  </si>
  <si>
    <t>ANCUD</t>
  </si>
  <si>
    <t>CHONCHI</t>
  </si>
  <si>
    <t>CURACO DE VÉLEZ</t>
  </si>
  <si>
    <t>DALCAHUE</t>
  </si>
  <si>
    <t>PUQUELDÓN</t>
  </si>
  <si>
    <t>QUEILÉN</t>
  </si>
  <si>
    <t>QUELLÓN</t>
  </si>
  <si>
    <t>QUEMCHI</t>
  </si>
  <si>
    <t>QUINCHAO</t>
  </si>
  <si>
    <t>OSORNO</t>
  </si>
  <si>
    <t>PUERTO OCTAY</t>
  </si>
  <si>
    <t>PURRANQUE</t>
  </si>
  <si>
    <t>PUYEHUE</t>
  </si>
  <si>
    <t>RÍO NEGRO</t>
  </si>
  <si>
    <t>SAN JUAN DE LA COSTA</t>
  </si>
  <si>
    <t>SAN PABLO</t>
  </si>
  <si>
    <t>CHAITÉN</t>
  </si>
  <si>
    <t>FUTALEUFÚ</t>
  </si>
  <si>
    <t>HUALAIHUÉ</t>
  </si>
  <si>
    <t>PALENA</t>
  </si>
  <si>
    <t>AYSÉN</t>
  </si>
  <si>
    <t>LAGO VERDE</t>
  </si>
  <si>
    <t>CISNES</t>
  </si>
  <si>
    <t>GUAITECAS</t>
  </si>
  <si>
    <t>COCHRANE</t>
  </si>
  <si>
    <t>O´HIGGINS</t>
  </si>
  <si>
    <t>TORTEL</t>
  </si>
  <si>
    <t>CHILE CHICO</t>
  </si>
  <si>
    <t>RÍO IBÁÑEZ</t>
  </si>
  <si>
    <t>COYHAIQUE</t>
  </si>
  <si>
    <t>PUNTA ARENAS</t>
  </si>
  <si>
    <t>LAGUNA BLANCA</t>
  </si>
  <si>
    <t>RÍO VERDE</t>
  </si>
  <si>
    <t>SAN GREGORIO</t>
  </si>
  <si>
    <t>CABO DE HORNOS</t>
  </si>
  <si>
    <t>PORVENIR</t>
  </si>
  <si>
    <t>PRIMAVERA</t>
  </si>
  <si>
    <t>TIMAUKEL</t>
  </si>
  <si>
    <t>NATALES</t>
  </si>
  <si>
    <t>TORRES DEL PAINE</t>
  </si>
  <si>
    <t>PUENTE ALTO</t>
  </si>
  <si>
    <t>LA REINA</t>
  </si>
  <si>
    <t>LAS CONDES</t>
  </si>
  <si>
    <t>LO ESPEJO</t>
  </si>
  <si>
    <t>LO PRADO</t>
  </si>
  <si>
    <t>MACUL</t>
  </si>
  <si>
    <t>MAIPÚ</t>
  </si>
  <si>
    <t>ÑUÑOA</t>
  </si>
  <si>
    <t>PEÑALOLÉN</t>
  </si>
  <si>
    <t>PROVIDENCIA</t>
  </si>
  <si>
    <t>PUDAHUEL</t>
  </si>
  <si>
    <t>QUILICURA</t>
  </si>
  <si>
    <t>QUINTA NORMAL</t>
  </si>
  <si>
    <t>RECOLETA</t>
  </si>
  <si>
    <t>RENCA</t>
  </si>
  <si>
    <t>SAN JOAQUÍN</t>
  </si>
  <si>
    <t>SAN MIGUEL</t>
  </si>
  <si>
    <t>LO BARNECHEA</t>
  </si>
  <si>
    <t>LA FLORIDA</t>
  </si>
  <si>
    <t>LA GRANJA</t>
  </si>
  <si>
    <t>SAN RAMÓN</t>
  </si>
  <si>
    <t>SANTIAGO</t>
  </si>
  <si>
    <t>CERRILLOS</t>
  </si>
  <si>
    <t>CERRO NAVIA</t>
  </si>
  <si>
    <t>CONCHALÍ</t>
  </si>
  <si>
    <t>EL BOSQUE</t>
  </si>
  <si>
    <t>ESTACIÓN CENTRAL</t>
  </si>
  <si>
    <t>HUECHURABA</t>
  </si>
  <si>
    <t>INDEPENDENCIA</t>
  </si>
  <si>
    <t>LA CISTERNA</t>
  </si>
  <si>
    <t>VITACURA</t>
  </si>
  <si>
    <t>PIRQUE</t>
  </si>
  <si>
    <t>SAN JOSÉ DE MAIPO</t>
  </si>
  <si>
    <t>COLINA</t>
  </si>
  <si>
    <t>LAMPA</t>
  </si>
  <si>
    <t>TILTIL</t>
  </si>
  <si>
    <t>SAN BERNARDO</t>
  </si>
  <si>
    <t>BUIN</t>
  </si>
  <si>
    <t>CALERA DE TANGO</t>
  </si>
  <si>
    <t>PAINE</t>
  </si>
  <si>
    <t>MELIPILLA</t>
  </si>
  <si>
    <t>ALHUÉ</t>
  </si>
  <si>
    <t>CURACAVÍ</t>
  </si>
  <si>
    <t>MARÍA PINTO</t>
  </si>
  <si>
    <t>SAN PEDRO</t>
  </si>
  <si>
    <t>TALAGANTE</t>
  </si>
  <si>
    <t>EL MONTE</t>
  </si>
  <si>
    <t>ISLA DE MAIPO</t>
  </si>
  <si>
    <t>PADRE HURTADO</t>
  </si>
  <si>
    <t>PEÑAFLOR</t>
  </si>
  <si>
    <t>PEDRO AGUIRRE CERDA</t>
  </si>
  <si>
    <t>LA PINTANA</t>
  </si>
  <si>
    <t>FUTRONO</t>
  </si>
  <si>
    <t>LAGO RANCO</t>
  </si>
  <si>
    <t>RÍO BUENO</t>
  </si>
  <si>
    <t>VALDIVIA</t>
  </si>
  <si>
    <t>LA UNIÓN</t>
  </si>
  <si>
    <t>CORRAL</t>
  </si>
  <si>
    <t>LANCO</t>
  </si>
  <si>
    <t>LOS LAGOS</t>
  </si>
  <si>
    <t>MÁFIL</t>
  </si>
  <si>
    <t>MARIQUINA</t>
  </si>
  <si>
    <t>PAILLACO</t>
  </si>
  <si>
    <t>PANGUIPULLI</t>
  </si>
  <si>
    <t>ARICA</t>
  </si>
  <si>
    <t>CAMARONES</t>
  </si>
  <si>
    <t>PUTRE</t>
  </si>
  <si>
    <t>GENERAL LAGOS</t>
  </si>
  <si>
    <t>CHILLÁN</t>
  </si>
  <si>
    <t>BULNES</t>
  </si>
  <si>
    <t>COBQUECURA</t>
  </si>
  <si>
    <t>COELEMU</t>
  </si>
  <si>
    <t>COIHUECO</t>
  </si>
  <si>
    <t>CHILLÁN VIEJO</t>
  </si>
  <si>
    <t>EL CARMEN</t>
  </si>
  <si>
    <t>NINHUE</t>
  </si>
  <si>
    <t>ÑIQUÉN</t>
  </si>
  <si>
    <t>PEMUCO</t>
  </si>
  <si>
    <t>PINTO</t>
  </si>
  <si>
    <t>PORTEZUELO</t>
  </si>
  <si>
    <t>QUILLÓN</t>
  </si>
  <si>
    <t>QUIRIHUE</t>
  </si>
  <si>
    <t>SAN CARLOS</t>
  </si>
  <si>
    <t>SAN FABIÁN</t>
  </si>
  <si>
    <t>SAN IGNACIO</t>
  </si>
  <si>
    <t>SAN NICOLÁS</t>
  </si>
  <si>
    <t>TREHUACO</t>
  </si>
  <si>
    <t>YUNGAY</t>
  </si>
  <si>
    <t>RÁNQUIL</t>
  </si>
  <si>
    <t>CUT</t>
  </si>
  <si>
    <t>CUADRO N°3</t>
  </si>
  <si>
    <t>DEUDA PREVISIONAL CONSOLIDADA</t>
  </si>
  <si>
    <t>MUNICIPALIDADES DEL PAIS</t>
  </si>
  <si>
    <t>En pesos al 31 de Diciembre del 2023</t>
  </si>
  <si>
    <t>RUT</t>
  </si>
  <si>
    <t>N° Períodos</t>
  </si>
  <si>
    <t>N° de</t>
  </si>
  <si>
    <t>Monto</t>
  </si>
  <si>
    <t>Período</t>
  </si>
  <si>
    <t>Adeudados</t>
  </si>
  <si>
    <t>Afiliados</t>
  </si>
  <si>
    <t>Nominal</t>
  </si>
  <si>
    <t>Actualizado</t>
  </si>
  <si>
    <t>Antiguo</t>
  </si>
  <si>
    <t>Reciente</t>
  </si>
  <si>
    <t>MUNICIPALIDAD DE LINARES-DPTO.ADM EDUC.MUN</t>
  </si>
  <si>
    <t>60.902.063-6</t>
  </si>
  <si>
    <t>2023-05</t>
  </si>
  <si>
    <t>2023-11</t>
  </si>
  <si>
    <t>MUNICIPALIDAD DE ILLAPEL</t>
  </si>
  <si>
    <t>69.041.200-4</t>
  </si>
  <si>
    <t>2014-10</t>
  </si>
  <si>
    <t>MUNICIPALIDAD DE SALAMANCA</t>
  </si>
  <si>
    <t>69.041.400-7</t>
  </si>
  <si>
    <t>2007-10</t>
  </si>
  <si>
    <t>2022-12</t>
  </si>
  <si>
    <t>MUNICIPALIDAD DE PENAFLOR</t>
  </si>
  <si>
    <t>69.071.700-K</t>
  </si>
  <si>
    <t>2012-07</t>
  </si>
  <si>
    <t>2012-08</t>
  </si>
  <si>
    <t>MUNICIPALIDAD DE ALHUE</t>
  </si>
  <si>
    <t>69.073.200-9</t>
  </si>
  <si>
    <t>2005-08</t>
  </si>
  <si>
    <t>MUNICIPALIDAD DE EL TABO</t>
  </si>
  <si>
    <t>69.073.700-0</t>
  </si>
  <si>
    <t>2004-11</t>
  </si>
  <si>
    <t>MUNICIPALIDAD DE SAN FERNANDO</t>
  </si>
  <si>
    <t>69.090.100-5</t>
  </si>
  <si>
    <t>1986-05</t>
  </si>
  <si>
    <t>MUNICIPALIDAD DE CHIMBARONGO</t>
  </si>
  <si>
    <t>69.090.300-8</t>
  </si>
  <si>
    <t>1998-03</t>
  </si>
  <si>
    <t>2004-05</t>
  </si>
  <si>
    <t>MUNICIPALIDAD DE LOLOL</t>
  </si>
  <si>
    <t>69.090.500-0</t>
  </si>
  <si>
    <t>2014-12</t>
  </si>
  <si>
    <t>2016-12</t>
  </si>
  <si>
    <t>MUNICIPALIDAD DE RIO CLARO</t>
  </si>
  <si>
    <t>69.110.700-0</t>
  </si>
  <si>
    <t>2022-05</t>
  </si>
  <si>
    <t>MUNICIPALIDAD DE CONSTITUCION</t>
  </si>
  <si>
    <t>69.120.100-7</t>
  </si>
  <si>
    <t>2003-01</t>
  </si>
  <si>
    <t>2004-09</t>
  </si>
  <si>
    <t>MUNICIPALIDAD DE VILLA ALEGRE</t>
  </si>
  <si>
    <t>69.130.200-8</t>
  </si>
  <si>
    <t>2004-10</t>
  </si>
  <si>
    <t>2014-05</t>
  </si>
  <si>
    <t>MUNICIPALIDAD DE QUIRIHUE</t>
  </si>
  <si>
    <t>69.140.100-6</t>
  </si>
  <si>
    <t>2006-02</t>
  </si>
  <si>
    <t>MUNICIPALIDAD DE COBQUECURA</t>
  </si>
  <si>
    <t>69.140.400-5</t>
  </si>
  <si>
    <t>2015-06</t>
  </si>
  <si>
    <t>2017-01</t>
  </si>
  <si>
    <t>MUNICIPALIDAD DE NIQUEN</t>
  </si>
  <si>
    <t>69.140.600-8</t>
  </si>
  <si>
    <t>2019-05</t>
  </si>
  <si>
    <t>MUNICIPALIDAD DE SAN IGNACIO</t>
  </si>
  <si>
    <t>69.141.300-4</t>
  </si>
  <si>
    <t>2013-05</t>
  </si>
  <si>
    <t>2013-06</t>
  </si>
  <si>
    <t>MUNICIPALIDAD DE TOME-DPTO. DE EDUC.</t>
  </si>
  <si>
    <t>69.150.101-9</t>
  </si>
  <si>
    <t>2016-02</t>
  </si>
  <si>
    <t>MUNICIPALIDAD DE TALCAHUANO</t>
  </si>
  <si>
    <t>69.150.800-5</t>
  </si>
  <si>
    <t>MUNICIPALIDAD DE CORONEL-DPTO. DE EDUC.</t>
  </si>
  <si>
    <t>69.151.201-0</t>
  </si>
  <si>
    <t>2023-07</t>
  </si>
  <si>
    <t>MUNICIPALIDAD DE LOTA-DPTO. DE EDUC.</t>
  </si>
  <si>
    <t>69.151.301-7</t>
  </si>
  <si>
    <t>2019-04</t>
  </si>
  <si>
    <t>MUNICIPALIDAD DE ERCILLA</t>
  </si>
  <si>
    <t>69.180.600-6</t>
  </si>
  <si>
    <t>MUNICIPALIDAD DE LUMACO</t>
  </si>
  <si>
    <t>69.180.800-9</t>
  </si>
  <si>
    <t>MUNICIPALIDAD DE PITRUFQUEN</t>
  </si>
  <si>
    <t>69.191.300-7</t>
  </si>
  <si>
    <t>2002-05</t>
  </si>
  <si>
    <t>MUNICIPALIDAD DE SAN JOSE MARIQUINA</t>
  </si>
  <si>
    <t>69.200.400-0</t>
  </si>
  <si>
    <t>2009-10</t>
  </si>
  <si>
    <t>2010-03</t>
  </si>
  <si>
    <t>MUNICIPALIDAD DE MAFIL</t>
  </si>
  <si>
    <t>69.200.500-7</t>
  </si>
  <si>
    <t>2004-03</t>
  </si>
  <si>
    <t>MUNICIPALIDAD DE SAN PABLO-DPTO. DE EDUC.</t>
  </si>
  <si>
    <t>69.210.201-0</t>
  </si>
  <si>
    <t>2007-05</t>
  </si>
  <si>
    <t>MUNICIPALIDAD DE CHAITEN</t>
  </si>
  <si>
    <t>69.231.100-0</t>
  </si>
  <si>
    <t>MUNICIPALIDAD DE TREHUACO-DPTO. DE SALUD</t>
  </si>
  <si>
    <t>69.250.602-2</t>
  </si>
  <si>
    <t>2020-02</t>
  </si>
  <si>
    <t>MUNICIPALIDAD DE SAN JUAN DE LA COSTA</t>
  </si>
  <si>
    <t>69.251.800-4</t>
  </si>
  <si>
    <t>2008-09</t>
  </si>
  <si>
    <t>MUNICIPALIDAD DE CURARREHUE</t>
  </si>
  <si>
    <t>69.252.400-4</t>
  </si>
  <si>
    <t>1998-05</t>
  </si>
  <si>
    <t>2012-12</t>
  </si>
  <si>
    <t>MUNICIPALIDAD DE SIERRA GORDA</t>
  </si>
  <si>
    <t>69.253.200-7</t>
  </si>
  <si>
    <t>2008-05</t>
  </si>
  <si>
    <t>MUNICIPALIDAD DE PEDRO AGUIRRE CERDA</t>
  </si>
  <si>
    <t>69.254.900-7</t>
  </si>
  <si>
    <t>2002-12</t>
  </si>
  <si>
    <t>TOTAL</t>
  </si>
  <si>
    <t>CUADRO N°4</t>
  </si>
  <si>
    <t>CORPORACIONES MUNICIPALES DEL PAIS</t>
  </si>
  <si>
    <t>CORPORACION MUNICIPAL</t>
  </si>
  <si>
    <t>CORP. MUNICIPAL DE EDUCACION DE COLBUN</t>
  </si>
  <si>
    <t>70.834.500-8</t>
  </si>
  <si>
    <t>2008-06</t>
  </si>
  <si>
    <t>2010-02</t>
  </si>
  <si>
    <t>CORP. MUNICIPAL DE VALPARAISO</t>
  </si>
  <si>
    <t>70.859.400-8</t>
  </si>
  <si>
    <t>2012-09</t>
  </si>
  <si>
    <t>2021-04</t>
  </si>
  <si>
    <t>CORP. MUNICIPAL DE VINA DEL MAR</t>
  </si>
  <si>
    <t>70.872.300-2</t>
  </si>
  <si>
    <t>1990-02</t>
  </si>
  <si>
    <t>CORP. MUNICIPAL DE QUILPUE</t>
  </si>
  <si>
    <t>70.878.900-3</t>
  </si>
  <si>
    <t>2012-10</t>
  </si>
  <si>
    <t>2016-08</t>
  </si>
  <si>
    <t>CORP. MUNICIPAL DE LA SERENA-GGV</t>
  </si>
  <si>
    <t>70.892.100-9</t>
  </si>
  <si>
    <t>2000-06</t>
  </si>
  <si>
    <t>CORP. MUNICIPAL DE SAN JOSE DE MAIPO</t>
  </si>
  <si>
    <t>70.902.400-0</t>
  </si>
  <si>
    <t>2022-01</t>
  </si>
  <si>
    <t>CORP. MUNICIPAL DE DES. SOC. DE QTA. NORMAL</t>
  </si>
  <si>
    <t>70.913.100-1</t>
  </si>
  <si>
    <t>2013-01</t>
  </si>
  <si>
    <t>2018-11</t>
  </si>
  <si>
    <t>CORP. MUNICIPAL DE PUNTA ARENAS</t>
  </si>
  <si>
    <t>70.931.900-0</t>
  </si>
  <si>
    <t>2023-08</t>
  </si>
  <si>
    <t>CORP. MUNICIPAL DE DES. SOC. DE BUIN</t>
  </si>
  <si>
    <t>70.934.900-7</t>
  </si>
  <si>
    <t>2012-11</t>
  </si>
  <si>
    <t>2016-11</t>
  </si>
  <si>
    <t>CORP. MUNICIPAL DE DES. SOC. DE LAMPA</t>
  </si>
  <si>
    <t>70.954.200-1</t>
  </si>
  <si>
    <t>2019-03</t>
  </si>
  <si>
    <t>CORP. MUNICIPAL DE SAN MIGUEL</t>
  </si>
  <si>
    <t>70.962.500-4</t>
  </si>
  <si>
    <t>1996-06</t>
  </si>
  <si>
    <t>2000-12</t>
  </si>
  <si>
    <t>CORP. MUNICIPAL DE DES. SOC. DE TIL TIL</t>
  </si>
  <si>
    <t>70.981.700-0</t>
  </si>
  <si>
    <t>2003-02</t>
  </si>
  <si>
    <t>CORP. MUNICIPAL DE SAN VICENTE DE TAGUA TAGU</t>
  </si>
  <si>
    <t>71.015.300-0</t>
  </si>
  <si>
    <t>2014-11</t>
  </si>
  <si>
    <t>2017-07</t>
  </si>
  <si>
    <t>CORP. MUNICIPAL DE EDUC.-SALUD DE QUINCHAO</t>
  </si>
  <si>
    <t>71.164.300-1</t>
  </si>
  <si>
    <t>2023-01</t>
  </si>
  <si>
    <t>CORP. MUNICIPAL DE EDUC.-SALUD DE PTO.NATALE</t>
  </si>
  <si>
    <t>71.165.800-9</t>
  </si>
  <si>
    <t>2021-12</t>
  </si>
  <si>
    <t>CORP. MUNICIPAL DE QUELLON</t>
  </si>
  <si>
    <t>71.173.100-8</t>
  </si>
  <si>
    <t>2022-04</t>
  </si>
  <si>
    <t>CORP. MUNICIPAL DE DES. SOC. DE CERRO NAVIA</t>
  </si>
  <si>
    <t>71.303.900-4</t>
  </si>
  <si>
    <t>2008-02</t>
  </si>
  <si>
    <t>2016-10</t>
  </si>
  <si>
    <t>CORP. MUNICIPAL DE EDUCACION DE SAN FERNANDO</t>
  </si>
  <si>
    <t>71.328.600-1</t>
  </si>
  <si>
    <t>1997-05</t>
  </si>
  <si>
    <t>2020-12</t>
  </si>
  <si>
    <t>CORP. MUNICIPAL CULTURAL DE CURICO</t>
  </si>
  <si>
    <t>71.395.600-7</t>
  </si>
  <si>
    <t>CORP. MUNICIPAL DE EDUCACION DE ANCUD</t>
  </si>
  <si>
    <t>71.420.700-8</t>
  </si>
  <si>
    <t>ACTUALIZADO</t>
  </si>
  <si>
    <t>TIPO</t>
  </si>
  <si>
    <t>MUN</t>
  </si>
  <si>
    <t>CORP</t>
  </si>
  <si>
    <t>VARIABLES POR CRITERIOS DE SELECCIÓN</t>
  </si>
  <si>
    <t>CODIGO</t>
  </si>
  <si>
    <t>MUNICIPIO</t>
  </si>
  <si>
    <t>Nº de Patentes Comerciales Pagadas  (N° )</t>
  </si>
  <si>
    <t>Nº de Patentes Profesionales Pagadas  (N° )</t>
  </si>
  <si>
    <t>Nº Patentes Industriales Pagadas  (N° )</t>
  </si>
  <si>
    <t>Nº de Patentes Alcoholes Pagadas  (N° )</t>
  </si>
  <si>
    <t>Nº de Otras Patentes Pagadas  (N° )</t>
  </si>
  <si>
    <t>Nº de Patentes Provisorias Pagadas  (N° )</t>
  </si>
  <si>
    <t>Nº de Patentes Comerciales Impagas  (N° )</t>
  </si>
  <si>
    <t>Nº de Patentes Profesionales Impagas  (N° )</t>
  </si>
  <si>
    <t>Nº de Patentes Industriales Impagas  (N° )</t>
  </si>
  <si>
    <t>Nº de Patentes Alcoholes Impagas  (N° )</t>
  </si>
  <si>
    <t>Nº de Otras Patentes Impagas  (N° )</t>
  </si>
  <si>
    <t>Nº de Patentes Provisorias Impagas  (N° )</t>
  </si>
  <si>
    <t>TOTAL PAGADAS</t>
  </si>
  <si>
    <t>TOTAL IMPAGAS</t>
  </si>
  <si>
    <t>TOTAL PATENTES</t>
  </si>
  <si>
    <t>No Recepcionado</t>
  </si>
  <si>
    <t>Proceso</t>
  </si>
  <si>
    <t>Institucion</t>
  </si>
  <si>
    <t>Rol</t>
  </si>
  <si>
    <t>Índice de cumplimiento</t>
  </si>
  <si>
    <t>Seguimiento Municipalidades 2022-2023</t>
  </si>
  <si>
    <t>Municipalidad de Algarrobo</t>
  </si>
  <si>
    <t>F1088-23</t>
  </si>
  <si>
    <t>Municipalidad de Alhué</t>
  </si>
  <si>
    <t>F1317-23</t>
  </si>
  <si>
    <t>Municipalidad de Alto Bíobío</t>
  </si>
  <si>
    <t>F1143-23</t>
  </si>
  <si>
    <t>Municipalidad de Alto del Carmen</t>
  </si>
  <si>
    <t>F1091-23</t>
  </si>
  <si>
    <t>Municipalidad de Alto Hospicio</t>
  </si>
  <si>
    <t>F1092-23</t>
  </si>
  <si>
    <t>Municipalidad de Ancud</t>
  </si>
  <si>
    <t>F1093-23</t>
  </si>
  <si>
    <t>Municipalidad de Andacollo</t>
  </si>
  <si>
    <t>F1094-23</t>
  </si>
  <si>
    <t>Municipalidad de Angol</t>
  </si>
  <si>
    <t>F1095-23</t>
  </si>
  <si>
    <t>Municipalidad de Antofagasta</t>
  </si>
  <si>
    <t>F1096-23</t>
  </si>
  <si>
    <t>Municipalidad de Antuco</t>
  </si>
  <si>
    <t>F1097-23</t>
  </si>
  <si>
    <t>Municipalidad de Arauco</t>
  </si>
  <si>
    <t>F1098-23</t>
  </si>
  <si>
    <t>Municipalidad de Arica</t>
  </si>
  <si>
    <t>F1099-23</t>
  </si>
  <si>
    <t>Municipalidad de Buin</t>
  </si>
  <si>
    <t>F1101-23</t>
  </si>
  <si>
    <t>Municipalidad de Bulnes</t>
  </si>
  <si>
    <t>F1158-23</t>
  </si>
  <si>
    <t>Municipalidad de Cabildo</t>
  </si>
  <si>
    <t>F1103-23</t>
  </si>
  <si>
    <t>Municipalidad de Cabo de Hornos y Antártica</t>
  </si>
  <si>
    <t>F1349-23</t>
  </si>
  <si>
    <t>Municipalidad de Cabrero</t>
  </si>
  <si>
    <t>F1105-23</t>
  </si>
  <si>
    <t>Municipalidad de Calama</t>
  </si>
  <si>
    <t>F1106-23</t>
  </si>
  <si>
    <t>Municipalidad de Calbuco</t>
  </si>
  <si>
    <t>F1107-23</t>
  </si>
  <si>
    <t>Municipalidad de Caldera</t>
  </si>
  <si>
    <t>F1108-23</t>
  </si>
  <si>
    <t>Municipalidad de Calera de Tango</t>
  </si>
  <si>
    <t>F1109-23</t>
  </si>
  <si>
    <t>Municipalidad de Calle Larga</t>
  </si>
  <si>
    <t>F1110-23</t>
  </si>
  <si>
    <t>Municipalidad de Camarones</t>
  </si>
  <si>
    <t>F1350-23</t>
  </si>
  <si>
    <t>Municipalidad de Camiña</t>
  </si>
  <si>
    <t>F1112-23</t>
  </si>
  <si>
    <t>Municipalidad de Canela</t>
  </si>
  <si>
    <t>F1113-23</t>
  </si>
  <si>
    <t>Municipalidad de Cañete</t>
  </si>
  <si>
    <t>F1114-23</t>
  </si>
  <si>
    <t>Municipalidad de Carahue</t>
  </si>
  <si>
    <t>F1115-23</t>
  </si>
  <si>
    <t>Municipalidad de Cartagena</t>
  </si>
  <si>
    <t>F1116-23</t>
  </si>
  <si>
    <t>Municipalidad de Casablanca</t>
  </si>
  <si>
    <t>F1117-23</t>
  </si>
  <si>
    <t>Municipalidad de Castro</t>
  </si>
  <si>
    <t>F1118-23</t>
  </si>
  <si>
    <t>Municipalidad de Catemu</t>
  </si>
  <si>
    <t>F1119-23</t>
  </si>
  <si>
    <t>Municipalidad de Cauquenes</t>
  </si>
  <si>
    <t>F1351-23</t>
  </si>
  <si>
    <t>Municipalidad de Cerrillos</t>
  </si>
  <si>
    <t>F1121-23</t>
  </si>
  <si>
    <t>Municipalidad de Cerro Navia</t>
  </si>
  <si>
    <t>F1122-23</t>
  </si>
  <si>
    <t>Municipalidad de Chaitén</t>
  </si>
  <si>
    <t>F1123-23</t>
  </si>
  <si>
    <t>Municipalidad de Chanco</t>
  </si>
  <si>
    <t>F1352-23</t>
  </si>
  <si>
    <t>Municipalidad de Chañaral</t>
  </si>
  <si>
    <t>F1125-23</t>
  </si>
  <si>
    <t>Municipalidad de Chépica</t>
  </si>
  <si>
    <t>F1126-23</t>
  </si>
  <si>
    <t>Municipalidad de Chiguayante</t>
  </si>
  <si>
    <t>F1127-23</t>
  </si>
  <si>
    <t>Municipalidad de Chile Chico</t>
  </si>
  <si>
    <t>F1318-23</t>
  </si>
  <si>
    <t>Municipalidad de Chillán</t>
  </si>
  <si>
    <t>F1129-23</t>
  </si>
  <si>
    <t>Municipalidad de Chillán Viejo</t>
  </si>
  <si>
    <t>F1130-23</t>
  </si>
  <si>
    <t>Municipalidad de Chimbarongo</t>
  </si>
  <si>
    <t>F1131-23</t>
  </si>
  <si>
    <t>Municipalidad de Cholchol</t>
  </si>
  <si>
    <t>F1132-23</t>
  </si>
  <si>
    <t>Municipalidad de Chonchi</t>
  </si>
  <si>
    <t>F1124-23</t>
  </si>
  <si>
    <t>Municipalidad de Cisnes</t>
  </si>
  <si>
    <t>F1353-23</t>
  </si>
  <si>
    <t>Municipalidad de Cobquecura</t>
  </si>
  <si>
    <t>F1135-23</t>
  </si>
  <si>
    <t>Municipalidad de Cochamó</t>
  </si>
  <si>
    <t>F1136-23</t>
  </si>
  <si>
    <t>Municipalidad de Cochrane</t>
  </si>
  <si>
    <t>F1137-23</t>
  </si>
  <si>
    <t>Municipalidad de Codegua</t>
  </si>
  <si>
    <t>F1138-23</t>
  </si>
  <si>
    <t>Municipalidad de Coelemu</t>
  </si>
  <si>
    <t>F1139-23</t>
  </si>
  <si>
    <t>Municipalidad de Coihueco</t>
  </si>
  <si>
    <t>F1140-23</t>
  </si>
  <si>
    <t>Municipalidad de Coinco</t>
  </si>
  <si>
    <t>F1141-23</t>
  </si>
  <si>
    <t>Municipalidad de Colbún</t>
  </si>
  <si>
    <t>F1142-23</t>
  </si>
  <si>
    <t>Municipalidad de Colchane</t>
  </si>
  <si>
    <t>F1354-23</t>
  </si>
  <si>
    <t>Municipalidad de Colina</t>
  </si>
  <si>
    <t>F1144-23</t>
  </si>
  <si>
    <t>Municipalidad de Collipulli</t>
  </si>
  <si>
    <t>F1145-23</t>
  </si>
  <si>
    <t>Municipalidad de Coltauco</t>
  </si>
  <si>
    <t>F1146-23</t>
  </si>
  <si>
    <t>Municipalidad de Combarbalá</t>
  </si>
  <si>
    <t>F1147-23</t>
  </si>
  <si>
    <t>Municipalidad de Concepción</t>
  </si>
  <si>
    <t>F1148-23</t>
  </si>
  <si>
    <t>Municipalidad de Conchalí</t>
  </si>
  <si>
    <t>F1149-23</t>
  </si>
  <si>
    <t>Municipalidad de Concón</t>
  </si>
  <si>
    <t>F1150-23</t>
  </si>
  <si>
    <t>Municipalidad de Constitución</t>
  </si>
  <si>
    <t>F1237-23</t>
  </si>
  <si>
    <t>Municipalidad de Contulmo</t>
  </si>
  <si>
    <t>F1152-23</t>
  </si>
  <si>
    <t>Municipalidad de Copiapó</t>
  </si>
  <si>
    <t>F1151-23</t>
  </si>
  <si>
    <t>Municipalidad de Coquimbo</t>
  </si>
  <si>
    <t>F1154-23</t>
  </si>
  <si>
    <t>Municipalidad de Coronel</t>
  </si>
  <si>
    <t>F1155-23</t>
  </si>
  <si>
    <t>Municipalidad de Corral</t>
  </si>
  <si>
    <t>F1156-23</t>
  </si>
  <si>
    <t>Municipalidad de Coyhaique</t>
  </si>
  <si>
    <t>F1157-23</t>
  </si>
  <si>
    <t>Municipalidad de Cunco</t>
  </si>
  <si>
    <t>F1355-23</t>
  </si>
  <si>
    <t>Municipalidad de Curacautín</t>
  </si>
  <si>
    <t>F1159-23</t>
  </si>
  <si>
    <t>Municipalidad de Curacaví</t>
  </si>
  <si>
    <t>F1160-23</t>
  </si>
  <si>
    <t>Municipalidad de Curaco de Vélez</t>
  </si>
  <si>
    <t>F1161-23</t>
  </si>
  <si>
    <t>Municipalidad de Curanilahue</t>
  </si>
  <si>
    <t>F1162-23</t>
  </si>
  <si>
    <t>Municipalidad de Curarrehue</t>
  </si>
  <si>
    <t>F1163-23</t>
  </si>
  <si>
    <t>Municipalidad de Curepto</t>
  </si>
  <si>
    <t>F1164-23</t>
  </si>
  <si>
    <t>Municipalidad de Curicó</t>
  </si>
  <si>
    <t>F1165-23</t>
  </si>
  <si>
    <t>Municipalidad de Dalcahue</t>
  </si>
  <si>
    <t>F1276-23</t>
  </si>
  <si>
    <t>Municipalidad de Diego de Almagro</t>
  </si>
  <si>
    <t>F1319-23</t>
  </si>
  <si>
    <t>Municipalidad de Doñihue</t>
  </si>
  <si>
    <t>F1166-23</t>
  </si>
  <si>
    <t>Municipalidad de El Bosque</t>
  </si>
  <si>
    <t>F1356-23</t>
  </si>
  <si>
    <t>Municipalidad de El Carmen</t>
  </si>
  <si>
    <t>F1277-23</t>
  </si>
  <si>
    <t>Municipalidad de El Monte</t>
  </si>
  <si>
    <t>F1167-23</t>
  </si>
  <si>
    <t>Municipalidad de El Quisco</t>
  </si>
  <si>
    <t>F1168-23</t>
  </si>
  <si>
    <t>Municipalidad de El Tabo</t>
  </si>
  <si>
    <t>F1278-23</t>
  </si>
  <si>
    <t>Municipalidad de Empedrado</t>
  </si>
  <si>
    <t>F1357-23</t>
  </si>
  <si>
    <t>Municipalidad de Ercilla</t>
  </si>
  <si>
    <t>F1169-23</t>
  </si>
  <si>
    <t>Municipalidad de Estación Central</t>
  </si>
  <si>
    <t>F1192-23</t>
  </si>
  <si>
    <t>Municipalidad de Florida</t>
  </si>
  <si>
    <t>F1320-23</t>
  </si>
  <si>
    <t>Municipalidad de Freire</t>
  </si>
  <si>
    <t>F1358-23</t>
  </si>
  <si>
    <t>Municipalidad de Freirina</t>
  </si>
  <si>
    <t>F1170-23</t>
  </si>
  <si>
    <t>Municipalidad de Fresia</t>
  </si>
  <si>
    <t>F1171-23</t>
  </si>
  <si>
    <t>Municipalidad de Frutillar</t>
  </si>
  <si>
    <t>F1321-23</t>
  </si>
  <si>
    <t>Municipalidad de Futaleufú</t>
  </si>
  <si>
    <t>F1359-23</t>
  </si>
  <si>
    <t>Municipalidad de Futrono</t>
  </si>
  <si>
    <t>F1279-23</t>
  </si>
  <si>
    <t>Municipalidad de Galvarino</t>
  </si>
  <si>
    <t>F1172-23</t>
  </si>
  <si>
    <t>Municipalidad de General Lagos</t>
  </si>
  <si>
    <t>F1322-23</t>
  </si>
  <si>
    <t>Municipalidad de Gorbea</t>
  </si>
  <si>
    <t>F1360-23</t>
  </si>
  <si>
    <t>Municipalidad de Graneros</t>
  </si>
  <si>
    <t>F1361-23</t>
  </si>
  <si>
    <t>Municipalidad de Guaitecas</t>
  </si>
  <si>
    <t>F1280-23</t>
  </si>
  <si>
    <t>Municipalidad de Hijuelas</t>
  </si>
  <si>
    <t>F1173-23</t>
  </si>
  <si>
    <t>Municipalidad de Hualaihué</t>
  </si>
  <si>
    <t>F1323-23</t>
  </si>
  <si>
    <t>Municipalidad de Hualañé</t>
  </si>
  <si>
    <t>F1362-23</t>
  </si>
  <si>
    <t>Municipalidad de Hualpén</t>
  </si>
  <si>
    <t>F1281-23</t>
  </si>
  <si>
    <t>Municipalidad de Hualqui</t>
  </si>
  <si>
    <t>F1282-23</t>
  </si>
  <si>
    <t>Municipalidad de Huara</t>
  </si>
  <si>
    <t>F1174-23</t>
  </si>
  <si>
    <t>Municipalidad de Huasco</t>
  </si>
  <si>
    <t>F1102-23</t>
  </si>
  <si>
    <t>Municipalidad de Huechuraba</t>
  </si>
  <si>
    <t>F1363-23</t>
  </si>
  <si>
    <t>Municipalidad de Illapel</t>
  </si>
  <si>
    <t>F1283-23</t>
  </si>
  <si>
    <t>Municipalidad de Independencia</t>
  </si>
  <si>
    <t>F1364-23</t>
  </si>
  <si>
    <t>Municipalidad de Iquique</t>
  </si>
  <si>
    <t>F1284-23</t>
  </si>
  <si>
    <t>Municipalidad de Isla de Maipo</t>
  </si>
  <si>
    <t>F1175-23</t>
  </si>
  <si>
    <t>Municipalidad de Isla de Pascua</t>
  </si>
  <si>
    <t>F1324-23</t>
  </si>
  <si>
    <t>Municipalidad de Juan Fernández</t>
  </si>
  <si>
    <t>F1365-23</t>
  </si>
  <si>
    <t>Municipalidad de la Calera</t>
  </si>
  <si>
    <t>F1153-23</t>
  </si>
  <si>
    <t>Municipalidad de la Cisterna</t>
  </si>
  <si>
    <t>F1285-23</t>
  </si>
  <si>
    <t>Municipalidad de la Cruz</t>
  </si>
  <si>
    <t>F1366-23</t>
  </si>
  <si>
    <t>Municipalidad de la Estrella</t>
  </si>
  <si>
    <t>F1286-23</t>
  </si>
  <si>
    <t>Municipalidad de la Florida</t>
  </si>
  <si>
    <t>F1287-23</t>
  </si>
  <si>
    <t>Municipalidad de la Granja</t>
  </si>
  <si>
    <t>F1367-23</t>
  </si>
  <si>
    <t>Municipalidad de la Higuera</t>
  </si>
  <si>
    <t>F1176-23</t>
  </si>
  <si>
    <t>Municipalidad de la Ligua</t>
  </si>
  <si>
    <t>F1104-23</t>
  </si>
  <si>
    <t>Municipalidad de la Pintana</t>
  </si>
  <si>
    <t>F1288-23</t>
  </si>
  <si>
    <t>Municipalidad de la Reina</t>
  </si>
  <si>
    <t>F1368-23</t>
  </si>
  <si>
    <t>Municipalidad de la Serena</t>
  </si>
  <si>
    <t>F1325-23</t>
  </si>
  <si>
    <t>Municipalidad de la Unión</t>
  </si>
  <si>
    <t>F1326-23</t>
  </si>
  <si>
    <t>Municipalidad de Lago Ranco</t>
  </si>
  <si>
    <t>F1177-23</t>
  </si>
  <si>
    <t>Municipalidad de Lago Verde</t>
  </si>
  <si>
    <t>F1327-23</t>
  </si>
  <si>
    <t>Municipalidad de Laguna Blanca</t>
  </si>
  <si>
    <t>F1369-23</t>
  </si>
  <si>
    <t>Municipalidad de Laja</t>
  </si>
  <si>
    <t>F1328-23</t>
  </si>
  <si>
    <t>Municipalidad de Lampa</t>
  </si>
  <si>
    <t>F1178-23</t>
  </si>
  <si>
    <t>Municipalidad de Lanco</t>
  </si>
  <si>
    <t>F1329-23</t>
  </si>
  <si>
    <t>Municipalidad de Las Cabras</t>
  </si>
  <si>
    <t>F1370-23</t>
  </si>
  <si>
    <t>Municipalidad de Las Condes</t>
  </si>
  <si>
    <t>F1289-23</t>
  </si>
  <si>
    <t>Municipalidad de Lautaro</t>
  </si>
  <si>
    <t>F1330-23</t>
  </si>
  <si>
    <t>Municipalidad de Lebu</t>
  </si>
  <si>
    <t>F1331-23</t>
  </si>
  <si>
    <t>Municipalidad de Licantén</t>
  </si>
  <si>
    <t>F1179-23</t>
  </si>
  <si>
    <t>Municipalidad de Limache</t>
  </si>
  <si>
    <t>F1290-23</t>
  </si>
  <si>
    <t>Municipalidad de Linares</t>
  </si>
  <si>
    <t>F1238-23</t>
  </si>
  <si>
    <t>Municipalidad de Litueche</t>
  </si>
  <si>
    <t>F1332-23</t>
  </si>
  <si>
    <t>Municipalidad de Llanquihue</t>
  </si>
  <si>
    <t>F1371-23</t>
  </si>
  <si>
    <t>Municipalidad de Llay Llay</t>
  </si>
  <si>
    <t>F1333-23</t>
  </si>
  <si>
    <t>Municipalidad de Lo Barnechea</t>
  </si>
  <si>
    <t>F1180-23</t>
  </si>
  <si>
    <t>Municipalidad de Lo Espejo</t>
  </si>
  <si>
    <t>F1193-23</t>
  </si>
  <si>
    <t>Municipalidad de Lo Prado</t>
  </si>
  <si>
    <t>F1334-23</t>
  </si>
  <si>
    <t>Municipalidad de Lolol</t>
  </si>
  <si>
    <t>F1335-23</t>
  </si>
  <si>
    <t>Municipalidad de Loncoche</t>
  </si>
  <si>
    <t>F1372-23</t>
  </si>
  <si>
    <t>Municipalidad de Longaví</t>
  </si>
  <si>
    <t>F1291-23</t>
  </si>
  <si>
    <t>Municipalidad de Lonquimay</t>
  </si>
  <si>
    <t>F1336-23</t>
  </si>
  <si>
    <t>Municipalidad de Los Alamos</t>
  </si>
  <si>
    <t>F1181-23</t>
  </si>
  <si>
    <t>Municipalidad de Los Andes</t>
  </si>
  <si>
    <t>F1337-23</t>
  </si>
  <si>
    <t>Municipalidad de Los Ángeles</t>
  </si>
  <si>
    <t>F1239-23</t>
  </si>
  <si>
    <t>Municipalidad de Los Lagos</t>
  </si>
  <si>
    <t>F1133-23</t>
  </si>
  <si>
    <t>Municipalidad de Los Muermos</t>
  </si>
  <si>
    <t>F1182-23</t>
  </si>
  <si>
    <t>Municipalidad de Los Sauces</t>
  </si>
  <si>
    <t>F1338-23</t>
  </si>
  <si>
    <t>Municipalidad de Los Vilos</t>
  </si>
  <si>
    <t>F1339-23</t>
  </si>
  <si>
    <t>Municipalidad de Lota</t>
  </si>
  <si>
    <t>F1384-23</t>
  </si>
  <si>
    <t>Municipalidad de Lumaco</t>
  </si>
  <si>
    <t>F1111-23</t>
  </si>
  <si>
    <t>Municipalidad de Machalí</t>
  </si>
  <si>
    <t>F1292-23</t>
  </si>
  <si>
    <t>Municipalidad de Macul</t>
  </si>
  <si>
    <t>F1183-23</t>
  </si>
  <si>
    <t>Municipalidad de Máfil</t>
  </si>
  <si>
    <t>F1340-23</t>
  </si>
  <si>
    <t>Municipalidad de Maipú</t>
  </si>
  <si>
    <t>F1341-23</t>
  </si>
  <si>
    <t>Municipalidad de Malloa</t>
  </si>
  <si>
    <t>F1373-23</t>
  </si>
  <si>
    <t>Municipalidad de Marchigue</t>
  </si>
  <si>
    <t>F1293-23</t>
  </si>
  <si>
    <t>Municipalidad de María Elena</t>
  </si>
  <si>
    <t>F1184-23</t>
  </si>
  <si>
    <t>Municipalidad de María Pinto</t>
  </si>
  <si>
    <t>F1342-23</t>
  </si>
  <si>
    <t>Municipalidad de Mariquina</t>
  </si>
  <si>
    <t>F1374-23</t>
  </si>
  <si>
    <t>Municipalidad de Maule</t>
  </si>
  <si>
    <t>F1294-23</t>
  </si>
  <si>
    <t>Municipalidad de Maullín</t>
  </si>
  <si>
    <t>F1194-23</t>
  </si>
  <si>
    <t>Municipalidad de Mejillones</t>
  </si>
  <si>
    <t>F1185-23</t>
  </si>
  <si>
    <t>Municipalidad de Melipeuco</t>
  </si>
  <si>
    <t>F1343-23</t>
  </si>
  <si>
    <t>Municipalidad de Melipilla</t>
  </si>
  <si>
    <t>F1195-23</t>
  </si>
  <si>
    <t>Municipalidad de Molina</t>
  </si>
  <si>
    <t>F1196-23</t>
  </si>
  <si>
    <t>Municipalidad de Monte Patria</t>
  </si>
  <si>
    <t>F1295-23</t>
  </si>
  <si>
    <t>Municipalidad de Mostazal</t>
  </si>
  <si>
    <t>F1186-23</t>
  </si>
  <si>
    <t>Municipalidad de Mulchén</t>
  </si>
  <si>
    <t>F1344-23</t>
  </si>
  <si>
    <t>Municipalidad de Nacimiento</t>
  </si>
  <si>
    <t>F1375-23</t>
  </si>
  <si>
    <t>Municipalidad de Nancagua</t>
  </si>
  <si>
    <t>F1296-23</t>
  </si>
  <si>
    <t>Municipalidad de Navidad</t>
  </si>
  <si>
    <t>F1187-23</t>
  </si>
  <si>
    <t>Municipalidad de Negrete</t>
  </si>
  <si>
    <t>F1345-23</t>
  </si>
  <si>
    <t>Municipalidad de Ninhue</t>
  </si>
  <si>
    <t>F1376-23</t>
  </si>
  <si>
    <t>Municipalidad de Nogales</t>
  </si>
  <si>
    <t>F1297-23</t>
  </si>
  <si>
    <t>Municipalidad de Nueva Imperial</t>
  </si>
  <si>
    <t>F1298-23</t>
  </si>
  <si>
    <t>Municipalidad de Ñiquén</t>
  </si>
  <si>
    <t>F1188-23</t>
  </si>
  <si>
    <t>Municipalidad de Ñuñoa</t>
  </si>
  <si>
    <t>F1346-23</t>
  </si>
  <si>
    <t>Municipalidad de O'higgins</t>
  </si>
  <si>
    <t>F1377-23</t>
  </si>
  <si>
    <t>Municipalidad de Olivar</t>
  </si>
  <si>
    <t>F1299-23</t>
  </si>
  <si>
    <t>Municipalidad de Ollagüe</t>
  </si>
  <si>
    <t>F1189-23</t>
  </si>
  <si>
    <t>Municipalidad de Olmué</t>
  </si>
  <si>
    <t>F1347-23</t>
  </si>
  <si>
    <t>Municipalidad de Osorno</t>
  </si>
  <si>
    <t>F1378-23</t>
  </si>
  <si>
    <t>Municipalidad de Ovalle</t>
  </si>
  <si>
    <t>F1300-23</t>
  </si>
  <si>
    <t>Municipalidad de Padre Hurtado</t>
  </si>
  <si>
    <t>F1197-23</t>
  </si>
  <si>
    <t>Municipalidad de Padre Las Casas</t>
  </si>
  <si>
    <t>F1240-23</t>
  </si>
  <si>
    <t>Municipalidad de Paihuano</t>
  </si>
  <si>
    <t>F1190-23</t>
  </si>
  <si>
    <t>Municipalidad de Paillaco</t>
  </si>
  <si>
    <t>F1348-23</t>
  </si>
  <si>
    <t>Municipalidad de Paine</t>
  </si>
  <si>
    <t>F1198-23</t>
  </si>
  <si>
    <t>Municipalidad de Palena</t>
  </si>
  <si>
    <t>F1199-23</t>
  </si>
  <si>
    <t>Municipalidad de Palmilla</t>
  </si>
  <si>
    <t>F1191-23</t>
  </si>
  <si>
    <t>Municipalidad de Panguipulli</t>
  </si>
  <si>
    <t>F1200-23</t>
  </si>
  <si>
    <t>Municipalidad de Panquehue</t>
  </si>
  <si>
    <t>F1201-23</t>
  </si>
  <si>
    <t>Municipalidad de Papudo</t>
  </si>
  <si>
    <t>F1202-23</t>
  </si>
  <si>
    <t>Municipalidad de Paredones</t>
  </si>
  <si>
    <t>F1379-23</t>
  </si>
  <si>
    <t>Municipalidad de Parral</t>
  </si>
  <si>
    <t>F1203-23</t>
  </si>
  <si>
    <t>Municipalidad de Pedro Aguirre Cerda</t>
  </si>
  <si>
    <t>F1204-23</t>
  </si>
  <si>
    <t>Municipalidad de Pelarco</t>
  </si>
  <si>
    <t>F1205-23</t>
  </si>
  <si>
    <t>Municipalidad de Pelluhue</t>
  </si>
  <si>
    <t>F1206-23</t>
  </si>
  <si>
    <t>Municipalidad de Pemuco</t>
  </si>
  <si>
    <t>F1380-23</t>
  </si>
  <si>
    <t>Municipalidad de Pencahue</t>
  </si>
  <si>
    <t>F1207-23</t>
  </si>
  <si>
    <t>Municipalidad de Penco</t>
  </si>
  <si>
    <t>F1208-23</t>
  </si>
  <si>
    <t>Municipalidad de Peñaflor</t>
  </si>
  <si>
    <t>F1209-23</t>
  </si>
  <si>
    <t>Municipalidad de Peñalolén</t>
  </si>
  <si>
    <t>F1210-23</t>
  </si>
  <si>
    <t>Municipalidad de Peralillo</t>
  </si>
  <si>
    <t>F1241-23</t>
  </si>
  <si>
    <t>Municipalidad de Perquenco</t>
  </si>
  <si>
    <t>F1381-23</t>
  </si>
  <si>
    <t>Municipalidad de Petorca</t>
  </si>
  <si>
    <t>F1301-23</t>
  </si>
  <si>
    <t>Municipalidad de Peumo</t>
  </si>
  <si>
    <t>F1242-23</t>
  </si>
  <si>
    <t>Municipalidad de Pica</t>
  </si>
  <si>
    <t>F1302-23</t>
  </si>
  <si>
    <t>Municipalidad de Pichidegua</t>
  </si>
  <si>
    <t>F1303-23</t>
  </si>
  <si>
    <t>Municipalidad de Pichilemu</t>
  </si>
  <si>
    <t>F1304-23</t>
  </si>
  <si>
    <t>Municipalidad de Pinto</t>
  </si>
  <si>
    <t>F1305-23</t>
  </si>
  <si>
    <t>Municipalidad de Pirque</t>
  </si>
  <si>
    <t>F1211-23</t>
  </si>
  <si>
    <t>Municipalidad de Pitrufquén</t>
  </si>
  <si>
    <t>F1233-23</t>
  </si>
  <si>
    <t>Municipalidad de Placilla</t>
  </si>
  <si>
    <t>F1243-23</t>
  </si>
  <si>
    <t>Municipalidad de Portezuelo</t>
  </si>
  <si>
    <t>F1306-23</t>
  </si>
  <si>
    <t>Municipalidad de Porvenir</t>
  </si>
  <si>
    <t>F1244-23</t>
  </si>
  <si>
    <t>Municipalidad de Pozo Almonte</t>
  </si>
  <si>
    <t>F1245-23</t>
  </si>
  <si>
    <t>Municipalidad de Primavera</t>
  </si>
  <si>
    <t>F1246-23</t>
  </si>
  <si>
    <t>Municipalidad de Providencia</t>
  </si>
  <si>
    <t>F1089-23</t>
  </si>
  <si>
    <t>Municipalidad de Puchuncaví</t>
  </si>
  <si>
    <t>F1307-23</t>
  </si>
  <si>
    <t>Municipalidad de Pucón</t>
  </si>
  <si>
    <t>F1247-23</t>
  </si>
  <si>
    <t>Municipalidad de Pudahuel</t>
  </si>
  <si>
    <t>F1234-23</t>
  </si>
  <si>
    <t>Municipalidad de Puente Alto</t>
  </si>
  <si>
    <t>F1382-23</t>
  </si>
  <si>
    <t>Municipalidad de Puerto Aysén</t>
  </si>
  <si>
    <t>F1100-23</t>
  </si>
  <si>
    <t>Municipalidad de Puerto Montt</t>
  </si>
  <si>
    <t>F1308-23</t>
  </si>
  <si>
    <t>Municipalidad de Puerto Natales</t>
  </si>
  <si>
    <t>F1248-23</t>
  </si>
  <si>
    <t>Municipalidad de Puerto Octay</t>
  </si>
  <si>
    <t>F1235-23</t>
  </si>
  <si>
    <t>Municipalidad de Puerto Saavedra</t>
  </si>
  <si>
    <t>F1386-23</t>
  </si>
  <si>
    <t>Municipalidad de Puerto Varas</t>
  </si>
  <si>
    <t>F1249-23</t>
  </si>
  <si>
    <t>Municipalidad de Pumanque</t>
  </si>
  <si>
    <t>F1309-23</t>
  </si>
  <si>
    <t>Municipalidad de Punitaqui</t>
  </si>
  <si>
    <t>F1250-23</t>
  </si>
  <si>
    <t>Municipalidad de Punta Arenas</t>
  </si>
  <si>
    <t>F1251-23</t>
  </si>
  <si>
    <t>Municipalidad de Puqueldón</t>
  </si>
  <si>
    <t>F1252-23</t>
  </si>
  <si>
    <t>Municipalidad de Purén</t>
  </si>
  <si>
    <t>F1212-23</t>
  </si>
  <si>
    <t>Municipalidad de Purranque</t>
  </si>
  <si>
    <t>F1310-23</t>
  </si>
  <si>
    <t>Municipalidad de Putaendo</t>
  </si>
  <si>
    <t>F1090-23</t>
  </si>
  <si>
    <t>Municipalidad de Putre</t>
  </si>
  <si>
    <t>F1253-23</t>
  </si>
  <si>
    <t>Municipalidad de Puyehue</t>
  </si>
  <si>
    <t>F1120-23</t>
  </si>
  <si>
    <t>Municipalidad de Queilén</t>
  </si>
  <si>
    <t>F1236-23</t>
  </si>
  <si>
    <t>Municipalidad de Quellón</t>
  </si>
  <si>
    <t>F1213-23</t>
  </si>
  <si>
    <t>Municipalidad de Quemchi</t>
  </si>
  <si>
    <t>F1311-23</t>
  </si>
  <si>
    <t>Municipalidad de Quilaco</t>
  </si>
  <si>
    <t>F1254-23</t>
  </si>
  <si>
    <t>Municipalidad de Quilicura</t>
  </si>
  <si>
    <t>F1312-23</t>
  </si>
  <si>
    <t>Municipalidad de Quilleco</t>
  </si>
  <si>
    <t>F1313-23</t>
  </si>
  <si>
    <t>Municipalidad de Quillón</t>
  </si>
  <si>
    <t>F1214-23</t>
  </si>
  <si>
    <t>Municipalidad de Quillota</t>
  </si>
  <si>
    <t>F1255-23</t>
  </si>
  <si>
    <t>Municipalidad de Quilpué</t>
  </si>
  <si>
    <t>F1314-23</t>
  </si>
  <si>
    <t>Municipalidad de Quinchao</t>
  </si>
  <si>
    <t>F1215-23</t>
  </si>
  <si>
    <t>Municipalidad de Quinta de Tilcoco</t>
  </si>
  <si>
    <t>F1216-23</t>
  </si>
  <si>
    <t>Municipalidad de Quinta Normal</t>
  </si>
  <si>
    <t>F1256-23</t>
  </si>
  <si>
    <t>Municipalidad de Quintero</t>
  </si>
  <si>
    <t>F1257-23</t>
  </si>
  <si>
    <t>Municipalidad de Quirihue</t>
  </si>
  <si>
    <t>F1258-23</t>
  </si>
  <si>
    <t>Municipalidad de Rancagua</t>
  </si>
  <si>
    <t>F1259-23</t>
  </si>
  <si>
    <t>Municipalidad de Ránquil</t>
  </si>
  <si>
    <t>F1315-23</t>
  </si>
  <si>
    <t>Municipalidad de Rauco</t>
  </si>
  <si>
    <t>F1217-23</t>
  </si>
  <si>
    <t>Municipalidad de Recoleta</t>
  </si>
  <si>
    <t>F1385-23</t>
  </si>
  <si>
    <t>Municipalidad de Renaico</t>
  </si>
  <si>
    <t>F1260-23</t>
  </si>
  <si>
    <t>Municipalidad de Renca</t>
  </si>
  <si>
    <t>F1261-23</t>
  </si>
  <si>
    <t>Municipalidad de Rengo</t>
  </si>
  <si>
    <t>F1134-23</t>
  </si>
  <si>
    <t>Municipalidad de Requínoa</t>
  </si>
  <si>
    <t>F1218-23</t>
  </si>
  <si>
    <t>Municipalidad de Retiro</t>
  </si>
  <si>
    <t>F1262-23</t>
  </si>
  <si>
    <t>Municipalidad de Rinconada</t>
  </si>
  <si>
    <t>F1263-23</t>
  </si>
  <si>
    <t>Municipalidad de Río Bueno</t>
  </si>
  <si>
    <t>F1264-23</t>
  </si>
  <si>
    <t>Municipalidad de Río Claro</t>
  </si>
  <si>
    <t>F1219-23</t>
  </si>
  <si>
    <t>Municipalidad de Río Hurtado</t>
  </si>
  <si>
    <t>F1128-23</t>
  </si>
  <si>
    <t>Municipalidad de Río Ibáñez</t>
  </si>
  <si>
    <t>F1265-23</t>
  </si>
  <si>
    <t>Municipalidad de Río Negro</t>
  </si>
  <si>
    <t>F1266-23</t>
  </si>
  <si>
    <t>Municipalidad de Río Verde</t>
  </si>
  <si>
    <t>F1220-23</t>
  </si>
  <si>
    <t>Municipalidad de Romeral</t>
  </si>
  <si>
    <t>F1267-23</t>
  </si>
  <si>
    <t>Municipalidad de Sagrada Familia</t>
  </si>
  <si>
    <t>F1387-23</t>
  </si>
  <si>
    <t>Municipalidad de Salamanca</t>
  </si>
  <si>
    <t>F1221-23</t>
  </si>
  <si>
    <t>Municipalidad de San Antonio</t>
  </si>
  <si>
    <t>F1388-23</t>
  </si>
  <si>
    <t>Municipalidad de San Bernardo</t>
  </si>
  <si>
    <t>F1389-23</t>
  </si>
  <si>
    <t>Municipalidad de San Carlos</t>
  </si>
  <si>
    <t>F1390-23</t>
  </si>
  <si>
    <t>Municipalidad de San Clemente</t>
  </si>
  <si>
    <t>F1391-23</t>
  </si>
  <si>
    <t>Municipalidad de San Esteban</t>
  </si>
  <si>
    <t>F1392-23</t>
  </si>
  <si>
    <t>Municipalidad de San Fabián</t>
  </si>
  <si>
    <t>F1222-23</t>
  </si>
  <si>
    <t>Municipalidad de San Felipe</t>
  </si>
  <si>
    <t>F1316-23</t>
  </si>
  <si>
    <t>Municipalidad de San Fernando</t>
  </si>
  <si>
    <t>F1393-23</t>
  </si>
  <si>
    <t>Municipalidad de San Gregorio</t>
  </si>
  <si>
    <t>F1394-23</t>
  </si>
  <si>
    <t>Municipalidad de San Ignacio</t>
  </si>
  <si>
    <t>F1395-23</t>
  </si>
  <si>
    <t>Municipalidad de San Javier</t>
  </si>
  <si>
    <t>F1396-23</t>
  </si>
  <si>
    <t>Municipalidad de San Joaquín</t>
  </si>
  <si>
    <t>F1223-23</t>
  </si>
  <si>
    <t>Municipalidad de San José de Maipo</t>
  </si>
  <si>
    <t>F1397-23</t>
  </si>
  <si>
    <t>Municipalidad de San Juan de la Costa</t>
  </si>
  <si>
    <t>F1398-23</t>
  </si>
  <si>
    <t>Municipalidad de San Miguel</t>
  </si>
  <si>
    <t>F1399-23</t>
  </si>
  <si>
    <t>Municipalidad de San Nicolás</t>
  </si>
  <si>
    <t>F1224-23</t>
  </si>
  <si>
    <t>Municipalidad de San Pablo</t>
  </si>
  <si>
    <t>F1400-23</t>
  </si>
  <si>
    <t>Municipalidad de San Pedro de Atacama</t>
  </si>
  <si>
    <t>F1383-23</t>
  </si>
  <si>
    <t>Municipalidad de San Pedro de la Paz</t>
  </si>
  <si>
    <t>F1402-23</t>
  </si>
  <si>
    <t>Municipalidad de San Pedro de Melipilla</t>
  </si>
  <si>
    <t>F1401-23</t>
  </si>
  <si>
    <t>Municipalidad de San Rafael</t>
  </si>
  <si>
    <t>F1403-23</t>
  </si>
  <si>
    <t>Municipalidad de San Ramón</t>
  </si>
  <si>
    <t>F1404-23</t>
  </si>
  <si>
    <t>Municipalidad de San Rosendo</t>
  </si>
  <si>
    <t>F1405-23</t>
  </si>
  <si>
    <t>Municipalidad de San Vicente de Tagua Tagua</t>
  </si>
  <si>
    <t>F1225-23</t>
  </si>
  <si>
    <t>Municipalidad de Santa Bárbara</t>
  </si>
  <si>
    <t>F1406-23</t>
  </si>
  <si>
    <t>Municipalidad de Santa Cruz</t>
  </si>
  <si>
    <t>F1226-23</t>
  </si>
  <si>
    <t>Municipalidad de Santa Juana</t>
  </si>
  <si>
    <t>F1407-23</t>
  </si>
  <si>
    <t>Municipalidad de Santa María</t>
  </si>
  <si>
    <t>F1408-23</t>
  </si>
  <si>
    <t>Municipalidad de Santiago</t>
  </si>
  <si>
    <t>F1227-23</t>
  </si>
  <si>
    <t>Municipalidad de Santo Domingo</t>
  </si>
  <si>
    <t>F1409-23</t>
  </si>
  <si>
    <t>Municipalidad de Sierra Gorda</t>
  </si>
  <si>
    <t>F1410-23</t>
  </si>
  <si>
    <t>Municipalidad de Talagante</t>
  </si>
  <si>
    <t>F1411-23</t>
  </si>
  <si>
    <t>Municipalidad de Talca</t>
  </si>
  <si>
    <t>F1412-23</t>
  </si>
  <si>
    <t>Municipalidad de Talcahuano</t>
  </si>
  <si>
    <t>F1228-23</t>
  </si>
  <si>
    <t>Municipalidad de Taltal</t>
  </si>
  <si>
    <t>F1229-23</t>
  </si>
  <si>
    <t>Municipalidad de Temuco</t>
  </si>
  <si>
    <t>F1413-23</t>
  </si>
  <si>
    <t>Municipalidad de Teno</t>
  </si>
  <si>
    <t>F1414-23</t>
  </si>
  <si>
    <t>Municipalidad de Teodoro Schmidt</t>
  </si>
  <si>
    <t>F1415-23</t>
  </si>
  <si>
    <t>Municipalidad de Tierra Amarilla</t>
  </si>
  <si>
    <t>F1416-23</t>
  </si>
  <si>
    <t>Municipalidad de Tiltil</t>
  </si>
  <si>
    <t>F1417-23</t>
  </si>
  <si>
    <t>Municipalidad de Timaukel</t>
  </si>
  <si>
    <t>F1418-23</t>
  </si>
  <si>
    <t>Municipalidad de Tirúa</t>
  </si>
  <si>
    <t>F1419-23</t>
  </si>
  <si>
    <t>Municipalidad de Tocopilla</t>
  </si>
  <si>
    <t>F1420-23</t>
  </si>
  <si>
    <t>Municipalidad de Toltén</t>
  </si>
  <si>
    <t>F1230-23</t>
  </si>
  <si>
    <t>Municipalidad de Tomé</t>
  </si>
  <si>
    <t>F1421-23</t>
  </si>
  <si>
    <t>Municipalidad de Torres del Paine</t>
  </si>
  <si>
    <t>F1422-23</t>
  </si>
  <si>
    <t>Municipalidad de Tortel</t>
  </si>
  <si>
    <t>F1423-23</t>
  </si>
  <si>
    <t>Municipalidad de Traiguén</t>
  </si>
  <si>
    <t>F1424-23</t>
  </si>
  <si>
    <t>Municipalidad de Trehuaco</t>
  </si>
  <si>
    <t>F1425-23</t>
  </si>
  <si>
    <t>Municipalidad de Tucapel</t>
  </si>
  <si>
    <t>F1426-23</t>
  </si>
  <si>
    <t>Municipalidad de Valdivia</t>
  </si>
  <si>
    <t>F1231-23</t>
  </si>
  <si>
    <t>Municipalidad de Vallenar</t>
  </si>
  <si>
    <t>F1427-23</t>
  </si>
  <si>
    <t>Municipalidad de Valparaíso</t>
  </si>
  <si>
    <t>F1428-23</t>
  </si>
  <si>
    <t>Municipalidad de Vichuquén</t>
  </si>
  <si>
    <t>F1429-23</t>
  </si>
  <si>
    <t>Municipalidad de Victoria</t>
  </si>
  <si>
    <t>F1430-23</t>
  </si>
  <si>
    <t>Municipalidad de Vicuña</t>
  </si>
  <si>
    <t>F1431-23</t>
  </si>
  <si>
    <t>Municipalidad de Vilcún</t>
  </si>
  <si>
    <t>F1432-23</t>
  </si>
  <si>
    <t>Municipalidad de Villa Alegre</t>
  </si>
  <si>
    <t>F1268-23</t>
  </si>
  <si>
    <t>Municipalidad de Villa Alemana</t>
  </si>
  <si>
    <t>F1269-23</t>
  </si>
  <si>
    <t>Municipalidad de Villarrica</t>
  </si>
  <si>
    <t>F1270-23</t>
  </si>
  <si>
    <t>Municipalidad de Viña del Mar</t>
  </si>
  <si>
    <t>F1271-23</t>
  </si>
  <si>
    <t>Municipalidad de Vitacura</t>
  </si>
  <si>
    <t>F1232-23</t>
  </si>
  <si>
    <t>Municipalidad de Yerbas Buenas</t>
  </si>
  <si>
    <t>F1272-23</t>
  </si>
  <si>
    <t>Municipalidad de Yumbel</t>
  </si>
  <si>
    <t>F1273-23</t>
  </si>
  <si>
    <t>Municipalidad de Yungay</t>
  </si>
  <si>
    <t>F1274-23</t>
  </si>
  <si>
    <t>Municipalidad de Zapallar</t>
  </si>
  <si>
    <t>F1275-23</t>
  </si>
  <si>
    <t>Chaitén</t>
  </si>
  <si>
    <t>Estación Central</t>
  </si>
  <si>
    <t>Hualañé</t>
  </si>
  <si>
    <t>la Cisterna</t>
  </si>
  <si>
    <t>la Cruz</t>
  </si>
  <si>
    <t>la Estrella</t>
  </si>
  <si>
    <t>la Florida</t>
  </si>
  <si>
    <t>la Granja</t>
  </si>
  <si>
    <t>la Higuera</t>
  </si>
  <si>
    <t>la Ligua</t>
  </si>
  <si>
    <t>la Pintana</t>
  </si>
  <si>
    <t>la Reina</t>
  </si>
  <si>
    <t>la Serena</t>
  </si>
  <si>
    <t>la Unión</t>
  </si>
  <si>
    <t>Los Ángeles</t>
  </si>
  <si>
    <t>Taltal</t>
  </si>
  <si>
    <t>Tiltil</t>
  </si>
  <si>
    <t>Trehuaco</t>
  </si>
  <si>
    <t>Alto Biobío</t>
  </si>
  <si>
    <t>Calera</t>
  </si>
  <si>
    <t>LlaiLlay</t>
  </si>
  <si>
    <t>Los Álamos</t>
  </si>
  <si>
    <t>O´higgins</t>
  </si>
  <si>
    <t>Paiguano</t>
  </si>
  <si>
    <t>Aysén</t>
  </si>
  <si>
    <t>INDICE DE TRANSPARENCIA ACTIVA</t>
  </si>
  <si>
    <t>IIn: INGRESOS NETOS DE TRANSFERENCIAS Y SALDO INICIAL  PPTO INICIAL</t>
  </si>
  <si>
    <t>Ipn: INGRESOS NETOS DE TRANSFERENCIAS Y SALDO INICIAL  PPTO PERCIBIDO</t>
  </si>
  <si>
    <t>O’HIGGINS</t>
  </si>
  <si>
    <t>RPFCM</t>
  </si>
  <si>
    <t>TOTAL DEUDA</t>
  </si>
  <si>
    <t>Municipal al 31/12/2023</t>
  </si>
  <si>
    <t>Corporaciones 31/12/2023</t>
  </si>
  <si>
    <t>Total Deuda 31/12/2023</t>
  </si>
  <si>
    <t>Total patentes pagadas</t>
  </si>
  <si>
    <t>Total patentes impagas</t>
  </si>
  <si>
    <t>Total patentes</t>
  </si>
  <si>
    <t>Total Ingresos de Gestión</t>
  </si>
  <si>
    <t>Total Gastos Interno</t>
  </si>
  <si>
    <t>(I/G)</t>
  </si>
  <si>
    <t>Max</t>
  </si>
  <si>
    <t>Ptje.</t>
  </si>
  <si>
    <t>INDICADOR 
TM</t>
  </si>
  <si>
    <t>Suma &lt;0</t>
  </si>
  <si>
    <t>CONDICION 1: si si Ipn &lt; IIn == 
1-[ (Ipn-IIN))/suma(delta&lt;0) ]
CONDICION 2: si Ipn &gt; IIn  == 1
CONDICION 3: No recepcionado  == 0</t>
  </si>
  <si>
    <t>IIn &gt; Ipn (Ipn - IIn)</t>
  </si>
  <si>
    <t>Encuesta SINIM</t>
  </si>
  <si>
    <t>Formulario SINIM</t>
  </si>
  <si>
    <t>Cant. De Variables (Vi)</t>
  </si>
  <si>
    <t>PORCENTAJE</t>
  </si>
  <si>
    <t xml:space="preserve"> INFORME CPLT  2023</t>
  </si>
  <si>
    <t>ENCUESTA DIAGNOSTICO</t>
  </si>
  <si>
    <t>Indicador Patentes Municipales</t>
  </si>
  <si>
    <t>Información Deuda Previsional (SP) - Año 2023</t>
  </si>
  <si>
    <t>Indicador Informes a CGR</t>
  </si>
  <si>
    <t>Indicador responsabilidad en la Presupouestación</t>
  </si>
  <si>
    <t xml:space="preserve">Indicador Responsabilidad en la Entrega de Información (IREIi) </t>
  </si>
  <si>
    <t>Indicador Ingresos de Gestión y Gastos Internos</t>
  </si>
  <si>
    <t>INDICADOR 
DEUDA PREVISIONAL</t>
  </si>
  <si>
    <t>INDICADOR 
PATENTES</t>
  </si>
  <si>
    <t>INDICADOR 
I G</t>
  </si>
  <si>
    <t>INDICADOR 
CGR</t>
  </si>
  <si>
    <t>INDICADOR 
IRPI</t>
  </si>
  <si>
    <t>INDICADOR 
REI</t>
  </si>
  <si>
    <t>FIGEM 2024</t>
  </si>
  <si>
    <t>GRUPO</t>
  </si>
  <si>
    <t>MONTO DEL GRUPO (PESOS)</t>
  </si>
  <si>
    <t>% DEL GRUPO (ART. 11 Reglamento)</t>
  </si>
  <si>
    <r>
      <t>Presupuestario (Gestión, Educación, Salud y Cementerios):</t>
    </r>
    <r>
      <rPr>
        <sz val="10"/>
        <color theme="1"/>
        <rFont val="Consolas"/>
        <family val="3"/>
      </rPr>
      <t xml:space="preserve"> Informes de Actualización Presupuestaria mensual remitidos a Contraloría General de la República, los que muestran las modificaciones al presupuesto inicial, con o sin variaciones, realizadas mediante decreto(s) alcaldicio(s) con acuerdo del Concejo Municipal, durante el mes que se indica. Se hace presente que no todos los Municipios tienen Servicios incorporados de Educación, Salud o Cementerios.</t>
    </r>
  </si>
  <si>
    <r>
      <rPr>
        <u/>
        <sz val="10"/>
        <color theme="1"/>
        <rFont val="Consolas"/>
        <family val="3"/>
      </rPr>
      <t>Contable:</t>
    </r>
    <r>
      <rPr>
        <sz val="10"/>
        <color theme="1"/>
        <rFont val="Consolas"/>
        <family val="3"/>
      </rPr>
      <t xml:space="preserve"> Balance de Comprobación y de Saldos mensual e Informes Analíticos de Ejecución Presupuestaria, Deuda Pública e Iniciativas de Inversión, según corresponda, remitidos  a Contraloría General de la República, que incluye el movimiento contable consolidado a nivel del municipio, de los correspondientes a la gestión municipal y a los servicios incorporados.</t>
    </r>
  </si>
  <si>
    <t>MUNICIPIOS 
OBJETIVO</t>
  </si>
  <si>
    <t>AGRUPACION</t>
  </si>
  <si>
    <t>TREGUACO</t>
  </si>
  <si>
    <t>Indicador Ponderado PRELIMINAR</t>
  </si>
  <si>
    <t>Corte para el grupo</t>
  </si>
  <si>
    <t>Indicador a considerar si municipio está en el corte del grupo</t>
  </si>
  <si>
    <t>% Recursos del monto para la agrupación</t>
  </si>
  <si>
    <t>MONTO 2024</t>
  </si>
  <si>
    <t>Municipios</t>
  </si>
  <si>
    <t>Restantes municipios</t>
  </si>
  <si>
    <t>PONDERACIONES</t>
  </si>
  <si>
    <t>Control Sumas Col P</t>
  </si>
  <si>
    <t>Grupo</t>
  </si>
  <si>
    <t>Ajuste</t>
  </si>
  <si>
    <t>Control Sumas Col Q</t>
  </si>
  <si>
    <t>Min</t>
  </si>
  <si>
    <t># Municipios</t>
  </si>
  <si>
    <t>Promedio</t>
  </si>
  <si>
    <t>Orden o Jerarquia descendente del INDICADOR PONDERADO PRELIMINAR dentro del grupo</t>
  </si>
  <si>
    <t>Fuente: SINIM</t>
  </si>
  <si>
    <t>Fuente: BEP - SINIM</t>
  </si>
  <si>
    <t>Fuente: CPLT</t>
  </si>
  <si>
    <t>Fuente: SP</t>
  </si>
  <si>
    <t>COPORACIÓN</t>
  </si>
  <si>
    <t>Año 2023</t>
  </si>
  <si>
    <t>Ptje</t>
  </si>
  <si>
    <t>Q</t>
  </si>
  <si>
    <t>MONTO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</si>
</sst>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43" formatCode="_ * #,##0.00_ ;_ * \-#,##0.00_ ;_ * &quot;-&quot;??_ ;_ @_ "/>
    <numFmt numFmtId="164" formatCode="_ * #,##0.00_ ;_ * \-#,##0.00_ ;_ * &quot;-&quot;_ ;_ @_ "/>
    <numFmt numFmtId="165" formatCode="_-* #,##0.0000_-;\-* #,##0.0000_-;_-* &quot;-&quot;??_-;_-@_-"/>
    <numFmt numFmtId="166" formatCode="_ * #,##0.000000_ ;_ * \-#,##0.000000_ ;_ * &quot;-&quot;_ ;_ @_ "/>
    <numFmt numFmtId="167" formatCode="_ * #,##0.000000_ ;_ * \-#,##0.000000_ ;_ * &quot;-&quot;??????_ ;_ @_ "/>
    <numFmt numFmtId="168" formatCode="_-* #,##0.000000_-;\-* #,##0.000000_-;_-* &quot;-&quot;??_-;_-@_-"/>
  </numFmts>
  <fonts count="27" x14ac:knownFonts="1">
    <font>
      <sz val="11"/>
      <color theme="1"/>
      <name val="Aptos Narrow"/>
      <family val="2"/>
      <scheme val="minor"/>
    </font>
    <font>
      <sz val="10"/>
      <name val="Arial"/>
      <family val="2"/>
    </font>
    <font>
      <sz val="11"/>
      <color theme="1"/>
      <name val="Calibri"/>
      <family val="2"/>
    </font>
    <font>
      <sz val="8"/>
      <color indexed="81"/>
      <name val="Tahoma"/>
      <family val="2"/>
    </font>
    <font>
      <sz val="11"/>
      <color theme="1"/>
      <name val="Aptos Narrow"/>
      <family val="2"/>
      <scheme val="minor"/>
    </font>
    <font>
      <sz val="11"/>
      <color theme="1"/>
      <name val="Consolas"/>
      <family val="3"/>
    </font>
    <font>
      <b/>
      <sz val="11"/>
      <color theme="1"/>
      <name val="Consolas"/>
      <family val="3"/>
    </font>
    <font>
      <sz val="8"/>
      <color theme="1"/>
      <name val="Consolas"/>
      <family val="3"/>
    </font>
    <font>
      <sz val="11"/>
      <name val="Consolas"/>
      <family val="3"/>
    </font>
    <font>
      <sz val="10"/>
      <color theme="1"/>
      <name val="Consolas"/>
      <family val="3"/>
    </font>
    <font>
      <sz val="10"/>
      <name val="Consolas"/>
      <family val="3"/>
    </font>
    <font>
      <b/>
      <sz val="12"/>
      <color theme="1"/>
      <name val="Consolas"/>
      <family val="3"/>
    </font>
    <font>
      <b/>
      <sz val="10"/>
      <color theme="1"/>
      <name val="Consolas"/>
      <family val="3"/>
    </font>
    <font>
      <b/>
      <sz val="10"/>
      <name val="Consolas"/>
      <family val="3"/>
    </font>
    <font>
      <b/>
      <sz val="14"/>
      <name val="Consolas"/>
      <family val="3"/>
    </font>
    <font>
      <sz val="10"/>
      <color rgb="FFFFFFFF"/>
      <name val="Consolas"/>
      <family val="3"/>
    </font>
    <font>
      <b/>
      <u/>
      <sz val="10"/>
      <color theme="1"/>
      <name val="Consolas"/>
      <family val="3"/>
    </font>
    <font>
      <u/>
      <sz val="10"/>
      <color theme="1"/>
      <name val="Consolas"/>
      <family val="3"/>
    </font>
    <font>
      <sz val="12"/>
      <color theme="1"/>
      <name val="Consolas"/>
      <family val="3"/>
    </font>
    <font>
      <sz val="11"/>
      <color rgb="FFFFFFFF"/>
      <name val="Consolas"/>
      <family val="3"/>
    </font>
    <font>
      <b/>
      <sz val="11"/>
      <name val="Consolas"/>
      <family val="3"/>
    </font>
    <font>
      <b/>
      <sz val="10"/>
      <name val="Aptos Narrow"/>
      <family val="2"/>
      <scheme val="minor"/>
    </font>
    <font>
      <sz val="8"/>
      <name val="Consolas"/>
      <family val="3"/>
    </font>
    <font>
      <b/>
      <sz val="14"/>
      <color theme="1"/>
      <name val="Consolas"/>
      <family val="3"/>
    </font>
    <font>
      <b/>
      <sz val="11"/>
      <color theme="1"/>
      <name val="Arial"/>
      <family val="2"/>
    </font>
    <font>
      <sz val="11"/>
      <color theme="1"/>
      <name val="Arial"/>
      <family val="2"/>
    </font>
    <font>
      <b/>
      <sz val="8"/>
      <color theme="1"/>
      <name val="Consolas"/>
      <family val="3"/>
    </font>
  </fonts>
  <fills count="9">
    <fill>
      <patternFill patternType="none"/>
    </fill>
    <fill>
      <patternFill patternType="gray125"/>
    </fill>
    <fill>
      <patternFill patternType="solid">
        <fgColor theme="0"/>
        <bgColor indexed="64"/>
      </patternFill>
    </fill>
    <fill>
      <patternFill patternType="solid">
        <fgColor rgb="FF4F81BD"/>
        <bgColor indexed="64"/>
      </patternFill>
    </fill>
    <fill>
      <patternFill patternType="solid">
        <fgColor theme="4" tint="0.79998168889431442"/>
        <bgColor indexed="64"/>
      </patternFill>
    </fill>
    <fill>
      <patternFill patternType="solid">
        <fgColor rgb="FFDCE6F1"/>
        <bgColor indexed="64"/>
      </patternFill>
    </fill>
    <fill>
      <patternFill patternType="solid">
        <fgColor theme="3" tint="0.89999084444715716"/>
        <bgColor indexed="64"/>
      </patternFill>
    </fill>
    <fill>
      <patternFill patternType="solid">
        <fgColor rgb="FF0066FF"/>
        <bgColor indexed="64"/>
      </patternFill>
    </fill>
    <fill>
      <patternFill patternType="solid">
        <fgColor theme="2" tint="-9.9978637043366805E-2"/>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s>
  <cellStyleXfs count="6">
    <xf numFmtId="0" fontId="0" fillId="0" borderId="0"/>
    <xf numFmtId="0" fontId="1" fillId="0" borderId="0"/>
    <xf numFmtId="0" fontId="2" fillId="0" borderId="0"/>
    <xf numFmtId="41"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cellStyleXfs>
  <cellXfs count="151">
    <xf numFmtId="0" fontId="0" fillId="0" borderId="0" xfId="0"/>
    <xf numFmtId="0" fontId="5" fillId="0" borderId="0" xfId="0" applyFont="1"/>
    <xf numFmtId="164" fontId="5" fillId="0" borderId="0" xfId="3" applyNumberFormat="1" applyFont="1"/>
    <xf numFmtId="0" fontId="5" fillId="0" borderId="0" xfId="0" applyFont="1" applyAlignment="1">
      <alignment horizontal="left" wrapText="1"/>
    </xf>
    <xf numFmtId="0" fontId="5" fillId="2" borderId="0" xfId="0" applyFont="1" applyFill="1"/>
    <xf numFmtId="0" fontId="12" fillId="2" borderId="1" xfId="0" applyFont="1" applyFill="1" applyBorder="1" applyAlignment="1">
      <alignment vertical="center"/>
    </xf>
    <xf numFmtId="0" fontId="5" fillId="2" borderId="0" xfId="0" applyFont="1" applyFill="1" applyAlignment="1">
      <alignment horizontal="center"/>
    </xf>
    <xf numFmtId="0" fontId="5" fillId="2" borderId="0" xfId="0" applyFont="1" applyFill="1" applyAlignment="1">
      <alignment horizontal="center" vertical="center"/>
    </xf>
    <xf numFmtId="0" fontId="13" fillId="6" borderId="2" xfId="0" applyFont="1" applyFill="1" applyBorder="1" applyAlignment="1">
      <alignment horizontal="center" vertical="center"/>
    </xf>
    <xf numFmtId="0" fontId="9" fillId="5" borderId="2" xfId="0" applyFont="1" applyFill="1" applyBorder="1" applyAlignment="1">
      <alignment horizontal="center" vertical="center"/>
    </xf>
    <xf numFmtId="0" fontId="15" fillId="3" borderId="2" xfId="2" applyFont="1" applyFill="1" applyBorder="1" applyAlignment="1">
      <alignment horizontal="center" vertical="center" wrapText="1"/>
    </xf>
    <xf numFmtId="0" fontId="15" fillId="3" borderId="6" xfId="0" applyFont="1" applyFill="1" applyBorder="1" applyAlignment="1">
      <alignment horizontal="center" vertical="center" wrapText="1"/>
    </xf>
    <xf numFmtId="3" fontId="13" fillId="4" borderId="2" xfId="0" applyNumberFormat="1" applyFont="1" applyFill="1" applyBorder="1"/>
    <xf numFmtId="0" fontId="13" fillId="4" borderId="2" xfId="0" applyFont="1" applyFill="1" applyBorder="1" applyAlignment="1">
      <alignment horizontal="center" vertical="center"/>
    </xf>
    <xf numFmtId="3" fontId="13" fillId="0" borderId="2" xfId="0" applyNumberFormat="1" applyFont="1" applyBorder="1"/>
    <xf numFmtId="0" fontId="13" fillId="0" borderId="2" xfId="0" applyFont="1" applyBorder="1" applyAlignment="1">
      <alignment horizontal="center" vertical="center"/>
    </xf>
    <xf numFmtId="0" fontId="9" fillId="0" borderId="2" xfId="0" applyFont="1" applyBorder="1" applyAlignment="1">
      <alignment horizontal="center" vertical="center"/>
    </xf>
    <xf numFmtId="0" fontId="5" fillId="2" borderId="0" xfId="0" applyFont="1" applyFill="1" applyAlignment="1">
      <alignment vertical="center"/>
    </xf>
    <xf numFmtId="0" fontId="16" fillId="2" borderId="0" xfId="0" applyFont="1" applyFill="1" applyAlignment="1">
      <alignment horizontal="left" vertical="center"/>
    </xf>
    <xf numFmtId="0" fontId="5" fillId="2" borderId="0" xfId="0" applyFont="1" applyFill="1" applyAlignment="1" applyProtection="1">
      <alignment vertical="center"/>
      <protection locked="0" hidden="1"/>
    </xf>
    <xf numFmtId="0" fontId="6" fillId="2" borderId="0" xfId="0" applyFont="1" applyFill="1" applyAlignment="1">
      <alignment horizontal="right" vertical="center"/>
    </xf>
    <xf numFmtId="0" fontId="9" fillId="2" borderId="0" xfId="0" applyFont="1" applyFill="1" applyAlignment="1">
      <alignment vertical="center"/>
    </xf>
    <xf numFmtId="0" fontId="5" fillId="2" borderId="0" xfId="0" applyFont="1" applyFill="1" applyAlignment="1">
      <alignment horizontal="right" vertical="center"/>
    </xf>
    <xf numFmtId="0" fontId="11" fillId="0" borderId="0" xfId="0" applyFont="1" applyAlignment="1">
      <alignment horizontal="center"/>
    </xf>
    <xf numFmtId="0" fontId="18" fillId="0" borderId="0" xfId="0" applyFont="1"/>
    <xf numFmtId="0" fontId="18" fillId="0" borderId="0" xfId="0" applyFont="1" applyAlignment="1">
      <alignment horizontal="center"/>
    </xf>
    <xf numFmtId="0" fontId="5" fillId="0" borderId="0" xfId="0" applyFont="1" applyAlignment="1">
      <alignment horizontal="center" vertical="center"/>
    </xf>
    <xf numFmtId="0" fontId="7" fillId="0" borderId="0" xfId="0" applyFont="1" applyAlignment="1">
      <alignment vertical="center"/>
    </xf>
    <xf numFmtId="0" fontId="5" fillId="0" borderId="0" xfId="0" applyFont="1" applyAlignment="1">
      <alignment vertical="center" wrapText="1"/>
    </xf>
    <xf numFmtId="41" fontId="5" fillId="0" borderId="0" xfId="3" applyFont="1" applyFill="1" applyBorder="1" applyAlignment="1">
      <alignment horizontal="left" wrapText="1"/>
    </xf>
    <xf numFmtId="41" fontId="5" fillId="0" borderId="0" xfId="3" applyFont="1" applyBorder="1"/>
    <xf numFmtId="0" fontId="19" fillId="7" borderId="0" xfId="0" applyFont="1" applyFill="1" applyAlignment="1">
      <alignment horizontal="center" vertical="center" wrapText="1"/>
    </xf>
    <xf numFmtId="0" fontId="5" fillId="0" borderId="7" xfId="0" applyFont="1" applyBorder="1" applyAlignment="1">
      <alignment horizontal="left" wrapText="1"/>
    </xf>
    <xf numFmtId="0" fontId="20" fillId="0" borderId="0" xfId="0" applyFont="1"/>
    <xf numFmtId="168" fontId="21" fillId="0" borderId="0" xfId="4" applyNumberFormat="1" applyFont="1" applyAlignment="1">
      <alignment vertical="center"/>
    </xf>
    <xf numFmtId="0" fontId="22" fillId="0" borderId="0" xfId="0" applyFont="1"/>
    <xf numFmtId="0" fontId="8" fillId="0" borderId="0" xfId="0" applyFont="1"/>
    <xf numFmtId="41" fontId="8" fillId="0" borderId="0" xfId="3" applyFont="1" applyFill="1"/>
    <xf numFmtId="0" fontId="8" fillId="0" borderId="8" xfId="0" applyFont="1" applyBorder="1" applyAlignment="1">
      <alignment horizontal="right" wrapText="1"/>
    </xf>
    <xf numFmtId="0" fontId="8" fillId="0" borderId="9" xfId="0" applyFont="1" applyBorder="1" applyAlignment="1">
      <alignment horizontal="right" wrapText="1"/>
    </xf>
    <xf numFmtId="0" fontId="8" fillId="0" borderId="10" xfId="0" applyFont="1" applyBorder="1" applyAlignment="1">
      <alignment horizontal="center" wrapText="1"/>
    </xf>
    <xf numFmtId="0" fontId="8" fillId="0" borderId="0" xfId="0" applyFont="1" applyAlignment="1">
      <alignment horizontal="center" wrapText="1"/>
    </xf>
    <xf numFmtId="0" fontId="8" fillId="0" borderId="7" xfId="0" applyFont="1" applyBorder="1" applyAlignment="1">
      <alignment wrapText="1"/>
    </xf>
    <xf numFmtId="0" fontId="8" fillId="0" borderId="7" xfId="0" applyFont="1" applyBorder="1" applyAlignment="1">
      <alignment horizontal="right" wrapText="1"/>
    </xf>
    <xf numFmtId="3" fontId="8" fillId="0" borderId="7" xfId="0" applyNumberFormat="1" applyFont="1" applyBorder="1" applyAlignment="1">
      <alignment horizontal="right" wrapText="1"/>
    </xf>
    <xf numFmtId="3" fontId="8" fillId="0" borderId="0" xfId="0" applyNumberFormat="1" applyFont="1"/>
    <xf numFmtId="41" fontId="8" fillId="0" borderId="0" xfId="0" applyNumberFormat="1" applyFont="1"/>
    <xf numFmtId="0" fontId="8" fillId="0" borderId="0" xfId="0" applyFont="1" applyAlignment="1">
      <alignment horizontal="center"/>
    </xf>
    <xf numFmtId="0" fontId="8" fillId="0" borderId="0" xfId="0" applyFont="1" applyAlignment="1">
      <alignment wrapText="1"/>
    </xf>
    <xf numFmtId="0" fontId="20" fillId="0" borderId="0" xfId="0" applyFont="1" applyAlignment="1">
      <alignment horizontal="center"/>
    </xf>
    <xf numFmtId="0" fontId="10" fillId="0" borderId="0" xfId="0" applyFont="1"/>
    <xf numFmtId="0" fontId="10" fillId="0" borderId="0" xfId="0" applyFont="1" applyAlignment="1">
      <alignment wrapText="1"/>
    </xf>
    <xf numFmtId="0" fontId="10" fillId="0" borderId="0" xfId="0" applyFont="1" applyAlignment="1">
      <alignment horizontal="left" wrapText="1"/>
    </xf>
    <xf numFmtId="41" fontId="10" fillId="0" borderId="0" xfId="3" applyFont="1" applyFill="1" applyBorder="1" applyAlignment="1">
      <alignment horizontal="right" wrapText="1"/>
    </xf>
    <xf numFmtId="41" fontId="10" fillId="0" borderId="0" xfId="3" applyFont="1" applyFill="1" applyBorder="1" applyAlignment="1">
      <alignment wrapText="1"/>
    </xf>
    <xf numFmtId="41" fontId="10" fillId="0" borderId="0" xfId="3" applyFont="1" applyFill="1" applyBorder="1"/>
    <xf numFmtId="0" fontId="15" fillId="3" borderId="3" xfId="2" applyFont="1" applyFill="1" applyBorder="1" applyAlignment="1">
      <alignment horizontal="center" vertical="center" wrapText="1"/>
    </xf>
    <xf numFmtId="0" fontId="9" fillId="5" borderId="3" xfId="0" applyFont="1" applyFill="1" applyBorder="1" applyAlignment="1">
      <alignment horizontal="center" vertical="center"/>
    </xf>
    <xf numFmtId="0" fontId="9" fillId="0" borderId="3" xfId="0" applyFont="1" applyBorder="1" applyAlignment="1">
      <alignment horizontal="center" vertical="center"/>
    </xf>
    <xf numFmtId="0" fontId="5" fillId="2" borderId="2" xfId="0" applyFont="1" applyFill="1" applyBorder="1"/>
    <xf numFmtId="0" fontId="13" fillId="8" borderId="0" xfId="0" applyFont="1" applyFill="1" applyAlignment="1">
      <alignment horizontal="center" vertical="center" wrapText="1"/>
    </xf>
    <xf numFmtId="0" fontId="20" fillId="8" borderId="0" xfId="0" applyFont="1" applyFill="1" applyAlignment="1">
      <alignment horizontal="center" vertical="center" wrapText="1"/>
    </xf>
    <xf numFmtId="0" fontId="20" fillId="8" borderId="2" xfId="0" applyFont="1" applyFill="1" applyBorder="1" applyAlignment="1">
      <alignment horizontal="center" vertical="center" wrapText="1"/>
    </xf>
    <xf numFmtId="0" fontId="7" fillId="0" borderId="0" xfId="0" applyFont="1" applyAlignment="1">
      <alignment vertical="center" wrapText="1"/>
    </xf>
    <xf numFmtId="164" fontId="20" fillId="8" borderId="0" xfId="3" applyNumberFormat="1" applyFont="1" applyFill="1" applyAlignment="1">
      <alignment horizontal="center" vertical="center" wrapText="1"/>
    </xf>
    <xf numFmtId="41" fontId="0" fillId="0" borderId="0" xfId="3" applyFont="1"/>
    <xf numFmtId="41" fontId="0" fillId="0" borderId="0" xfId="0" applyNumberFormat="1"/>
    <xf numFmtId="0" fontId="0" fillId="0" borderId="0" xfId="0" applyAlignment="1">
      <alignment horizontal="center"/>
    </xf>
    <xf numFmtId="41" fontId="0" fillId="0" borderId="0" xfId="3" applyFont="1" applyAlignment="1">
      <alignment horizontal="center"/>
    </xf>
    <xf numFmtId="0" fontId="24" fillId="0" borderId="2" xfId="0" applyFont="1" applyBorder="1" applyAlignment="1">
      <alignment horizontal="center"/>
    </xf>
    <xf numFmtId="41" fontId="24" fillId="0" borderId="2" xfId="3" applyFont="1" applyBorder="1" applyAlignment="1">
      <alignment horizontal="center"/>
    </xf>
    <xf numFmtId="0" fontId="25" fillId="0" borderId="2" xfId="0" applyFont="1" applyBorder="1"/>
    <xf numFmtId="0" fontId="25" fillId="0" borderId="2" xfId="0" applyFont="1" applyBorder="1" applyAlignment="1">
      <alignment horizontal="center"/>
    </xf>
    <xf numFmtId="41" fontId="25" fillId="0" borderId="2" xfId="3" applyFont="1" applyBorder="1"/>
    <xf numFmtId="0" fontId="24" fillId="0" borderId="2" xfId="0" applyFont="1" applyBorder="1"/>
    <xf numFmtId="41" fontId="24" fillId="0" borderId="2" xfId="3" applyFont="1" applyBorder="1"/>
    <xf numFmtId="0" fontId="25" fillId="0" borderId="0" xfId="0" applyFont="1"/>
    <xf numFmtId="0" fontId="25" fillId="0" borderId="0" xfId="0" applyFont="1" applyAlignment="1">
      <alignment horizontal="center"/>
    </xf>
    <xf numFmtId="41" fontId="25" fillId="0" borderId="0" xfId="3" applyFont="1"/>
    <xf numFmtId="0" fontId="8" fillId="0" borderId="8" xfId="0" applyFont="1" applyBorder="1" applyAlignment="1">
      <alignment wrapText="1"/>
    </xf>
    <xf numFmtId="0" fontId="8" fillId="0" borderId="9" xfId="0" applyFont="1" applyBorder="1" applyAlignment="1">
      <alignment wrapText="1"/>
    </xf>
    <xf numFmtId="0" fontId="8" fillId="0" borderId="8" xfId="0" applyFont="1" applyBorder="1" applyAlignment="1">
      <alignment horizontal="right" wrapText="1"/>
    </xf>
    <xf numFmtId="0" fontId="8" fillId="0" borderId="9" xfId="0" applyFont="1" applyBorder="1" applyAlignment="1">
      <alignment horizontal="right" wrapText="1"/>
    </xf>
    <xf numFmtId="0" fontId="9" fillId="2" borderId="0" xfId="0" applyFont="1" applyFill="1" applyAlignment="1">
      <alignment horizontal="justify" vertical="center" wrapText="1"/>
    </xf>
    <xf numFmtId="0" fontId="17" fillId="2" borderId="0" xfId="0" applyFont="1" applyFill="1" applyAlignment="1">
      <alignment horizontal="justify" vertical="center" wrapText="1"/>
    </xf>
    <xf numFmtId="0" fontId="11" fillId="2" borderId="0" xfId="0" applyFont="1" applyFill="1" applyAlignment="1">
      <alignment horizontal="center" vertical="center"/>
    </xf>
    <xf numFmtId="0" fontId="9" fillId="6" borderId="3" xfId="0" applyFont="1" applyFill="1" applyBorder="1" applyAlignment="1">
      <alignment horizontal="left" vertical="center" wrapText="1"/>
    </xf>
    <xf numFmtId="0" fontId="9" fillId="6" borderId="4" xfId="0" applyFont="1" applyFill="1" applyBorder="1" applyAlignment="1">
      <alignment horizontal="left" vertical="center" wrapText="1"/>
    </xf>
    <xf numFmtId="0" fontId="9" fillId="6" borderId="5" xfId="0" applyFont="1" applyFill="1" applyBorder="1" applyAlignment="1">
      <alignment horizontal="left" vertical="center" wrapText="1"/>
    </xf>
    <xf numFmtId="0" fontId="14" fillId="2" borderId="0" xfId="1" applyFont="1" applyFill="1" applyAlignment="1">
      <alignment horizontal="center" vertical="center" wrapText="1"/>
    </xf>
    <xf numFmtId="0" fontId="6" fillId="2" borderId="0" xfId="0" applyFont="1" applyFill="1" applyAlignment="1" applyProtection="1">
      <alignment horizontal="center" vertical="center"/>
      <protection hidden="1"/>
    </xf>
    <xf numFmtId="0" fontId="5" fillId="0" borderId="0" xfId="0" applyFont="1" applyProtection="1">
      <protection hidden="1"/>
    </xf>
    <xf numFmtId="0" fontId="5" fillId="0" borderId="0" xfId="0" applyFont="1" applyAlignment="1" applyProtection="1">
      <alignment horizontal="center"/>
      <protection hidden="1"/>
    </xf>
    <xf numFmtId="41" fontId="5" fillId="0" borderId="0" xfId="3" applyFont="1" applyBorder="1" applyProtection="1">
      <protection hidden="1"/>
    </xf>
    <xf numFmtId="0" fontId="23" fillId="0" borderId="0" xfId="0" applyFont="1" applyProtection="1">
      <protection hidden="1"/>
    </xf>
    <xf numFmtId="0" fontId="6" fillId="0" borderId="2"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41" fontId="5" fillId="0" borderId="0" xfId="3" applyFont="1" applyBorder="1" applyAlignment="1" applyProtection="1">
      <alignment horizontal="center" vertical="center" wrapText="1"/>
      <protection hidden="1"/>
    </xf>
    <xf numFmtId="0" fontId="5" fillId="0" borderId="2" xfId="0" applyFont="1" applyBorder="1" applyAlignment="1" applyProtection="1">
      <alignment horizontal="center"/>
      <protection hidden="1"/>
    </xf>
    <xf numFmtId="9" fontId="5" fillId="0" borderId="2" xfId="5" applyFont="1" applyBorder="1" applyAlignment="1" applyProtection="1">
      <alignment horizontal="center"/>
      <protection hidden="1"/>
    </xf>
    <xf numFmtId="41" fontId="5" fillId="0" borderId="2" xfId="3" applyFont="1" applyBorder="1" applyProtection="1">
      <protection hidden="1"/>
    </xf>
    <xf numFmtId="0" fontId="5" fillId="0" borderId="2" xfId="0" applyFont="1" applyBorder="1" applyProtection="1">
      <protection hidden="1"/>
    </xf>
    <xf numFmtId="166" fontId="5" fillId="0" borderId="2" xfId="3" applyNumberFormat="1" applyFont="1" applyBorder="1" applyProtection="1">
      <protection hidden="1"/>
    </xf>
    <xf numFmtId="41" fontId="5" fillId="0" borderId="0" xfId="0" applyNumberFormat="1" applyFont="1" applyProtection="1">
      <protection hidden="1"/>
    </xf>
    <xf numFmtId="41" fontId="5" fillId="0" borderId="0" xfId="3" applyFont="1" applyProtection="1">
      <protection hidden="1"/>
    </xf>
    <xf numFmtId="9" fontId="5" fillId="0" borderId="2" xfId="5" applyFont="1" applyBorder="1" applyProtection="1">
      <protection hidden="1"/>
    </xf>
    <xf numFmtId="0" fontId="11" fillId="0" borderId="0" xfId="0" applyFont="1" applyProtection="1">
      <protection hidden="1"/>
    </xf>
    <xf numFmtId="0" fontId="5" fillId="0" borderId="0" xfId="0" applyFont="1" applyAlignment="1" applyProtection="1">
      <alignment wrapText="1"/>
      <protection hidden="1"/>
    </xf>
    <xf numFmtId="0" fontId="0" fillId="0" borderId="0" xfId="0" applyProtection="1">
      <protection hidden="1"/>
    </xf>
    <xf numFmtId="0" fontId="5" fillId="0" borderId="0" xfId="0" applyFont="1" applyAlignment="1" applyProtection="1">
      <alignment vertical="top" wrapText="1"/>
      <protection hidden="1"/>
    </xf>
    <xf numFmtId="0" fontId="5" fillId="0" borderId="0" xfId="0" applyFont="1" applyAlignment="1" applyProtection="1">
      <alignment horizontal="center" wrapText="1"/>
      <protection hidden="1"/>
    </xf>
    <xf numFmtId="41" fontId="5" fillId="0" borderId="0" xfId="3" applyFont="1" applyBorder="1" applyAlignment="1" applyProtection="1">
      <alignment wrapText="1"/>
      <protection hidden="1"/>
    </xf>
    <xf numFmtId="0" fontId="5" fillId="0" borderId="2" xfId="0" applyFont="1" applyBorder="1" applyAlignment="1" applyProtection="1">
      <alignment horizontal="left"/>
      <protection hidden="1"/>
    </xf>
    <xf numFmtId="0" fontId="6" fillId="0" borderId="0" xfId="0" applyFont="1" applyAlignment="1" applyProtection="1">
      <alignment horizontal="center" vertical="center" wrapText="1"/>
      <protection hidden="1"/>
    </xf>
    <xf numFmtId="41" fontId="6" fillId="0" borderId="2" xfId="3" applyFont="1" applyFill="1" applyBorder="1" applyAlignment="1" applyProtection="1">
      <alignment horizontal="center" vertical="center" wrapText="1"/>
      <protection hidden="1"/>
    </xf>
    <xf numFmtId="166" fontId="5" fillId="0" borderId="0" xfId="3" applyNumberFormat="1" applyFont="1" applyProtection="1">
      <protection hidden="1"/>
    </xf>
    <xf numFmtId="166" fontId="5" fillId="0" borderId="0" xfId="3" applyNumberFormat="1" applyFont="1" applyBorder="1" applyProtection="1">
      <protection hidden="1"/>
    </xf>
    <xf numFmtId="167" fontId="5" fillId="0" borderId="0" xfId="0" applyNumberFormat="1" applyFont="1" applyProtection="1">
      <protection hidden="1"/>
    </xf>
    <xf numFmtId="0" fontId="5" fillId="0" borderId="17" xfId="0" applyFont="1" applyBorder="1" applyProtection="1">
      <protection hidden="1"/>
    </xf>
    <xf numFmtId="0" fontId="5" fillId="0" borderId="17" xfId="0" applyFont="1" applyBorder="1" applyAlignment="1" applyProtection="1">
      <alignment horizontal="center"/>
      <protection hidden="1"/>
    </xf>
    <xf numFmtId="166" fontId="5" fillId="0" borderId="17" xfId="3" applyNumberFormat="1" applyFont="1" applyBorder="1" applyProtection="1">
      <protection hidden="1"/>
    </xf>
    <xf numFmtId="167" fontId="5" fillId="0" borderId="17" xfId="0" applyNumberFormat="1" applyFont="1" applyBorder="1" applyProtection="1">
      <protection hidden="1"/>
    </xf>
    <xf numFmtId="41" fontId="5" fillId="0" borderId="17" xfId="3" applyFont="1" applyBorder="1" applyProtection="1">
      <protection hidden="1"/>
    </xf>
    <xf numFmtId="41" fontId="5" fillId="0" borderId="17" xfId="0" applyNumberFormat="1" applyFont="1" applyBorder="1" applyProtection="1">
      <protection hidden="1"/>
    </xf>
    <xf numFmtId="0" fontId="7" fillId="0" borderId="0" xfId="0" applyFont="1" applyProtection="1">
      <protection hidden="1"/>
    </xf>
    <xf numFmtId="0" fontId="26" fillId="0" borderId="0" xfId="0" applyFont="1" applyAlignment="1" applyProtection="1">
      <alignment vertical="center"/>
      <protection hidden="1"/>
    </xf>
    <xf numFmtId="166" fontId="7" fillId="0" borderId="0" xfId="3" applyNumberFormat="1" applyFont="1" applyFill="1" applyProtection="1">
      <protection hidden="1"/>
    </xf>
    <xf numFmtId="41" fontId="7" fillId="0" borderId="0" xfId="3" applyFont="1" applyFill="1" applyProtection="1">
      <protection hidden="1"/>
    </xf>
    <xf numFmtId="165" fontId="26" fillId="0" borderId="11" xfId="4" applyNumberFormat="1" applyFont="1" applyFill="1" applyBorder="1" applyAlignment="1" applyProtection="1">
      <alignment horizontal="center" vertical="center" wrapText="1"/>
      <protection hidden="1"/>
    </xf>
    <xf numFmtId="0" fontId="7" fillId="0" borderId="11" xfId="0" applyFont="1" applyBorder="1" applyAlignment="1" applyProtection="1">
      <alignment horizontal="center" vertical="center"/>
      <protection hidden="1"/>
    </xf>
    <xf numFmtId="0" fontId="26" fillId="0" borderId="13" xfId="0" applyFont="1" applyBorder="1" applyAlignment="1" applyProtection="1">
      <alignment horizontal="left" vertical="center" wrapText="1"/>
      <protection hidden="1"/>
    </xf>
    <xf numFmtId="164" fontId="7" fillId="0" borderId="0" xfId="3" applyNumberFormat="1" applyFont="1" applyFill="1" applyProtection="1">
      <protection hidden="1"/>
    </xf>
    <xf numFmtId="165" fontId="26" fillId="0" borderId="12" xfId="4" quotePrefix="1" applyNumberFormat="1" applyFont="1" applyFill="1" applyBorder="1" applyAlignment="1" applyProtection="1">
      <alignment horizontal="center" vertical="center"/>
      <protection hidden="1"/>
    </xf>
    <xf numFmtId="41" fontId="7" fillId="0" borderId="12" xfId="0" applyNumberFormat="1" applyFont="1" applyBorder="1" applyAlignment="1" applyProtection="1">
      <alignment horizontal="center" vertical="center"/>
      <protection hidden="1"/>
    </xf>
    <xf numFmtId="0" fontId="26" fillId="0" borderId="19" xfId="0" applyFont="1" applyBorder="1" applyAlignment="1" applyProtection="1">
      <alignment horizontal="left" vertical="center" wrapText="1"/>
      <protection hidden="1"/>
    </xf>
    <xf numFmtId="0" fontId="7" fillId="0" borderId="0" xfId="0" applyFont="1" applyAlignment="1" applyProtection="1">
      <alignment horizontal="center"/>
      <protection hidden="1"/>
    </xf>
    <xf numFmtId="0" fontId="7" fillId="0" borderId="0" xfId="0" applyFont="1" applyAlignment="1" applyProtection="1">
      <alignment wrapText="1"/>
      <protection hidden="1"/>
    </xf>
    <xf numFmtId="0" fontId="7" fillId="0" borderId="13" xfId="0" applyFont="1" applyBorder="1" applyProtection="1">
      <protection hidden="1"/>
    </xf>
    <xf numFmtId="0" fontId="7" fillId="0" borderId="14" xfId="0" applyFont="1" applyBorder="1" applyProtection="1">
      <protection hidden="1"/>
    </xf>
    <xf numFmtId="166" fontId="7" fillId="0" borderId="15" xfId="3" applyNumberFormat="1" applyFont="1" applyFill="1" applyBorder="1" applyAlignment="1" applyProtection="1">
      <alignment wrapText="1"/>
      <protection hidden="1"/>
    </xf>
    <xf numFmtId="0" fontId="7" fillId="0" borderId="14" xfId="0" applyFont="1" applyBorder="1" applyAlignment="1" applyProtection="1">
      <alignment wrapText="1"/>
      <protection hidden="1"/>
    </xf>
    <xf numFmtId="0" fontId="7" fillId="0" borderId="15" xfId="0" applyFont="1" applyBorder="1" applyAlignment="1" applyProtection="1">
      <alignment wrapText="1"/>
      <protection hidden="1"/>
    </xf>
    <xf numFmtId="164" fontId="7" fillId="0" borderId="13" xfId="3" applyNumberFormat="1" applyFont="1" applyFill="1" applyBorder="1" applyProtection="1">
      <protection hidden="1"/>
    </xf>
    <xf numFmtId="164" fontId="7" fillId="0" borderId="14" xfId="3" applyNumberFormat="1" applyFont="1" applyFill="1" applyBorder="1" applyAlignment="1" applyProtection="1">
      <alignment wrapText="1"/>
      <protection hidden="1"/>
    </xf>
    <xf numFmtId="0" fontId="7" fillId="0" borderId="0" xfId="0" applyFont="1" applyAlignment="1" applyProtection="1">
      <alignment horizontal="center" vertical="top" wrapText="1"/>
      <protection hidden="1"/>
    </xf>
    <xf numFmtId="0" fontId="7" fillId="0" borderId="16" xfId="0" applyFont="1" applyBorder="1" applyAlignment="1" applyProtection="1">
      <alignment horizontal="center" vertical="top" wrapText="1"/>
      <protection hidden="1"/>
    </xf>
    <xf numFmtId="0" fontId="7" fillId="0" borderId="17" xfId="0" applyFont="1" applyBorder="1" applyAlignment="1" applyProtection="1">
      <alignment horizontal="center" vertical="top" wrapText="1"/>
      <protection hidden="1"/>
    </xf>
    <xf numFmtId="166" fontId="7" fillId="0" borderId="18" xfId="3" applyNumberFormat="1" applyFont="1" applyFill="1" applyBorder="1" applyAlignment="1" applyProtection="1">
      <alignment horizontal="center" vertical="center" wrapText="1"/>
      <protection hidden="1"/>
    </xf>
    <xf numFmtId="164" fontId="7" fillId="0" borderId="16" xfId="3" applyNumberFormat="1" applyFont="1" applyFill="1" applyBorder="1" applyAlignment="1" applyProtection="1">
      <alignment horizontal="center" vertical="top" wrapText="1"/>
      <protection hidden="1"/>
    </xf>
    <xf numFmtId="164" fontId="7" fillId="0" borderId="17" xfId="3" applyNumberFormat="1" applyFont="1" applyFill="1" applyBorder="1" applyAlignment="1" applyProtection="1">
      <alignment horizontal="center" vertical="top" wrapText="1"/>
      <protection hidden="1"/>
    </xf>
    <xf numFmtId="41" fontId="7" fillId="0" borderId="0" xfId="0" applyNumberFormat="1" applyFont="1" applyProtection="1">
      <protection hidden="1"/>
    </xf>
  </cellXfs>
  <cellStyles count="6">
    <cellStyle name="Millares" xfId="4" builtinId="3"/>
    <cellStyle name="Millares [0]" xfId="3" builtinId="6"/>
    <cellStyle name="Normal" xfId="0" builtinId="0"/>
    <cellStyle name="Normal 2" xfId="2" xr:uid="{00000000-0005-0000-0000-000003000000}"/>
    <cellStyle name="Normal 3 2" xfId="1" xr:uid="{00000000-0005-0000-0000-000004000000}"/>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520700</xdr:colOff>
      <xdr:row>0</xdr:row>
      <xdr:rowOff>0</xdr:rowOff>
    </xdr:from>
    <xdr:ext cx="984250" cy="981982"/>
    <xdr:pic>
      <xdr:nvPicPr>
        <xdr:cNvPr id="2" name="2 Imagen" descr="logo.jpg">
          <a:extLst>
            <a:ext uri="{FF2B5EF4-FFF2-40B4-BE49-F238E27FC236}">
              <a16:creationId xmlns:a16="http://schemas.microsoft.com/office/drawing/2014/main" id="{2E776EED-A628-4659-AFA5-6A473B8EB8B9}"/>
            </a:ext>
          </a:extLst>
        </xdr:cNvPr>
        <xdr:cNvPicPr>
          <a:picLocks noChangeAspect="1"/>
        </xdr:cNvPicPr>
      </xdr:nvPicPr>
      <xdr:blipFill>
        <a:blip xmlns:r="http://schemas.openxmlformats.org/officeDocument/2006/relationships" r:embed="rId1" cstate="print"/>
        <a:stretch>
          <a:fillRect/>
        </a:stretch>
      </xdr:blipFill>
      <xdr:spPr>
        <a:xfrm>
          <a:off x="730250" y="0"/>
          <a:ext cx="984250" cy="981982"/>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9.9978637043366805E-2"/>
  </sheetPr>
  <dimension ref="A1:AC366"/>
  <sheetViews>
    <sheetView showGridLines="0" tabSelected="1" workbookViewId="0"/>
  </sheetViews>
  <sheetFormatPr baseColWidth="10" defaultColWidth="0" defaultRowHeight="14.4" zeroHeight="1" x14ac:dyDescent="0.3"/>
  <cols>
    <col min="1" max="1" width="11.44140625" style="91" customWidth="1"/>
    <col min="2" max="2" width="15.88671875" style="91" bestFit="1" customWidth="1"/>
    <col min="3" max="3" width="24.109375" style="91" bestFit="1" customWidth="1"/>
    <col min="4" max="4" width="23.21875" style="91" customWidth="1"/>
    <col min="5" max="9" width="14.109375" style="91" customWidth="1"/>
    <col min="10" max="10" width="12.77734375" style="91" customWidth="1"/>
    <col min="11" max="11" width="14.44140625" style="91" customWidth="1"/>
    <col min="12" max="12" width="18.88671875" style="92" customWidth="1"/>
    <col min="13" max="13" width="13.44140625" style="91" customWidth="1"/>
    <col min="14" max="14" width="14.88671875" style="91" customWidth="1"/>
    <col min="15" max="15" width="13.109375" style="91" customWidth="1"/>
    <col min="16" max="16" width="16.44140625" style="93" hidden="1" customWidth="1"/>
    <col min="17" max="17" width="19.44140625" style="91" customWidth="1"/>
    <col min="18" max="18" width="6.21875" style="91" hidden="1" customWidth="1"/>
    <col min="19" max="19" width="18.33203125" style="91" hidden="1" customWidth="1"/>
    <col min="20" max="20" width="17.21875" style="91" hidden="1" customWidth="1"/>
    <col min="21" max="21" width="7.33203125" style="91" hidden="1" customWidth="1"/>
    <col min="22" max="22" width="17.21875" style="91" hidden="1" customWidth="1"/>
    <col min="23" max="23" width="4.109375" style="91" hidden="1" customWidth="1"/>
    <col min="24" max="25" width="15" style="91" hidden="1" customWidth="1"/>
    <col min="26" max="26" width="12.88671875" style="91" hidden="1" customWidth="1"/>
    <col min="27" max="27" width="15" style="91" hidden="1" customWidth="1"/>
    <col min="28" max="28" width="11.44140625" style="91" hidden="1"/>
    <col min="29" max="29" width="21.109375" style="91" hidden="1"/>
    <col min="30" max="16384" width="11.44140625" style="91" hidden="1"/>
  </cols>
  <sheetData>
    <row r="1" spans="2:27" x14ac:dyDescent="0.3"/>
    <row r="2" spans="2:27" ht="18" x14ac:dyDescent="0.35">
      <c r="B2" s="94" t="s">
        <v>1706</v>
      </c>
    </row>
    <row r="4" spans="2:27" s="96" customFormat="1" ht="28.8" x14ac:dyDescent="0.3">
      <c r="B4" s="95" t="s">
        <v>1707</v>
      </c>
      <c r="C4" s="95" t="s">
        <v>1709</v>
      </c>
      <c r="D4" s="95" t="s">
        <v>1708</v>
      </c>
      <c r="E4" s="95" t="s">
        <v>1712</v>
      </c>
      <c r="F4" s="95" t="str">
        <f>"Sumas Col N"</f>
        <v>Sumas Col N</v>
      </c>
      <c r="P4" s="97"/>
      <c r="R4" s="96" t="s">
        <v>1724</v>
      </c>
      <c r="S4" s="96" t="str">
        <f t="shared" ref="S4:S10" si="0">+D4</f>
        <v>MONTO DEL GRUPO (PESOS)</v>
      </c>
      <c r="T4" s="96" t="s">
        <v>1723</v>
      </c>
      <c r="U4" s="96" t="s">
        <v>1725</v>
      </c>
      <c r="V4" s="96" t="s">
        <v>1726</v>
      </c>
      <c r="X4" s="96" t="s">
        <v>1727</v>
      </c>
      <c r="Y4" s="96" t="s">
        <v>1682</v>
      </c>
      <c r="Z4" s="96" t="s">
        <v>1728</v>
      </c>
      <c r="AA4" s="96" t="s">
        <v>1729</v>
      </c>
    </row>
    <row r="5" spans="2:27" x14ac:dyDescent="0.3">
      <c r="B5" s="98">
        <v>1</v>
      </c>
      <c r="C5" s="99">
        <v>0.1</v>
      </c>
      <c r="D5" s="100">
        <f>INT(C5*$D$10)</f>
        <v>1708902100</v>
      </c>
      <c r="E5" s="101">
        <v>24</v>
      </c>
      <c r="F5" s="102">
        <f>SUMIF($B$20:$B$365,B5,$N$20:$N$365)</f>
        <v>17.864254889081472</v>
      </c>
      <c r="R5" s="92">
        <v>1</v>
      </c>
      <c r="S5" s="103">
        <f t="shared" si="0"/>
        <v>1708902100</v>
      </c>
      <c r="T5" s="93">
        <f>SUMIF($B$20:$B$365,R5,$P$20:$P$365)</f>
        <v>1708902099</v>
      </c>
      <c r="U5" s="103">
        <f>+S5-T5</f>
        <v>1</v>
      </c>
      <c r="V5" s="104">
        <f>SUMIF($B$20:$B$365,R5,$Q$20:$Q$365)</f>
        <v>1708902100</v>
      </c>
      <c r="W5" s="103">
        <f>+V5-S5</f>
        <v>0</v>
      </c>
      <c r="X5" s="103">
        <f>+Q44</f>
        <v>67511209</v>
      </c>
      <c r="Y5" s="103">
        <f>+Q21</f>
        <v>79467751</v>
      </c>
      <c r="Z5" s="91">
        <f>+E5</f>
        <v>24</v>
      </c>
      <c r="AA5" s="104">
        <f>+V5/Z5</f>
        <v>71204254.166666672</v>
      </c>
    </row>
    <row r="6" spans="2:27" x14ac:dyDescent="0.3">
      <c r="B6" s="98">
        <v>2</v>
      </c>
      <c r="C6" s="99">
        <v>0.15</v>
      </c>
      <c r="D6" s="100">
        <f t="shared" ref="D6:D9" si="1">INT(C6*$D$10)</f>
        <v>2563353150</v>
      </c>
      <c r="E6" s="101">
        <v>19</v>
      </c>
      <c r="F6" s="102">
        <f t="shared" ref="F6:F9" si="2">SUMIF($B$20:$B$365,B6,$N$20:$N$365)</f>
        <v>13.695743341974719</v>
      </c>
      <c r="R6" s="92">
        <v>2</v>
      </c>
      <c r="S6" s="103">
        <f t="shared" si="0"/>
        <v>2563353150</v>
      </c>
      <c r="T6" s="93">
        <f>SUMIF($B$20:$B$365,R6,$P$20:$P$365)</f>
        <v>2563353150</v>
      </c>
      <c r="U6" s="103">
        <f>+S6-T6</f>
        <v>0</v>
      </c>
      <c r="V6" s="104">
        <f>SUMIF($B$20:$B$365,R6,$Q$20:$Q$365)</f>
        <v>2563353150</v>
      </c>
      <c r="W6" s="103">
        <f>+V6-S6</f>
        <v>0</v>
      </c>
      <c r="X6" s="103">
        <f>+Q86</f>
        <v>126889980</v>
      </c>
      <c r="Y6" s="103">
        <f>+Q68</f>
        <v>147362579</v>
      </c>
      <c r="Z6" s="91">
        <f t="shared" ref="Z6:Z10" si="3">+E6</f>
        <v>19</v>
      </c>
      <c r="AA6" s="104">
        <f t="shared" ref="AA6:AA9" si="4">+V6/Z6</f>
        <v>134913323.68421054</v>
      </c>
    </row>
    <row r="7" spans="2:27" x14ac:dyDescent="0.3">
      <c r="B7" s="98">
        <v>3</v>
      </c>
      <c r="C7" s="99">
        <v>0.2</v>
      </c>
      <c r="D7" s="100">
        <f t="shared" si="1"/>
        <v>3417804200</v>
      </c>
      <c r="E7" s="101">
        <v>28</v>
      </c>
      <c r="F7" s="102">
        <f t="shared" si="2"/>
        <v>20.508015287911498</v>
      </c>
      <c r="R7" s="92">
        <v>3</v>
      </c>
      <c r="S7" s="103">
        <f t="shared" si="0"/>
        <v>3417804200</v>
      </c>
      <c r="T7" s="93">
        <f>SUMIF($B$20:$B$365,R7,$P$20:$P$365)</f>
        <v>3417804200</v>
      </c>
      <c r="U7" s="103">
        <f>+S7-T7</f>
        <v>0</v>
      </c>
      <c r="V7" s="104">
        <f>SUMIF($B$20:$B$365,R7,$Q$20:$Q$365)</f>
        <v>3417804200</v>
      </c>
      <c r="W7" s="103">
        <f>+V7-S7</f>
        <v>0</v>
      </c>
      <c r="X7" s="103">
        <f>+Q132</f>
        <v>115543993</v>
      </c>
      <c r="Y7" s="103">
        <f>+Q105</f>
        <v>130356280</v>
      </c>
      <c r="Z7" s="91">
        <f t="shared" si="3"/>
        <v>28</v>
      </c>
      <c r="AA7" s="104">
        <f t="shared" si="4"/>
        <v>122064435.71428572</v>
      </c>
    </row>
    <row r="8" spans="2:27" x14ac:dyDescent="0.3">
      <c r="B8" s="98">
        <v>4</v>
      </c>
      <c r="C8" s="99">
        <v>0.25</v>
      </c>
      <c r="D8" s="100">
        <f t="shared" si="1"/>
        <v>4272255250</v>
      </c>
      <c r="E8" s="101">
        <v>48</v>
      </c>
      <c r="F8" s="102">
        <f t="shared" si="2"/>
        <v>35.120035132293268</v>
      </c>
      <c r="R8" s="92">
        <v>4</v>
      </c>
      <c r="S8" s="103">
        <f t="shared" si="0"/>
        <v>4272255250</v>
      </c>
      <c r="T8" s="93">
        <f>SUMIF($B$20:$B$365,R8,$P$20:$P$365)</f>
        <v>4272255248</v>
      </c>
      <c r="U8" s="103">
        <f>+S8-T8</f>
        <v>2</v>
      </c>
      <c r="V8" s="104">
        <f>SUMIF($B$20:$B$365,R8,$Q$20:$Q$365)</f>
        <v>4272255250</v>
      </c>
      <c r="W8" s="103">
        <f>+V8-S8</f>
        <v>0</v>
      </c>
      <c r="X8" s="103">
        <f>+Q208</f>
        <v>85120640</v>
      </c>
      <c r="Y8" s="103">
        <f>+Q161</f>
        <v>96878864</v>
      </c>
      <c r="Z8" s="91">
        <f t="shared" si="3"/>
        <v>48</v>
      </c>
      <c r="AA8" s="104">
        <f t="shared" si="4"/>
        <v>89005317.708333328</v>
      </c>
    </row>
    <row r="9" spans="2:27" x14ac:dyDescent="0.3">
      <c r="B9" s="98">
        <v>5</v>
      </c>
      <c r="C9" s="99">
        <v>0.3</v>
      </c>
      <c r="D9" s="100">
        <f t="shared" si="1"/>
        <v>5126706300</v>
      </c>
      <c r="E9" s="101">
        <v>55</v>
      </c>
      <c r="F9" s="102">
        <f t="shared" si="2"/>
        <v>40.781146499650859</v>
      </c>
      <c r="R9" s="92">
        <v>5</v>
      </c>
      <c r="S9" s="103">
        <f t="shared" si="0"/>
        <v>5126706300</v>
      </c>
      <c r="T9" s="93">
        <f>SUMIF($B$20:$B$365,R9,$P$20:$P$365)</f>
        <v>5126706299</v>
      </c>
      <c r="U9" s="103">
        <f>+S9-T9</f>
        <v>1</v>
      </c>
      <c r="V9" s="104">
        <f>SUMIF($B$20:$B$365,R9,$Q$20:$Q$365)</f>
        <v>5126706300</v>
      </c>
      <c r="W9" s="103">
        <f>+V9-S9</f>
        <v>0</v>
      </c>
      <c r="X9" s="103">
        <f>+Q311</f>
        <v>87319454</v>
      </c>
      <c r="Y9" s="103">
        <f>+Q257</f>
        <v>122901722</v>
      </c>
      <c r="Z9" s="91">
        <f t="shared" si="3"/>
        <v>55</v>
      </c>
      <c r="AA9" s="104">
        <f t="shared" si="4"/>
        <v>93212841.818181813</v>
      </c>
    </row>
    <row r="10" spans="2:27" x14ac:dyDescent="0.3">
      <c r="C10" s="105">
        <f>SUM(C5:C9)</f>
        <v>1</v>
      </c>
      <c r="D10" s="100">
        <v>17089021000</v>
      </c>
      <c r="E10" s="101">
        <f>SUM(E5:E9)</f>
        <v>174</v>
      </c>
      <c r="S10" s="103">
        <f t="shared" si="0"/>
        <v>17089021000</v>
      </c>
      <c r="V10" s="104"/>
      <c r="W10" s="103"/>
      <c r="Z10" s="91">
        <f t="shared" si="3"/>
        <v>174</v>
      </c>
      <c r="AA10" s="104"/>
    </row>
    <row r="11" spans="2:27" x14ac:dyDescent="0.3"/>
    <row r="13" spans="2:27" ht="15.6" x14ac:dyDescent="0.3">
      <c r="D13" s="106" t="s">
        <v>1722</v>
      </c>
    </row>
    <row r="14" spans="2:27" s="107" customFormat="1" ht="28.8" x14ac:dyDescent="0.3">
      <c r="C14" s="108"/>
      <c r="D14" s="95" t="s">
        <v>1720</v>
      </c>
      <c r="E14" s="95" t="str">
        <f>+INDICADORES!J5</f>
        <v>INDICADOR 
PATENTES</v>
      </c>
      <c r="F14" s="95" t="str">
        <f>+INDICADORES!N5</f>
        <v>INDICADOR 
I G</v>
      </c>
      <c r="G14" s="95" t="str">
        <f>+INDICADORES!P5</f>
        <v>INDICADOR 
CGR</v>
      </c>
      <c r="H14" s="95" t="str">
        <f>+INDICADORES!R5</f>
        <v>INDICADOR 
TM</v>
      </c>
      <c r="I14" s="95" t="str">
        <f>+INDICADORES!V5</f>
        <v>INDICADOR 
IRPI</v>
      </c>
      <c r="J14" s="95" t="str">
        <f>+INDICADORES!AB5</f>
        <v>INDICADOR 
REI</v>
      </c>
      <c r="K14" s="109"/>
      <c r="L14" s="110"/>
      <c r="P14" s="111"/>
    </row>
    <row r="15" spans="2:27" s="107" customFormat="1" x14ac:dyDescent="0.3">
      <c r="C15" s="108"/>
      <c r="D15" s="112" t="s">
        <v>84</v>
      </c>
      <c r="E15" s="105">
        <v>0</v>
      </c>
      <c r="F15" s="105">
        <v>0</v>
      </c>
      <c r="G15" s="105">
        <v>0.4</v>
      </c>
      <c r="H15" s="105">
        <v>0.4</v>
      </c>
      <c r="I15" s="105">
        <v>0.05</v>
      </c>
      <c r="J15" s="105">
        <v>0.15</v>
      </c>
      <c r="K15" s="109"/>
      <c r="L15" s="110"/>
      <c r="P15" s="111"/>
    </row>
    <row r="16" spans="2:27" x14ac:dyDescent="0.3">
      <c r="C16" s="108"/>
      <c r="D16" s="112" t="s">
        <v>1721</v>
      </c>
      <c r="E16" s="105">
        <v>0.35</v>
      </c>
      <c r="F16" s="105">
        <v>0.25</v>
      </c>
      <c r="G16" s="105">
        <v>0.15</v>
      </c>
      <c r="H16" s="105">
        <v>0.15</v>
      </c>
      <c r="I16" s="105">
        <v>0.05</v>
      </c>
      <c r="J16" s="105">
        <v>0.05</v>
      </c>
    </row>
    <row r="17" spans="1:17" x14ac:dyDescent="0.3"/>
    <row r="19" spans="1:17" hidden="1" x14ac:dyDescent="0.3">
      <c r="D19" s="92">
        <v>6</v>
      </c>
      <c r="E19" s="92">
        <v>10</v>
      </c>
      <c r="F19" s="92">
        <v>14</v>
      </c>
      <c r="G19" s="92">
        <v>16</v>
      </c>
      <c r="H19" s="92">
        <v>18</v>
      </c>
      <c r="I19" s="92">
        <v>22</v>
      </c>
      <c r="J19" s="92">
        <v>28</v>
      </c>
    </row>
    <row r="20" spans="1:17" s="96" customFormat="1" ht="100.8" x14ac:dyDescent="0.3">
      <c r="A20" s="95" t="s">
        <v>734</v>
      </c>
      <c r="B20" s="95" t="s">
        <v>1713</v>
      </c>
      <c r="C20" s="95" t="s">
        <v>930</v>
      </c>
      <c r="D20" s="95" t="str">
        <f>+INDICADORES!F5</f>
        <v>INDICADOR 
DEUDA PREVISIONAL</v>
      </c>
      <c r="E20" s="95" t="str">
        <f t="shared" ref="E20:J20" si="5">+E14</f>
        <v>INDICADOR 
PATENTES</v>
      </c>
      <c r="F20" s="95" t="str">
        <f t="shared" si="5"/>
        <v>INDICADOR 
I G</v>
      </c>
      <c r="G20" s="95" t="str">
        <f t="shared" si="5"/>
        <v>INDICADOR 
CGR</v>
      </c>
      <c r="H20" s="95" t="str">
        <f t="shared" si="5"/>
        <v>INDICADOR 
TM</v>
      </c>
      <c r="I20" s="95" t="str">
        <f t="shared" si="5"/>
        <v>INDICADOR 
IRPI</v>
      </c>
      <c r="J20" s="95" t="str">
        <f t="shared" si="5"/>
        <v>INDICADOR 
REI</v>
      </c>
      <c r="K20" s="95" t="s">
        <v>1715</v>
      </c>
      <c r="L20" s="95" t="s">
        <v>1730</v>
      </c>
      <c r="M20" s="95" t="s">
        <v>1716</v>
      </c>
      <c r="N20" s="95" t="s">
        <v>1717</v>
      </c>
      <c r="O20" s="95" t="s">
        <v>1718</v>
      </c>
      <c r="P20" s="113"/>
      <c r="Q20" s="114" t="s">
        <v>1719</v>
      </c>
    </row>
    <row r="21" spans="1:17" x14ac:dyDescent="0.3">
      <c r="A21" s="91">
        <v>13114</v>
      </c>
      <c r="B21" s="92">
        <v>1</v>
      </c>
      <c r="C21" s="91" t="s">
        <v>647</v>
      </c>
      <c r="D21" s="115">
        <f>VLOOKUP($A21,INDICADORES!$A$5:$AB$350,D$19)</f>
        <v>1</v>
      </c>
      <c r="E21" s="115">
        <f>IF(A21=5201,0,VLOOKUP($A21,INDICADORES!$A$5:$AB$350,E$19))</f>
        <v>0.76078810992147272</v>
      </c>
      <c r="F21" s="115">
        <f>IF(A21=5201,0,VLOOKUP($A21,INDICADORES!$A$5:$AB$350,F$19))</f>
        <v>0.67383835998480668</v>
      </c>
      <c r="G21" s="115">
        <f>VLOOKUP($A21,INDICADORES!$A$5:$AB$350,G$19)</f>
        <v>1</v>
      </c>
      <c r="H21" s="115">
        <f>VLOOKUP($A21,INDICADORES!$A$5:$AB$350,H$19)</f>
        <v>0.99760000000000004</v>
      </c>
      <c r="I21" s="115">
        <f>VLOOKUP($A21,INDICADORES!$A$5:$AB$350,I$19)</f>
        <v>0.9270437321693018</v>
      </c>
      <c r="J21" s="115">
        <f>VLOOKUP($A21,INDICADORES!$A$5:$AB$350,J$19)</f>
        <v>1</v>
      </c>
      <c r="K21" s="115">
        <f t="shared" ref="K21:K84" si="6">IF(D21=0,0,IF(A21=5201,SUMPRODUCT(E21:J21,$E$15:$J$15),SUMPRODUCT(E21:J21,$E$16:$J$16)))</f>
        <v>0.83072761507718229</v>
      </c>
      <c r="L21" s="92">
        <f t="shared" ref="L21:L67" si="7">RANK(K21,$K$21:$K$67,0)</f>
        <v>1</v>
      </c>
      <c r="M21" s="92">
        <f t="shared" ref="M21:M84" si="8">VLOOKUP(B21,$B$4:$E$9,4)</f>
        <v>24</v>
      </c>
      <c r="N21" s="116">
        <f>IF(L21&lt;=M21,K21,0)</f>
        <v>0.83072761507718229</v>
      </c>
      <c r="O21" s="117">
        <f>N21/VLOOKUP(B21,$B$4:$F$9,5,0)</f>
        <v>4.6502225826665633E-2</v>
      </c>
      <c r="P21" s="93">
        <f>ROUND(O21*VLOOKUP(B21,$B$4:$F$9,3,0),0)</f>
        <v>79467751</v>
      </c>
      <c r="Q21" s="103">
        <v>79467751</v>
      </c>
    </row>
    <row r="22" spans="1:17" x14ac:dyDescent="0.3">
      <c r="A22" s="91">
        <v>13132</v>
      </c>
      <c r="B22" s="92">
        <v>1</v>
      </c>
      <c r="C22" s="91" t="s">
        <v>675</v>
      </c>
      <c r="D22" s="115">
        <f>VLOOKUP($A22,INDICADORES!$A$5:$AB$350,D$19)</f>
        <v>1</v>
      </c>
      <c r="E22" s="115">
        <f>IF(A22=5201,0,VLOOKUP($A22,INDICADORES!$A$5:$AB$350,E$19))</f>
        <v>0.82934934934934934</v>
      </c>
      <c r="F22" s="115">
        <f>IF(A22=5201,0,VLOOKUP($A22,INDICADORES!$A$5:$AB$350,F$19))</f>
        <v>0.44304140059845531</v>
      </c>
      <c r="G22" s="115">
        <f>VLOOKUP($A22,INDICADORES!$A$5:$AB$350,G$19)</f>
        <v>1</v>
      </c>
      <c r="H22" s="115">
        <f>VLOOKUP($A22,INDICADORES!$A$5:$AB$350,H$19)</f>
        <v>0.99860000000000004</v>
      </c>
      <c r="I22" s="115">
        <f>VLOOKUP($A22,INDICADORES!$A$5:$AB$350,I$19)</f>
        <v>1</v>
      </c>
      <c r="J22" s="115">
        <f>VLOOKUP($A22,INDICADORES!$A$5:$AB$350,J$19)</f>
        <v>0.97268325</v>
      </c>
      <c r="K22" s="115">
        <f t="shared" si="6"/>
        <v>0.7994567849218861</v>
      </c>
      <c r="L22" s="92">
        <f t="shared" si="7"/>
        <v>2</v>
      </c>
      <c r="M22" s="92">
        <f t="shared" si="8"/>
        <v>24</v>
      </c>
      <c r="N22" s="116">
        <f t="shared" ref="N22:N85" si="9">IF(L22&lt;=M22,K22,0)</f>
        <v>0.7994567849218861</v>
      </c>
      <c r="O22" s="117">
        <f t="shared" ref="O22:O85" si="10">N22/VLOOKUP(B22,$B$4:$F$9,5,0)</f>
        <v>4.4751756504017942E-2</v>
      </c>
      <c r="P22" s="93">
        <f t="shared" ref="P22:P85" si="11">ROUND(O22*VLOOKUP(B22,$B$4:$F$9,3,0),0)</f>
        <v>76476371</v>
      </c>
      <c r="Q22" s="103">
        <v>76476371</v>
      </c>
    </row>
    <row r="23" spans="1:17" x14ac:dyDescent="0.3">
      <c r="A23" s="91">
        <v>13107</v>
      </c>
      <c r="B23" s="92">
        <v>1</v>
      </c>
      <c r="C23" s="91" t="s">
        <v>672</v>
      </c>
      <c r="D23" s="115">
        <f>VLOOKUP($A23,INDICADORES!$A$5:$AB$350,D$19)</f>
        <v>1</v>
      </c>
      <c r="E23" s="115">
        <f>IF(A23=5201,0,VLOOKUP($A23,INDICADORES!$A$5:$AB$350,E$19))</f>
        <v>0.87706588182024003</v>
      </c>
      <c r="F23" s="115">
        <f>IF(A23=5201,0,VLOOKUP($A23,INDICADORES!$A$5:$AB$350,F$19))</f>
        <v>0.30374695411818114</v>
      </c>
      <c r="G23" s="115">
        <f>VLOOKUP($A23,INDICADORES!$A$5:$AB$350,G$19)</f>
        <v>1</v>
      </c>
      <c r="H23" s="115">
        <f>VLOOKUP($A23,INDICADORES!$A$5:$AB$350,H$19)</f>
        <v>1</v>
      </c>
      <c r="I23" s="115">
        <f>VLOOKUP($A23,INDICADORES!$A$5:$AB$350,I$19)</f>
        <v>1</v>
      </c>
      <c r="J23" s="115">
        <f>VLOOKUP($A23,INDICADORES!$A$5:$AB$350,J$19)</f>
        <v>1</v>
      </c>
      <c r="K23" s="115">
        <f t="shared" si="6"/>
        <v>0.78290979716662945</v>
      </c>
      <c r="L23" s="92">
        <f t="shared" si="7"/>
        <v>3</v>
      </c>
      <c r="M23" s="92">
        <f t="shared" si="8"/>
        <v>24</v>
      </c>
      <c r="N23" s="116">
        <f t="shared" si="9"/>
        <v>0.78290979716662945</v>
      </c>
      <c r="O23" s="117">
        <f t="shared" si="10"/>
        <v>4.3825494095762106E-2</v>
      </c>
      <c r="P23" s="93">
        <f t="shared" si="11"/>
        <v>74893479</v>
      </c>
      <c r="Q23" s="103">
        <v>74893479</v>
      </c>
    </row>
    <row r="24" spans="1:17" x14ac:dyDescent="0.3">
      <c r="A24" s="91">
        <v>13125</v>
      </c>
      <c r="B24" s="92">
        <v>1</v>
      </c>
      <c r="C24" s="91" t="s">
        <v>656</v>
      </c>
      <c r="D24" s="115">
        <f>VLOOKUP($A24,INDICADORES!$A$5:$AB$350,D$19)</f>
        <v>1</v>
      </c>
      <c r="E24" s="115">
        <f>IF(A24=5201,0,VLOOKUP($A24,INDICADORES!$A$5:$AB$350,E$19))</f>
        <v>0.86122164048865624</v>
      </c>
      <c r="F24" s="115">
        <f>IF(A24=5201,0,VLOOKUP($A24,INDICADORES!$A$5:$AB$350,F$19))</f>
        <v>0.32941908326564134</v>
      </c>
      <c r="G24" s="115">
        <f>VLOOKUP($A24,INDICADORES!$A$5:$AB$350,G$19)</f>
        <v>1</v>
      </c>
      <c r="H24" s="115">
        <f>VLOOKUP($A24,INDICADORES!$A$5:$AB$350,H$19)</f>
        <v>0.98439999999999994</v>
      </c>
      <c r="I24" s="115">
        <f>VLOOKUP($A24,INDICADORES!$A$5:$AB$350,I$19)</f>
        <v>1</v>
      </c>
      <c r="J24" s="115">
        <f>VLOOKUP($A24,INDICADORES!$A$5:$AB$350,J$19)</f>
        <v>1</v>
      </c>
      <c r="K24" s="115">
        <f t="shared" si="6"/>
        <v>0.78144234498744014</v>
      </c>
      <c r="L24" s="92">
        <f t="shared" si="7"/>
        <v>4</v>
      </c>
      <c r="M24" s="92">
        <f t="shared" si="8"/>
        <v>24</v>
      </c>
      <c r="N24" s="116">
        <f t="shared" si="9"/>
        <v>0.78144234498744014</v>
      </c>
      <c r="O24" s="117">
        <f t="shared" si="10"/>
        <v>4.3743349489770947E-2</v>
      </c>
      <c r="P24" s="93">
        <f t="shared" si="11"/>
        <v>74753102</v>
      </c>
      <c r="Q24" s="103">
        <v>74753102</v>
      </c>
    </row>
    <row r="25" spans="1:17" x14ac:dyDescent="0.3">
      <c r="A25" s="91">
        <v>13122</v>
      </c>
      <c r="B25" s="92">
        <v>1</v>
      </c>
      <c r="C25" s="91" t="s">
        <v>653</v>
      </c>
      <c r="D25" s="115">
        <f>VLOOKUP($A25,INDICADORES!$A$5:$AB$350,D$19)</f>
        <v>1</v>
      </c>
      <c r="E25" s="115">
        <f>IF(A25=5201,0,VLOOKUP($A25,INDICADORES!$A$5:$AB$350,E$19))</f>
        <v>0.84590792838874684</v>
      </c>
      <c r="F25" s="115">
        <f>IF(A25=5201,0,VLOOKUP($A25,INDICADORES!$A$5:$AB$350,F$19))</f>
        <v>0.31207659748513733</v>
      </c>
      <c r="G25" s="115">
        <f>VLOOKUP($A25,INDICADORES!$A$5:$AB$350,G$19)</f>
        <v>1</v>
      </c>
      <c r="H25" s="115">
        <f>VLOOKUP($A25,INDICADORES!$A$5:$AB$350,H$19)</f>
        <v>1</v>
      </c>
      <c r="I25" s="115">
        <f>VLOOKUP($A25,INDICADORES!$A$5:$AB$350,I$19)</f>
        <v>0.97320855815925877</v>
      </c>
      <c r="J25" s="115">
        <f>VLOOKUP($A25,INDICADORES!$A$5:$AB$350,J$19)</f>
        <v>0.98910825000000002</v>
      </c>
      <c r="K25" s="115">
        <f t="shared" si="6"/>
        <v>0.77220276471530869</v>
      </c>
      <c r="L25" s="92">
        <f t="shared" si="7"/>
        <v>5</v>
      </c>
      <c r="M25" s="92">
        <f t="shared" si="8"/>
        <v>24</v>
      </c>
      <c r="N25" s="116">
        <f t="shared" si="9"/>
        <v>0.77220276471530869</v>
      </c>
      <c r="O25" s="117">
        <f t="shared" si="10"/>
        <v>4.3226138985918434E-2</v>
      </c>
      <c r="P25" s="93">
        <f t="shared" si="11"/>
        <v>73869240</v>
      </c>
      <c r="Q25" s="103">
        <v>73869240</v>
      </c>
    </row>
    <row r="26" spans="1:17" x14ac:dyDescent="0.3">
      <c r="A26" s="91">
        <v>8103</v>
      </c>
      <c r="B26" s="92">
        <v>1</v>
      </c>
      <c r="C26" s="91" t="s">
        <v>532</v>
      </c>
      <c r="D26" s="115">
        <f>VLOOKUP($A26,INDICADORES!$A$5:$AB$350,D$19)</f>
        <v>1</v>
      </c>
      <c r="E26" s="115">
        <f>IF(A26=5201,0,VLOOKUP($A26,INDICADORES!$A$5:$AB$350,E$19))</f>
        <v>0.94770857814336074</v>
      </c>
      <c r="F26" s="115">
        <f>IF(A26=5201,0,VLOOKUP($A26,INDICADORES!$A$5:$AB$350,F$19))</f>
        <v>0.16084969427619597</v>
      </c>
      <c r="G26" s="115">
        <f>VLOOKUP($A26,INDICADORES!$A$5:$AB$350,G$19)</f>
        <v>1</v>
      </c>
      <c r="H26" s="115">
        <f>VLOOKUP($A26,INDICADORES!$A$5:$AB$350,H$19)</f>
        <v>0.99769999999999992</v>
      </c>
      <c r="I26" s="115">
        <f>VLOOKUP($A26,INDICADORES!$A$5:$AB$350,I$19)</f>
        <v>1</v>
      </c>
      <c r="J26" s="115">
        <f>VLOOKUP($A26,INDICADORES!$A$5:$AB$350,J$19)</f>
        <v>1</v>
      </c>
      <c r="K26" s="115">
        <f t="shared" si="6"/>
        <v>0.77156542591922528</v>
      </c>
      <c r="L26" s="92">
        <f t="shared" si="7"/>
        <v>6</v>
      </c>
      <c r="M26" s="92">
        <f t="shared" si="8"/>
        <v>24</v>
      </c>
      <c r="N26" s="116">
        <f t="shared" si="9"/>
        <v>0.77156542591922528</v>
      </c>
      <c r="O26" s="117">
        <f t="shared" si="10"/>
        <v>4.3190462222457517E-2</v>
      </c>
      <c r="P26" s="93">
        <f t="shared" si="11"/>
        <v>73808272</v>
      </c>
      <c r="Q26" s="103">
        <v>73808272</v>
      </c>
    </row>
    <row r="27" spans="1:17" x14ac:dyDescent="0.3">
      <c r="A27" s="91">
        <v>8112</v>
      </c>
      <c r="B27" s="92">
        <v>1</v>
      </c>
      <c r="C27" s="91" t="s">
        <v>541</v>
      </c>
      <c r="D27" s="115">
        <f>VLOOKUP($A27,INDICADORES!$A$5:$AB$350,D$19)</f>
        <v>1</v>
      </c>
      <c r="E27" s="115">
        <f>IF(A27=5201,0,VLOOKUP($A27,INDICADORES!$A$5:$AB$350,E$19))</f>
        <v>0.96590909090909094</v>
      </c>
      <c r="F27" s="115">
        <f>IF(A27=5201,0,VLOOKUP($A27,INDICADORES!$A$5:$AB$350,F$19))</f>
        <v>0.20274772905523475</v>
      </c>
      <c r="G27" s="115">
        <f>VLOOKUP($A27,INDICADORES!$A$5:$AB$350,G$19)</f>
        <v>1</v>
      </c>
      <c r="H27" s="115">
        <f>VLOOKUP($A27,INDICADORES!$A$5:$AB$350,H$19)</f>
        <v>0.86879999999999991</v>
      </c>
      <c r="I27" s="115">
        <f>VLOOKUP($A27,INDICADORES!$A$5:$AB$350,I$19)</f>
        <v>1</v>
      </c>
      <c r="J27" s="115">
        <f>VLOOKUP($A27,INDICADORES!$A$5:$AB$350,J$19)</f>
        <v>1</v>
      </c>
      <c r="K27" s="115">
        <f t="shared" si="6"/>
        <v>0.76907511408199059</v>
      </c>
      <c r="L27" s="92">
        <f t="shared" si="7"/>
        <v>7</v>
      </c>
      <c r="M27" s="92">
        <f t="shared" si="8"/>
        <v>24</v>
      </c>
      <c r="N27" s="116">
        <f t="shared" si="9"/>
        <v>0.76907511408199059</v>
      </c>
      <c r="O27" s="117">
        <f t="shared" si="10"/>
        <v>4.3051060279712242E-2</v>
      </c>
      <c r="P27" s="93">
        <f t="shared" si="11"/>
        <v>73570047</v>
      </c>
      <c r="Q27" s="103">
        <v>73570047</v>
      </c>
    </row>
    <row r="28" spans="1:17" x14ac:dyDescent="0.3">
      <c r="A28" s="91">
        <v>13115</v>
      </c>
      <c r="B28" s="92">
        <v>1</v>
      </c>
      <c r="C28" s="91" t="s">
        <v>662</v>
      </c>
      <c r="D28" s="115">
        <f>VLOOKUP($A28,INDICADORES!$A$5:$AB$350,D$19)</f>
        <v>1</v>
      </c>
      <c r="E28" s="115">
        <f>IF(A28=5201,0,VLOOKUP($A28,INDICADORES!$A$5:$AB$350,E$19))</f>
        <v>0.73549625410191322</v>
      </c>
      <c r="F28" s="115">
        <f>IF(A28=5201,0,VLOOKUP($A28,INDICADORES!$A$5:$AB$350,F$19))</f>
        <v>0.39272843705774291</v>
      </c>
      <c r="G28" s="115">
        <f>VLOOKUP($A28,INDICADORES!$A$5:$AB$350,G$19)</f>
        <v>1</v>
      </c>
      <c r="H28" s="115">
        <f>VLOOKUP($A28,INDICADORES!$A$5:$AB$350,H$19)</f>
        <v>1</v>
      </c>
      <c r="I28" s="115">
        <f>VLOOKUP($A28,INDICADORES!$A$5:$AB$350,I$19)</f>
        <v>1</v>
      </c>
      <c r="J28" s="115">
        <f>VLOOKUP($A28,INDICADORES!$A$5:$AB$350,J$19)</f>
        <v>1</v>
      </c>
      <c r="K28" s="115">
        <f t="shared" si="6"/>
        <v>0.75560579820010543</v>
      </c>
      <c r="L28" s="92">
        <f t="shared" si="7"/>
        <v>8</v>
      </c>
      <c r="M28" s="92">
        <f t="shared" si="8"/>
        <v>24</v>
      </c>
      <c r="N28" s="116">
        <f t="shared" si="9"/>
        <v>0.75560579820010543</v>
      </c>
      <c r="O28" s="117">
        <f t="shared" si="10"/>
        <v>4.2297078881354699E-2</v>
      </c>
      <c r="P28" s="93">
        <f t="shared" si="11"/>
        <v>72281567</v>
      </c>
      <c r="Q28" s="103">
        <v>72281567</v>
      </c>
    </row>
    <row r="29" spans="1:17" x14ac:dyDescent="0.3">
      <c r="A29" s="91">
        <v>13104</v>
      </c>
      <c r="B29" s="92">
        <v>1</v>
      </c>
      <c r="C29" s="91" t="s">
        <v>669</v>
      </c>
      <c r="D29" s="115">
        <f>VLOOKUP($A29,INDICADORES!$A$5:$AB$350,D$19)</f>
        <v>1</v>
      </c>
      <c r="E29" s="115">
        <f>IF(A29=5201,0,VLOOKUP($A29,INDICADORES!$A$5:$AB$350,E$19))</f>
        <v>0.90919513872964919</v>
      </c>
      <c r="F29" s="115">
        <f>IF(A29=5201,0,VLOOKUP($A29,INDICADORES!$A$5:$AB$350,F$19))</f>
        <v>0.18076380221861532</v>
      </c>
      <c r="G29" s="115">
        <f>VLOOKUP($A29,INDICADORES!$A$5:$AB$350,G$19)</f>
        <v>1</v>
      </c>
      <c r="H29" s="115">
        <f>VLOOKUP($A29,INDICADORES!$A$5:$AB$350,H$19)</f>
        <v>0.9426000000000001</v>
      </c>
      <c r="I29" s="115">
        <f>VLOOKUP($A29,INDICADORES!$A$5:$AB$350,I$19)</f>
        <v>1</v>
      </c>
      <c r="J29" s="115">
        <f>VLOOKUP($A29,INDICADORES!$A$5:$AB$350,J$19)</f>
        <v>0.98957499999999998</v>
      </c>
      <c r="K29" s="115">
        <f t="shared" si="6"/>
        <v>0.75427799911003113</v>
      </c>
      <c r="L29" s="92">
        <f t="shared" si="7"/>
        <v>9</v>
      </c>
      <c r="M29" s="92">
        <f t="shared" si="8"/>
        <v>24</v>
      </c>
      <c r="N29" s="116">
        <f t="shared" si="9"/>
        <v>0.75427799911003113</v>
      </c>
      <c r="O29" s="117">
        <f t="shared" si="10"/>
        <v>4.2222751734864769E-2</v>
      </c>
      <c r="P29" s="93">
        <f t="shared" si="11"/>
        <v>72154549</v>
      </c>
      <c r="Q29" s="103">
        <v>72154549</v>
      </c>
    </row>
    <row r="30" spans="1:17" x14ac:dyDescent="0.3">
      <c r="A30" s="91">
        <v>8101</v>
      </c>
      <c r="B30" s="92">
        <v>1</v>
      </c>
      <c r="C30" s="91" t="s">
        <v>530</v>
      </c>
      <c r="D30" s="115">
        <f>VLOOKUP($A30,INDICADORES!$A$5:$AB$350,D$19)</f>
        <v>1</v>
      </c>
      <c r="E30" s="115">
        <f>IF(A30=5201,0,VLOOKUP($A30,INDICADORES!$A$5:$AB$350,E$19))</f>
        <v>0.86354423049080642</v>
      </c>
      <c r="F30" s="115">
        <f>IF(A30=5201,0,VLOOKUP($A30,INDICADORES!$A$5:$AB$350,F$19))</f>
        <v>0.20419440692746635</v>
      </c>
      <c r="G30" s="115">
        <f>VLOOKUP($A30,INDICADORES!$A$5:$AB$350,G$19)</f>
        <v>1</v>
      </c>
      <c r="H30" s="115">
        <f>VLOOKUP($A30,INDICADORES!$A$5:$AB$350,H$19)</f>
        <v>0.95250000000000001</v>
      </c>
      <c r="I30" s="115">
        <f>VLOOKUP($A30,INDICADORES!$A$5:$AB$350,I$19)</f>
        <v>1</v>
      </c>
      <c r="J30" s="115">
        <f>VLOOKUP($A30,INDICADORES!$A$5:$AB$350,J$19)</f>
        <v>1</v>
      </c>
      <c r="K30" s="115">
        <f t="shared" si="6"/>
        <v>0.74616408240364884</v>
      </c>
      <c r="L30" s="92">
        <f t="shared" si="7"/>
        <v>10</v>
      </c>
      <c r="M30" s="92">
        <f t="shared" si="8"/>
        <v>24</v>
      </c>
      <c r="N30" s="116">
        <f t="shared" si="9"/>
        <v>0.74616408240364884</v>
      </c>
      <c r="O30" s="117">
        <f t="shared" si="10"/>
        <v>4.1768553294640909E-2</v>
      </c>
      <c r="P30" s="93">
        <f t="shared" si="11"/>
        <v>71378368</v>
      </c>
      <c r="Q30" s="103">
        <v>71378368</v>
      </c>
    </row>
    <row r="31" spans="1:17" x14ac:dyDescent="0.3">
      <c r="A31" s="91">
        <v>13127</v>
      </c>
      <c r="B31" s="92">
        <v>1</v>
      </c>
      <c r="C31" s="91" t="s">
        <v>658</v>
      </c>
      <c r="D31" s="115">
        <f>VLOOKUP($A31,INDICADORES!$A$5:$AB$350,D$19)</f>
        <v>1</v>
      </c>
      <c r="E31" s="115">
        <f>IF(A31=5201,0,VLOOKUP($A31,INDICADORES!$A$5:$AB$350,E$19))</f>
        <v>0.81355039889847325</v>
      </c>
      <c r="F31" s="115">
        <f>IF(A31=5201,0,VLOOKUP($A31,INDICADORES!$A$5:$AB$350,F$19))</f>
        <v>0.24911485563857705</v>
      </c>
      <c r="G31" s="115">
        <f>VLOOKUP($A31,INDICADORES!$A$5:$AB$350,G$19)</f>
        <v>1</v>
      </c>
      <c r="H31" s="115">
        <f>VLOOKUP($A31,INDICADORES!$A$5:$AB$350,H$19)</f>
        <v>0.99480000000000002</v>
      </c>
      <c r="I31" s="115">
        <f>VLOOKUP($A31,INDICADORES!$A$5:$AB$350,I$19)</f>
        <v>0.9939792289600623</v>
      </c>
      <c r="J31" s="115">
        <f>VLOOKUP($A31,INDICADORES!$A$5:$AB$350,J$19)</f>
        <v>1</v>
      </c>
      <c r="K31" s="115">
        <f t="shared" si="6"/>
        <v>0.74594031497211311</v>
      </c>
      <c r="L31" s="92">
        <f t="shared" si="7"/>
        <v>11</v>
      </c>
      <c r="M31" s="92">
        <f t="shared" si="8"/>
        <v>24</v>
      </c>
      <c r="N31" s="116">
        <f t="shared" si="9"/>
        <v>0.74594031497211311</v>
      </c>
      <c r="O31" s="117">
        <f t="shared" si="10"/>
        <v>4.1756027307247361E-2</v>
      </c>
      <c r="P31" s="93">
        <f t="shared" si="11"/>
        <v>71356963</v>
      </c>
      <c r="Q31" s="103">
        <v>71356963</v>
      </c>
    </row>
    <row r="32" spans="1:17" x14ac:dyDescent="0.3">
      <c r="A32" s="91">
        <v>13111</v>
      </c>
      <c r="B32" s="92">
        <v>1</v>
      </c>
      <c r="C32" s="91" t="s">
        <v>664</v>
      </c>
      <c r="D32" s="115">
        <f>VLOOKUP($A32,INDICADORES!$A$5:$AB$350,D$19)</f>
        <v>1</v>
      </c>
      <c r="E32" s="115">
        <f>IF(A32=5201,0,VLOOKUP($A32,INDICADORES!$A$5:$AB$350,E$19))</f>
        <v>0.90090090090090091</v>
      </c>
      <c r="F32" s="115">
        <f>IF(A32=5201,0,VLOOKUP($A32,INDICADORES!$A$5:$AB$350,F$19))</f>
        <v>9.3746599078229825E-2</v>
      </c>
      <c r="G32" s="115">
        <f>VLOOKUP($A32,INDICADORES!$A$5:$AB$350,G$19)</f>
        <v>1</v>
      </c>
      <c r="H32" s="115">
        <f>VLOOKUP($A32,INDICADORES!$A$5:$AB$350,H$19)</f>
        <v>0.98230000000000006</v>
      </c>
      <c r="I32" s="115">
        <f>VLOOKUP($A32,INDICADORES!$A$5:$AB$350,I$19)</f>
        <v>1</v>
      </c>
      <c r="J32" s="115">
        <f>VLOOKUP($A32,INDICADORES!$A$5:$AB$350,J$19)</f>
        <v>1</v>
      </c>
      <c r="K32" s="115">
        <f t="shared" si="6"/>
        <v>0.73609696508487277</v>
      </c>
      <c r="L32" s="92">
        <f t="shared" si="7"/>
        <v>12</v>
      </c>
      <c r="M32" s="92">
        <f t="shared" si="8"/>
        <v>24</v>
      </c>
      <c r="N32" s="116">
        <f t="shared" si="9"/>
        <v>0.73609696508487277</v>
      </c>
      <c r="O32" s="117">
        <f t="shared" si="10"/>
        <v>4.120501916566198E-2</v>
      </c>
      <c r="P32" s="93">
        <f t="shared" si="11"/>
        <v>70415344</v>
      </c>
      <c r="Q32" s="103">
        <v>70415344</v>
      </c>
    </row>
    <row r="33" spans="1:17" x14ac:dyDescent="0.3">
      <c r="A33" s="91">
        <v>13119</v>
      </c>
      <c r="B33" s="92">
        <v>1</v>
      </c>
      <c r="C33" s="91" t="s">
        <v>651</v>
      </c>
      <c r="D33" s="115">
        <f>VLOOKUP($A33,INDICADORES!$A$5:$AB$350,D$19)</f>
        <v>1</v>
      </c>
      <c r="E33" s="115">
        <f>IF(A33=5201,0,VLOOKUP($A33,INDICADORES!$A$5:$AB$350,E$19))</f>
        <v>0.79592381155631431</v>
      </c>
      <c r="F33" s="115">
        <f>IF(A33=5201,0,VLOOKUP($A33,INDICADORES!$A$5:$AB$350,F$19))</f>
        <v>0.21991220798786509</v>
      </c>
      <c r="G33" s="115">
        <f>VLOOKUP($A33,INDICADORES!$A$5:$AB$350,G$19)</f>
        <v>1</v>
      </c>
      <c r="H33" s="115">
        <f>VLOOKUP($A33,INDICADORES!$A$5:$AB$350,H$19)</f>
        <v>0.99959999999999993</v>
      </c>
      <c r="I33" s="115">
        <f>VLOOKUP($A33,INDICADORES!$A$5:$AB$350,I$19)</f>
        <v>1</v>
      </c>
      <c r="J33" s="115">
        <f>VLOOKUP($A33,INDICADORES!$A$5:$AB$350,J$19)</f>
        <v>1</v>
      </c>
      <c r="K33" s="115">
        <f t="shared" si="6"/>
        <v>0.7334913860416763</v>
      </c>
      <c r="L33" s="92">
        <f t="shared" si="7"/>
        <v>13</v>
      </c>
      <c r="M33" s="92">
        <f t="shared" si="8"/>
        <v>24</v>
      </c>
      <c r="N33" s="116">
        <f t="shared" si="9"/>
        <v>0.7334913860416763</v>
      </c>
      <c r="O33" s="117">
        <f t="shared" si="10"/>
        <v>4.105916482920214E-2</v>
      </c>
      <c r="P33" s="93">
        <f t="shared" si="11"/>
        <v>70166093</v>
      </c>
      <c r="Q33" s="103">
        <v>70166093</v>
      </c>
    </row>
    <row r="34" spans="1:17" x14ac:dyDescent="0.3">
      <c r="A34" s="91">
        <v>13128</v>
      </c>
      <c r="B34" s="92">
        <v>1</v>
      </c>
      <c r="C34" s="91" t="s">
        <v>659</v>
      </c>
      <c r="D34" s="115">
        <f>VLOOKUP($A34,INDICADORES!$A$5:$AB$350,D$19)</f>
        <v>1</v>
      </c>
      <c r="E34" s="115">
        <f>IF(A34=5201,0,VLOOKUP($A34,INDICADORES!$A$5:$AB$350,E$19))</f>
        <v>0.78564437194127246</v>
      </c>
      <c r="F34" s="115">
        <f>IF(A34=5201,0,VLOOKUP($A34,INDICADORES!$A$5:$AB$350,F$19))</f>
        <v>0.26110017127356</v>
      </c>
      <c r="G34" s="115">
        <f>VLOOKUP($A34,INDICADORES!$A$5:$AB$350,G$19)</f>
        <v>1</v>
      </c>
      <c r="H34" s="115">
        <f>VLOOKUP($A34,INDICADORES!$A$5:$AB$350,H$19)</f>
        <v>0.94550000000000001</v>
      </c>
      <c r="I34" s="115">
        <f>VLOOKUP($A34,INDICADORES!$A$5:$AB$350,I$19)</f>
        <v>1</v>
      </c>
      <c r="J34" s="115">
        <f>VLOOKUP($A34,INDICADORES!$A$5:$AB$350,J$19)</f>
        <v>1</v>
      </c>
      <c r="K34" s="115">
        <f t="shared" si="6"/>
        <v>0.73207557299783543</v>
      </c>
      <c r="L34" s="92">
        <f t="shared" si="7"/>
        <v>14</v>
      </c>
      <c r="M34" s="92">
        <f t="shared" si="8"/>
        <v>24</v>
      </c>
      <c r="N34" s="116">
        <f t="shared" si="9"/>
        <v>0.73207557299783543</v>
      </c>
      <c r="O34" s="117">
        <f t="shared" si="10"/>
        <v>4.0979910863524219E-2</v>
      </c>
      <c r="P34" s="93">
        <f t="shared" si="11"/>
        <v>70030656</v>
      </c>
      <c r="Q34" s="103">
        <v>70030656</v>
      </c>
    </row>
    <row r="35" spans="1:17" x14ac:dyDescent="0.3">
      <c r="A35" s="91">
        <v>13106</v>
      </c>
      <c r="B35" s="92">
        <v>1</v>
      </c>
      <c r="C35" s="91" t="s">
        <v>671</v>
      </c>
      <c r="D35" s="115">
        <f>VLOOKUP($A35,INDICADORES!$A$5:$AB$350,D$19)</f>
        <v>1</v>
      </c>
      <c r="E35" s="115">
        <f>IF(A35=5201,0,VLOOKUP($A35,INDICADORES!$A$5:$AB$350,E$19))</f>
        <v>0.90338626363114594</v>
      </c>
      <c r="F35" s="115">
        <f>IF(A35=5201,0,VLOOKUP($A35,INDICADORES!$A$5:$AB$350,F$19))</f>
        <v>0.18914270995658083</v>
      </c>
      <c r="G35" s="115">
        <f>VLOOKUP($A35,INDICADORES!$A$5:$AB$350,G$19)</f>
        <v>1</v>
      </c>
      <c r="H35" s="115">
        <f>VLOOKUP($A35,INDICADORES!$A$5:$AB$350,H$19)</f>
        <v>0.87560000000000004</v>
      </c>
      <c r="I35" s="115">
        <f>VLOOKUP($A35,INDICADORES!$A$5:$AB$350,I$19)</f>
        <v>1</v>
      </c>
      <c r="J35" s="115">
        <f>VLOOKUP($A35,INDICADORES!$A$5:$AB$350,J$19)</f>
        <v>0.67257074999999999</v>
      </c>
      <c r="K35" s="115">
        <f t="shared" si="6"/>
        <v>0.72843940726004641</v>
      </c>
      <c r="L35" s="92">
        <f t="shared" si="7"/>
        <v>15</v>
      </c>
      <c r="M35" s="92">
        <f t="shared" si="8"/>
        <v>24</v>
      </c>
      <c r="N35" s="116">
        <f t="shared" si="9"/>
        <v>0.72843940726004641</v>
      </c>
      <c r="O35" s="117">
        <f t="shared" si="10"/>
        <v>4.077636664853368E-2</v>
      </c>
      <c r="P35" s="93">
        <f t="shared" si="11"/>
        <v>69682819</v>
      </c>
      <c r="Q35" s="103">
        <v>69682819</v>
      </c>
    </row>
    <row r="36" spans="1:17" x14ac:dyDescent="0.3">
      <c r="A36" s="91">
        <v>7101</v>
      </c>
      <c r="B36" s="92">
        <v>1</v>
      </c>
      <c r="C36" s="91" t="s">
        <v>500</v>
      </c>
      <c r="D36" s="115">
        <f>VLOOKUP($A36,INDICADORES!$A$5:$AB$350,D$19)</f>
        <v>1</v>
      </c>
      <c r="E36" s="115">
        <f>IF(A36=5201,0,VLOOKUP($A36,INDICADORES!$A$5:$AB$350,E$19))</f>
        <v>0.78285077951002224</v>
      </c>
      <c r="F36" s="115">
        <f>IF(A36=5201,0,VLOOKUP($A36,INDICADORES!$A$5:$AB$350,F$19))</f>
        <v>0.21536978074186075</v>
      </c>
      <c r="G36" s="115">
        <f>VLOOKUP($A36,INDICADORES!$A$5:$AB$350,G$19)</f>
        <v>1</v>
      </c>
      <c r="H36" s="115">
        <f>VLOOKUP($A36,INDICADORES!$A$5:$AB$350,H$19)</f>
        <v>0.99319999999999997</v>
      </c>
      <c r="I36" s="115">
        <f>VLOOKUP($A36,INDICADORES!$A$5:$AB$350,I$19)</f>
        <v>1</v>
      </c>
      <c r="J36" s="115">
        <f>VLOOKUP($A36,INDICADORES!$A$5:$AB$350,J$19)</f>
        <v>0.94792500000000002</v>
      </c>
      <c r="K36" s="115">
        <f t="shared" si="6"/>
        <v>0.7242164680139731</v>
      </c>
      <c r="L36" s="92">
        <f t="shared" si="7"/>
        <v>16</v>
      </c>
      <c r="M36" s="92">
        <f t="shared" si="8"/>
        <v>24</v>
      </c>
      <c r="N36" s="116">
        <f t="shared" si="9"/>
        <v>0.7242164680139731</v>
      </c>
      <c r="O36" s="117">
        <f t="shared" si="10"/>
        <v>4.0539976198873534E-2</v>
      </c>
      <c r="P36" s="93">
        <f t="shared" si="11"/>
        <v>69278850</v>
      </c>
      <c r="Q36" s="103">
        <v>69278850</v>
      </c>
    </row>
    <row r="37" spans="1:17" x14ac:dyDescent="0.3">
      <c r="A37" s="91">
        <v>8108</v>
      </c>
      <c r="B37" s="92">
        <v>1</v>
      </c>
      <c r="C37" s="91" t="s">
        <v>537</v>
      </c>
      <c r="D37" s="115">
        <f>VLOOKUP($A37,INDICADORES!$A$5:$AB$350,D$19)</f>
        <v>1</v>
      </c>
      <c r="E37" s="115">
        <f>IF(A37=5201,0,VLOOKUP($A37,INDICADORES!$A$5:$AB$350,E$19))</f>
        <v>0.80939226519337015</v>
      </c>
      <c r="F37" s="115">
        <f>IF(A37=5201,0,VLOOKUP($A37,INDICADORES!$A$5:$AB$350,F$19))</f>
        <v>0.16699088737299195</v>
      </c>
      <c r="G37" s="115">
        <f>VLOOKUP($A37,INDICADORES!$A$5:$AB$350,G$19)</f>
        <v>1</v>
      </c>
      <c r="H37" s="115">
        <f>VLOOKUP($A37,INDICADORES!$A$5:$AB$350,H$19)</f>
        <v>0.96709999999999996</v>
      </c>
      <c r="I37" s="115">
        <f>VLOOKUP($A37,INDICADORES!$A$5:$AB$350,I$19)</f>
        <v>1</v>
      </c>
      <c r="J37" s="115">
        <f>VLOOKUP($A37,INDICADORES!$A$5:$AB$350,J$19)</f>
        <v>1</v>
      </c>
      <c r="K37" s="115">
        <f t="shared" si="6"/>
        <v>0.72010001466092766</v>
      </c>
      <c r="L37" s="92">
        <f t="shared" si="7"/>
        <v>17</v>
      </c>
      <c r="M37" s="92">
        <f t="shared" si="8"/>
        <v>24</v>
      </c>
      <c r="N37" s="116">
        <f t="shared" si="9"/>
        <v>0.72010001466092766</v>
      </c>
      <c r="O37" s="117">
        <f t="shared" si="10"/>
        <v>4.0309546585178234E-2</v>
      </c>
      <c r="P37" s="93">
        <f t="shared" si="11"/>
        <v>68885069</v>
      </c>
      <c r="Q37" s="103">
        <v>68885069</v>
      </c>
    </row>
    <row r="38" spans="1:17" x14ac:dyDescent="0.3">
      <c r="A38" s="91">
        <v>13118</v>
      </c>
      <c r="B38" s="92">
        <v>1</v>
      </c>
      <c r="C38" s="91" t="s">
        <v>650</v>
      </c>
      <c r="D38" s="115">
        <f>VLOOKUP($A38,INDICADORES!$A$5:$AB$350,D$19)</f>
        <v>1</v>
      </c>
      <c r="E38" s="115">
        <f>IF(A38=5201,0,VLOOKUP($A38,INDICADORES!$A$5:$AB$350,E$19))</f>
        <v>0.75372404044797214</v>
      </c>
      <c r="F38" s="115">
        <f>IF(A38=5201,0,VLOOKUP($A38,INDICADORES!$A$5:$AB$350,F$19))</f>
        <v>0.24923976781802262</v>
      </c>
      <c r="G38" s="115">
        <f>VLOOKUP($A38,INDICADORES!$A$5:$AB$350,G$19)</f>
        <v>1</v>
      </c>
      <c r="H38" s="115">
        <f>VLOOKUP($A38,INDICADORES!$A$5:$AB$350,H$19)</f>
        <v>0.93189999999999995</v>
      </c>
      <c r="I38" s="115">
        <f>VLOOKUP($A38,INDICADORES!$A$5:$AB$350,I$19)</f>
        <v>1</v>
      </c>
      <c r="J38" s="115">
        <f>VLOOKUP($A38,INDICADORES!$A$5:$AB$350,J$19)</f>
        <v>1</v>
      </c>
      <c r="K38" s="115">
        <f t="shared" si="6"/>
        <v>0.71589835611129593</v>
      </c>
      <c r="L38" s="92">
        <f t="shared" si="7"/>
        <v>18</v>
      </c>
      <c r="M38" s="92">
        <f t="shared" si="8"/>
        <v>24</v>
      </c>
      <c r="N38" s="116">
        <f t="shared" si="9"/>
        <v>0.71589835611129593</v>
      </c>
      <c r="O38" s="117">
        <f t="shared" si="10"/>
        <v>4.0074347380077341E-2</v>
      </c>
      <c r="P38" s="93">
        <f t="shared" si="11"/>
        <v>68483136</v>
      </c>
      <c r="Q38" s="103">
        <v>68483136</v>
      </c>
    </row>
    <row r="39" spans="1:17" x14ac:dyDescent="0.3">
      <c r="A39" s="91">
        <v>9101</v>
      </c>
      <c r="B39" s="92">
        <v>1</v>
      </c>
      <c r="C39" s="91" t="s">
        <v>564</v>
      </c>
      <c r="D39" s="115">
        <f>VLOOKUP($A39,INDICADORES!$A$5:$AB$350,D$19)</f>
        <v>1</v>
      </c>
      <c r="E39" s="115">
        <f>IF(A39=5201,0,VLOOKUP($A39,INDICADORES!$A$5:$AB$350,E$19))</f>
        <v>0.81076160614948922</v>
      </c>
      <c r="F39" s="115">
        <f>IF(A39=5201,0,VLOOKUP($A39,INDICADORES!$A$5:$AB$350,F$19))</f>
        <v>0.1725448486876372</v>
      </c>
      <c r="G39" s="115">
        <f>VLOOKUP($A39,INDICADORES!$A$5:$AB$350,G$19)</f>
        <v>1</v>
      </c>
      <c r="H39" s="115">
        <f>VLOOKUP($A39,INDICADORES!$A$5:$AB$350,H$19)</f>
        <v>0.90629999999999999</v>
      </c>
      <c r="I39" s="115">
        <f>VLOOKUP($A39,INDICADORES!$A$5:$AB$350,I$19)</f>
        <v>1</v>
      </c>
      <c r="J39" s="115">
        <f>VLOOKUP($A39,INDICADORES!$A$5:$AB$350,J$19)</f>
        <v>1</v>
      </c>
      <c r="K39" s="115">
        <f t="shared" si="6"/>
        <v>0.71284777432423063</v>
      </c>
      <c r="L39" s="92">
        <f t="shared" si="7"/>
        <v>19</v>
      </c>
      <c r="M39" s="92">
        <f t="shared" si="8"/>
        <v>24</v>
      </c>
      <c r="N39" s="116">
        <f t="shared" si="9"/>
        <v>0.71284777432423063</v>
      </c>
      <c r="O39" s="117">
        <f t="shared" si="10"/>
        <v>3.9903582811053544E-2</v>
      </c>
      <c r="P39" s="93">
        <f t="shared" si="11"/>
        <v>68191316</v>
      </c>
      <c r="Q39" s="103">
        <v>68191316</v>
      </c>
    </row>
    <row r="40" spans="1:17" x14ac:dyDescent="0.3">
      <c r="A40" s="91">
        <v>13123</v>
      </c>
      <c r="B40" s="92">
        <v>1</v>
      </c>
      <c r="C40" s="91" t="s">
        <v>654</v>
      </c>
      <c r="D40" s="115">
        <f>VLOOKUP($A40,INDICADORES!$A$5:$AB$350,D$19)</f>
        <v>1</v>
      </c>
      <c r="E40" s="115">
        <f>IF(A40=5201,0,VLOOKUP($A40,INDICADORES!$A$5:$AB$350,E$19))</f>
        <v>0.61143799835028867</v>
      </c>
      <c r="F40" s="115">
        <f>IF(A40=5201,0,VLOOKUP($A40,INDICADORES!$A$5:$AB$350,F$19))</f>
        <v>0.39518371410120479</v>
      </c>
      <c r="G40" s="115">
        <f>VLOOKUP($A40,INDICADORES!$A$5:$AB$350,G$19)</f>
        <v>1</v>
      </c>
      <c r="H40" s="115">
        <f>VLOOKUP($A40,INDICADORES!$A$5:$AB$350,H$19)</f>
        <v>1</v>
      </c>
      <c r="I40" s="115">
        <f>VLOOKUP($A40,INDICADORES!$A$5:$AB$350,I$19)</f>
        <v>1</v>
      </c>
      <c r="J40" s="115">
        <f>VLOOKUP($A40,INDICADORES!$A$5:$AB$350,J$19)</f>
        <v>1</v>
      </c>
      <c r="K40" s="115">
        <f t="shared" si="6"/>
        <v>0.71279922794790229</v>
      </c>
      <c r="L40" s="92">
        <f t="shared" si="7"/>
        <v>20</v>
      </c>
      <c r="M40" s="92">
        <f t="shared" si="8"/>
        <v>24</v>
      </c>
      <c r="N40" s="116">
        <f t="shared" si="9"/>
        <v>0.71279922794790229</v>
      </c>
      <c r="O40" s="117">
        <f t="shared" si="10"/>
        <v>3.9900865296294052E-2</v>
      </c>
      <c r="P40" s="93">
        <f t="shared" si="11"/>
        <v>68186672</v>
      </c>
      <c r="Q40" s="103">
        <v>68186672</v>
      </c>
    </row>
    <row r="41" spans="1:17" x14ac:dyDescent="0.3">
      <c r="A41" s="91">
        <v>13102</v>
      </c>
      <c r="B41" s="92">
        <v>1</v>
      </c>
      <c r="C41" s="91" t="s">
        <v>667</v>
      </c>
      <c r="D41" s="115">
        <f>VLOOKUP($A41,INDICADORES!$A$5:$AB$350,D$19)</f>
        <v>1</v>
      </c>
      <c r="E41" s="115">
        <f>IF(A41=5201,0,VLOOKUP($A41,INDICADORES!$A$5:$AB$350,E$19))</f>
        <v>0.8191964285714286</v>
      </c>
      <c r="F41" s="115">
        <f>IF(A41=5201,0,VLOOKUP($A41,INDICADORES!$A$5:$AB$350,F$19))</f>
        <v>0.21569925590653255</v>
      </c>
      <c r="G41" s="115">
        <f>VLOOKUP($A41,INDICADORES!$A$5:$AB$350,G$19)</f>
        <v>1</v>
      </c>
      <c r="H41" s="115">
        <f>VLOOKUP($A41,INDICADORES!$A$5:$AB$350,H$19)</f>
        <v>0.96060000000000001</v>
      </c>
      <c r="I41" s="115">
        <f>VLOOKUP($A41,INDICADORES!$A$5:$AB$350,I$19)</f>
        <v>1</v>
      </c>
      <c r="J41" s="115">
        <f>VLOOKUP($A41,INDICADORES!$A$5:$AB$350,J$19)</f>
        <v>0.55515000000000003</v>
      </c>
      <c r="K41" s="115">
        <f t="shared" si="6"/>
        <v>0.7124910639766332</v>
      </c>
      <c r="L41" s="92">
        <f t="shared" si="7"/>
        <v>21</v>
      </c>
      <c r="M41" s="92">
        <f t="shared" si="8"/>
        <v>24</v>
      </c>
      <c r="N41" s="116">
        <f t="shared" si="9"/>
        <v>0.7124910639766332</v>
      </c>
      <c r="O41" s="117">
        <f t="shared" si="10"/>
        <v>3.9883614984250117E-2</v>
      </c>
      <c r="P41" s="93">
        <f t="shared" si="11"/>
        <v>68157193</v>
      </c>
      <c r="Q41" s="103">
        <v>68157193</v>
      </c>
    </row>
    <row r="42" spans="1:17" x14ac:dyDescent="0.3">
      <c r="A42" s="91">
        <v>13120</v>
      </c>
      <c r="B42" s="92">
        <v>1</v>
      </c>
      <c r="C42" s="91" t="s">
        <v>652</v>
      </c>
      <c r="D42" s="115">
        <f>VLOOKUP($A42,INDICADORES!$A$5:$AB$350,D$19)</f>
        <v>1</v>
      </c>
      <c r="E42" s="115">
        <f>IF(A42=5201,0,VLOOKUP($A42,INDICADORES!$A$5:$AB$350,E$19))</f>
        <v>0.76131983012087556</v>
      </c>
      <c r="F42" s="115">
        <f>IF(A42=5201,0,VLOOKUP($A42,INDICADORES!$A$5:$AB$350,F$19))</f>
        <v>0.2114224866506888</v>
      </c>
      <c r="G42" s="115">
        <f>VLOOKUP($A42,INDICADORES!$A$5:$AB$350,G$19)</f>
        <v>1</v>
      </c>
      <c r="H42" s="115">
        <f>VLOOKUP($A42,INDICADORES!$A$5:$AB$350,H$19)</f>
        <v>0.98580000000000001</v>
      </c>
      <c r="I42" s="115">
        <f>VLOOKUP($A42,INDICADORES!$A$5:$AB$350,I$19)</f>
        <v>0.89333348295683701</v>
      </c>
      <c r="J42" s="115">
        <f>VLOOKUP($A42,INDICADORES!$A$5:$AB$350,J$19)</f>
        <v>1</v>
      </c>
      <c r="K42" s="115">
        <f t="shared" si="6"/>
        <v>0.71185423635282064</v>
      </c>
      <c r="L42" s="92">
        <f t="shared" si="7"/>
        <v>22</v>
      </c>
      <c r="M42" s="92">
        <f t="shared" si="8"/>
        <v>24</v>
      </c>
      <c r="N42" s="116">
        <f t="shared" si="9"/>
        <v>0.71185423635282064</v>
      </c>
      <c r="O42" s="117">
        <f t="shared" si="10"/>
        <v>3.9847966835040056E-2</v>
      </c>
      <c r="P42" s="93">
        <f t="shared" si="11"/>
        <v>68096274</v>
      </c>
      <c r="Q42" s="103">
        <v>68096274</v>
      </c>
    </row>
    <row r="43" spans="1:17" x14ac:dyDescent="0.3">
      <c r="A43" s="91">
        <v>6101</v>
      </c>
      <c r="B43" s="92">
        <v>1</v>
      </c>
      <c r="C43" s="91" t="s">
        <v>467</v>
      </c>
      <c r="D43" s="115">
        <f>VLOOKUP($A43,INDICADORES!$A$5:$AB$350,D$19)</f>
        <v>1</v>
      </c>
      <c r="E43" s="115">
        <f>IF(A43=5201,0,VLOOKUP($A43,INDICADORES!$A$5:$AB$350,E$19))</f>
        <v>0.70248178422162222</v>
      </c>
      <c r="F43" s="115">
        <f>IF(A43=5201,0,VLOOKUP($A43,INDICADORES!$A$5:$AB$350,F$19))</f>
        <v>0.27394501389911741</v>
      </c>
      <c r="G43" s="115">
        <f>VLOOKUP($A43,INDICADORES!$A$5:$AB$350,G$19)</f>
        <v>1</v>
      </c>
      <c r="H43" s="115">
        <f>VLOOKUP($A43,INDICADORES!$A$5:$AB$350,H$19)</f>
        <v>0.99099999999999999</v>
      </c>
      <c r="I43" s="115">
        <f>VLOOKUP($A43,INDICADORES!$A$5:$AB$350,I$19)</f>
        <v>1</v>
      </c>
      <c r="J43" s="115">
        <f>VLOOKUP($A43,INDICADORES!$A$5:$AB$350,J$19)</f>
        <v>0.91666674999999997</v>
      </c>
      <c r="K43" s="115">
        <f t="shared" si="6"/>
        <v>0.70883821545234715</v>
      </c>
      <c r="L43" s="92">
        <f t="shared" si="7"/>
        <v>23</v>
      </c>
      <c r="M43" s="92">
        <f t="shared" si="8"/>
        <v>24</v>
      </c>
      <c r="N43" s="116">
        <f t="shared" si="9"/>
        <v>0.70883821545234715</v>
      </c>
      <c r="O43" s="117">
        <f t="shared" si="10"/>
        <v>3.9679136905149341E-2</v>
      </c>
      <c r="P43" s="93">
        <f t="shared" si="11"/>
        <v>67807760</v>
      </c>
      <c r="Q43" s="103">
        <v>67807760</v>
      </c>
    </row>
    <row r="44" spans="1:17" x14ac:dyDescent="0.3">
      <c r="A44" s="91">
        <v>13124</v>
      </c>
      <c r="B44" s="92">
        <v>1</v>
      </c>
      <c r="C44" s="91" t="s">
        <v>655</v>
      </c>
      <c r="D44" s="115">
        <f>VLOOKUP($A44,INDICADORES!$A$5:$AB$350,D$19)</f>
        <v>1</v>
      </c>
      <c r="E44" s="115">
        <f>IF(A44=5201,0,VLOOKUP($A44,INDICADORES!$A$5:$AB$350,E$19))</f>
        <v>0.68143354902936781</v>
      </c>
      <c r="F44" s="115">
        <f>IF(A44=5201,0,VLOOKUP($A44,INDICADORES!$A$5:$AB$350,F$19))</f>
        <v>0.27381566856429368</v>
      </c>
      <c r="G44" s="115">
        <f>VLOOKUP($A44,INDICADORES!$A$5:$AB$350,G$19)</f>
        <v>1</v>
      </c>
      <c r="H44" s="115">
        <f>VLOOKUP($A44,INDICADORES!$A$5:$AB$350,H$19)</f>
        <v>0.99629999999999996</v>
      </c>
      <c r="I44" s="115">
        <f>VLOOKUP($A44,INDICADORES!$A$5:$AB$350,I$19)</f>
        <v>1</v>
      </c>
      <c r="J44" s="115">
        <f>VLOOKUP($A44,INDICADORES!$A$5:$AB$350,J$19)</f>
        <v>0.98675000000000002</v>
      </c>
      <c r="K44" s="115">
        <f t="shared" si="6"/>
        <v>0.70573815930135231</v>
      </c>
      <c r="L44" s="92">
        <f t="shared" si="7"/>
        <v>24</v>
      </c>
      <c r="M44" s="92">
        <f t="shared" si="8"/>
        <v>24</v>
      </c>
      <c r="N44" s="116">
        <f t="shared" si="9"/>
        <v>0.70573815930135231</v>
      </c>
      <c r="O44" s="117">
        <f t="shared" si="10"/>
        <v>3.9505602874749357E-2</v>
      </c>
      <c r="P44" s="93">
        <f t="shared" si="11"/>
        <v>67511208</v>
      </c>
      <c r="Q44" s="103">
        <v>67511209</v>
      </c>
    </row>
    <row r="45" spans="1:17" x14ac:dyDescent="0.3">
      <c r="A45" s="91">
        <v>13113</v>
      </c>
      <c r="B45" s="92">
        <v>1</v>
      </c>
      <c r="C45" s="91" t="s">
        <v>646</v>
      </c>
      <c r="D45" s="115">
        <f>VLOOKUP($A45,INDICADORES!$A$5:$AB$350,D$19)</f>
        <v>1</v>
      </c>
      <c r="E45" s="115">
        <f>IF(A45=5201,0,VLOOKUP($A45,INDICADORES!$A$5:$AB$350,E$19))</f>
        <v>0.73220870206489674</v>
      </c>
      <c r="F45" s="115">
        <f>IF(A45=5201,0,VLOOKUP($A45,INDICADORES!$A$5:$AB$350,F$19))</f>
        <v>0.22890271350125499</v>
      </c>
      <c r="G45" s="115">
        <f>VLOOKUP($A45,INDICADORES!$A$5:$AB$350,G$19)</f>
        <v>1</v>
      </c>
      <c r="H45" s="115">
        <f>VLOOKUP($A45,INDICADORES!$A$5:$AB$350,H$19)</f>
        <v>0.9284</v>
      </c>
      <c r="I45" s="115">
        <f>VLOOKUP($A45,INDICADORES!$A$5:$AB$350,I$19)</f>
        <v>0.98487203019185743</v>
      </c>
      <c r="J45" s="115">
        <f>VLOOKUP($A45,INDICADORES!$A$5:$AB$350,J$19)</f>
        <v>1</v>
      </c>
      <c r="K45" s="115">
        <f t="shared" si="6"/>
        <v>0.70200232560762055</v>
      </c>
      <c r="L45" s="92">
        <f t="shared" si="7"/>
        <v>25</v>
      </c>
      <c r="M45" s="92">
        <f t="shared" si="8"/>
        <v>24</v>
      </c>
      <c r="N45" s="116">
        <f t="shared" si="9"/>
        <v>0</v>
      </c>
      <c r="O45" s="117">
        <f t="shared" si="10"/>
        <v>0</v>
      </c>
      <c r="P45" s="93">
        <f t="shared" si="11"/>
        <v>0</v>
      </c>
      <c r="Q45" s="103">
        <v>0</v>
      </c>
    </row>
    <row r="46" spans="1:17" x14ac:dyDescent="0.3">
      <c r="A46" s="91">
        <v>13129</v>
      </c>
      <c r="B46" s="92">
        <v>1</v>
      </c>
      <c r="C46" s="91" t="s">
        <v>660</v>
      </c>
      <c r="D46" s="115">
        <f>VLOOKUP($A46,INDICADORES!$A$5:$AB$350,D$19)</f>
        <v>1</v>
      </c>
      <c r="E46" s="115">
        <f>IF(A46=5201,0,VLOOKUP($A46,INDICADORES!$A$5:$AB$350,E$19))</f>
        <v>0.68969964989865484</v>
      </c>
      <c r="F46" s="115">
        <f>IF(A46=5201,0,VLOOKUP($A46,INDICADORES!$A$5:$AB$350,F$19))</f>
        <v>0.23963564477543492</v>
      </c>
      <c r="G46" s="115">
        <f>VLOOKUP($A46,INDICADORES!$A$5:$AB$350,G$19)</f>
        <v>1</v>
      </c>
      <c r="H46" s="115">
        <f>VLOOKUP($A46,INDICADORES!$A$5:$AB$350,H$19)</f>
        <v>0.99360000000000004</v>
      </c>
      <c r="I46" s="115">
        <f>VLOOKUP($A46,INDICADORES!$A$5:$AB$350,I$19)</f>
        <v>1</v>
      </c>
      <c r="J46" s="115">
        <f>VLOOKUP($A46,INDICADORES!$A$5:$AB$350,J$19)</f>
        <v>1</v>
      </c>
      <c r="K46" s="115">
        <f t="shared" si="6"/>
        <v>0.70034378865838809</v>
      </c>
      <c r="L46" s="92">
        <f t="shared" si="7"/>
        <v>26</v>
      </c>
      <c r="M46" s="92">
        <f t="shared" si="8"/>
        <v>24</v>
      </c>
      <c r="N46" s="116">
        <f t="shared" si="9"/>
        <v>0</v>
      </c>
      <c r="O46" s="117">
        <f t="shared" si="10"/>
        <v>0</v>
      </c>
      <c r="P46" s="93">
        <f t="shared" si="11"/>
        <v>0</v>
      </c>
      <c r="Q46" s="103">
        <v>0</v>
      </c>
    </row>
    <row r="47" spans="1:17" x14ac:dyDescent="0.3">
      <c r="A47" s="91">
        <v>13116</v>
      </c>
      <c r="B47" s="92">
        <v>1</v>
      </c>
      <c r="C47" s="91" t="s">
        <v>648</v>
      </c>
      <c r="D47" s="115">
        <f>VLOOKUP($A47,INDICADORES!$A$5:$AB$350,D$19)</f>
        <v>1</v>
      </c>
      <c r="E47" s="115">
        <f>IF(A47=5201,0,VLOOKUP($A47,INDICADORES!$A$5:$AB$350,E$19))</f>
        <v>0.79897457808160655</v>
      </c>
      <c r="F47" s="115">
        <f>IF(A47=5201,0,VLOOKUP($A47,INDICADORES!$A$5:$AB$350,F$19))</f>
        <v>8.1175943223181918E-2</v>
      </c>
      <c r="G47" s="115">
        <f>VLOOKUP($A47,INDICADORES!$A$5:$AB$350,G$19)</f>
        <v>1</v>
      </c>
      <c r="H47" s="115">
        <f>VLOOKUP($A47,INDICADORES!$A$5:$AB$350,H$19)</f>
        <v>1</v>
      </c>
      <c r="I47" s="115">
        <f>VLOOKUP($A47,INDICADORES!$A$5:$AB$350,I$19)</f>
        <v>1</v>
      </c>
      <c r="J47" s="115">
        <f>VLOOKUP($A47,INDICADORES!$A$5:$AB$350,J$19)</f>
        <v>1</v>
      </c>
      <c r="K47" s="115">
        <f t="shared" si="6"/>
        <v>0.6999350881343579</v>
      </c>
      <c r="L47" s="92">
        <f t="shared" si="7"/>
        <v>27</v>
      </c>
      <c r="M47" s="92">
        <f t="shared" si="8"/>
        <v>24</v>
      </c>
      <c r="N47" s="116">
        <f t="shared" si="9"/>
        <v>0</v>
      </c>
      <c r="O47" s="117">
        <f t="shared" si="10"/>
        <v>0</v>
      </c>
      <c r="P47" s="93">
        <f t="shared" si="11"/>
        <v>0</v>
      </c>
      <c r="Q47" s="103">
        <v>0</v>
      </c>
    </row>
    <row r="48" spans="1:17" x14ac:dyDescent="0.3">
      <c r="A48" s="91">
        <v>13109</v>
      </c>
      <c r="B48" s="92">
        <v>1</v>
      </c>
      <c r="C48" s="91" t="s">
        <v>674</v>
      </c>
      <c r="D48" s="115">
        <f>VLOOKUP($A48,INDICADORES!$A$5:$AB$350,D$19)</f>
        <v>1</v>
      </c>
      <c r="E48" s="115">
        <f>IF(A48=5201,0,VLOOKUP($A48,INDICADORES!$A$5:$AB$350,E$19))</f>
        <v>0.75265588914549653</v>
      </c>
      <c r="F48" s="115">
        <f>IF(A48=5201,0,VLOOKUP($A48,INDICADORES!$A$5:$AB$350,F$19))</f>
        <v>0.17421819793423959</v>
      </c>
      <c r="G48" s="115">
        <f>VLOOKUP($A48,INDICADORES!$A$5:$AB$350,G$19)</f>
        <v>1</v>
      </c>
      <c r="H48" s="115">
        <f>VLOOKUP($A48,INDICADORES!$A$5:$AB$350,H$19)</f>
        <v>0.94459999999999988</v>
      </c>
      <c r="I48" s="115">
        <f>VLOOKUP($A48,INDICADORES!$A$5:$AB$350,I$19)</f>
        <v>1</v>
      </c>
      <c r="J48" s="115">
        <f>VLOOKUP($A48,INDICADORES!$A$5:$AB$350,J$19)</f>
        <v>0.94041675000000002</v>
      </c>
      <c r="K48" s="115">
        <f t="shared" si="6"/>
        <v>0.69569494818448363</v>
      </c>
      <c r="L48" s="92">
        <f t="shared" si="7"/>
        <v>28</v>
      </c>
      <c r="M48" s="92">
        <f t="shared" si="8"/>
        <v>24</v>
      </c>
      <c r="N48" s="116">
        <f t="shared" si="9"/>
        <v>0</v>
      </c>
      <c r="O48" s="117">
        <f t="shared" si="10"/>
        <v>0</v>
      </c>
      <c r="P48" s="93">
        <f t="shared" si="11"/>
        <v>0</v>
      </c>
      <c r="Q48" s="103">
        <v>0</v>
      </c>
    </row>
    <row r="49" spans="1:17" x14ac:dyDescent="0.3">
      <c r="A49" s="91">
        <v>13131</v>
      </c>
      <c r="B49" s="92">
        <v>1</v>
      </c>
      <c r="C49" s="91" t="s">
        <v>665</v>
      </c>
      <c r="D49" s="115">
        <f>VLOOKUP($A49,INDICADORES!$A$5:$AB$350,D$19)</f>
        <v>1</v>
      </c>
      <c r="E49" s="115">
        <f>IF(A49=5201,0,VLOOKUP($A49,INDICADORES!$A$5:$AB$350,E$19))</f>
        <v>0.76841746248294684</v>
      </c>
      <c r="F49" s="115">
        <f>IF(A49=5201,0,VLOOKUP($A49,INDICADORES!$A$5:$AB$350,F$19))</f>
        <v>0.10794811228745146</v>
      </c>
      <c r="G49" s="115">
        <f>VLOOKUP($A49,INDICADORES!$A$5:$AB$350,G$19)</f>
        <v>1</v>
      </c>
      <c r="H49" s="115">
        <f>VLOOKUP($A49,INDICADORES!$A$5:$AB$350,H$19)</f>
        <v>0.89430000000000009</v>
      </c>
      <c r="I49" s="115">
        <f>VLOOKUP($A49,INDICADORES!$A$5:$AB$350,I$19)</f>
        <v>1</v>
      </c>
      <c r="J49" s="115">
        <f>VLOOKUP($A49,INDICADORES!$A$5:$AB$350,J$19)</f>
        <v>0.94828325000000002</v>
      </c>
      <c r="K49" s="115">
        <f t="shared" si="6"/>
        <v>0.67749230244089431</v>
      </c>
      <c r="L49" s="92">
        <f t="shared" si="7"/>
        <v>29</v>
      </c>
      <c r="M49" s="92">
        <f t="shared" si="8"/>
        <v>24</v>
      </c>
      <c r="N49" s="116">
        <f t="shared" si="9"/>
        <v>0</v>
      </c>
      <c r="O49" s="117">
        <f t="shared" si="10"/>
        <v>0</v>
      </c>
      <c r="P49" s="93">
        <f t="shared" si="11"/>
        <v>0</v>
      </c>
      <c r="Q49" s="103">
        <v>0</v>
      </c>
    </row>
    <row r="50" spans="1:17" x14ac:dyDescent="0.3">
      <c r="A50" s="91">
        <v>13401</v>
      </c>
      <c r="B50" s="92">
        <v>1</v>
      </c>
      <c r="C50" s="91" t="s">
        <v>681</v>
      </c>
      <c r="D50" s="116">
        <f>VLOOKUP($A50,INDICADORES!$A$5:$AB$350,D$19)</f>
        <v>1</v>
      </c>
      <c r="E50" s="116">
        <f>IF(A50=5201,0,VLOOKUP($A50,INDICADORES!$A$5:$AB$350,E$19))</f>
        <v>0.68099203151580268</v>
      </c>
      <c r="F50" s="116">
        <f>IF(A50=5201,0,VLOOKUP($A50,INDICADORES!$A$5:$AB$350,F$19))</f>
        <v>0.21733191432214763</v>
      </c>
      <c r="G50" s="116">
        <f>VLOOKUP($A50,INDICADORES!$A$5:$AB$350,G$19)</f>
        <v>1</v>
      </c>
      <c r="H50" s="116">
        <f>VLOOKUP($A50,INDICADORES!$A$5:$AB$350,H$19)</f>
        <v>0.96250000000000002</v>
      </c>
      <c r="I50" s="116">
        <f>VLOOKUP($A50,INDICADORES!$A$5:$AB$350,I$19)</f>
        <v>1</v>
      </c>
      <c r="J50" s="116">
        <f>VLOOKUP($A50,INDICADORES!$A$5:$AB$350,J$19)</f>
        <v>0.74917924999999996</v>
      </c>
      <c r="K50" s="115">
        <f t="shared" si="6"/>
        <v>0.67451415211106791</v>
      </c>
      <c r="L50" s="92">
        <f t="shared" si="7"/>
        <v>30</v>
      </c>
      <c r="M50" s="92">
        <f t="shared" si="8"/>
        <v>24</v>
      </c>
      <c r="N50" s="116">
        <f t="shared" si="9"/>
        <v>0</v>
      </c>
      <c r="O50" s="117">
        <f t="shared" si="10"/>
        <v>0</v>
      </c>
      <c r="P50" s="93">
        <f t="shared" si="11"/>
        <v>0</v>
      </c>
      <c r="Q50" s="103">
        <v>0</v>
      </c>
    </row>
    <row r="51" spans="1:17" x14ac:dyDescent="0.3">
      <c r="A51" s="91">
        <v>5804</v>
      </c>
      <c r="B51" s="92">
        <v>1</v>
      </c>
      <c r="C51" s="91" t="s">
        <v>465</v>
      </c>
      <c r="D51" s="115">
        <f>VLOOKUP($A51,INDICADORES!$A$5:$AB$350,D$19)</f>
        <v>1</v>
      </c>
      <c r="E51" s="115">
        <f>IF(A51=5201,0,VLOOKUP($A51,INDICADORES!$A$5:$AB$350,E$19))</f>
        <v>0.66697674418604647</v>
      </c>
      <c r="F51" s="115">
        <f>IF(A51=5201,0,VLOOKUP($A51,INDICADORES!$A$5:$AB$350,F$19))</f>
        <v>0.1058639729460595</v>
      </c>
      <c r="G51" s="115">
        <f>VLOOKUP($A51,INDICADORES!$A$5:$AB$350,G$19)</f>
        <v>1</v>
      </c>
      <c r="H51" s="115">
        <f>VLOOKUP($A51,INDICADORES!$A$5:$AB$350,H$19)</f>
        <v>0.94269999999999998</v>
      </c>
      <c r="I51" s="115">
        <f>VLOOKUP($A51,INDICADORES!$A$5:$AB$350,I$19)</f>
        <v>1</v>
      </c>
      <c r="J51" s="115">
        <f>VLOOKUP($A51,INDICADORES!$A$5:$AB$350,J$19)</f>
        <v>1</v>
      </c>
      <c r="K51" s="115">
        <f t="shared" si="6"/>
        <v>0.65131285370163117</v>
      </c>
      <c r="L51" s="92">
        <f t="shared" si="7"/>
        <v>31</v>
      </c>
      <c r="M51" s="92">
        <f t="shared" si="8"/>
        <v>24</v>
      </c>
      <c r="N51" s="116">
        <f t="shared" si="9"/>
        <v>0</v>
      </c>
      <c r="O51" s="117">
        <f t="shared" si="10"/>
        <v>0</v>
      </c>
      <c r="P51" s="93">
        <f t="shared" si="11"/>
        <v>0</v>
      </c>
      <c r="Q51" s="103">
        <v>0</v>
      </c>
    </row>
    <row r="52" spans="1:17" x14ac:dyDescent="0.3">
      <c r="A52" s="91">
        <v>13117</v>
      </c>
      <c r="B52" s="92">
        <v>1</v>
      </c>
      <c r="C52" s="91" t="s">
        <v>649</v>
      </c>
      <c r="D52" s="115">
        <f>VLOOKUP($A52,INDICADORES!$A$5:$AB$350,D$19)</f>
        <v>1</v>
      </c>
      <c r="E52" s="115">
        <f>IF(A52=5201,0,VLOOKUP($A52,INDICADORES!$A$5:$AB$350,E$19))</f>
        <v>0.66028049085900331</v>
      </c>
      <c r="F52" s="115">
        <f>IF(A52=5201,0,VLOOKUP($A52,INDICADORES!$A$5:$AB$350,F$19))</f>
        <v>7.4870056964633558E-2</v>
      </c>
      <c r="G52" s="115">
        <f>VLOOKUP($A52,INDICADORES!$A$5:$AB$350,G$19)</f>
        <v>1</v>
      </c>
      <c r="H52" s="115">
        <f>VLOOKUP($A52,INDICADORES!$A$5:$AB$350,H$19)</f>
        <v>0.99299999999999999</v>
      </c>
      <c r="I52" s="115">
        <f>VLOOKUP($A52,INDICADORES!$A$5:$AB$350,I$19)</f>
        <v>1</v>
      </c>
      <c r="J52" s="115">
        <f>VLOOKUP($A52,INDICADORES!$A$5:$AB$350,J$19)</f>
        <v>1</v>
      </c>
      <c r="K52" s="115">
        <f t="shared" si="6"/>
        <v>0.64876568604180962</v>
      </c>
      <c r="L52" s="92">
        <f t="shared" si="7"/>
        <v>32</v>
      </c>
      <c r="M52" s="92">
        <f t="shared" si="8"/>
        <v>24</v>
      </c>
      <c r="N52" s="116">
        <f t="shared" si="9"/>
        <v>0</v>
      </c>
      <c r="O52" s="117">
        <f t="shared" si="10"/>
        <v>0</v>
      </c>
      <c r="P52" s="93">
        <f t="shared" si="11"/>
        <v>0</v>
      </c>
      <c r="Q52" s="103">
        <v>0</v>
      </c>
    </row>
    <row r="53" spans="1:17" x14ac:dyDescent="0.3">
      <c r="A53" s="91">
        <v>2101</v>
      </c>
      <c r="B53" s="92">
        <v>1</v>
      </c>
      <c r="C53" s="91" t="s">
        <v>396</v>
      </c>
      <c r="D53" s="115">
        <f>VLOOKUP($A53,INDICADORES!$A$5:$AB$350,D$19)</f>
        <v>1</v>
      </c>
      <c r="E53" s="115">
        <f>IF(A53=5201,0,VLOOKUP($A53,INDICADORES!$A$5:$AB$350,E$19))</f>
        <v>0.60358796296296291</v>
      </c>
      <c r="F53" s="115">
        <f>IF(A53=5201,0,VLOOKUP($A53,INDICADORES!$A$5:$AB$350,F$19))</f>
        <v>0.26563312985178578</v>
      </c>
      <c r="G53" s="115">
        <f>VLOOKUP($A53,INDICADORES!$A$5:$AB$350,G$19)</f>
        <v>1</v>
      </c>
      <c r="H53" s="115">
        <f>VLOOKUP($A53,INDICADORES!$A$5:$AB$350,H$19)</f>
        <v>0.75540000000000007</v>
      </c>
      <c r="I53" s="115">
        <f>VLOOKUP($A53,INDICADORES!$A$5:$AB$350,I$19)</f>
        <v>1</v>
      </c>
      <c r="J53" s="115">
        <f>VLOOKUP($A53,INDICADORES!$A$5:$AB$350,J$19)</f>
        <v>1</v>
      </c>
      <c r="K53" s="115">
        <f t="shared" si="6"/>
        <v>0.64097406949998359</v>
      </c>
      <c r="L53" s="92">
        <f t="shared" si="7"/>
        <v>33</v>
      </c>
      <c r="M53" s="92">
        <f t="shared" si="8"/>
        <v>24</v>
      </c>
      <c r="N53" s="116">
        <f t="shared" si="9"/>
        <v>0</v>
      </c>
      <c r="O53" s="117">
        <f t="shared" si="10"/>
        <v>0</v>
      </c>
      <c r="P53" s="93">
        <f t="shared" si="11"/>
        <v>0</v>
      </c>
      <c r="Q53" s="103">
        <v>0</v>
      </c>
    </row>
    <row r="54" spans="1:17" x14ac:dyDescent="0.3">
      <c r="A54" s="91">
        <v>13201</v>
      </c>
      <c r="B54" s="92">
        <v>1</v>
      </c>
      <c r="C54" s="91" t="s">
        <v>645</v>
      </c>
      <c r="D54" s="115">
        <f>VLOOKUP($A54,INDICADORES!$A$5:$AB$350,D$19)</f>
        <v>1</v>
      </c>
      <c r="E54" s="115">
        <f>IF(A54=5201,0,VLOOKUP($A54,INDICADORES!$A$5:$AB$350,E$19))</f>
        <v>0.68672096754288536</v>
      </c>
      <c r="F54" s="115">
        <f>IF(A54=5201,0,VLOOKUP($A54,INDICADORES!$A$5:$AB$350,F$19))</f>
        <v>0.12727316849571546</v>
      </c>
      <c r="G54" s="115">
        <f>VLOOKUP($A54,INDICADORES!$A$5:$AB$350,G$19)</f>
        <v>1</v>
      </c>
      <c r="H54" s="115">
        <f>VLOOKUP($A54,INDICADORES!$A$5:$AB$350,H$19)</f>
        <v>0.84930000000000005</v>
      </c>
      <c r="I54" s="115">
        <f>VLOOKUP($A54,INDICADORES!$A$5:$AB$350,I$19)</f>
        <v>1</v>
      </c>
      <c r="J54" s="115">
        <f>VLOOKUP($A54,INDICADORES!$A$5:$AB$350,J$19)</f>
        <v>0.75</v>
      </c>
      <c r="K54" s="115">
        <f t="shared" si="6"/>
        <v>0.63706563076393874</v>
      </c>
      <c r="L54" s="92">
        <f t="shared" si="7"/>
        <v>34</v>
      </c>
      <c r="M54" s="92">
        <f t="shared" si="8"/>
        <v>24</v>
      </c>
      <c r="N54" s="116">
        <f t="shared" si="9"/>
        <v>0</v>
      </c>
      <c r="O54" s="117">
        <f t="shared" si="10"/>
        <v>0</v>
      </c>
      <c r="P54" s="93">
        <f t="shared" si="11"/>
        <v>0</v>
      </c>
      <c r="Q54" s="103">
        <v>0</v>
      </c>
    </row>
    <row r="55" spans="1:17" x14ac:dyDescent="0.3">
      <c r="A55" s="91">
        <v>13110</v>
      </c>
      <c r="B55" s="92">
        <v>1</v>
      </c>
      <c r="C55" s="91" t="s">
        <v>663</v>
      </c>
      <c r="D55" s="115">
        <f>VLOOKUP($A55,INDICADORES!$A$5:$AB$350,D$19)</f>
        <v>1</v>
      </c>
      <c r="E55" s="115">
        <f>IF(A55=5201,0,VLOOKUP($A55,INDICADORES!$A$5:$AB$350,E$19))</f>
        <v>0.55025715563506261</v>
      </c>
      <c r="F55" s="115">
        <f>IF(A55=5201,0,VLOOKUP($A55,INDICADORES!$A$5:$AB$350,F$19))</f>
        <v>0.19005191251142398</v>
      </c>
      <c r="G55" s="115">
        <f>VLOOKUP($A55,INDICADORES!$A$5:$AB$350,G$19)</f>
        <v>1</v>
      </c>
      <c r="H55" s="115">
        <f>VLOOKUP($A55,INDICADORES!$A$5:$AB$350,H$19)</f>
        <v>0.99890000000000001</v>
      </c>
      <c r="I55" s="115">
        <f>VLOOKUP($A55,INDICADORES!$A$5:$AB$350,I$19)</f>
        <v>1</v>
      </c>
      <c r="J55" s="115">
        <f>VLOOKUP($A55,INDICADORES!$A$5:$AB$350,J$19)</f>
        <v>0.89584174999999999</v>
      </c>
      <c r="K55" s="115">
        <f t="shared" si="6"/>
        <v>0.63473007010012783</v>
      </c>
      <c r="L55" s="92">
        <f t="shared" si="7"/>
        <v>35</v>
      </c>
      <c r="M55" s="92">
        <f t="shared" si="8"/>
        <v>24</v>
      </c>
      <c r="N55" s="116">
        <f t="shared" si="9"/>
        <v>0</v>
      </c>
      <c r="O55" s="117">
        <f t="shared" si="10"/>
        <v>0</v>
      </c>
      <c r="P55" s="93">
        <f t="shared" si="11"/>
        <v>0</v>
      </c>
      <c r="Q55" s="103">
        <v>0</v>
      </c>
    </row>
    <row r="56" spans="1:17" x14ac:dyDescent="0.3">
      <c r="A56" s="91">
        <v>13101</v>
      </c>
      <c r="B56" s="92">
        <v>1</v>
      </c>
      <c r="C56" s="91" t="s">
        <v>666</v>
      </c>
      <c r="D56" s="115">
        <f>VLOOKUP($A56,INDICADORES!$A$5:$AB$350,D$19)</f>
        <v>1</v>
      </c>
      <c r="E56" s="115">
        <f>IF(A56=5201,0,VLOOKUP($A56,INDICADORES!$A$5:$AB$350,E$19))</f>
        <v>0.46897255006854122</v>
      </c>
      <c r="F56" s="115">
        <f>IF(A56=5201,0,VLOOKUP($A56,INDICADORES!$A$5:$AB$350,F$19))</f>
        <v>0.26512202065026724</v>
      </c>
      <c r="G56" s="115">
        <f>VLOOKUP($A56,INDICADORES!$A$5:$AB$350,G$19)</f>
        <v>1</v>
      </c>
      <c r="H56" s="115">
        <f>VLOOKUP($A56,INDICADORES!$A$5:$AB$350,H$19)</f>
        <v>0.97049999999999992</v>
      </c>
      <c r="I56" s="115">
        <f>VLOOKUP($A56,INDICADORES!$A$5:$AB$350,I$19)</f>
        <v>0.83167376504685198</v>
      </c>
      <c r="J56" s="115">
        <f>VLOOKUP($A56,INDICADORES!$A$5:$AB$350,J$19)</f>
        <v>0.75</v>
      </c>
      <c r="K56" s="115">
        <f t="shared" si="6"/>
        <v>0.60507958593889877</v>
      </c>
      <c r="L56" s="92">
        <f t="shared" si="7"/>
        <v>36</v>
      </c>
      <c r="M56" s="92">
        <f t="shared" si="8"/>
        <v>24</v>
      </c>
      <c r="N56" s="116">
        <f t="shared" si="9"/>
        <v>0</v>
      </c>
      <c r="O56" s="117">
        <f t="shared" si="10"/>
        <v>0</v>
      </c>
      <c r="P56" s="93">
        <f t="shared" si="11"/>
        <v>0</v>
      </c>
      <c r="Q56" s="103">
        <v>0</v>
      </c>
    </row>
    <row r="57" spans="1:17" x14ac:dyDescent="0.3">
      <c r="A57" s="91">
        <v>13112</v>
      </c>
      <c r="B57" s="92">
        <v>1</v>
      </c>
      <c r="C57" s="91" t="s">
        <v>696</v>
      </c>
      <c r="D57" s="115">
        <f>VLOOKUP($A57,INDICADORES!$A$5:$AB$350,D$19)</f>
        <v>1</v>
      </c>
      <c r="E57" s="115">
        <f>IF(A57=5201,0,VLOOKUP($A57,INDICADORES!$A$5:$AB$350,E$19))</f>
        <v>0.54150294695481338</v>
      </c>
      <c r="F57" s="115">
        <f>IF(A57=5201,0,VLOOKUP($A57,INDICADORES!$A$5:$AB$350,F$19))</f>
        <v>8.3167000290557319E-2</v>
      </c>
      <c r="G57" s="115">
        <f>VLOOKUP($A57,INDICADORES!$A$5:$AB$350,G$19)</f>
        <v>1</v>
      </c>
      <c r="H57" s="115">
        <f>VLOOKUP($A57,INDICADORES!$A$5:$AB$350,H$19)</f>
        <v>0.92760000000000009</v>
      </c>
      <c r="I57" s="115">
        <f>VLOOKUP($A57,INDICADORES!$A$5:$AB$350,I$19)</f>
        <v>1</v>
      </c>
      <c r="J57" s="115">
        <f>VLOOKUP($A57,INDICADORES!$A$5:$AB$350,J$19)</f>
        <v>1</v>
      </c>
      <c r="K57" s="115">
        <f t="shared" si="6"/>
        <v>0.59945778150682416</v>
      </c>
      <c r="L57" s="92">
        <f t="shared" si="7"/>
        <v>37</v>
      </c>
      <c r="M57" s="92">
        <f t="shared" si="8"/>
        <v>24</v>
      </c>
      <c r="N57" s="116">
        <f t="shared" si="9"/>
        <v>0</v>
      </c>
      <c r="O57" s="117">
        <f t="shared" si="10"/>
        <v>0</v>
      </c>
      <c r="P57" s="93">
        <f t="shared" si="11"/>
        <v>0</v>
      </c>
      <c r="Q57" s="103">
        <v>0</v>
      </c>
    </row>
    <row r="58" spans="1:17" x14ac:dyDescent="0.3">
      <c r="A58" s="91">
        <v>13105</v>
      </c>
      <c r="B58" s="92">
        <v>1</v>
      </c>
      <c r="C58" s="91" t="s">
        <v>670</v>
      </c>
      <c r="D58" s="115">
        <f>VLOOKUP($A58,INDICADORES!$A$5:$AB$350,D$19)</f>
        <v>1</v>
      </c>
      <c r="E58" s="115">
        <f>IF(A58=5201,0,VLOOKUP($A58,INDICADORES!$A$5:$AB$350,E$19))</f>
        <v>0.53950953678474112</v>
      </c>
      <c r="F58" s="115">
        <f>IF(A58=5201,0,VLOOKUP($A58,INDICADORES!$A$5:$AB$350,F$19))</f>
        <v>8.7434489520571285E-2</v>
      </c>
      <c r="G58" s="115">
        <f>VLOOKUP($A58,INDICADORES!$A$5:$AB$350,G$19)</f>
        <v>1</v>
      </c>
      <c r="H58" s="115">
        <f>VLOOKUP($A58,INDICADORES!$A$5:$AB$350,H$19)</f>
        <v>0.95799999999999996</v>
      </c>
      <c r="I58" s="115">
        <f>VLOOKUP($A58,INDICADORES!$A$5:$AB$350,I$19)</f>
        <v>1</v>
      </c>
      <c r="J58" s="115">
        <f>VLOOKUP($A58,INDICADORES!$A$5:$AB$350,J$19)</f>
        <v>0.87241674999999996</v>
      </c>
      <c r="K58" s="115">
        <f t="shared" si="6"/>
        <v>0.59800779775480217</v>
      </c>
      <c r="L58" s="92">
        <f t="shared" si="7"/>
        <v>38</v>
      </c>
      <c r="M58" s="92">
        <f t="shared" si="8"/>
        <v>24</v>
      </c>
      <c r="N58" s="116">
        <f t="shared" si="9"/>
        <v>0</v>
      </c>
      <c r="O58" s="117">
        <f t="shared" si="10"/>
        <v>0</v>
      </c>
      <c r="P58" s="93">
        <f t="shared" si="11"/>
        <v>0</v>
      </c>
      <c r="Q58" s="103">
        <v>0</v>
      </c>
    </row>
    <row r="59" spans="1:17" x14ac:dyDescent="0.3">
      <c r="A59" s="91">
        <v>13108</v>
      </c>
      <c r="B59" s="92">
        <v>1</v>
      </c>
      <c r="C59" s="91" t="s">
        <v>673</v>
      </c>
      <c r="D59" s="115">
        <f>VLOOKUP($A59,INDICADORES!$A$5:$AB$350,D$19)</f>
        <v>1</v>
      </c>
      <c r="E59" s="115">
        <f>IF(A59=5201,0,VLOOKUP($A59,INDICADORES!$A$5:$AB$350,E$19))</f>
        <v>0.63953689303611538</v>
      </c>
      <c r="F59" s="115">
        <f>IF(A59=5201,0,VLOOKUP($A59,INDICADORES!$A$5:$AB$350,F$19))</f>
        <v>0.1752743121563298</v>
      </c>
      <c r="G59" s="115">
        <f>VLOOKUP($A59,INDICADORES!$A$5:$AB$350,G$19)</f>
        <v>1</v>
      </c>
      <c r="H59" s="115">
        <f>VLOOKUP($A59,INDICADORES!$A$5:$AB$350,H$19)</f>
        <v>0.52390000000000003</v>
      </c>
      <c r="I59" s="115">
        <f>VLOOKUP($A59,INDICADORES!$A$5:$AB$350,I$19)</f>
        <v>1</v>
      </c>
      <c r="J59" s="115">
        <f>VLOOKUP($A59,INDICADORES!$A$5:$AB$350,J$19)</f>
        <v>1</v>
      </c>
      <c r="K59" s="115">
        <f t="shared" si="6"/>
        <v>0.59624149060172293</v>
      </c>
      <c r="L59" s="92">
        <f t="shared" si="7"/>
        <v>39</v>
      </c>
      <c r="M59" s="92">
        <f t="shared" si="8"/>
        <v>24</v>
      </c>
      <c r="N59" s="116">
        <f t="shared" si="9"/>
        <v>0</v>
      </c>
      <c r="O59" s="117">
        <f t="shared" si="10"/>
        <v>0</v>
      </c>
      <c r="P59" s="93">
        <f t="shared" si="11"/>
        <v>0</v>
      </c>
      <c r="Q59" s="103">
        <v>0</v>
      </c>
    </row>
    <row r="60" spans="1:17" x14ac:dyDescent="0.3">
      <c r="A60" s="91">
        <v>5101</v>
      </c>
      <c r="B60" s="92">
        <v>1</v>
      </c>
      <c r="C60" s="91" t="s">
        <v>430</v>
      </c>
      <c r="D60" s="115">
        <f>VLOOKUP($A60,INDICADORES!$A$5:$AB$350,D$19)</f>
        <v>0</v>
      </c>
      <c r="E60" s="115">
        <f>IF(A60=5201,0,VLOOKUP($A60,INDICADORES!$A$5:$AB$350,E$19))</f>
        <v>0.91806922832645288</v>
      </c>
      <c r="F60" s="115">
        <f>IF(A60=5201,0,VLOOKUP($A60,INDICADORES!$A$5:$AB$350,F$19))</f>
        <v>0.15324666153916877</v>
      </c>
      <c r="G60" s="115">
        <f>VLOOKUP($A60,INDICADORES!$A$5:$AB$350,G$19)</f>
        <v>1</v>
      </c>
      <c r="H60" s="115">
        <f>VLOOKUP($A60,INDICADORES!$A$5:$AB$350,H$19)</f>
        <v>0.9234</v>
      </c>
      <c r="I60" s="115">
        <f>VLOOKUP($A60,INDICADORES!$A$5:$AB$350,I$19)</f>
        <v>1</v>
      </c>
      <c r="J60" s="115">
        <f>VLOOKUP($A60,INDICADORES!$A$5:$AB$350,J$19)</f>
        <v>0.72915825000000012</v>
      </c>
      <c r="K60" s="115">
        <f t="shared" si="6"/>
        <v>0</v>
      </c>
      <c r="L60" s="92">
        <f t="shared" si="7"/>
        <v>40</v>
      </c>
      <c r="M60" s="92">
        <f t="shared" si="8"/>
        <v>24</v>
      </c>
      <c r="N60" s="116">
        <f t="shared" si="9"/>
        <v>0</v>
      </c>
      <c r="O60" s="117">
        <f t="shared" si="10"/>
        <v>0</v>
      </c>
      <c r="P60" s="93">
        <f t="shared" si="11"/>
        <v>0</v>
      </c>
      <c r="Q60" s="103">
        <v>0</v>
      </c>
    </row>
    <row r="61" spans="1:17" x14ac:dyDescent="0.3">
      <c r="A61" s="91">
        <v>5109</v>
      </c>
      <c r="B61" s="92">
        <v>1</v>
      </c>
      <c r="C61" s="91" t="s">
        <v>436</v>
      </c>
      <c r="D61" s="115">
        <f>VLOOKUP($A61,INDICADORES!$A$5:$AB$350,D$19)</f>
        <v>0</v>
      </c>
      <c r="E61" s="115">
        <f>IF(A61=5201,0,VLOOKUP($A61,INDICADORES!$A$5:$AB$350,E$19))</f>
        <v>0.71016734078832577</v>
      </c>
      <c r="F61" s="115">
        <f>IF(A61=5201,0,VLOOKUP($A61,INDICADORES!$A$5:$AB$350,F$19))</f>
        <v>0.15565793780436907</v>
      </c>
      <c r="G61" s="115">
        <f>VLOOKUP($A61,INDICADORES!$A$5:$AB$350,G$19)</f>
        <v>1</v>
      </c>
      <c r="H61" s="115">
        <f>VLOOKUP($A61,INDICADORES!$A$5:$AB$350,H$19)</f>
        <v>0.99930000000000008</v>
      </c>
      <c r="I61" s="115">
        <f>VLOOKUP($A61,INDICADORES!$A$5:$AB$350,I$19)</f>
        <v>0.99884319867784011</v>
      </c>
      <c r="J61" s="115">
        <f>VLOOKUP($A61,INDICADORES!$A$5:$AB$350,J$19)</f>
        <v>1</v>
      </c>
      <c r="K61" s="115">
        <f t="shared" si="6"/>
        <v>0</v>
      </c>
      <c r="L61" s="92">
        <f t="shared" si="7"/>
        <v>40</v>
      </c>
      <c r="M61" s="92">
        <f t="shared" si="8"/>
        <v>24</v>
      </c>
      <c r="N61" s="116">
        <f t="shared" si="9"/>
        <v>0</v>
      </c>
      <c r="O61" s="117">
        <f t="shared" si="10"/>
        <v>0</v>
      </c>
      <c r="P61" s="93">
        <f t="shared" si="11"/>
        <v>0</v>
      </c>
      <c r="Q61" s="103">
        <v>0</v>
      </c>
    </row>
    <row r="62" spans="1:17" x14ac:dyDescent="0.3">
      <c r="A62" s="91">
        <v>5801</v>
      </c>
      <c r="B62" s="92">
        <v>1</v>
      </c>
      <c r="C62" s="91" t="s">
        <v>462</v>
      </c>
      <c r="D62" s="115">
        <f>VLOOKUP($A62,INDICADORES!$A$5:$AB$350,D$19)</f>
        <v>0</v>
      </c>
      <c r="E62" s="115">
        <f>IF(A62=5201,0,VLOOKUP($A62,INDICADORES!$A$5:$AB$350,E$19))</f>
        <v>0.51648497739962773</v>
      </c>
      <c r="F62" s="115">
        <f>IF(A62=5201,0,VLOOKUP($A62,INDICADORES!$A$5:$AB$350,F$19))</f>
        <v>0.11990616916050262</v>
      </c>
      <c r="G62" s="115">
        <f>VLOOKUP($A62,INDICADORES!$A$5:$AB$350,G$19)</f>
        <v>1</v>
      </c>
      <c r="H62" s="115">
        <f>VLOOKUP($A62,INDICADORES!$A$5:$AB$350,H$19)</f>
        <v>0.9486</v>
      </c>
      <c r="I62" s="115">
        <f>VLOOKUP($A62,INDICADORES!$A$5:$AB$350,I$19)</f>
        <v>1</v>
      </c>
      <c r="J62" s="115">
        <f>VLOOKUP($A62,INDICADORES!$A$5:$AB$350,J$19)</f>
        <v>1</v>
      </c>
      <c r="K62" s="115">
        <f t="shared" si="6"/>
        <v>0</v>
      </c>
      <c r="L62" s="92">
        <f t="shared" si="7"/>
        <v>40</v>
      </c>
      <c r="M62" s="92">
        <f t="shared" si="8"/>
        <v>24</v>
      </c>
      <c r="N62" s="116">
        <f t="shared" si="9"/>
        <v>0</v>
      </c>
      <c r="O62" s="117">
        <f t="shared" si="10"/>
        <v>0</v>
      </c>
      <c r="P62" s="93">
        <f t="shared" si="11"/>
        <v>0</v>
      </c>
      <c r="Q62" s="103">
        <v>0</v>
      </c>
    </row>
    <row r="63" spans="1:17" x14ac:dyDescent="0.3">
      <c r="A63" s="91">
        <v>8110</v>
      </c>
      <c r="B63" s="92">
        <v>1</v>
      </c>
      <c r="C63" s="91" t="s">
        <v>539</v>
      </c>
      <c r="D63" s="115">
        <f>VLOOKUP($A63,INDICADORES!$A$5:$AB$350,D$19)</f>
        <v>0</v>
      </c>
      <c r="E63" s="115">
        <f>IF(A63=5201,0,VLOOKUP($A63,INDICADORES!$A$5:$AB$350,E$19))</f>
        <v>0.92902089101434682</v>
      </c>
      <c r="F63" s="115">
        <f>IF(A63=5201,0,VLOOKUP($A63,INDICADORES!$A$5:$AB$350,F$19))</f>
        <v>0.19761903791901841</v>
      </c>
      <c r="G63" s="115">
        <f>VLOOKUP($A63,INDICADORES!$A$5:$AB$350,G$19)</f>
        <v>1</v>
      </c>
      <c r="H63" s="115">
        <f>VLOOKUP($A63,INDICADORES!$A$5:$AB$350,H$19)</f>
        <v>0.94169999999999998</v>
      </c>
      <c r="I63" s="115">
        <f>VLOOKUP($A63,INDICADORES!$A$5:$AB$350,I$19)</f>
        <v>1</v>
      </c>
      <c r="J63" s="115">
        <f>VLOOKUP($A63,INDICADORES!$A$5:$AB$350,J$19)</f>
        <v>1</v>
      </c>
      <c r="K63" s="115">
        <f t="shared" si="6"/>
        <v>0</v>
      </c>
      <c r="L63" s="92">
        <f t="shared" si="7"/>
        <v>40</v>
      </c>
      <c r="M63" s="92">
        <f t="shared" si="8"/>
        <v>24</v>
      </c>
      <c r="N63" s="116">
        <f t="shared" si="9"/>
        <v>0</v>
      </c>
      <c r="O63" s="117">
        <f t="shared" si="10"/>
        <v>0</v>
      </c>
      <c r="P63" s="93">
        <f t="shared" si="11"/>
        <v>0</v>
      </c>
      <c r="Q63" s="103">
        <v>0</v>
      </c>
    </row>
    <row r="64" spans="1:17" x14ac:dyDescent="0.3">
      <c r="A64" s="91">
        <v>13103</v>
      </c>
      <c r="B64" s="92">
        <v>1</v>
      </c>
      <c r="C64" s="91" t="s">
        <v>668</v>
      </c>
      <c r="D64" s="115">
        <f>VLOOKUP($A64,INDICADORES!$A$5:$AB$350,D$19)</f>
        <v>0</v>
      </c>
      <c r="E64" s="115">
        <f>IF(A64=5201,0,VLOOKUP($A64,INDICADORES!$A$5:$AB$350,E$19))</f>
        <v>0.93035285423979308</v>
      </c>
      <c r="F64" s="115">
        <f>IF(A64=5201,0,VLOOKUP($A64,INDICADORES!$A$5:$AB$350,F$19))</f>
        <v>6.0132121881174651E-2</v>
      </c>
      <c r="G64" s="115">
        <f>VLOOKUP($A64,INDICADORES!$A$5:$AB$350,G$19)</f>
        <v>1</v>
      </c>
      <c r="H64" s="115">
        <f>VLOOKUP($A64,INDICADORES!$A$5:$AB$350,H$19)</f>
        <v>0.91780000000000006</v>
      </c>
      <c r="I64" s="115">
        <f>VLOOKUP($A64,INDICADORES!$A$5:$AB$350,I$19)</f>
        <v>1</v>
      </c>
      <c r="J64" s="115">
        <f>VLOOKUP($A64,INDICADORES!$A$5:$AB$350,J$19)</f>
        <v>1</v>
      </c>
      <c r="K64" s="115">
        <f t="shared" si="6"/>
        <v>0</v>
      </c>
      <c r="L64" s="92">
        <f t="shared" si="7"/>
        <v>40</v>
      </c>
      <c r="M64" s="92">
        <f t="shared" si="8"/>
        <v>24</v>
      </c>
      <c r="N64" s="116">
        <f t="shared" si="9"/>
        <v>0</v>
      </c>
      <c r="O64" s="117">
        <f t="shared" si="10"/>
        <v>0</v>
      </c>
      <c r="P64" s="93">
        <f t="shared" si="11"/>
        <v>0</v>
      </c>
      <c r="Q64" s="103">
        <v>0</v>
      </c>
    </row>
    <row r="65" spans="1:17" x14ac:dyDescent="0.3">
      <c r="A65" s="91">
        <v>13121</v>
      </c>
      <c r="B65" s="92">
        <v>1</v>
      </c>
      <c r="C65" s="91" t="s">
        <v>695</v>
      </c>
      <c r="D65" s="115">
        <f>VLOOKUP($A65,INDICADORES!$A$5:$AB$350,D$19)</f>
        <v>0</v>
      </c>
      <c r="E65" s="115">
        <f>IF(A65=5201,0,VLOOKUP($A65,INDICADORES!$A$5:$AB$350,E$19))</f>
        <v>0.69527410207939511</v>
      </c>
      <c r="F65" s="115">
        <f>IF(A65=5201,0,VLOOKUP($A65,INDICADORES!$A$5:$AB$350,F$19))</f>
        <v>0.1124718729651672</v>
      </c>
      <c r="G65" s="115">
        <f>VLOOKUP($A65,INDICADORES!$A$5:$AB$350,G$19)</f>
        <v>1</v>
      </c>
      <c r="H65" s="115">
        <f>VLOOKUP($A65,INDICADORES!$A$5:$AB$350,H$19)</f>
        <v>0.99319999999999997</v>
      </c>
      <c r="I65" s="115">
        <f>VLOOKUP($A65,INDICADORES!$A$5:$AB$350,I$19)</f>
        <v>1</v>
      </c>
      <c r="J65" s="115">
        <f>VLOOKUP($A65,INDICADORES!$A$5:$AB$350,J$19)</f>
        <v>0.93507074999999995</v>
      </c>
      <c r="K65" s="115">
        <f t="shared" si="6"/>
        <v>0</v>
      </c>
      <c r="L65" s="92">
        <f t="shared" si="7"/>
        <v>40</v>
      </c>
      <c r="M65" s="92">
        <f t="shared" si="8"/>
        <v>24</v>
      </c>
      <c r="N65" s="116">
        <f t="shared" si="9"/>
        <v>0</v>
      </c>
      <c r="O65" s="117">
        <f t="shared" si="10"/>
        <v>0</v>
      </c>
      <c r="P65" s="93">
        <f t="shared" si="11"/>
        <v>0</v>
      </c>
      <c r="Q65" s="103">
        <v>0</v>
      </c>
    </row>
    <row r="66" spans="1:17" x14ac:dyDescent="0.3">
      <c r="A66" s="91">
        <v>13126</v>
      </c>
      <c r="B66" s="92">
        <v>1</v>
      </c>
      <c r="C66" s="91" t="s">
        <v>657</v>
      </c>
      <c r="D66" s="115">
        <f>VLOOKUP($A66,INDICADORES!$A$5:$AB$350,D$19)</f>
        <v>0</v>
      </c>
      <c r="E66" s="115">
        <f>IF(A66=5201,0,VLOOKUP($A66,INDICADORES!$A$5:$AB$350,E$19))</f>
        <v>0.8517812916746047</v>
      </c>
      <c r="F66" s="115">
        <f>IF(A66=5201,0,VLOOKUP($A66,INDICADORES!$A$5:$AB$350,F$19))</f>
        <v>0.18881257907979523</v>
      </c>
      <c r="G66" s="115">
        <f>VLOOKUP($A66,INDICADORES!$A$5:$AB$350,G$19)</f>
        <v>1</v>
      </c>
      <c r="H66" s="115">
        <f>VLOOKUP($A66,INDICADORES!$A$5:$AB$350,H$19)</f>
        <v>0.93230000000000002</v>
      </c>
      <c r="I66" s="115">
        <f>VLOOKUP($A66,INDICADORES!$A$5:$AB$350,I$19)</f>
        <v>1</v>
      </c>
      <c r="J66" s="115">
        <f>VLOOKUP($A66,INDICADORES!$A$5:$AB$350,J$19)</f>
        <v>1</v>
      </c>
      <c r="K66" s="115">
        <f t="shared" si="6"/>
        <v>0</v>
      </c>
      <c r="L66" s="92">
        <f t="shared" si="7"/>
        <v>40</v>
      </c>
      <c r="M66" s="92">
        <f t="shared" si="8"/>
        <v>24</v>
      </c>
      <c r="N66" s="116">
        <f t="shared" si="9"/>
        <v>0</v>
      </c>
      <c r="O66" s="117">
        <f t="shared" si="10"/>
        <v>0</v>
      </c>
      <c r="P66" s="93">
        <f t="shared" si="11"/>
        <v>0</v>
      </c>
      <c r="Q66" s="103">
        <v>0</v>
      </c>
    </row>
    <row r="67" spans="1:17" ht="15" thickBot="1" x14ac:dyDescent="0.35">
      <c r="A67" s="118">
        <v>13130</v>
      </c>
      <c r="B67" s="119">
        <v>1</v>
      </c>
      <c r="C67" s="118" t="s">
        <v>661</v>
      </c>
      <c r="D67" s="120">
        <f>VLOOKUP($A67,INDICADORES!$A$5:$AB$350,D$19)</f>
        <v>0</v>
      </c>
      <c r="E67" s="120">
        <f>IF(A67=5201,0,VLOOKUP($A67,INDICADORES!$A$5:$AB$350,E$19))</f>
        <v>0.77432739927720518</v>
      </c>
      <c r="F67" s="120">
        <f>IF(A67=5201,0,VLOOKUP($A67,INDICADORES!$A$5:$AB$350,F$19))</f>
        <v>0.17297185040148602</v>
      </c>
      <c r="G67" s="120">
        <f>VLOOKUP($A67,INDICADORES!$A$5:$AB$350,G$19)</f>
        <v>1</v>
      </c>
      <c r="H67" s="120">
        <f>VLOOKUP($A67,INDICADORES!$A$5:$AB$350,H$19)</f>
        <v>0.97310000000000008</v>
      </c>
      <c r="I67" s="120">
        <f>VLOOKUP($A67,INDICADORES!$A$5:$AB$350,I$19)</f>
        <v>1</v>
      </c>
      <c r="J67" s="120">
        <f>VLOOKUP($A67,INDICADORES!$A$5:$AB$350,J$19)</f>
        <v>0.99887500000000007</v>
      </c>
      <c r="K67" s="120">
        <f t="shared" si="6"/>
        <v>0</v>
      </c>
      <c r="L67" s="119">
        <f t="shared" si="7"/>
        <v>40</v>
      </c>
      <c r="M67" s="119">
        <f t="shared" si="8"/>
        <v>24</v>
      </c>
      <c r="N67" s="120">
        <f t="shared" si="9"/>
        <v>0</v>
      </c>
      <c r="O67" s="121">
        <f t="shared" si="10"/>
        <v>0</v>
      </c>
      <c r="P67" s="122">
        <f t="shared" si="11"/>
        <v>0</v>
      </c>
      <c r="Q67" s="123">
        <v>0</v>
      </c>
    </row>
    <row r="68" spans="1:17" x14ac:dyDescent="0.3">
      <c r="A68" s="91">
        <v>5606</v>
      </c>
      <c r="B68" s="92">
        <v>2</v>
      </c>
      <c r="C68" s="91" t="s">
        <v>456</v>
      </c>
      <c r="D68" s="115">
        <f>VLOOKUP($A68,INDICADORES!$A$5:$AB$350,D$19)</f>
        <v>1</v>
      </c>
      <c r="E68" s="115">
        <f>IF(A68=5201,0,VLOOKUP($A68,INDICADORES!$A$5:$AB$350,E$19))</f>
        <v>0.88360037700282756</v>
      </c>
      <c r="F68" s="115">
        <f>IF(A68=5201,0,VLOOKUP($A68,INDICADORES!$A$5:$AB$350,F$19))</f>
        <v>0.33555444063694589</v>
      </c>
      <c r="G68" s="115">
        <f>VLOOKUP($A68,INDICADORES!$A$5:$AB$350,G$19)</f>
        <v>1</v>
      </c>
      <c r="H68" s="115">
        <f>VLOOKUP($A68,INDICADORES!$A$5:$AB$350,H$19)</f>
        <v>0.96129999999999993</v>
      </c>
      <c r="I68" s="115">
        <f>VLOOKUP($A68,INDICADORES!$A$5:$AB$350,I$19)</f>
        <v>1</v>
      </c>
      <c r="J68" s="115">
        <f>VLOOKUP($A68,INDICADORES!$A$5:$AB$350,J$19)</f>
        <v>1</v>
      </c>
      <c r="K68" s="115">
        <f t="shared" si="6"/>
        <v>0.78734374211022617</v>
      </c>
      <c r="L68" s="92">
        <f t="shared" ref="L68:L104" si="12">RANK(K68,$K$68:$K$104,0)</f>
        <v>1</v>
      </c>
      <c r="M68" s="92">
        <f t="shared" si="8"/>
        <v>19</v>
      </c>
      <c r="N68" s="116">
        <f t="shared" si="9"/>
        <v>0.78734374211022617</v>
      </c>
      <c r="O68" s="117">
        <f t="shared" si="10"/>
        <v>5.7488208011110632E-2</v>
      </c>
      <c r="P68" s="93">
        <f t="shared" si="11"/>
        <v>147362579</v>
      </c>
      <c r="Q68" s="103">
        <v>147362579</v>
      </c>
    </row>
    <row r="69" spans="1:17" x14ac:dyDescent="0.3">
      <c r="A69" s="91">
        <v>3101</v>
      </c>
      <c r="B69" s="92">
        <v>2</v>
      </c>
      <c r="C69" s="91" t="s">
        <v>406</v>
      </c>
      <c r="D69" s="115">
        <f>VLOOKUP($A69,INDICADORES!$A$5:$AB$350,D$19)</f>
        <v>1</v>
      </c>
      <c r="E69" s="115">
        <f>IF(A69=5201,0,VLOOKUP($A69,INDICADORES!$A$5:$AB$350,E$19))</f>
        <v>0.97957506749618495</v>
      </c>
      <c r="F69" s="115">
        <f>IF(A69=5201,0,VLOOKUP($A69,INDICADORES!$A$5:$AB$350,F$19))</f>
        <v>0.17194588068430233</v>
      </c>
      <c r="G69" s="115">
        <f>VLOOKUP($A69,INDICADORES!$A$5:$AB$350,G$19)</f>
        <v>1</v>
      </c>
      <c r="H69" s="115">
        <f>VLOOKUP($A69,INDICADORES!$A$5:$AB$350,H$19)</f>
        <v>0.997</v>
      </c>
      <c r="I69" s="115">
        <f>VLOOKUP($A69,INDICADORES!$A$5:$AB$350,I$19)</f>
        <v>1</v>
      </c>
      <c r="J69" s="115">
        <f>VLOOKUP($A69,INDICADORES!$A$5:$AB$350,J$19)</f>
        <v>0.99929575000000004</v>
      </c>
      <c r="K69" s="115">
        <f t="shared" si="6"/>
        <v>0.78535253129474025</v>
      </c>
      <c r="L69" s="92">
        <f t="shared" si="12"/>
        <v>2</v>
      </c>
      <c r="M69" s="92">
        <f t="shared" si="8"/>
        <v>19</v>
      </c>
      <c r="N69" s="116">
        <f t="shared" si="9"/>
        <v>0.78535253129474025</v>
      </c>
      <c r="O69" s="117">
        <f t="shared" si="10"/>
        <v>5.7342818982872697E-2</v>
      </c>
      <c r="P69" s="93">
        <f t="shared" si="11"/>
        <v>146989896</v>
      </c>
      <c r="Q69" s="103">
        <v>146989896</v>
      </c>
    </row>
    <row r="70" spans="1:17" x14ac:dyDescent="0.3">
      <c r="A70" s="91">
        <v>5504</v>
      </c>
      <c r="B70" s="92">
        <v>2</v>
      </c>
      <c r="C70" s="91" t="s">
        <v>449</v>
      </c>
      <c r="D70" s="115">
        <f>VLOOKUP($A70,INDICADORES!$A$5:$AB$350,D$19)</f>
        <v>1</v>
      </c>
      <c r="E70" s="115">
        <f>IF(A70=5201,0,VLOOKUP($A70,INDICADORES!$A$5:$AB$350,E$19))</f>
        <v>0.87872763419483102</v>
      </c>
      <c r="F70" s="115">
        <f>IF(A70=5201,0,VLOOKUP($A70,INDICADORES!$A$5:$AB$350,F$19))</f>
        <v>0.20095201491271966</v>
      </c>
      <c r="G70" s="115">
        <f>VLOOKUP($A70,INDICADORES!$A$5:$AB$350,G$19)</f>
        <v>1</v>
      </c>
      <c r="H70" s="115">
        <f>VLOOKUP($A70,INDICADORES!$A$5:$AB$350,H$19)</f>
        <v>0.98099999999999998</v>
      </c>
      <c r="I70" s="115">
        <f>VLOOKUP($A70,INDICADORES!$A$5:$AB$350,I$19)</f>
        <v>0.98045549873389726</v>
      </c>
      <c r="J70" s="115">
        <f>VLOOKUP($A70,INDICADORES!$A$5:$AB$350,J$19)</f>
        <v>1</v>
      </c>
      <c r="K70" s="115">
        <f t="shared" si="6"/>
        <v>0.75396545063306564</v>
      </c>
      <c r="L70" s="92">
        <f t="shared" si="12"/>
        <v>3</v>
      </c>
      <c r="M70" s="92">
        <f t="shared" si="8"/>
        <v>19</v>
      </c>
      <c r="N70" s="116">
        <f t="shared" si="9"/>
        <v>0.75396545063306564</v>
      </c>
      <c r="O70" s="117">
        <f t="shared" si="10"/>
        <v>5.5051079142401281E-2</v>
      </c>
      <c r="P70" s="93">
        <f t="shared" si="11"/>
        <v>141115357</v>
      </c>
      <c r="Q70" s="103">
        <v>141115357</v>
      </c>
    </row>
    <row r="71" spans="1:17" x14ac:dyDescent="0.3">
      <c r="A71" s="91">
        <v>13601</v>
      </c>
      <c r="B71" s="92">
        <v>2</v>
      </c>
      <c r="C71" s="91" t="s">
        <v>690</v>
      </c>
      <c r="D71" s="115">
        <f>VLOOKUP($A71,INDICADORES!$A$5:$AB$350,D$19)</f>
        <v>1</v>
      </c>
      <c r="E71" s="115">
        <f>IF(A71=5201,0,VLOOKUP($A71,INDICADORES!$A$5:$AB$350,E$19))</f>
        <v>0.93112310460035985</v>
      </c>
      <c r="F71" s="115">
        <f>IF(A71=5201,0,VLOOKUP($A71,INDICADORES!$A$5:$AB$350,F$19))</f>
        <v>0.13794065099355415</v>
      </c>
      <c r="G71" s="115">
        <f>VLOOKUP($A71,INDICADORES!$A$5:$AB$350,G$19)</f>
        <v>1</v>
      </c>
      <c r="H71" s="115">
        <f>VLOOKUP($A71,INDICADORES!$A$5:$AB$350,H$19)</f>
        <v>0.95669999999999999</v>
      </c>
      <c r="I71" s="115">
        <f>VLOOKUP($A71,INDICADORES!$A$5:$AB$350,I$19)</f>
        <v>0.99388913001733692</v>
      </c>
      <c r="J71" s="115">
        <f>VLOOKUP($A71,INDICADORES!$A$5:$AB$350,J$19)</f>
        <v>0.97917500000000002</v>
      </c>
      <c r="K71" s="115">
        <f t="shared" si="6"/>
        <v>0.75253645585938134</v>
      </c>
      <c r="L71" s="92">
        <f t="shared" si="12"/>
        <v>4</v>
      </c>
      <c r="M71" s="92">
        <f t="shared" si="8"/>
        <v>19</v>
      </c>
      <c r="N71" s="116">
        <f t="shared" si="9"/>
        <v>0.75253645585938134</v>
      </c>
      <c r="O71" s="117">
        <f t="shared" si="10"/>
        <v>5.4946740536018029E-2</v>
      </c>
      <c r="P71" s="93">
        <f t="shared" si="11"/>
        <v>140847900</v>
      </c>
      <c r="Q71" s="103">
        <v>140847900</v>
      </c>
    </row>
    <row r="72" spans="1:17" x14ac:dyDescent="0.3">
      <c r="A72" s="91">
        <v>10109</v>
      </c>
      <c r="B72" s="92">
        <v>2</v>
      </c>
      <c r="C72" s="91" t="s">
        <v>603</v>
      </c>
      <c r="D72" s="115">
        <f>VLOOKUP($A72,INDICADORES!$A$5:$AB$350,D$19)</f>
        <v>1</v>
      </c>
      <c r="E72" s="115">
        <f>IF(A72=5201,0,VLOOKUP($A72,INDICADORES!$A$5:$AB$350,E$19))</f>
        <v>0.85024861070488444</v>
      </c>
      <c r="F72" s="115">
        <f>IF(A72=5201,0,VLOOKUP($A72,INDICADORES!$A$5:$AB$350,F$19))</f>
        <v>0.22129003645191445</v>
      </c>
      <c r="G72" s="115">
        <f>VLOOKUP($A72,INDICADORES!$A$5:$AB$350,G$19)</f>
        <v>1</v>
      </c>
      <c r="H72" s="115">
        <f>VLOOKUP($A72,INDICADORES!$A$5:$AB$350,H$19)</f>
        <v>0.9788</v>
      </c>
      <c r="I72" s="115">
        <f>VLOOKUP($A72,INDICADORES!$A$5:$AB$350,I$19)</f>
        <v>1</v>
      </c>
      <c r="J72" s="115">
        <f>VLOOKUP($A72,INDICADORES!$A$5:$AB$350,J$19)</f>
        <v>1</v>
      </c>
      <c r="K72" s="115">
        <f t="shared" si="6"/>
        <v>0.7497295228596883</v>
      </c>
      <c r="L72" s="92">
        <f t="shared" si="12"/>
        <v>5</v>
      </c>
      <c r="M72" s="92">
        <f t="shared" si="8"/>
        <v>19</v>
      </c>
      <c r="N72" s="116">
        <f t="shared" si="9"/>
        <v>0.7497295228596883</v>
      </c>
      <c r="O72" s="117">
        <f t="shared" si="10"/>
        <v>5.4741791236837582E-2</v>
      </c>
      <c r="P72" s="93">
        <f t="shared" si="11"/>
        <v>140322543</v>
      </c>
      <c r="Q72" s="103">
        <v>140322543</v>
      </c>
    </row>
    <row r="73" spans="1:17" x14ac:dyDescent="0.3">
      <c r="A73" s="91">
        <v>13202</v>
      </c>
      <c r="B73" s="92">
        <v>2</v>
      </c>
      <c r="C73" s="91" t="s">
        <v>676</v>
      </c>
      <c r="D73" s="115">
        <f>VLOOKUP($A73,INDICADORES!$A$5:$AB$350,D$19)</f>
        <v>1</v>
      </c>
      <c r="E73" s="115">
        <f>IF(A73=5201,0,VLOOKUP($A73,INDICADORES!$A$5:$AB$350,E$19))</f>
        <v>0.85420743639921726</v>
      </c>
      <c r="F73" s="115">
        <f>IF(A73=5201,0,VLOOKUP($A73,INDICADORES!$A$5:$AB$350,F$19))</f>
        <v>0.24985222560158976</v>
      </c>
      <c r="G73" s="115">
        <f>VLOOKUP($A73,INDICADORES!$A$5:$AB$350,G$19)</f>
        <v>1</v>
      </c>
      <c r="H73" s="115">
        <f>VLOOKUP($A73,INDICADORES!$A$5:$AB$350,H$19)</f>
        <v>0.88269999999999993</v>
      </c>
      <c r="I73" s="115">
        <f>VLOOKUP($A73,INDICADORES!$A$5:$AB$350,I$19)</f>
        <v>1</v>
      </c>
      <c r="J73" s="115">
        <f>VLOOKUP($A73,INDICADORES!$A$5:$AB$350,J$19)</f>
        <v>0.85370000000000001</v>
      </c>
      <c r="K73" s="115">
        <f t="shared" si="6"/>
        <v>0.73652565914012347</v>
      </c>
      <c r="L73" s="92">
        <f t="shared" si="12"/>
        <v>6</v>
      </c>
      <c r="M73" s="92">
        <f t="shared" si="8"/>
        <v>19</v>
      </c>
      <c r="N73" s="116">
        <f t="shared" si="9"/>
        <v>0.73652565914012347</v>
      </c>
      <c r="O73" s="117">
        <f t="shared" si="10"/>
        <v>5.3777706017812073E-2</v>
      </c>
      <c r="P73" s="93">
        <f t="shared" si="11"/>
        <v>137851252</v>
      </c>
      <c r="Q73" s="103">
        <v>137851252</v>
      </c>
    </row>
    <row r="74" spans="1:17" x14ac:dyDescent="0.3">
      <c r="A74" s="91">
        <v>10301</v>
      </c>
      <c r="B74" s="92">
        <v>2</v>
      </c>
      <c r="C74" s="91" t="s">
        <v>614</v>
      </c>
      <c r="D74" s="115">
        <f>VLOOKUP($A74,INDICADORES!$A$5:$AB$350,D$19)</f>
        <v>1</v>
      </c>
      <c r="E74" s="115">
        <f>IF(A74=5201,0,VLOOKUP($A74,INDICADORES!$A$5:$AB$350,E$19))</f>
        <v>0.84082052790236017</v>
      </c>
      <c r="F74" s="115">
        <f>IF(A74=5201,0,VLOOKUP($A74,INDICADORES!$A$5:$AB$350,F$19))</f>
        <v>0.14500496190825599</v>
      </c>
      <c r="G74" s="115">
        <f>VLOOKUP($A74,INDICADORES!$A$5:$AB$350,G$19)</f>
        <v>1</v>
      </c>
      <c r="H74" s="115">
        <f>VLOOKUP($A74,INDICADORES!$A$5:$AB$350,H$19)</f>
        <v>0.98049999999999993</v>
      </c>
      <c r="I74" s="115">
        <f>VLOOKUP($A74,INDICADORES!$A$5:$AB$350,I$19)</f>
        <v>1</v>
      </c>
      <c r="J74" s="115">
        <f>VLOOKUP($A74,INDICADORES!$A$5:$AB$350,J$19)</f>
        <v>1</v>
      </c>
      <c r="K74" s="115">
        <f t="shared" si="6"/>
        <v>0.72761342524289008</v>
      </c>
      <c r="L74" s="92">
        <f t="shared" si="12"/>
        <v>7</v>
      </c>
      <c r="M74" s="92">
        <f t="shared" si="8"/>
        <v>19</v>
      </c>
      <c r="N74" s="116">
        <f t="shared" si="9"/>
        <v>0.72761342524289008</v>
      </c>
      <c r="O74" s="117">
        <f t="shared" si="10"/>
        <v>5.3126975811009849E-2</v>
      </c>
      <c r="P74" s="93">
        <f t="shared" si="11"/>
        <v>136183201</v>
      </c>
      <c r="Q74" s="103">
        <v>136183201</v>
      </c>
    </row>
    <row r="75" spans="1:17" x14ac:dyDescent="0.3">
      <c r="A75" s="91">
        <v>5501</v>
      </c>
      <c r="B75" s="92">
        <v>2</v>
      </c>
      <c r="C75" s="91" t="s">
        <v>447</v>
      </c>
      <c r="D75" s="115">
        <f>VLOOKUP($A75,INDICADORES!$A$5:$AB$350,D$19)</f>
        <v>1</v>
      </c>
      <c r="E75" s="115">
        <f>IF(A75=5201,0,VLOOKUP($A75,INDICADORES!$A$5:$AB$350,E$19))</f>
        <v>0.81629028165440243</v>
      </c>
      <c r="F75" s="115">
        <f>IF(A75=5201,0,VLOOKUP($A75,INDICADORES!$A$5:$AB$350,F$19))</f>
        <v>0.19681888077259924</v>
      </c>
      <c r="G75" s="115">
        <f>VLOOKUP($A75,INDICADORES!$A$5:$AB$350,G$19)</f>
        <v>1</v>
      </c>
      <c r="H75" s="115">
        <f>VLOOKUP($A75,INDICADORES!$A$5:$AB$350,H$19)</f>
        <v>0.95129999999999992</v>
      </c>
      <c r="I75" s="115">
        <f>VLOOKUP($A75,INDICADORES!$A$5:$AB$350,I$19)</f>
        <v>0.9930741051991534</v>
      </c>
      <c r="J75" s="115">
        <f>VLOOKUP($A75,INDICADORES!$A$5:$AB$350,J$19)</f>
        <v>1</v>
      </c>
      <c r="K75" s="115">
        <f t="shared" si="6"/>
        <v>0.72725502403214837</v>
      </c>
      <c r="L75" s="92">
        <f t="shared" si="12"/>
        <v>8</v>
      </c>
      <c r="M75" s="92">
        <f t="shared" si="8"/>
        <v>19</v>
      </c>
      <c r="N75" s="116">
        <f t="shared" si="9"/>
        <v>0.72725502403214837</v>
      </c>
      <c r="O75" s="117">
        <f t="shared" si="10"/>
        <v>5.3100807007915876E-2</v>
      </c>
      <c r="P75" s="93">
        <f t="shared" si="11"/>
        <v>136116121</v>
      </c>
      <c r="Q75" s="103">
        <v>136116121</v>
      </c>
    </row>
    <row r="76" spans="1:17" x14ac:dyDescent="0.3">
      <c r="A76" s="91">
        <v>16101</v>
      </c>
      <c r="B76" s="92">
        <v>2</v>
      </c>
      <c r="C76" s="91" t="s">
        <v>713</v>
      </c>
      <c r="D76" s="115">
        <f>VLOOKUP($A76,INDICADORES!$A$5:$AB$350,D$19)</f>
        <v>1</v>
      </c>
      <c r="E76" s="115">
        <f>IF(A76=5201,0,VLOOKUP($A76,INDICADORES!$A$5:$AB$350,E$19))</f>
        <v>0.81167968542430524</v>
      </c>
      <c r="F76" s="115">
        <f>IF(A76=5201,0,VLOOKUP($A76,INDICADORES!$A$5:$AB$350,F$19))</f>
        <v>0.16028822203504672</v>
      </c>
      <c r="G76" s="115">
        <f>VLOOKUP($A76,INDICADORES!$A$5:$AB$350,G$19)</f>
        <v>1</v>
      </c>
      <c r="H76" s="115">
        <f>VLOOKUP($A76,INDICADORES!$A$5:$AB$350,H$19)</f>
        <v>0.97170000000000001</v>
      </c>
      <c r="I76" s="115">
        <f>VLOOKUP($A76,INDICADORES!$A$5:$AB$350,I$19)</f>
        <v>1</v>
      </c>
      <c r="J76" s="115">
        <f>VLOOKUP($A76,INDICADORES!$A$5:$AB$350,J$19)</f>
        <v>1</v>
      </c>
      <c r="K76" s="115">
        <f t="shared" si="6"/>
        <v>0.71991494540726853</v>
      </c>
      <c r="L76" s="92">
        <f t="shared" si="12"/>
        <v>9</v>
      </c>
      <c r="M76" s="92">
        <f t="shared" si="8"/>
        <v>19</v>
      </c>
      <c r="N76" s="116">
        <f t="shared" si="9"/>
        <v>0.71991494540726853</v>
      </c>
      <c r="O76" s="117">
        <f t="shared" si="10"/>
        <v>5.2564868326706517E-2</v>
      </c>
      <c r="P76" s="93">
        <f t="shared" si="11"/>
        <v>134742321</v>
      </c>
      <c r="Q76" s="103">
        <v>134742321</v>
      </c>
    </row>
    <row r="77" spans="1:17" x14ac:dyDescent="0.3">
      <c r="A77" s="91">
        <v>14101</v>
      </c>
      <c r="B77" s="92">
        <v>2</v>
      </c>
      <c r="C77" s="91" t="s">
        <v>700</v>
      </c>
      <c r="D77" s="115">
        <f>VLOOKUP($A77,INDICADORES!$A$5:$AB$350,D$19)</f>
        <v>1</v>
      </c>
      <c r="E77" s="115">
        <f>IF(A77=5201,0,VLOOKUP($A77,INDICADORES!$A$5:$AB$350,E$19))</f>
        <v>0.82497815206165093</v>
      </c>
      <c r="F77" s="115">
        <f>IF(A77=5201,0,VLOOKUP($A77,INDICADORES!$A$5:$AB$350,F$19))</f>
        <v>0.11884478596319822</v>
      </c>
      <c r="G77" s="115">
        <f>VLOOKUP($A77,INDICADORES!$A$5:$AB$350,G$19)</f>
        <v>1</v>
      </c>
      <c r="H77" s="115">
        <f>VLOOKUP($A77,INDICADORES!$A$5:$AB$350,H$19)</f>
        <v>0.96</v>
      </c>
      <c r="I77" s="115">
        <f>VLOOKUP($A77,INDICADORES!$A$5:$AB$350,I$19)</f>
        <v>1</v>
      </c>
      <c r="J77" s="115">
        <f>VLOOKUP($A77,INDICADORES!$A$5:$AB$350,J$19)</f>
        <v>1</v>
      </c>
      <c r="K77" s="115">
        <f t="shared" si="6"/>
        <v>0.71245354971237751</v>
      </c>
      <c r="L77" s="92">
        <f t="shared" si="12"/>
        <v>10</v>
      </c>
      <c r="M77" s="92">
        <f t="shared" si="8"/>
        <v>19</v>
      </c>
      <c r="N77" s="116">
        <f t="shared" si="9"/>
        <v>0.71245354971237751</v>
      </c>
      <c r="O77" s="117">
        <f t="shared" si="10"/>
        <v>5.202007163268383E-2</v>
      </c>
      <c r="P77" s="93">
        <f t="shared" si="11"/>
        <v>133345814</v>
      </c>
      <c r="Q77" s="103">
        <v>133345814</v>
      </c>
    </row>
    <row r="78" spans="1:17" x14ac:dyDescent="0.3">
      <c r="A78" s="91">
        <v>5103</v>
      </c>
      <c r="B78" s="92">
        <v>2</v>
      </c>
      <c r="C78" s="91" t="s">
        <v>432</v>
      </c>
      <c r="D78" s="115">
        <f>VLOOKUP($A78,INDICADORES!$A$5:$AB$350,D$19)</f>
        <v>1</v>
      </c>
      <c r="E78" s="115">
        <f>IF(A78=5201,0,VLOOKUP($A78,INDICADORES!$A$5:$AB$350,E$19))</f>
        <v>0.73159329957148422</v>
      </c>
      <c r="F78" s="115">
        <f>IF(A78=5201,0,VLOOKUP($A78,INDICADORES!$A$5:$AB$350,F$19))</f>
        <v>0.22303634126255584</v>
      </c>
      <c r="G78" s="115">
        <f>VLOOKUP($A78,INDICADORES!$A$5:$AB$350,G$19)</f>
        <v>1</v>
      </c>
      <c r="H78" s="115">
        <f>VLOOKUP($A78,INDICADORES!$A$5:$AB$350,H$19)</f>
        <v>0.97389999999999999</v>
      </c>
      <c r="I78" s="115">
        <f>VLOOKUP($A78,INDICADORES!$A$5:$AB$350,I$19)</f>
        <v>1</v>
      </c>
      <c r="J78" s="115">
        <f>VLOOKUP($A78,INDICADORES!$A$5:$AB$350,J$19)</f>
        <v>1</v>
      </c>
      <c r="K78" s="115">
        <f t="shared" si="6"/>
        <v>0.70790174016565854</v>
      </c>
      <c r="L78" s="92">
        <f t="shared" si="12"/>
        <v>11</v>
      </c>
      <c r="M78" s="92">
        <f t="shared" si="8"/>
        <v>19</v>
      </c>
      <c r="N78" s="116">
        <f t="shared" si="9"/>
        <v>0.70790174016565854</v>
      </c>
      <c r="O78" s="117">
        <f t="shared" si="10"/>
        <v>5.1687719497201808E-2</v>
      </c>
      <c r="P78" s="93">
        <f t="shared" si="11"/>
        <v>132493879</v>
      </c>
      <c r="Q78" s="103">
        <v>132493879</v>
      </c>
    </row>
    <row r="79" spans="1:17" x14ac:dyDescent="0.3">
      <c r="A79" s="91">
        <v>15101</v>
      </c>
      <c r="B79" s="92">
        <v>2</v>
      </c>
      <c r="C79" s="91" t="s">
        <v>709</v>
      </c>
      <c r="D79" s="115">
        <f>VLOOKUP($A79,INDICADORES!$A$5:$AB$350,D$19)</f>
        <v>1</v>
      </c>
      <c r="E79" s="115">
        <f>IF(A79=5201,0,VLOOKUP($A79,INDICADORES!$A$5:$AB$350,E$19))</f>
        <v>0.83322916666666669</v>
      </c>
      <c r="F79" s="115">
        <f>IF(A79=5201,0,VLOOKUP($A79,INDICADORES!$A$5:$AB$350,F$19))</f>
        <v>9.942487211872382E-2</v>
      </c>
      <c r="G79" s="115">
        <f>VLOOKUP($A79,INDICADORES!$A$5:$AB$350,G$19)</f>
        <v>1</v>
      </c>
      <c r="H79" s="115">
        <f>VLOOKUP($A79,INDICADORES!$A$5:$AB$350,H$19)</f>
        <v>0.93299999999999994</v>
      </c>
      <c r="I79" s="115">
        <f>VLOOKUP($A79,INDICADORES!$A$5:$AB$350,I$19)</f>
        <v>1</v>
      </c>
      <c r="J79" s="115">
        <f>VLOOKUP($A79,INDICADORES!$A$5:$AB$350,J$19)</f>
        <v>0.95411249999999992</v>
      </c>
      <c r="K79" s="115">
        <f t="shared" si="6"/>
        <v>0.70414205136301433</v>
      </c>
      <c r="L79" s="92">
        <f t="shared" si="12"/>
        <v>12</v>
      </c>
      <c r="M79" s="92">
        <f t="shared" si="8"/>
        <v>19</v>
      </c>
      <c r="N79" s="116">
        <f t="shared" si="9"/>
        <v>0.70414205136301433</v>
      </c>
      <c r="O79" s="117">
        <f t="shared" si="10"/>
        <v>5.1413204364377914E-2</v>
      </c>
      <c r="P79" s="93">
        <f t="shared" si="11"/>
        <v>131790199</v>
      </c>
      <c r="Q79" s="103">
        <v>131790199</v>
      </c>
    </row>
    <row r="80" spans="1:17" x14ac:dyDescent="0.3">
      <c r="A80" s="91">
        <v>10101</v>
      </c>
      <c r="B80" s="92">
        <v>2</v>
      </c>
      <c r="C80" s="91" t="s">
        <v>595</v>
      </c>
      <c r="D80" s="115">
        <f>VLOOKUP($A80,INDICADORES!$A$5:$AB$350,D$19)</f>
        <v>1</v>
      </c>
      <c r="E80" s="115">
        <f>IF(A80=5201,0,VLOOKUP($A80,INDICADORES!$A$5:$AB$350,E$19))</f>
        <v>0.74263120057512577</v>
      </c>
      <c r="F80" s="115">
        <f>IF(A80=5201,0,VLOOKUP($A80,INDICADORES!$A$5:$AB$350,F$19))</f>
        <v>0.19850597029882322</v>
      </c>
      <c r="G80" s="115">
        <f>VLOOKUP($A80,INDICADORES!$A$5:$AB$350,G$19)</f>
        <v>1</v>
      </c>
      <c r="H80" s="115">
        <f>VLOOKUP($A80,INDICADORES!$A$5:$AB$350,H$19)</f>
        <v>0.93819999999999992</v>
      </c>
      <c r="I80" s="115">
        <f>VLOOKUP($A80,INDICADORES!$A$5:$AB$350,I$19)</f>
        <v>1</v>
      </c>
      <c r="J80" s="115">
        <f>VLOOKUP($A80,INDICADORES!$A$5:$AB$350,J$19)</f>
        <v>1</v>
      </c>
      <c r="K80" s="115">
        <f t="shared" si="6"/>
        <v>0.70027741277599986</v>
      </c>
      <c r="L80" s="92">
        <f t="shared" si="12"/>
        <v>13</v>
      </c>
      <c r="M80" s="92">
        <f t="shared" si="8"/>
        <v>19</v>
      </c>
      <c r="N80" s="116">
        <f t="shared" si="9"/>
        <v>0.70027741277599986</v>
      </c>
      <c r="O80" s="117">
        <f t="shared" si="10"/>
        <v>5.113102628243546E-2</v>
      </c>
      <c r="P80" s="93">
        <f t="shared" si="11"/>
        <v>131066877</v>
      </c>
      <c r="Q80" s="103">
        <v>131066877</v>
      </c>
    </row>
    <row r="81" spans="1:17" x14ac:dyDescent="0.3">
      <c r="A81" s="91">
        <v>1107</v>
      </c>
      <c r="B81" s="92">
        <v>2</v>
      </c>
      <c r="C81" s="91" t="s">
        <v>390</v>
      </c>
      <c r="D81" s="115">
        <f>VLOOKUP($A81,INDICADORES!$A$5:$AB$350,D$19)</f>
        <v>1</v>
      </c>
      <c r="E81" s="115">
        <f>IF(A81=5201,0,VLOOKUP($A81,INDICADORES!$A$5:$AB$350,E$19))</f>
        <v>0.78846827900455663</v>
      </c>
      <c r="F81" s="115">
        <f>IF(A81=5201,0,VLOOKUP($A81,INDICADORES!$A$5:$AB$350,F$19))</f>
        <v>8.1333508852244329E-2</v>
      </c>
      <c r="G81" s="115">
        <f>VLOOKUP($A81,INDICADORES!$A$5:$AB$350,G$19)</f>
        <v>1</v>
      </c>
      <c r="H81" s="115">
        <f>VLOOKUP($A81,INDICADORES!$A$5:$AB$350,H$19)</f>
        <v>0.99769999999999992</v>
      </c>
      <c r="I81" s="115">
        <f>VLOOKUP($A81,INDICADORES!$A$5:$AB$350,I$19)</f>
        <v>1</v>
      </c>
      <c r="J81" s="115">
        <f>VLOOKUP($A81,INDICADORES!$A$5:$AB$350,J$19)</f>
        <v>1</v>
      </c>
      <c r="K81" s="115">
        <f t="shared" si="6"/>
        <v>0.69595227486465594</v>
      </c>
      <c r="L81" s="92">
        <f t="shared" si="12"/>
        <v>14</v>
      </c>
      <c r="M81" s="92">
        <f t="shared" si="8"/>
        <v>19</v>
      </c>
      <c r="N81" s="116">
        <f t="shared" si="9"/>
        <v>0.69595227486465594</v>
      </c>
      <c r="O81" s="117">
        <f t="shared" si="10"/>
        <v>5.0815224664126198E-2</v>
      </c>
      <c r="P81" s="93">
        <f t="shared" si="11"/>
        <v>130257366</v>
      </c>
      <c r="Q81" s="103">
        <v>130257366</v>
      </c>
    </row>
    <row r="82" spans="1:17" x14ac:dyDescent="0.3">
      <c r="A82" s="91">
        <v>5603</v>
      </c>
      <c r="B82" s="92">
        <v>2</v>
      </c>
      <c r="C82" s="91" t="s">
        <v>453</v>
      </c>
      <c r="D82" s="115">
        <f>VLOOKUP($A82,INDICADORES!$A$5:$AB$350,D$19)</f>
        <v>1</v>
      </c>
      <c r="E82" s="115">
        <f>IF(A82=5201,0,VLOOKUP($A82,INDICADORES!$A$5:$AB$350,E$19))</f>
        <v>0.81268624946785861</v>
      </c>
      <c r="F82" s="115">
        <f>IF(A82=5201,0,VLOOKUP($A82,INDICADORES!$A$5:$AB$350,F$19))</f>
        <v>6.4551528083544141E-2</v>
      </c>
      <c r="G82" s="115">
        <f>VLOOKUP($A82,INDICADORES!$A$5:$AB$350,G$19)</f>
        <v>1</v>
      </c>
      <c r="H82" s="115">
        <f>VLOOKUP($A82,INDICADORES!$A$5:$AB$350,H$19)</f>
        <v>0.96219999999999994</v>
      </c>
      <c r="I82" s="115">
        <f>VLOOKUP($A82,INDICADORES!$A$5:$AB$350,I$19)</f>
        <v>1</v>
      </c>
      <c r="J82" s="115">
        <f>VLOOKUP($A82,INDICADORES!$A$5:$AB$350,J$19)</f>
        <v>1</v>
      </c>
      <c r="K82" s="115">
        <f t="shared" si="6"/>
        <v>0.69490806933463656</v>
      </c>
      <c r="L82" s="92">
        <f t="shared" si="12"/>
        <v>15</v>
      </c>
      <c r="M82" s="92">
        <f t="shared" si="8"/>
        <v>19</v>
      </c>
      <c r="N82" s="116">
        <f t="shared" si="9"/>
        <v>0.69490806933463656</v>
      </c>
      <c r="O82" s="117">
        <f t="shared" si="10"/>
        <v>5.0738981593272274E-2</v>
      </c>
      <c r="P82" s="93">
        <f t="shared" si="11"/>
        <v>130061928</v>
      </c>
      <c r="Q82" s="103">
        <v>130061928</v>
      </c>
    </row>
    <row r="83" spans="1:17" x14ac:dyDescent="0.3">
      <c r="A83" s="91">
        <v>5601</v>
      </c>
      <c r="B83" s="92">
        <v>2</v>
      </c>
      <c r="C83" s="91" t="s">
        <v>451</v>
      </c>
      <c r="D83" s="115">
        <f>VLOOKUP($A83,INDICADORES!$A$5:$AB$350,D$19)</f>
        <v>1</v>
      </c>
      <c r="E83" s="115">
        <f>IF(A83=5201,0,VLOOKUP($A83,INDICADORES!$A$5:$AB$350,E$19))</f>
        <v>0.81758652946679145</v>
      </c>
      <c r="F83" s="115">
        <f>IF(A83=5201,0,VLOOKUP($A83,INDICADORES!$A$5:$AB$350,F$19))</f>
        <v>0.14281296949024105</v>
      </c>
      <c r="G83" s="115">
        <f>VLOOKUP($A83,INDICADORES!$A$5:$AB$350,G$19)</f>
        <v>1</v>
      </c>
      <c r="H83" s="115">
        <f>VLOOKUP($A83,INDICADORES!$A$5:$AB$350,H$19)</f>
        <v>0.80319999999999991</v>
      </c>
      <c r="I83" s="115">
        <f>VLOOKUP($A83,INDICADORES!$A$5:$AB$350,I$19)</f>
        <v>1</v>
      </c>
      <c r="J83" s="115">
        <f>VLOOKUP($A83,INDICADORES!$A$5:$AB$350,J$19)</f>
        <v>1</v>
      </c>
      <c r="K83" s="115">
        <f t="shared" si="6"/>
        <v>0.69233852768593729</v>
      </c>
      <c r="L83" s="92">
        <f t="shared" si="12"/>
        <v>16</v>
      </c>
      <c r="M83" s="92">
        <f t="shared" si="8"/>
        <v>19</v>
      </c>
      <c r="N83" s="116">
        <f t="shared" si="9"/>
        <v>0.69233852768593729</v>
      </c>
      <c r="O83" s="117">
        <f t="shared" si="10"/>
        <v>5.0551365515448726E-2</v>
      </c>
      <c r="P83" s="93">
        <f t="shared" si="11"/>
        <v>129581002</v>
      </c>
      <c r="Q83" s="103">
        <v>129581002</v>
      </c>
    </row>
    <row r="84" spans="1:17" x14ac:dyDescent="0.3">
      <c r="A84" s="91">
        <v>2201</v>
      </c>
      <c r="B84" s="92">
        <v>2</v>
      </c>
      <c r="C84" s="91" t="s">
        <v>400</v>
      </c>
      <c r="D84" s="115">
        <f>VLOOKUP($A84,INDICADORES!$A$5:$AB$350,D$19)</f>
        <v>1</v>
      </c>
      <c r="E84" s="115">
        <f>IF(A84=5201,0,VLOOKUP($A84,INDICADORES!$A$5:$AB$350,E$19))</f>
        <v>0.82979373567608861</v>
      </c>
      <c r="F84" s="115">
        <f>IF(A84=5201,0,VLOOKUP($A84,INDICADORES!$A$5:$AB$350,F$19))</f>
        <v>0.13589210694947862</v>
      </c>
      <c r="G84" s="115">
        <f>VLOOKUP($A84,INDICADORES!$A$5:$AB$350,G$19)</f>
        <v>1</v>
      </c>
      <c r="H84" s="115">
        <f>VLOOKUP($A84,INDICADORES!$A$5:$AB$350,H$19)</f>
        <v>0.79430000000000012</v>
      </c>
      <c r="I84" s="115">
        <f>VLOOKUP($A84,INDICADORES!$A$5:$AB$350,I$19)</f>
        <v>1</v>
      </c>
      <c r="J84" s="115">
        <f>VLOOKUP($A84,INDICADORES!$A$5:$AB$350,J$19)</f>
        <v>0.88639174999999992</v>
      </c>
      <c r="K84" s="115">
        <f t="shared" si="6"/>
        <v>0.68786542172400078</v>
      </c>
      <c r="L84" s="92">
        <f t="shared" si="12"/>
        <v>17</v>
      </c>
      <c r="M84" s="92">
        <f t="shared" si="8"/>
        <v>19</v>
      </c>
      <c r="N84" s="116">
        <f t="shared" si="9"/>
        <v>0.68786542172400078</v>
      </c>
      <c r="O84" s="117">
        <f t="shared" si="10"/>
        <v>5.0224759952665773E-2</v>
      </c>
      <c r="P84" s="93">
        <f t="shared" si="11"/>
        <v>128743797</v>
      </c>
      <c r="Q84" s="103">
        <v>128743797</v>
      </c>
    </row>
    <row r="85" spans="1:17" x14ac:dyDescent="0.3">
      <c r="A85" s="91">
        <v>6108</v>
      </c>
      <c r="B85" s="92">
        <v>2</v>
      </c>
      <c r="C85" s="91" t="s">
        <v>474</v>
      </c>
      <c r="D85" s="115">
        <f>VLOOKUP($A85,INDICADORES!$A$5:$AB$350,D$19)</f>
        <v>1</v>
      </c>
      <c r="E85" s="115">
        <f>IF(A85=5201,0,VLOOKUP($A85,INDICADORES!$A$5:$AB$350,E$19))</f>
        <v>0.68240146654445466</v>
      </c>
      <c r="F85" s="115">
        <f>IF(A85=5201,0,VLOOKUP($A85,INDICADORES!$A$5:$AB$350,F$19))</f>
        <v>0.20386545948616491</v>
      </c>
      <c r="G85" s="115">
        <f>VLOOKUP($A85,INDICADORES!$A$5:$AB$350,G$19)</f>
        <v>1</v>
      </c>
      <c r="H85" s="115">
        <f>VLOOKUP($A85,INDICADORES!$A$5:$AB$350,H$19)</f>
        <v>0.94599999999999995</v>
      </c>
      <c r="I85" s="115">
        <f>VLOOKUP($A85,INDICADORES!$A$5:$AB$350,I$19)</f>
        <v>1</v>
      </c>
      <c r="J85" s="115">
        <f>VLOOKUP($A85,INDICADORES!$A$5:$AB$350,J$19)</f>
        <v>1</v>
      </c>
      <c r="K85" s="115">
        <f t="shared" ref="K85:K148" si="13">IF(D85=0,0,IF(A85=5201,SUMPRODUCT(E85:J85,$E$15:$J$15),SUMPRODUCT(E85:J85,$E$16:$J$16)))</f>
        <v>0.6817068781621004</v>
      </c>
      <c r="L85" s="92">
        <f t="shared" si="12"/>
        <v>18</v>
      </c>
      <c r="M85" s="92">
        <f t="shared" ref="M85:M148" si="14">VLOOKUP(B85,$B$4:$E$9,4)</f>
        <v>19</v>
      </c>
      <c r="N85" s="116">
        <f t="shared" si="9"/>
        <v>0.6817068781621004</v>
      </c>
      <c r="O85" s="117">
        <f t="shared" si="10"/>
        <v>4.9775091511302272E-2</v>
      </c>
      <c r="P85" s="93">
        <f t="shared" si="11"/>
        <v>127591138</v>
      </c>
      <c r="Q85" s="103">
        <v>127591138</v>
      </c>
    </row>
    <row r="86" spans="1:17" x14ac:dyDescent="0.3">
      <c r="A86" s="91">
        <v>8301</v>
      </c>
      <c r="B86" s="92">
        <v>2</v>
      </c>
      <c r="C86" s="91" t="s">
        <v>547</v>
      </c>
      <c r="D86" s="115">
        <f>VLOOKUP($A86,INDICADORES!$A$5:$AB$350,D$19)</f>
        <v>1</v>
      </c>
      <c r="E86" s="115">
        <f>IF(A86=5201,0,VLOOKUP($A86,INDICADORES!$A$5:$AB$350,E$19))</f>
        <v>0.69898810185699989</v>
      </c>
      <c r="F86" s="115">
        <f>IF(A86=5201,0,VLOOKUP($A86,INDICADORES!$A$5:$AB$350,F$19))</f>
        <v>0.1367992958274335</v>
      </c>
      <c r="G86" s="115">
        <f>VLOOKUP($A86,INDICADORES!$A$5:$AB$350,G$19)</f>
        <v>1</v>
      </c>
      <c r="H86" s="115">
        <f>VLOOKUP($A86,INDICADORES!$A$5:$AB$350,H$19)</f>
        <v>0.99409999999999998</v>
      </c>
      <c r="I86" s="115">
        <f>VLOOKUP($A86,INDICADORES!$A$5:$AB$350,I$19)</f>
        <v>1</v>
      </c>
      <c r="J86" s="115">
        <f>VLOOKUP($A86,INDICADORES!$A$5:$AB$350,J$19)</f>
        <v>1</v>
      </c>
      <c r="K86" s="115">
        <f t="shared" si="13"/>
        <v>0.6779606596068084</v>
      </c>
      <c r="L86" s="92">
        <f t="shared" si="12"/>
        <v>19</v>
      </c>
      <c r="M86" s="92">
        <f t="shared" si="14"/>
        <v>19</v>
      </c>
      <c r="N86" s="116">
        <f t="shared" ref="N86:N149" si="15">IF(L86&lt;=M86,K86,0)</f>
        <v>0.6779606596068084</v>
      </c>
      <c r="O86" s="117">
        <f t="shared" ref="O86:O149" si="16">N86/VLOOKUP(B86,$B$4:$F$9,5,0)</f>
        <v>4.9501559913801417E-2</v>
      </c>
      <c r="P86" s="93">
        <f t="shared" ref="P86:P149" si="17">ROUND(O86*VLOOKUP(B86,$B$4:$F$9,3,0),0)</f>
        <v>126889980</v>
      </c>
      <c r="Q86" s="103">
        <v>126889980</v>
      </c>
    </row>
    <row r="87" spans="1:17" x14ac:dyDescent="0.3">
      <c r="A87" s="91">
        <v>13301</v>
      </c>
      <c r="B87" s="92">
        <v>2</v>
      </c>
      <c r="C87" s="91" t="s">
        <v>678</v>
      </c>
      <c r="D87" s="115">
        <f>VLOOKUP($A87,INDICADORES!$A$5:$AB$350,D$19)</f>
        <v>1</v>
      </c>
      <c r="E87" s="115">
        <f>IF(A87=5201,0,VLOOKUP($A87,INDICADORES!$A$5:$AB$350,E$19))</f>
        <v>0.52353616532721015</v>
      </c>
      <c r="F87" s="115">
        <f>IF(A87=5201,0,VLOOKUP($A87,INDICADORES!$A$5:$AB$350,F$19))</f>
        <v>0.36652135626490956</v>
      </c>
      <c r="G87" s="115">
        <f>VLOOKUP($A87,INDICADORES!$A$5:$AB$350,G$19)</f>
        <v>1</v>
      </c>
      <c r="H87" s="115">
        <f>VLOOKUP($A87,INDICADORES!$A$5:$AB$350,H$19)</f>
        <v>1</v>
      </c>
      <c r="I87" s="115">
        <f>VLOOKUP($A87,INDICADORES!$A$5:$AB$350,I$19)</f>
        <v>1</v>
      </c>
      <c r="J87" s="115">
        <f>VLOOKUP($A87,INDICADORES!$A$5:$AB$350,J$19)</f>
        <v>0.97917500000000002</v>
      </c>
      <c r="K87" s="115">
        <f t="shared" si="13"/>
        <v>0.67382674693075106</v>
      </c>
      <c r="L87" s="92">
        <f t="shared" si="12"/>
        <v>20</v>
      </c>
      <c r="M87" s="92">
        <f t="shared" si="14"/>
        <v>19</v>
      </c>
      <c r="N87" s="116">
        <f t="shared" si="15"/>
        <v>0</v>
      </c>
      <c r="O87" s="117">
        <f t="shared" si="16"/>
        <v>0</v>
      </c>
      <c r="P87" s="93">
        <f t="shared" si="17"/>
        <v>0</v>
      </c>
      <c r="Q87" s="103">
        <v>0</v>
      </c>
    </row>
    <row r="88" spans="1:17" x14ac:dyDescent="0.3">
      <c r="A88" s="91">
        <v>16103</v>
      </c>
      <c r="B88" s="92">
        <v>2</v>
      </c>
      <c r="C88" s="91" t="s">
        <v>718</v>
      </c>
      <c r="D88" s="116">
        <f>VLOOKUP($A88,INDICADORES!$A$5:$AB$350,D$19)</f>
        <v>1</v>
      </c>
      <c r="E88" s="116">
        <f>IF(A88=5201,0,VLOOKUP($A88,INDICADORES!$A$5:$AB$350,E$19))</f>
        <v>0.75736961451247165</v>
      </c>
      <c r="F88" s="116">
        <f>IF(A88=5201,0,VLOOKUP($A88,INDICADORES!$A$5:$AB$350,F$19))</f>
        <v>0.14372392514637961</v>
      </c>
      <c r="G88" s="116">
        <f>VLOOKUP($A88,INDICADORES!$A$5:$AB$350,G$19)</f>
        <v>1</v>
      </c>
      <c r="H88" s="116">
        <f>VLOOKUP($A88,INDICADORES!$A$5:$AB$350,H$19)</f>
        <v>0.80689999999999995</v>
      </c>
      <c r="I88" s="116">
        <f>VLOOKUP($A88,INDICADORES!$A$5:$AB$350,I$19)</f>
        <v>1</v>
      </c>
      <c r="J88" s="116">
        <f>VLOOKUP($A88,INDICADORES!$A$5:$AB$350,J$19)</f>
        <v>1</v>
      </c>
      <c r="K88" s="115">
        <f t="shared" si="13"/>
        <v>0.67204534636596003</v>
      </c>
      <c r="L88" s="92">
        <f t="shared" si="12"/>
        <v>21</v>
      </c>
      <c r="M88" s="92">
        <f t="shared" si="14"/>
        <v>19</v>
      </c>
      <c r="N88" s="116">
        <f t="shared" si="15"/>
        <v>0</v>
      </c>
      <c r="O88" s="117">
        <f t="shared" si="16"/>
        <v>0</v>
      </c>
      <c r="P88" s="93">
        <f t="shared" si="17"/>
        <v>0</v>
      </c>
      <c r="Q88" s="103">
        <v>0</v>
      </c>
    </row>
    <row r="89" spans="1:17" x14ac:dyDescent="0.3">
      <c r="A89" s="91">
        <v>1101</v>
      </c>
      <c r="B89" s="92">
        <v>2</v>
      </c>
      <c r="C89" s="91" t="s">
        <v>393</v>
      </c>
      <c r="D89" s="115">
        <f>VLOOKUP($A89,INDICADORES!$A$5:$AB$350,D$19)</f>
        <v>1</v>
      </c>
      <c r="E89" s="115">
        <f>IF(A89=5201,0,VLOOKUP($A89,INDICADORES!$A$5:$AB$350,E$19))</f>
        <v>0.63241969576215395</v>
      </c>
      <c r="F89" s="115">
        <f>IF(A89=5201,0,VLOOKUP($A89,INDICADORES!$A$5:$AB$350,F$19))</f>
        <v>0.22139466792177431</v>
      </c>
      <c r="G89" s="115">
        <f>VLOOKUP($A89,INDICADORES!$A$5:$AB$350,G$19)</f>
        <v>1</v>
      </c>
      <c r="H89" s="115">
        <f>VLOOKUP($A89,INDICADORES!$A$5:$AB$350,H$19)</f>
        <v>0.95819999999999994</v>
      </c>
      <c r="I89" s="115">
        <f>VLOOKUP($A89,INDICADORES!$A$5:$AB$350,I$19)</f>
        <v>1</v>
      </c>
      <c r="J89" s="115">
        <f>VLOOKUP($A89,INDICADORES!$A$5:$AB$350,J$19)</f>
        <v>1</v>
      </c>
      <c r="K89" s="115">
        <f t="shared" si="13"/>
        <v>0.67042556049719759</v>
      </c>
      <c r="L89" s="92">
        <f t="shared" si="12"/>
        <v>22</v>
      </c>
      <c r="M89" s="92">
        <f t="shared" si="14"/>
        <v>19</v>
      </c>
      <c r="N89" s="116">
        <f t="shared" si="15"/>
        <v>0</v>
      </c>
      <c r="O89" s="117">
        <f t="shared" si="16"/>
        <v>0</v>
      </c>
      <c r="P89" s="93">
        <f t="shared" si="17"/>
        <v>0</v>
      </c>
      <c r="Q89" s="103">
        <v>0</v>
      </c>
    </row>
    <row r="90" spans="1:17" x14ac:dyDescent="0.3">
      <c r="A90" s="91">
        <v>4102</v>
      </c>
      <c r="B90" s="92">
        <v>2</v>
      </c>
      <c r="C90" s="91" t="s">
        <v>415</v>
      </c>
      <c r="D90" s="115">
        <f>VLOOKUP($A90,INDICADORES!$A$5:$AB$350,D$19)</f>
        <v>1</v>
      </c>
      <c r="E90" s="115">
        <f>IF(A90=5201,0,VLOOKUP($A90,INDICADORES!$A$5:$AB$350,E$19))</f>
        <v>0.70854835090868296</v>
      </c>
      <c r="F90" s="115">
        <f>IF(A90=5201,0,VLOOKUP($A90,INDICADORES!$A$5:$AB$350,F$19))</f>
        <v>0.14111042867996734</v>
      </c>
      <c r="G90" s="115">
        <f>VLOOKUP($A90,INDICADORES!$A$5:$AB$350,G$19)</f>
        <v>1</v>
      </c>
      <c r="H90" s="115">
        <f>VLOOKUP($A90,INDICADORES!$A$5:$AB$350,H$19)</f>
        <v>1</v>
      </c>
      <c r="I90" s="115">
        <f>VLOOKUP($A90,INDICADORES!$A$5:$AB$350,I$19)</f>
        <v>0.70866678149286211</v>
      </c>
      <c r="J90" s="115">
        <f>VLOOKUP($A90,INDICADORES!$A$5:$AB$350,J$19)</f>
        <v>0.97917500000000002</v>
      </c>
      <c r="K90" s="115">
        <f t="shared" si="13"/>
        <v>0.66766161906267396</v>
      </c>
      <c r="L90" s="92">
        <f t="shared" si="12"/>
        <v>23</v>
      </c>
      <c r="M90" s="92">
        <f t="shared" si="14"/>
        <v>19</v>
      </c>
      <c r="N90" s="116">
        <f t="shared" si="15"/>
        <v>0</v>
      </c>
      <c r="O90" s="117">
        <f t="shared" si="16"/>
        <v>0</v>
      </c>
      <c r="P90" s="93">
        <f t="shared" si="17"/>
        <v>0</v>
      </c>
      <c r="Q90" s="103">
        <v>0</v>
      </c>
    </row>
    <row r="91" spans="1:17" x14ac:dyDescent="0.3">
      <c r="A91" s="91">
        <v>8107</v>
      </c>
      <c r="B91" s="92">
        <v>2</v>
      </c>
      <c r="C91" s="91" t="s">
        <v>536</v>
      </c>
      <c r="D91" s="115">
        <f>VLOOKUP($A91,INDICADORES!$A$5:$AB$350,D$19)</f>
        <v>1</v>
      </c>
      <c r="E91" s="115">
        <f>IF(A91=5201,0,VLOOKUP($A91,INDICADORES!$A$5:$AB$350,E$19))</f>
        <v>0.65630252100840336</v>
      </c>
      <c r="F91" s="115">
        <f>IF(A91=5201,0,VLOOKUP($A91,INDICADORES!$A$5:$AB$350,F$19))</f>
        <v>0.1140833134932016</v>
      </c>
      <c r="G91" s="115">
        <f>VLOOKUP($A91,INDICADORES!$A$5:$AB$350,G$19)</f>
        <v>1</v>
      </c>
      <c r="H91" s="115">
        <f>VLOOKUP($A91,INDICADORES!$A$5:$AB$350,H$19)</f>
        <v>0.98069999999999991</v>
      </c>
      <c r="I91" s="115">
        <f>VLOOKUP($A91,INDICADORES!$A$5:$AB$350,I$19)</f>
        <v>1</v>
      </c>
      <c r="J91" s="115">
        <f>VLOOKUP($A91,INDICADORES!$A$5:$AB$350,J$19)</f>
        <v>1</v>
      </c>
      <c r="K91" s="115">
        <f t="shared" si="13"/>
        <v>0.65533171072624152</v>
      </c>
      <c r="L91" s="92">
        <f t="shared" si="12"/>
        <v>24</v>
      </c>
      <c r="M91" s="92">
        <f t="shared" si="14"/>
        <v>19</v>
      </c>
      <c r="N91" s="116">
        <f t="shared" si="15"/>
        <v>0</v>
      </c>
      <c r="O91" s="117">
        <f t="shared" si="16"/>
        <v>0</v>
      </c>
      <c r="P91" s="93">
        <f t="shared" si="17"/>
        <v>0</v>
      </c>
      <c r="Q91" s="103">
        <v>0</v>
      </c>
    </row>
    <row r="92" spans="1:17" x14ac:dyDescent="0.3">
      <c r="A92" s="91">
        <v>13604</v>
      </c>
      <c r="B92" s="92">
        <v>2</v>
      </c>
      <c r="C92" s="91" t="s">
        <v>693</v>
      </c>
      <c r="D92" s="115">
        <f>VLOOKUP($A92,INDICADORES!$A$5:$AB$350,D$19)</f>
        <v>1</v>
      </c>
      <c r="E92" s="115">
        <f>IF(A92=5201,0,VLOOKUP($A92,INDICADORES!$A$5:$AB$350,E$19))</f>
        <v>0.6463860933211345</v>
      </c>
      <c r="F92" s="115">
        <f>IF(A92=5201,0,VLOOKUP($A92,INDICADORES!$A$5:$AB$350,F$19))</f>
        <v>0.14642076369221504</v>
      </c>
      <c r="G92" s="115">
        <f>VLOOKUP($A92,INDICADORES!$A$5:$AB$350,G$19)</f>
        <v>1</v>
      </c>
      <c r="H92" s="115">
        <f>VLOOKUP($A92,INDICADORES!$A$5:$AB$350,H$19)</f>
        <v>0.92059999999999997</v>
      </c>
      <c r="I92" s="115">
        <f>VLOOKUP($A92,INDICADORES!$A$5:$AB$350,I$19)</f>
        <v>1</v>
      </c>
      <c r="J92" s="115">
        <f>VLOOKUP($A92,INDICADORES!$A$5:$AB$350,J$19)</f>
        <v>1</v>
      </c>
      <c r="K92" s="115">
        <f t="shared" si="13"/>
        <v>0.65093032358545089</v>
      </c>
      <c r="L92" s="92">
        <f t="shared" si="12"/>
        <v>25</v>
      </c>
      <c r="M92" s="92">
        <f t="shared" si="14"/>
        <v>19</v>
      </c>
      <c r="N92" s="116">
        <f t="shared" si="15"/>
        <v>0</v>
      </c>
      <c r="O92" s="117">
        <f t="shared" si="16"/>
        <v>0</v>
      </c>
      <c r="P92" s="93">
        <f t="shared" si="17"/>
        <v>0</v>
      </c>
      <c r="Q92" s="103">
        <v>0</v>
      </c>
    </row>
    <row r="93" spans="1:17" x14ac:dyDescent="0.3">
      <c r="A93" s="91">
        <v>5502</v>
      </c>
      <c r="B93" s="92">
        <v>2</v>
      </c>
      <c r="C93" s="91" t="s">
        <v>429</v>
      </c>
      <c r="D93" s="115">
        <f>VLOOKUP($A93,INDICADORES!$A$5:$AB$350,D$19)</f>
        <v>1</v>
      </c>
      <c r="E93" s="115">
        <f>IF(A93=5201,0,VLOOKUP($A93,INDICADORES!$A$5:$AB$350,E$19))</f>
        <v>0.64439447478316736</v>
      </c>
      <c r="F93" s="115">
        <f>IF(A93=5201,0,VLOOKUP($A93,INDICADORES!$A$5:$AB$350,F$19))</f>
        <v>0.12279911510126032</v>
      </c>
      <c r="G93" s="115">
        <f>VLOOKUP($A93,INDICADORES!$A$5:$AB$350,G$19)</f>
        <v>1</v>
      </c>
      <c r="H93" s="115">
        <f>VLOOKUP($A93,INDICADORES!$A$5:$AB$350,H$19)</f>
        <v>0.9274</v>
      </c>
      <c r="I93" s="115">
        <f>VLOOKUP($A93,INDICADORES!$A$5:$AB$350,I$19)</f>
        <v>1</v>
      </c>
      <c r="J93" s="115">
        <f>VLOOKUP($A93,INDICADORES!$A$5:$AB$350,J$19)</f>
        <v>1</v>
      </c>
      <c r="K93" s="115">
        <f t="shared" si="13"/>
        <v>0.64534784494942365</v>
      </c>
      <c r="L93" s="92">
        <f t="shared" si="12"/>
        <v>26</v>
      </c>
      <c r="M93" s="92">
        <f t="shared" si="14"/>
        <v>19</v>
      </c>
      <c r="N93" s="116">
        <f t="shared" si="15"/>
        <v>0</v>
      </c>
      <c r="O93" s="117">
        <f t="shared" si="16"/>
        <v>0</v>
      </c>
      <c r="P93" s="93">
        <f t="shared" si="17"/>
        <v>0</v>
      </c>
      <c r="Q93" s="103">
        <v>0</v>
      </c>
    </row>
    <row r="94" spans="1:17" x14ac:dyDescent="0.3">
      <c r="A94" s="91">
        <v>11101</v>
      </c>
      <c r="B94" s="92">
        <v>2</v>
      </c>
      <c r="C94" s="91" t="s">
        <v>634</v>
      </c>
      <c r="D94" s="115">
        <f>VLOOKUP($A94,INDICADORES!$A$5:$AB$350,D$19)</f>
        <v>1</v>
      </c>
      <c r="E94" s="115">
        <f>IF(A94=5201,0,VLOOKUP($A94,INDICADORES!$A$5:$AB$350,E$19))</f>
        <v>0.59772296015180271</v>
      </c>
      <c r="F94" s="115">
        <f>IF(A94=5201,0,VLOOKUP($A94,INDICADORES!$A$5:$AB$350,F$19))</f>
        <v>0.12379359542759834</v>
      </c>
      <c r="G94" s="115">
        <f>VLOOKUP($A94,INDICADORES!$A$5:$AB$350,G$19)</f>
        <v>1</v>
      </c>
      <c r="H94" s="115">
        <f>VLOOKUP($A94,INDICADORES!$A$5:$AB$350,H$19)</f>
        <v>0.93200000000000005</v>
      </c>
      <c r="I94" s="115">
        <f>VLOOKUP($A94,INDICADORES!$A$5:$AB$350,I$19)</f>
        <v>1</v>
      </c>
      <c r="J94" s="115">
        <f>VLOOKUP($A94,INDICADORES!$A$5:$AB$350,J$19)</f>
        <v>1</v>
      </c>
      <c r="K94" s="115">
        <f t="shared" si="13"/>
        <v>0.62995143491003058</v>
      </c>
      <c r="L94" s="92">
        <f t="shared" si="12"/>
        <v>27</v>
      </c>
      <c r="M94" s="92">
        <f t="shared" si="14"/>
        <v>19</v>
      </c>
      <c r="N94" s="116">
        <f t="shared" si="15"/>
        <v>0</v>
      </c>
      <c r="O94" s="117">
        <f t="shared" si="16"/>
        <v>0</v>
      </c>
      <c r="P94" s="93">
        <f t="shared" si="17"/>
        <v>0</v>
      </c>
      <c r="Q94" s="103">
        <v>0</v>
      </c>
    </row>
    <row r="95" spans="1:17" x14ac:dyDescent="0.3">
      <c r="A95" s="91">
        <v>4101</v>
      </c>
      <c r="B95" s="92">
        <v>2</v>
      </c>
      <c r="C95" s="91" t="s">
        <v>414</v>
      </c>
      <c r="D95" s="115">
        <f>VLOOKUP($A95,INDICADORES!$A$5:$AB$350,D$19)</f>
        <v>0</v>
      </c>
      <c r="E95" s="115">
        <f>IF(A95=5201,0,VLOOKUP($A95,INDICADORES!$A$5:$AB$350,E$19))</f>
        <v>0.75962918805810364</v>
      </c>
      <c r="F95" s="115">
        <f>IF(A95=5201,0,VLOOKUP($A95,INDICADORES!$A$5:$AB$350,F$19))</f>
        <v>0.19845597947740568</v>
      </c>
      <c r="G95" s="115">
        <f>VLOOKUP($A95,INDICADORES!$A$5:$AB$350,G$19)</f>
        <v>1</v>
      </c>
      <c r="H95" s="115">
        <f>VLOOKUP($A95,INDICADORES!$A$5:$AB$350,H$19)</f>
        <v>0.99450000000000005</v>
      </c>
      <c r="I95" s="115">
        <f>VLOOKUP($A95,INDICADORES!$A$5:$AB$350,I$19)</f>
        <v>0.85300460852695981</v>
      </c>
      <c r="J95" s="115">
        <f>VLOOKUP($A95,INDICADORES!$A$5:$AB$350,J$19)</f>
        <v>0.98957499999999998</v>
      </c>
      <c r="K95" s="115">
        <f t="shared" si="13"/>
        <v>0</v>
      </c>
      <c r="L95" s="92">
        <f t="shared" si="12"/>
        <v>28</v>
      </c>
      <c r="M95" s="92">
        <f t="shared" si="14"/>
        <v>19</v>
      </c>
      <c r="N95" s="116">
        <f t="shared" si="15"/>
        <v>0</v>
      </c>
      <c r="O95" s="117">
        <f t="shared" si="16"/>
        <v>0</v>
      </c>
      <c r="P95" s="93">
        <f t="shared" si="17"/>
        <v>0</v>
      </c>
      <c r="Q95" s="103">
        <v>0</v>
      </c>
    </row>
    <row r="96" spans="1:17" x14ac:dyDescent="0.3">
      <c r="A96" s="91">
        <v>5605</v>
      </c>
      <c r="B96" s="92">
        <v>2</v>
      </c>
      <c r="C96" s="91" t="s">
        <v>455</v>
      </c>
      <c r="D96" s="115">
        <f>VLOOKUP($A96,INDICADORES!$A$5:$AB$350,D$19)</f>
        <v>0</v>
      </c>
      <c r="E96" s="115">
        <f>IF(A96=5201,0,VLOOKUP($A96,INDICADORES!$A$5:$AB$350,E$19))</f>
        <v>0.56324830817282667</v>
      </c>
      <c r="F96" s="115">
        <f>IF(A96=5201,0,VLOOKUP($A96,INDICADORES!$A$5:$AB$350,F$19))</f>
        <v>3.6843968764638135E-2</v>
      </c>
      <c r="G96" s="115">
        <f>VLOOKUP($A96,INDICADORES!$A$5:$AB$350,G$19)</f>
        <v>1</v>
      </c>
      <c r="H96" s="115">
        <f>VLOOKUP($A96,INDICADORES!$A$5:$AB$350,H$19)</f>
        <v>0.8569</v>
      </c>
      <c r="I96" s="115">
        <f>VLOOKUP($A96,INDICADORES!$A$5:$AB$350,I$19)</f>
        <v>1</v>
      </c>
      <c r="J96" s="115">
        <f>VLOOKUP($A96,INDICADORES!$A$5:$AB$350,J$19)</f>
        <v>0.94790825000000001</v>
      </c>
      <c r="K96" s="115">
        <f t="shared" si="13"/>
        <v>0</v>
      </c>
      <c r="L96" s="92">
        <f t="shared" si="12"/>
        <v>28</v>
      </c>
      <c r="M96" s="92">
        <f t="shared" si="14"/>
        <v>19</v>
      </c>
      <c r="N96" s="116">
        <f t="shared" si="15"/>
        <v>0</v>
      </c>
      <c r="O96" s="117">
        <f t="shared" si="16"/>
        <v>0</v>
      </c>
      <c r="P96" s="93">
        <f t="shared" si="17"/>
        <v>0</v>
      </c>
      <c r="Q96" s="103">
        <v>0</v>
      </c>
    </row>
    <row r="97" spans="1:17" x14ac:dyDescent="0.3">
      <c r="A97" s="91">
        <v>7301</v>
      </c>
      <c r="B97" s="92">
        <v>2</v>
      </c>
      <c r="C97" s="91" t="s">
        <v>513</v>
      </c>
      <c r="D97" s="115">
        <f>VLOOKUP($A97,INDICADORES!$A$5:$AB$350,D$19)</f>
        <v>0</v>
      </c>
      <c r="E97" s="115">
        <f>IF(A97=5201,0,VLOOKUP($A97,INDICADORES!$A$5:$AB$350,E$19))</f>
        <v>0.86552126418496134</v>
      </c>
      <c r="F97" s="115">
        <f>IF(A97=5201,0,VLOOKUP($A97,INDICADORES!$A$5:$AB$350,F$19))</f>
        <v>0.10304412390007242</v>
      </c>
      <c r="G97" s="115">
        <f>VLOOKUP($A97,INDICADORES!$A$5:$AB$350,G$19)</f>
        <v>1</v>
      </c>
      <c r="H97" s="115">
        <f>VLOOKUP($A97,INDICADORES!$A$5:$AB$350,H$19)</f>
        <v>1</v>
      </c>
      <c r="I97" s="115">
        <f>VLOOKUP($A97,INDICADORES!$A$5:$AB$350,I$19)</f>
        <v>0.95543055430561685</v>
      </c>
      <c r="J97" s="115">
        <f>VLOOKUP($A97,INDICADORES!$A$5:$AB$350,J$19)</f>
        <v>1</v>
      </c>
      <c r="K97" s="115">
        <f t="shared" si="13"/>
        <v>0</v>
      </c>
      <c r="L97" s="92">
        <f t="shared" si="12"/>
        <v>28</v>
      </c>
      <c r="M97" s="92">
        <f t="shared" si="14"/>
        <v>19</v>
      </c>
      <c r="N97" s="116">
        <f t="shared" si="15"/>
        <v>0</v>
      </c>
      <c r="O97" s="117">
        <f t="shared" si="16"/>
        <v>0</v>
      </c>
      <c r="P97" s="93">
        <f t="shared" si="17"/>
        <v>0</v>
      </c>
      <c r="Q97" s="103">
        <v>0</v>
      </c>
    </row>
    <row r="98" spans="1:17" x14ac:dyDescent="0.3">
      <c r="A98" s="91">
        <v>8102</v>
      </c>
      <c r="B98" s="92">
        <v>2</v>
      </c>
      <c r="C98" s="91" t="s">
        <v>531</v>
      </c>
      <c r="D98" s="115">
        <f>VLOOKUP($A98,INDICADORES!$A$5:$AB$350,D$19)</f>
        <v>0</v>
      </c>
      <c r="E98" s="115">
        <f>IF(A98=5201,0,VLOOKUP($A98,INDICADORES!$A$5:$AB$350,E$19))</f>
        <v>0.78765393116514049</v>
      </c>
      <c r="F98" s="115">
        <f>IF(A98=5201,0,VLOOKUP($A98,INDICADORES!$A$5:$AB$350,F$19))</f>
        <v>0.21519679779893028</v>
      </c>
      <c r="G98" s="115">
        <f>VLOOKUP($A98,INDICADORES!$A$5:$AB$350,G$19)</f>
        <v>1</v>
      </c>
      <c r="H98" s="115">
        <f>VLOOKUP($A98,INDICADORES!$A$5:$AB$350,H$19)</f>
        <v>0.92099999999999993</v>
      </c>
      <c r="I98" s="115">
        <f>VLOOKUP($A98,INDICADORES!$A$5:$AB$350,I$19)</f>
        <v>1</v>
      </c>
      <c r="J98" s="115">
        <f>VLOOKUP($A98,INDICADORES!$A$5:$AB$350,J$19)</f>
        <v>0.84530425000000009</v>
      </c>
      <c r="K98" s="115">
        <f t="shared" si="13"/>
        <v>0</v>
      </c>
      <c r="L98" s="92">
        <f t="shared" si="12"/>
        <v>28</v>
      </c>
      <c r="M98" s="92">
        <f t="shared" si="14"/>
        <v>19</v>
      </c>
      <c r="N98" s="116">
        <f t="shared" si="15"/>
        <v>0</v>
      </c>
      <c r="O98" s="117">
        <f t="shared" si="16"/>
        <v>0</v>
      </c>
      <c r="P98" s="93">
        <f t="shared" si="17"/>
        <v>0</v>
      </c>
      <c r="Q98" s="103">
        <v>0</v>
      </c>
    </row>
    <row r="99" spans="1:17" x14ac:dyDescent="0.3">
      <c r="A99" s="91">
        <v>8106</v>
      </c>
      <c r="B99" s="92">
        <v>2</v>
      </c>
      <c r="C99" s="91" t="s">
        <v>535</v>
      </c>
      <c r="D99" s="115">
        <f>VLOOKUP($A99,INDICADORES!$A$5:$AB$350,D$19)</f>
        <v>0</v>
      </c>
      <c r="E99" s="115">
        <f>IF(A99=5201,0,VLOOKUP($A99,INDICADORES!$A$5:$AB$350,E$19))</f>
        <v>0.71265243902439024</v>
      </c>
      <c r="F99" s="115">
        <f>IF(A99=5201,0,VLOOKUP($A99,INDICADORES!$A$5:$AB$350,F$19))</f>
        <v>6.2872072377677557E-2</v>
      </c>
      <c r="G99" s="115">
        <f>VLOOKUP($A99,INDICADORES!$A$5:$AB$350,G$19)</f>
        <v>1</v>
      </c>
      <c r="H99" s="115">
        <f>VLOOKUP($A99,INDICADORES!$A$5:$AB$350,H$19)</f>
        <v>0.92890000000000006</v>
      </c>
      <c r="I99" s="115">
        <f>VLOOKUP($A99,INDICADORES!$A$5:$AB$350,I$19)</f>
        <v>1</v>
      </c>
      <c r="J99" s="115">
        <f>VLOOKUP($A99,INDICADORES!$A$5:$AB$350,J$19)</f>
        <v>1</v>
      </c>
      <c r="K99" s="115">
        <f t="shared" si="13"/>
        <v>0</v>
      </c>
      <c r="L99" s="92">
        <f t="shared" si="12"/>
        <v>28</v>
      </c>
      <c r="M99" s="92">
        <f t="shared" si="14"/>
        <v>19</v>
      </c>
      <c r="N99" s="116">
        <f t="shared" si="15"/>
        <v>0</v>
      </c>
      <c r="O99" s="117">
        <f t="shared" si="16"/>
        <v>0</v>
      </c>
      <c r="P99" s="93">
        <f t="shared" si="17"/>
        <v>0</v>
      </c>
      <c r="Q99" s="103">
        <v>0</v>
      </c>
    </row>
    <row r="100" spans="1:17" x14ac:dyDescent="0.3">
      <c r="A100" s="91">
        <v>8111</v>
      </c>
      <c r="B100" s="92">
        <v>2</v>
      </c>
      <c r="C100" s="91" t="s">
        <v>540</v>
      </c>
      <c r="D100" s="115">
        <f>VLOOKUP($A100,INDICADORES!$A$5:$AB$350,D$19)</f>
        <v>0</v>
      </c>
      <c r="E100" s="115">
        <f>IF(A100=5201,0,VLOOKUP($A100,INDICADORES!$A$5:$AB$350,E$19))</f>
        <v>0.74264339152119696</v>
      </c>
      <c r="F100" s="115">
        <f>IF(A100=5201,0,VLOOKUP($A100,INDICADORES!$A$5:$AB$350,F$19))</f>
        <v>7.2608897527389499E-2</v>
      </c>
      <c r="G100" s="115">
        <f>VLOOKUP($A100,INDICADORES!$A$5:$AB$350,G$19)</f>
        <v>1</v>
      </c>
      <c r="H100" s="115">
        <f>VLOOKUP($A100,INDICADORES!$A$5:$AB$350,H$19)</f>
        <v>0.99549999999999994</v>
      </c>
      <c r="I100" s="115">
        <f>VLOOKUP($A100,INDICADORES!$A$5:$AB$350,I$19)</f>
        <v>1</v>
      </c>
      <c r="J100" s="115">
        <f>VLOOKUP($A100,INDICADORES!$A$5:$AB$350,J$19)</f>
        <v>1</v>
      </c>
      <c r="K100" s="115">
        <f t="shared" si="13"/>
        <v>0</v>
      </c>
      <c r="L100" s="92">
        <f t="shared" si="12"/>
        <v>28</v>
      </c>
      <c r="M100" s="92">
        <f t="shared" si="14"/>
        <v>19</v>
      </c>
      <c r="N100" s="116">
        <f t="shared" si="15"/>
        <v>0</v>
      </c>
      <c r="O100" s="117">
        <f t="shared" si="16"/>
        <v>0</v>
      </c>
      <c r="P100" s="93">
        <f t="shared" si="17"/>
        <v>0</v>
      </c>
      <c r="Q100" s="103">
        <v>0</v>
      </c>
    </row>
    <row r="101" spans="1:17" x14ac:dyDescent="0.3">
      <c r="A101" s="91">
        <v>12101</v>
      </c>
      <c r="B101" s="92">
        <v>2</v>
      </c>
      <c r="C101" s="91" t="s">
        <v>635</v>
      </c>
      <c r="D101" s="115">
        <f>VLOOKUP($A101,INDICADORES!$A$5:$AB$350,D$19)</f>
        <v>0</v>
      </c>
      <c r="E101" s="115">
        <f>IF(A101=5201,0,VLOOKUP($A101,INDICADORES!$A$5:$AB$350,E$19))</f>
        <v>0.81667732651103297</v>
      </c>
      <c r="F101" s="115">
        <f>IF(A101=5201,0,VLOOKUP($A101,INDICADORES!$A$5:$AB$350,F$19))</f>
        <v>0.14985099133025526</v>
      </c>
      <c r="G101" s="115">
        <f>VLOOKUP($A101,INDICADORES!$A$5:$AB$350,G$19)</f>
        <v>1</v>
      </c>
      <c r="H101" s="115">
        <f>VLOOKUP($A101,INDICADORES!$A$5:$AB$350,H$19)</f>
        <v>0.99219999999999997</v>
      </c>
      <c r="I101" s="115">
        <f>VLOOKUP($A101,INDICADORES!$A$5:$AB$350,I$19)</f>
        <v>1</v>
      </c>
      <c r="J101" s="115">
        <f>VLOOKUP($A101,INDICADORES!$A$5:$AB$350,J$19)</f>
        <v>1</v>
      </c>
      <c r="K101" s="115">
        <f t="shared" si="13"/>
        <v>0</v>
      </c>
      <c r="L101" s="92">
        <f t="shared" si="12"/>
        <v>28</v>
      </c>
      <c r="M101" s="92">
        <f t="shared" si="14"/>
        <v>19</v>
      </c>
      <c r="N101" s="116">
        <f t="shared" si="15"/>
        <v>0</v>
      </c>
      <c r="O101" s="117">
        <f t="shared" si="16"/>
        <v>0</v>
      </c>
      <c r="P101" s="93">
        <f t="shared" si="17"/>
        <v>0</v>
      </c>
      <c r="Q101" s="103">
        <v>0</v>
      </c>
    </row>
    <row r="102" spans="1:17" x14ac:dyDescent="0.3">
      <c r="A102" s="91">
        <v>13302</v>
      </c>
      <c r="B102" s="92">
        <v>2</v>
      </c>
      <c r="C102" s="91" t="s">
        <v>679</v>
      </c>
      <c r="D102" s="115">
        <f>VLOOKUP($A102,INDICADORES!$A$5:$AB$350,D$19)</f>
        <v>0</v>
      </c>
      <c r="E102" s="115">
        <f>IF(A102=5201,0,VLOOKUP($A102,INDICADORES!$A$5:$AB$350,E$19))</f>
        <v>0</v>
      </c>
      <c r="F102" s="115">
        <f>IF(A102=5201,0,VLOOKUP($A102,INDICADORES!$A$5:$AB$350,F$19))</f>
        <v>0.40155398941603399</v>
      </c>
      <c r="G102" s="115">
        <f>VLOOKUP($A102,INDICADORES!$A$5:$AB$350,G$19)</f>
        <v>1</v>
      </c>
      <c r="H102" s="115">
        <f>VLOOKUP($A102,INDICADORES!$A$5:$AB$350,H$19)</f>
        <v>0.91310000000000002</v>
      </c>
      <c r="I102" s="115">
        <f>VLOOKUP($A102,INDICADORES!$A$5:$AB$350,I$19)</f>
        <v>0.99697453892766752</v>
      </c>
      <c r="J102" s="115">
        <f>VLOOKUP($A102,INDICADORES!$A$5:$AB$350,J$19)</f>
        <v>0.48884174999999996</v>
      </c>
      <c r="K102" s="115">
        <f t="shared" si="13"/>
        <v>0</v>
      </c>
      <c r="L102" s="92">
        <f t="shared" si="12"/>
        <v>28</v>
      </c>
      <c r="M102" s="92">
        <f t="shared" si="14"/>
        <v>19</v>
      </c>
      <c r="N102" s="116">
        <f t="shared" si="15"/>
        <v>0</v>
      </c>
      <c r="O102" s="117">
        <f t="shared" si="16"/>
        <v>0</v>
      </c>
      <c r="P102" s="93">
        <f t="shared" si="17"/>
        <v>0</v>
      </c>
      <c r="Q102" s="103">
        <v>0</v>
      </c>
    </row>
    <row r="103" spans="1:17" x14ac:dyDescent="0.3">
      <c r="A103" s="91">
        <v>13402</v>
      </c>
      <c r="B103" s="92">
        <v>2</v>
      </c>
      <c r="C103" s="91" t="s">
        <v>682</v>
      </c>
      <c r="D103" s="115">
        <f>VLOOKUP($A103,INDICADORES!$A$5:$AB$350,D$19)</f>
        <v>0</v>
      </c>
      <c r="E103" s="115">
        <f>IF(A103=5201,0,VLOOKUP($A103,INDICADORES!$A$5:$AB$350,E$19))</f>
        <v>0.62008799878622367</v>
      </c>
      <c r="F103" s="115">
        <f>IF(A103=5201,0,VLOOKUP($A103,INDICADORES!$A$5:$AB$350,F$19))</f>
        <v>0.23420837931773189</v>
      </c>
      <c r="G103" s="115">
        <f>VLOOKUP($A103,INDICADORES!$A$5:$AB$350,G$19)</f>
        <v>1</v>
      </c>
      <c r="H103" s="115">
        <f>VLOOKUP($A103,INDICADORES!$A$5:$AB$350,H$19)</f>
        <v>0.87400000000000011</v>
      </c>
      <c r="I103" s="115">
        <f>VLOOKUP($A103,INDICADORES!$A$5:$AB$350,I$19)</f>
        <v>1</v>
      </c>
      <c r="J103" s="115">
        <f>VLOOKUP($A103,INDICADORES!$A$5:$AB$350,J$19)</f>
        <v>0.99887500000000007</v>
      </c>
      <c r="K103" s="115">
        <f t="shared" si="13"/>
        <v>0</v>
      </c>
      <c r="L103" s="92">
        <f t="shared" si="12"/>
        <v>28</v>
      </c>
      <c r="M103" s="92">
        <f t="shared" si="14"/>
        <v>19</v>
      </c>
      <c r="N103" s="116">
        <f t="shared" si="15"/>
        <v>0</v>
      </c>
      <c r="O103" s="117">
        <f t="shared" si="16"/>
        <v>0</v>
      </c>
      <c r="P103" s="93">
        <f t="shared" si="17"/>
        <v>0</v>
      </c>
      <c r="Q103" s="103">
        <v>0</v>
      </c>
    </row>
    <row r="104" spans="1:17" ht="15" thickBot="1" x14ac:dyDescent="0.35">
      <c r="A104" s="118">
        <v>13605</v>
      </c>
      <c r="B104" s="119">
        <v>2</v>
      </c>
      <c r="C104" s="118" t="s">
        <v>694</v>
      </c>
      <c r="D104" s="120">
        <f>VLOOKUP($A104,INDICADORES!$A$5:$AB$350,D$19)</f>
        <v>0</v>
      </c>
      <c r="E104" s="120">
        <f>IF(A104=5201,0,VLOOKUP($A104,INDICADORES!$A$5:$AB$350,E$19))</f>
        <v>0.98671775223499358</v>
      </c>
      <c r="F104" s="120">
        <f>IF(A104=5201,0,VLOOKUP($A104,INDICADORES!$A$5:$AB$350,F$19))</f>
        <v>0.10320084727579738</v>
      </c>
      <c r="G104" s="120">
        <f>VLOOKUP($A104,INDICADORES!$A$5:$AB$350,G$19)</f>
        <v>1</v>
      </c>
      <c r="H104" s="120">
        <f>VLOOKUP($A104,INDICADORES!$A$5:$AB$350,H$19)</f>
        <v>0.91469999999999996</v>
      </c>
      <c r="I104" s="120">
        <f>VLOOKUP($A104,INDICADORES!$A$5:$AB$350,I$19)</f>
        <v>0.99489421605983386</v>
      </c>
      <c r="J104" s="120">
        <f>VLOOKUP($A104,INDICADORES!$A$5:$AB$350,J$19)</f>
        <v>0.90935425000000014</v>
      </c>
      <c r="K104" s="120">
        <f t="shared" si="13"/>
        <v>0</v>
      </c>
      <c r="L104" s="119">
        <f t="shared" si="12"/>
        <v>28</v>
      </c>
      <c r="M104" s="119">
        <f t="shared" si="14"/>
        <v>19</v>
      </c>
      <c r="N104" s="120">
        <f t="shared" si="15"/>
        <v>0</v>
      </c>
      <c r="O104" s="121">
        <f t="shared" si="16"/>
        <v>0</v>
      </c>
      <c r="P104" s="122">
        <f t="shared" si="17"/>
        <v>0</v>
      </c>
      <c r="Q104" s="123">
        <v>0</v>
      </c>
    </row>
    <row r="105" spans="1:17" x14ac:dyDescent="0.3">
      <c r="A105" s="91">
        <v>9112</v>
      </c>
      <c r="B105" s="92">
        <v>3</v>
      </c>
      <c r="C105" s="91" t="s">
        <v>575</v>
      </c>
      <c r="D105" s="115">
        <f>VLOOKUP($A105,INDICADORES!$A$5:$AB$350,D$19)</f>
        <v>1</v>
      </c>
      <c r="E105" s="115">
        <f>IF(A105=5201,0,VLOOKUP($A105,INDICADORES!$A$5:$AB$350,E$19))</f>
        <v>0.98864711447492903</v>
      </c>
      <c r="F105" s="115">
        <f>IF(A105=5201,0,VLOOKUP($A105,INDICADORES!$A$5:$AB$350,F$19))</f>
        <v>0.1446263126396557</v>
      </c>
      <c r="G105" s="115">
        <f>VLOOKUP($A105,INDICADORES!$A$5:$AB$350,G$19)</f>
        <v>1</v>
      </c>
      <c r="H105" s="115">
        <f>VLOOKUP($A105,INDICADORES!$A$5:$AB$350,H$19)</f>
        <v>1</v>
      </c>
      <c r="I105" s="115">
        <f>VLOOKUP($A105,INDICADORES!$A$5:$AB$350,I$19)</f>
        <v>1</v>
      </c>
      <c r="J105" s="115">
        <f>VLOOKUP($A105,INDICADORES!$A$5:$AB$350,J$19)</f>
        <v>1</v>
      </c>
      <c r="K105" s="115">
        <f t="shared" si="13"/>
        <v>0.78218306822613914</v>
      </c>
      <c r="L105" s="92">
        <f t="shared" ref="L105:L136" si="18">RANK(K105,$K$105:$K$160,0)</f>
        <v>1</v>
      </c>
      <c r="M105" s="92">
        <f t="shared" si="14"/>
        <v>28</v>
      </c>
      <c r="N105" s="116">
        <f t="shared" si="15"/>
        <v>0.78218306822613914</v>
      </c>
      <c r="O105" s="117">
        <f t="shared" si="16"/>
        <v>3.8140359134957294E-2</v>
      </c>
      <c r="P105" s="93">
        <f t="shared" si="17"/>
        <v>130356280</v>
      </c>
      <c r="Q105" s="103">
        <v>130356280</v>
      </c>
    </row>
    <row r="106" spans="1:17" x14ac:dyDescent="0.3">
      <c r="A106" s="91">
        <v>9202</v>
      </c>
      <c r="B106" s="92">
        <v>3</v>
      </c>
      <c r="C106" s="91" t="s">
        <v>586</v>
      </c>
      <c r="D106" s="115">
        <f>VLOOKUP($A106,INDICADORES!$A$5:$AB$350,D$19)</f>
        <v>1</v>
      </c>
      <c r="E106" s="115">
        <f>IF(A106=5201,0,VLOOKUP($A106,INDICADORES!$A$5:$AB$350,E$19))</f>
        <v>0.99729364005412724</v>
      </c>
      <c r="F106" s="115">
        <f>IF(A106=5201,0,VLOOKUP($A106,INDICADORES!$A$5:$AB$350,F$19))</f>
        <v>0.13102643625952259</v>
      </c>
      <c r="G106" s="115">
        <f>VLOOKUP($A106,INDICADORES!$A$5:$AB$350,G$19)</f>
        <v>1</v>
      </c>
      <c r="H106" s="115">
        <f>VLOOKUP($A106,INDICADORES!$A$5:$AB$350,H$19)</f>
        <v>0.97250000000000003</v>
      </c>
      <c r="I106" s="115">
        <f>VLOOKUP($A106,INDICADORES!$A$5:$AB$350,I$19)</f>
        <v>1</v>
      </c>
      <c r="J106" s="115">
        <f>VLOOKUP($A106,INDICADORES!$A$5:$AB$350,J$19)</f>
        <v>1</v>
      </c>
      <c r="K106" s="115">
        <f t="shared" si="13"/>
        <v>0.77768438308382526</v>
      </c>
      <c r="L106" s="92">
        <f t="shared" si="18"/>
        <v>2</v>
      </c>
      <c r="M106" s="92">
        <f t="shared" si="14"/>
        <v>28</v>
      </c>
      <c r="N106" s="116">
        <f t="shared" si="15"/>
        <v>0.77768438308382526</v>
      </c>
      <c r="O106" s="117">
        <f t="shared" si="16"/>
        <v>3.7920996847619542E-2</v>
      </c>
      <c r="P106" s="93">
        <f t="shared" si="17"/>
        <v>129606542</v>
      </c>
      <c r="Q106" s="103">
        <v>129606542</v>
      </c>
    </row>
    <row r="107" spans="1:17" x14ac:dyDescent="0.3">
      <c r="A107" s="91">
        <v>13602</v>
      </c>
      <c r="B107" s="92">
        <v>3</v>
      </c>
      <c r="C107" s="91" t="s">
        <v>691</v>
      </c>
      <c r="D107" s="115">
        <f>VLOOKUP($A107,INDICADORES!$A$5:$AB$350,D$19)</f>
        <v>1</v>
      </c>
      <c r="E107" s="115">
        <f>IF(A107=5201,0,VLOOKUP($A107,INDICADORES!$A$5:$AB$350,E$19))</f>
        <v>0.97255762897914377</v>
      </c>
      <c r="F107" s="115">
        <f>IF(A107=5201,0,VLOOKUP($A107,INDICADORES!$A$5:$AB$350,F$19))</f>
        <v>0.20177678223833379</v>
      </c>
      <c r="G107" s="115">
        <f>VLOOKUP($A107,INDICADORES!$A$5:$AB$350,G$19)</f>
        <v>1</v>
      </c>
      <c r="H107" s="115">
        <f>VLOOKUP($A107,INDICADORES!$A$5:$AB$350,H$19)</f>
        <v>0.86510000000000009</v>
      </c>
      <c r="I107" s="115">
        <f>VLOOKUP($A107,INDICADORES!$A$5:$AB$350,I$19)</f>
        <v>0.97925152171163776</v>
      </c>
      <c r="J107" s="115">
        <f>VLOOKUP($A107,INDICADORES!$A$5:$AB$350,J$19)</f>
        <v>1</v>
      </c>
      <c r="K107" s="115">
        <f t="shared" si="13"/>
        <v>0.76956694178786567</v>
      </c>
      <c r="L107" s="92">
        <f t="shared" si="18"/>
        <v>3</v>
      </c>
      <c r="M107" s="92">
        <f t="shared" si="14"/>
        <v>28</v>
      </c>
      <c r="N107" s="116">
        <f t="shared" si="15"/>
        <v>0.76956694178786567</v>
      </c>
      <c r="O107" s="117">
        <f t="shared" si="16"/>
        <v>3.7525178862212419E-2</v>
      </c>
      <c r="P107" s="93">
        <f t="shared" si="17"/>
        <v>128253714</v>
      </c>
      <c r="Q107" s="103">
        <v>128253714</v>
      </c>
    </row>
    <row r="108" spans="1:17" x14ac:dyDescent="0.3">
      <c r="A108" s="91">
        <v>16301</v>
      </c>
      <c r="B108" s="92">
        <v>3</v>
      </c>
      <c r="C108" s="91" t="s">
        <v>727</v>
      </c>
      <c r="D108" s="116">
        <f>VLOOKUP($A108,INDICADORES!$A$5:$AB$350,D$19)</f>
        <v>1</v>
      </c>
      <c r="E108" s="116">
        <f>IF(A108=5201,0,VLOOKUP($A108,INDICADORES!$A$5:$AB$350,E$19))</f>
        <v>0.99872481509818922</v>
      </c>
      <c r="F108" s="116">
        <f>IF(A108=5201,0,VLOOKUP($A108,INDICADORES!$A$5:$AB$350,F$19))</f>
        <v>0.109894339349782</v>
      </c>
      <c r="G108" s="116">
        <f>VLOOKUP($A108,INDICADORES!$A$5:$AB$350,G$19)</f>
        <v>1</v>
      </c>
      <c r="H108" s="116">
        <f>VLOOKUP($A108,INDICADORES!$A$5:$AB$350,H$19)</f>
        <v>0.9335</v>
      </c>
      <c r="I108" s="116">
        <f>VLOOKUP($A108,INDICADORES!$A$5:$AB$350,I$19)</f>
        <v>1</v>
      </c>
      <c r="J108" s="116">
        <f>VLOOKUP($A108,INDICADORES!$A$5:$AB$350,J$19)</f>
        <v>1</v>
      </c>
      <c r="K108" s="115">
        <f t="shared" si="13"/>
        <v>0.76705227012181176</v>
      </c>
      <c r="L108" s="92">
        <f t="shared" si="18"/>
        <v>4</v>
      </c>
      <c r="M108" s="92">
        <f t="shared" si="14"/>
        <v>28</v>
      </c>
      <c r="N108" s="116">
        <f t="shared" si="15"/>
        <v>0.76705227012181176</v>
      </c>
      <c r="O108" s="117">
        <f t="shared" si="16"/>
        <v>3.7402559894421018E-2</v>
      </c>
      <c r="P108" s="93">
        <f t="shared" si="17"/>
        <v>127834626</v>
      </c>
      <c r="Q108" s="103">
        <v>127834626</v>
      </c>
    </row>
    <row r="109" spans="1:17" x14ac:dyDescent="0.3">
      <c r="A109" s="91">
        <v>6105</v>
      </c>
      <c r="B109" s="92">
        <v>3</v>
      </c>
      <c r="C109" s="91" t="s">
        <v>471</v>
      </c>
      <c r="D109" s="115">
        <f>VLOOKUP($A109,INDICADORES!$A$5:$AB$350,D$19)</f>
        <v>1</v>
      </c>
      <c r="E109" s="115">
        <f>IF(A109=5201,0,VLOOKUP($A109,INDICADORES!$A$5:$AB$350,E$19))</f>
        <v>0.96583850931677018</v>
      </c>
      <c r="F109" s="115">
        <f>IF(A109=5201,0,VLOOKUP($A109,INDICADORES!$A$5:$AB$350,F$19))</f>
        <v>0.10949133967682813</v>
      </c>
      <c r="G109" s="115">
        <f>VLOOKUP($A109,INDICADORES!$A$5:$AB$350,G$19)</f>
        <v>1</v>
      </c>
      <c r="H109" s="115">
        <f>VLOOKUP($A109,INDICADORES!$A$5:$AB$350,H$19)</f>
        <v>0.99809999999999999</v>
      </c>
      <c r="I109" s="115">
        <f>VLOOKUP($A109,INDICADORES!$A$5:$AB$350,I$19)</f>
        <v>0.98897488384921817</v>
      </c>
      <c r="J109" s="115">
        <f>VLOOKUP($A109,INDICADORES!$A$5:$AB$350,J$19)</f>
        <v>1</v>
      </c>
      <c r="K109" s="115">
        <f t="shared" si="13"/>
        <v>0.76458005737253765</v>
      </c>
      <c r="L109" s="92">
        <f t="shared" si="18"/>
        <v>5</v>
      </c>
      <c r="M109" s="92">
        <f t="shared" si="14"/>
        <v>28</v>
      </c>
      <c r="N109" s="116">
        <f t="shared" si="15"/>
        <v>0.76458005737253765</v>
      </c>
      <c r="O109" s="117">
        <f t="shared" si="16"/>
        <v>3.7282011283813567E-2</v>
      </c>
      <c r="P109" s="93">
        <f t="shared" si="17"/>
        <v>127422615</v>
      </c>
      <c r="Q109" s="103">
        <v>127422615</v>
      </c>
    </row>
    <row r="110" spans="1:17" x14ac:dyDescent="0.3">
      <c r="A110" s="91">
        <v>5802</v>
      </c>
      <c r="B110" s="92">
        <v>3</v>
      </c>
      <c r="C110" s="91" t="s">
        <v>463</v>
      </c>
      <c r="D110" s="115">
        <f>VLOOKUP($A110,INDICADORES!$A$5:$AB$350,D$19)</f>
        <v>1</v>
      </c>
      <c r="E110" s="115">
        <f>IF(A110=5201,0,VLOOKUP($A110,INDICADORES!$A$5:$AB$350,E$19))</f>
        <v>0.99128110726856811</v>
      </c>
      <c r="F110" s="115">
        <f>IF(A110=5201,0,VLOOKUP($A110,INDICADORES!$A$5:$AB$350,F$19))</f>
        <v>0.15019780750357978</v>
      </c>
      <c r="G110" s="115">
        <f>VLOOKUP($A110,INDICADORES!$A$5:$AB$350,G$19)</f>
        <v>1</v>
      </c>
      <c r="H110" s="115">
        <f>VLOOKUP($A110,INDICADORES!$A$5:$AB$350,H$19)</f>
        <v>0.81969999999999998</v>
      </c>
      <c r="I110" s="115">
        <f>VLOOKUP($A110,INDICADORES!$A$5:$AB$350,I$19)</f>
        <v>1</v>
      </c>
      <c r="J110" s="115">
        <f>VLOOKUP($A110,INDICADORES!$A$5:$AB$350,J$19)</f>
        <v>1</v>
      </c>
      <c r="K110" s="115">
        <f t="shared" si="13"/>
        <v>0.75745283941989383</v>
      </c>
      <c r="L110" s="92">
        <f t="shared" si="18"/>
        <v>6</v>
      </c>
      <c r="M110" s="92">
        <f t="shared" si="14"/>
        <v>28</v>
      </c>
      <c r="N110" s="116">
        <f t="shared" si="15"/>
        <v>0.75745283941989383</v>
      </c>
      <c r="O110" s="117">
        <f t="shared" si="16"/>
        <v>3.6934477997311442E-2</v>
      </c>
      <c r="P110" s="93">
        <f t="shared" si="17"/>
        <v>126234814</v>
      </c>
      <c r="Q110" s="103">
        <v>126234814</v>
      </c>
    </row>
    <row r="111" spans="1:17" x14ac:dyDescent="0.3">
      <c r="A111" s="91">
        <v>7406</v>
      </c>
      <c r="B111" s="92">
        <v>3</v>
      </c>
      <c r="C111" s="91" t="s">
        <v>527</v>
      </c>
      <c r="D111" s="115">
        <f>VLOOKUP($A111,INDICADORES!$A$5:$AB$350,D$19)</f>
        <v>1</v>
      </c>
      <c r="E111" s="115">
        <f>IF(A111=5201,0,VLOOKUP($A111,INDICADORES!$A$5:$AB$350,E$19))</f>
        <v>0.94257703081232491</v>
      </c>
      <c r="F111" s="115">
        <f>IF(A111=5201,0,VLOOKUP($A111,INDICADORES!$A$5:$AB$350,F$19))</f>
        <v>0.11909523467553158</v>
      </c>
      <c r="G111" s="115">
        <f>VLOOKUP($A111,INDICADORES!$A$5:$AB$350,G$19)</f>
        <v>1</v>
      </c>
      <c r="H111" s="115">
        <f>VLOOKUP($A111,INDICADORES!$A$5:$AB$350,H$19)</f>
        <v>0.97950000000000004</v>
      </c>
      <c r="I111" s="115">
        <f>VLOOKUP($A111,INDICADORES!$A$5:$AB$350,I$19)</f>
        <v>1</v>
      </c>
      <c r="J111" s="115">
        <f>VLOOKUP($A111,INDICADORES!$A$5:$AB$350,J$19)</f>
        <v>1</v>
      </c>
      <c r="K111" s="115">
        <f t="shared" si="13"/>
        <v>0.75660076945319665</v>
      </c>
      <c r="L111" s="92">
        <f t="shared" si="18"/>
        <v>7</v>
      </c>
      <c r="M111" s="92">
        <f t="shared" si="14"/>
        <v>28</v>
      </c>
      <c r="N111" s="116">
        <f t="shared" si="15"/>
        <v>0.75660076945319665</v>
      </c>
      <c r="O111" s="117">
        <f t="shared" si="16"/>
        <v>3.6892929853586415E-2</v>
      </c>
      <c r="P111" s="93">
        <f t="shared" si="17"/>
        <v>126092811</v>
      </c>
      <c r="Q111" s="103">
        <v>126092811</v>
      </c>
    </row>
    <row r="112" spans="1:17" x14ac:dyDescent="0.3">
      <c r="A112" s="91">
        <v>7304</v>
      </c>
      <c r="B112" s="92">
        <v>3</v>
      </c>
      <c r="C112" s="91" t="s">
        <v>516</v>
      </c>
      <c r="D112" s="115">
        <f>VLOOKUP($A112,INDICADORES!$A$5:$AB$350,D$19)</f>
        <v>1</v>
      </c>
      <c r="E112" s="115">
        <f>IF(A112=5201,0,VLOOKUP($A112,INDICADORES!$A$5:$AB$350,E$19))</f>
        <v>0.95358432181536879</v>
      </c>
      <c r="F112" s="115">
        <f>IF(A112=5201,0,VLOOKUP($A112,INDICADORES!$A$5:$AB$350,F$19))</f>
        <v>0.10386177049591214</v>
      </c>
      <c r="G112" s="115">
        <f>VLOOKUP($A112,INDICADORES!$A$5:$AB$350,G$19)</f>
        <v>1</v>
      </c>
      <c r="H112" s="115">
        <f>VLOOKUP($A112,INDICADORES!$A$5:$AB$350,H$19)</f>
        <v>0.97889999999999999</v>
      </c>
      <c r="I112" s="115">
        <f>VLOOKUP($A112,INDICADORES!$A$5:$AB$350,I$19)</f>
        <v>1</v>
      </c>
      <c r="J112" s="115">
        <f>VLOOKUP($A112,INDICADORES!$A$5:$AB$350,J$19)</f>
        <v>1</v>
      </c>
      <c r="K112" s="115">
        <f t="shared" si="13"/>
        <v>0.75655495525935712</v>
      </c>
      <c r="L112" s="92">
        <f t="shared" si="18"/>
        <v>8</v>
      </c>
      <c r="M112" s="92">
        <f t="shared" si="14"/>
        <v>28</v>
      </c>
      <c r="N112" s="116">
        <f t="shared" si="15"/>
        <v>0.75655495525935712</v>
      </c>
      <c r="O112" s="117">
        <f t="shared" si="16"/>
        <v>3.6890695888319842E-2</v>
      </c>
      <c r="P112" s="93">
        <f t="shared" si="17"/>
        <v>126085175</v>
      </c>
      <c r="Q112" s="103">
        <v>126085175</v>
      </c>
    </row>
    <row r="113" spans="1:17" x14ac:dyDescent="0.3">
      <c r="A113" s="91">
        <v>5604</v>
      </c>
      <c r="B113" s="92">
        <v>3</v>
      </c>
      <c r="C113" s="91" t="s">
        <v>454</v>
      </c>
      <c r="D113" s="115">
        <f>VLOOKUP($A113,INDICADORES!$A$5:$AB$350,D$19)</f>
        <v>1</v>
      </c>
      <c r="E113" s="115">
        <f>IF(A113=5201,0,VLOOKUP($A113,INDICADORES!$A$5:$AB$350,E$19))</f>
        <v>0.96706081081081086</v>
      </c>
      <c r="F113" s="115">
        <f>IF(A113=5201,0,VLOOKUP($A113,INDICADORES!$A$5:$AB$350,F$19))</f>
        <v>6.6874841808555296E-2</v>
      </c>
      <c r="G113" s="115">
        <f>VLOOKUP($A113,INDICADORES!$A$5:$AB$350,G$19)</f>
        <v>1</v>
      </c>
      <c r="H113" s="115">
        <f>VLOOKUP($A113,INDICADORES!$A$5:$AB$350,H$19)</f>
        <v>0.99439999999999995</v>
      </c>
      <c r="I113" s="115">
        <f>VLOOKUP($A113,INDICADORES!$A$5:$AB$350,I$19)</f>
        <v>1</v>
      </c>
      <c r="J113" s="115">
        <f>VLOOKUP($A113,INDICADORES!$A$5:$AB$350,J$19)</f>
        <v>1</v>
      </c>
      <c r="K113" s="115">
        <f t="shared" si="13"/>
        <v>0.75434999423592264</v>
      </c>
      <c r="L113" s="92">
        <f t="shared" si="18"/>
        <v>9</v>
      </c>
      <c r="M113" s="92">
        <f t="shared" si="14"/>
        <v>28</v>
      </c>
      <c r="N113" s="116">
        <f t="shared" si="15"/>
        <v>0.75434999423592264</v>
      </c>
      <c r="O113" s="117">
        <f t="shared" si="16"/>
        <v>3.6783178852054794E-2</v>
      </c>
      <c r="P113" s="93">
        <f t="shared" si="17"/>
        <v>125717703</v>
      </c>
      <c r="Q113" s="103">
        <v>125717703</v>
      </c>
    </row>
    <row r="114" spans="1:17" x14ac:dyDescent="0.3">
      <c r="A114" s="91">
        <v>14103</v>
      </c>
      <c r="B114" s="92">
        <v>3</v>
      </c>
      <c r="C114" s="91" t="s">
        <v>703</v>
      </c>
      <c r="D114" s="115">
        <f>VLOOKUP($A114,INDICADORES!$A$5:$AB$350,D$19)</f>
        <v>1</v>
      </c>
      <c r="E114" s="115">
        <f>IF(A114=5201,0,VLOOKUP($A114,INDICADORES!$A$5:$AB$350,E$19))</f>
        <v>0.96244897959183673</v>
      </c>
      <c r="F114" s="115">
        <f>IF(A114=5201,0,VLOOKUP($A114,INDICADORES!$A$5:$AB$350,F$19))</f>
        <v>7.2978118968602512E-2</v>
      </c>
      <c r="G114" s="115">
        <f>VLOOKUP($A114,INDICADORES!$A$5:$AB$350,G$19)</f>
        <v>1</v>
      </c>
      <c r="H114" s="115">
        <f>VLOOKUP($A114,INDICADORES!$A$5:$AB$350,H$19)</f>
        <v>0.89280000000000004</v>
      </c>
      <c r="I114" s="115">
        <f>VLOOKUP($A114,INDICADORES!$A$5:$AB$350,I$19)</f>
        <v>0.99913477255886241</v>
      </c>
      <c r="J114" s="115">
        <f>VLOOKUP($A114,INDICADORES!$A$5:$AB$350,J$19)</f>
        <v>1</v>
      </c>
      <c r="K114" s="115">
        <f t="shared" si="13"/>
        <v>0.73897841122723673</v>
      </c>
      <c r="L114" s="92">
        <f t="shared" si="18"/>
        <v>10</v>
      </c>
      <c r="M114" s="92">
        <f t="shared" si="14"/>
        <v>28</v>
      </c>
      <c r="N114" s="116">
        <f t="shared" si="15"/>
        <v>0.73897841122723673</v>
      </c>
      <c r="O114" s="117">
        <f t="shared" si="16"/>
        <v>3.6033638597043054E-2</v>
      </c>
      <c r="P114" s="93">
        <f t="shared" si="17"/>
        <v>123155921</v>
      </c>
      <c r="Q114" s="103">
        <v>123155921</v>
      </c>
    </row>
    <row r="115" spans="1:17" x14ac:dyDescent="0.3">
      <c r="A115" s="91">
        <v>7404</v>
      </c>
      <c r="B115" s="92">
        <v>3</v>
      </c>
      <c r="C115" s="91" t="s">
        <v>525</v>
      </c>
      <c r="D115" s="115">
        <f>VLOOKUP($A115,INDICADORES!$A$5:$AB$350,D$19)</f>
        <v>1</v>
      </c>
      <c r="E115" s="115">
        <f>IF(A115=5201,0,VLOOKUP($A115,INDICADORES!$A$5:$AB$350,E$19))</f>
        <v>0.89448725548310615</v>
      </c>
      <c r="F115" s="115">
        <f>IF(A115=5201,0,VLOOKUP($A115,INDICADORES!$A$5:$AB$350,F$19))</f>
        <v>9.9505226699385899E-2</v>
      </c>
      <c r="G115" s="115">
        <f>VLOOKUP($A115,INDICADORES!$A$5:$AB$350,G$19)</f>
        <v>1</v>
      </c>
      <c r="H115" s="115">
        <f>VLOOKUP($A115,INDICADORES!$A$5:$AB$350,H$19)</f>
        <v>0.97400000000000009</v>
      </c>
      <c r="I115" s="115">
        <f>VLOOKUP($A115,INDICADORES!$A$5:$AB$350,I$19)</f>
        <v>1</v>
      </c>
      <c r="J115" s="115">
        <f>VLOOKUP($A115,INDICADORES!$A$5:$AB$350,J$19)</f>
        <v>1</v>
      </c>
      <c r="K115" s="115">
        <f t="shared" si="13"/>
        <v>0.73404684609393367</v>
      </c>
      <c r="L115" s="92">
        <f t="shared" si="18"/>
        <v>11</v>
      </c>
      <c r="M115" s="92">
        <f t="shared" si="14"/>
        <v>28</v>
      </c>
      <c r="N115" s="116">
        <f t="shared" si="15"/>
        <v>0.73404684609393367</v>
      </c>
      <c r="O115" s="117">
        <f t="shared" si="16"/>
        <v>3.5793168465532571E-2</v>
      </c>
      <c r="P115" s="93">
        <f t="shared" si="17"/>
        <v>122334042</v>
      </c>
      <c r="Q115" s="103">
        <v>122334042</v>
      </c>
    </row>
    <row r="116" spans="1:17" x14ac:dyDescent="0.3">
      <c r="A116" s="91">
        <v>9210</v>
      </c>
      <c r="B116" s="92">
        <v>3</v>
      </c>
      <c r="C116" s="91" t="s">
        <v>593</v>
      </c>
      <c r="D116" s="115">
        <f>VLOOKUP($A116,INDICADORES!$A$5:$AB$350,D$19)</f>
        <v>1</v>
      </c>
      <c r="E116" s="115">
        <f>IF(A116=5201,0,VLOOKUP($A116,INDICADORES!$A$5:$AB$350,E$19))</f>
        <v>0.92797573919636089</v>
      </c>
      <c r="F116" s="115">
        <f>IF(A116=5201,0,VLOOKUP($A116,INDICADORES!$A$5:$AB$350,F$19))</f>
        <v>5.8077246852262995E-2</v>
      </c>
      <c r="G116" s="115">
        <f>VLOOKUP($A116,INDICADORES!$A$5:$AB$350,G$19)</f>
        <v>1</v>
      </c>
      <c r="H116" s="115">
        <f>VLOOKUP($A116,INDICADORES!$A$5:$AB$350,H$19)</f>
        <v>0.9627</v>
      </c>
      <c r="I116" s="115">
        <f>VLOOKUP($A116,INDICADORES!$A$5:$AB$350,I$19)</f>
        <v>1</v>
      </c>
      <c r="J116" s="115">
        <f>VLOOKUP($A116,INDICADORES!$A$5:$AB$350,J$19)</f>
        <v>1</v>
      </c>
      <c r="K116" s="115">
        <f t="shared" si="13"/>
        <v>0.73371582043179218</v>
      </c>
      <c r="L116" s="92">
        <f t="shared" si="18"/>
        <v>12</v>
      </c>
      <c r="M116" s="92">
        <f t="shared" si="14"/>
        <v>28</v>
      </c>
      <c r="N116" s="116">
        <f t="shared" si="15"/>
        <v>0.73371582043179218</v>
      </c>
      <c r="O116" s="117">
        <f t="shared" si="16"/>
        <v>3.5777027183331721E-2</v>
      </c>
      <c r="P116" s="93">
        <f t="shared" si="17"/>
        <v>122278874</v>
      </c>
      <c r="Q116" s="103">
        <v>122278874</v>
      </c>
    </row>
    <row r="117" spans="1:17" x14ac:dyDescent="0.3">
      <c r="A117" s="91">
        <v>5803</v>
      </c>
      <c r="B117" s="92">
        <v>3</v>
      </c>
      <c r="C117" s="91" t="s">
        <v>464</v>
      </c>
      <c r="D117" s="115">
        <f>VLOOKUP($A117,INDICADORES!$A$5:$AB$350,D$19)</f>
        <v>1</v>
      </c>
      <c r="E117" s="115">
        <f>IF(A117=5201,0,VLOOKUP($A117,INDICADORES!$A$5:$AB$350,E$19))</f>
        <v>0.87257019438444927</v>
      </c>
      <c r="F117" s="115">
        <f>IF(A117=5201,0,VLOOKUP($A117,INDICADORES!$A$5:$AB$350,F$19))</f>
        <v>0.11219021332889009</v>
      </c>
      <c r="G117" s="115">
        <f>VLOOKUP($A117,INDICADORES!$A$5:$AB$350,G$19)</f>
        <v>1</v>
      </c>
      <c r="H117" s="115">
        <f>VLOOKUP($A117,INDICADORES!$A$5:$AB$350,H$19)</f>
        <v>0.9899</v>
      </c>
      <c r="I117" s="115">
        <f>VLOOKUP($A117,INDICADORES!$A$5:$AB$350,I$19)</f>
        <v>1</v>
      </c>
      <c r="J117" s="115">
        <f>VLOOKUP($A117,INDICADORES!$A$5:$AB$350,J$19)</f>
        <v>1</v>
      </c>
      <c r="K117" s="115">
        <f t="shared" si="13"/>
        <v>0.73193212136677976</v>
      </c>
      <c r="L117" s="92">
        <f t="shared" si="18"/>
        <v>13</v>
      </c>
      <c r="M117" s="92">
        <f t="shared" si="14"/>
        <v>28</v>
      </c>
      <c r="N117" s="116">
        <f t="shared" si="15"/>
        <v>0.73193212136677976</v>
      </c>
      <c r="O117" s="117">
        <f t="shared" si="16"/>
        <v>3.56900514794437E-2</v>
      </c>
      <c r="P117" s="93">
        <f t="shared" si="17"/>
        <v>121981608</v>
      </c>
      <c r="Q117" s="103">
        <v>121981608</v>
      </c>
    </row>
    <row r="118" spans="1:17" x14ac:dyDescent="0.3">
      <c r="A118" s="91">
        <v>8311</v>
      </c>
      <c r="B118" s="92">
        <v>3</v>
      </c>
      <c r="C118" s="91" t="s">
        <v>557</v>
      </c>
      <c r="D118" s="115">
        <f>VLOOKUP($A118,INDICADORES!$A$5:$AB$350,D$19)</f>
        <v>1</v>
      </c>
      <c r="E118" s="115">
        <f>IF(A118=5201,0,VLOOKUP($A118,INDICADORES!$A$5:$AB$350,E$19))</f>
        <v>0.94716981132075473</v>
      </c>
      <c r="F118" s="115">
        <f>IF(A118=5201,0,VLOOKUP($A118,INDICADORES!$A$5:$AB$350,F$19))</f>
        <v>8.3263600820398451E-2</v>
      </c>
      <c r="G118" s="115">
        <f>VLOOKUP($A118,INDICADORES!$A$5:$AB$350,G$19)</f>
        <v>1</v>
      </c>
      <c r="H118" s="115">
        <f>VLOOKUP($A118,INDICADORES!$A$5:$AB$350,H$19)</f>
        <v>0.85659999999999992</v>
      </c>
      <c r="I118" s="115">
        <f>VLOOKUP($A118,INDICADORES!$A$5:$AB$350,I$19)</f>
        <v>1</v>
      </c>
      <c r="J118" s="115">
        <f>VLOOKUP($A118,INDICADORES!$A$5:$AB$350,J$19)</f>
        <v>1</v>
      </c>
      <c r="K118" s="115">
        <f t="shared" si="13"/>
        <v>0.73081533416736377</v>
      </c>
      <c r="L118" s="92">
        <f t="shared" si="18"/>
        <v>14</v>
      </c>
      <c r="M118" s="92">
        <f t="shared" si="14"/>
        <v>28</v>
      </c>
      <c r="N118" s="116">
        <f t="shared" si="15"/>
        <v>0.73081533416736377</v>
      </c>
      <c r="O118" s="117">
        <f t="shared" si="16"/>
        <v>3.5635595346866389E-2</v>
      </c>
      <c r="P118" s="93">
        <f t="shared" si="17"/>
        <v>121795487</v>
      </c>
      <c r="Q118" s="103">
        <v>121795487</v>
      </c>
    </row>
    <row r="119" spans="1:17" x14ac:dyDescent="0.3">
      <c r="A119" s="91">
        <v>3301</v>
      </c>
      <c r="B119" s="92">
        <v>3</v>
      </c>
      <c r="C119" s="91" t="s">
        <v>410</v>
      </c>
      <c r="D119" s="115">
        <f>VLOOKUP($A119,INDICADORES!$A$5:$AB$350,D$19)</f>
        <v>1</v>
      </c>
      <c r="E119" s="115">
        <f>IF(A119=5201,0,VLOOKUP($A119,INDICADORES!$A$5:$AB$350,E$19))</f>
        <v>0.87673796791443848</v>
      </c>
      <c r="F119" s="115">
        <f>IF(A119=5201,0,VLOOKUP($A119,INDICADORES!$A$5:$AB$350,F$19))</f>
        <v>0.14620145462514428</v>
      </c>
      <c r="G119" s="115">
        <f>VLOOKUP($A119,INDICADORES!$A$5:$AB$350,G$19)</f>
        <v>1</v>
      </c>
      <c r="H119" s="115">
        <f>VLOOKUP($A119,INDICADORES!$A$5:$AB$350,H$19)</f>
        <v>0.91079999999999994</v>
      </c>
      <c r="I119" s="115">
        <f>VLOOKUP($A119,INDICADORES!$A$5:$AB$350,I$19)</f>
        <v>1</v>
      </c>
      <c r="J119" s="115">
        <f>VLOOKUP($A119,INDICADORES!$A$5:$AB$350,J$19)</f>
        <v>0.97917500000000002</v>
      </c>
      <c r="K119" s="115">
        <f t="shared" si="13"/>
        <v>0.72898740242633953</v>
      </c>
      <c r="L119" s="92">
        <f t="shared" si="18"/>
        <v>15</v>
      </c>
      <c r="M119" s="92">
        <f t="shared" si="14"/>
        <v>28</v>
      </c>
      <c r="N119" s="116">
        <f t="shared" si="15"/>
        <v>0.72898740242633953</v>
      </c>
      <c r="O119" s="117">
        <f t="shared" si="16"/>
        <v>3.5546462794770931E-2</v>
      </c>
      <c r="P119" s="93">
        <f t="shared" si="17"/>
        <v>121490850</v>
      </c>
      <c r="Q119" s="103">
        <v>121490850</v>
      </c>
    </row>
    <row r="120" spans="1:17" x14ac:dyDescent="0.3">
      <c r="A120" s="91">
        <v>9201</v>
      </c>
      <c r="B120" s="92">
        <v>3</v>
      </c>
      <c r="C120" s="91" t="s">
        <v>585</v>
      </c>
      <c r="D120" s="115">
        <f>VLOOKUP($A120,INDICADORES!$A$5:$AB$350,D$19)</f>
        <v>1</v>
      </c>
      <c r="E120" s="115">
        <f>IF(A120=5201,0,VLOOKUP($A120,INDICADORES!$A$5:$AB$350,E$19))</f>
        <v>0.86545898636271112</v>
      </c>
      <c r="F120" s="115">
        <f>IF(A120=5201,0,VLOOKUP($A120,INDICADORES!$A$5:$AB$350,F$19))</f>
        <v>9.3598897321364088E-2</v>
      </c>
      <c r="G120" s="115">
        <f>VLOOKUP($A120,INDICADORES!$A$5:$AB$350,G$19)</f>
        <v>1</v>
      </c>
      <c r="H120" s="115">
        <f>VLOOKUP($A120,INDICADORES!$A$5:$AB$350,H$19)</f>
        <v>0.99809999999999999</v>
      </c>
      <c r="I120" s="115">
        <f>VLOOKUP($A120,INDICADORES!$A$5:$AB$350,I$19)</f>
        <v>1</v>
      </c>
      <c r="J120" s="115">
        <f>VLOOKUP($A120,INDICADORES!$A$5:$AB$350,J$19)</f>
        <v>1</v>
      </c>
      <c r="K120" s="115">
        <f t="shared" si="13"/>
        <v>0.72602536955729002</v>
      </c>
      <c r="L120" s="92">
        <f t="shared" si="18"/>
        <v>16</v>
      </c>
      <c r="M120" s="92">
        <f t="shared" si="14"/>
        <v>28</v>
      </c>
      <c r="N120" s="116">
        <f t="shared" si="15"/>
        <v>0.72602536955729002</v>
      </c>
      <c r="O120" s="117">
        <f t="shared" si="16"/>
        <v>3.5402029858308502E-2</v>
      </c>
      <c r="P120" s="93">
        <f t="shared" si="17"/>
        <v>120997206</v>
      </c>
      <c r="Q120" s="103">
        <v>120997206</v>
      </c>
    </row>
    <row r="121" spans="1:17" x14ac:dyDescent="0.3">
      <c r="A121" s="91">
        <v>5503</v>
      </c>
      <c r="B121" s="92">
        <v>3</v>
      </c>
      <c r="C121" s="91" t="s">
        <v>448</v>
      </c>
      <c r="D121" s="115">
        <f>VLOOKUP($A121,INDICADORES!$A$5:$AB$350,D$19)</f>
        <v>1</v>
      </c>
      <c r="E121" s="115">
        <f>IF(A121=5201,0,VLOOKUP($A121,INDICADORES!$A$5:$AB$350,E$19))</f>
        <v>0.91095890410958902</v>
      </c>
      <c r="F121" s="115">
        <f>IF(A121=5201,0,VLOOKUP($A121,INDICADORES!$A$5:$AB$350,F$19))</f>
        <v>0.13773091233515161</v>
      </c>
      <c r="G121" s="115">
        <f>VLOOKUP($A121,INDICADORES!$A$5:$AB$350,G$19)</f>
        <v>1</v>
      </c>
      <c r="H121" s="115">
        <f>VLOOKUP($A121,INDICADORES!$A$5:$AB$350,H$19)</f>
        <v>0.76749999999999996</v>
      </c>
      <c r="I121" s="115">
        <f>VLOOKUP($A121,INDICADORES!$A$5:$AB$350,I$19)</f>
        <v>1</v>
      </c>
      <c r="J121" s="115">
        <f>VLOOKUP($A121,INDICADORES!$A$5:$AB$350,J$19)</f>
        <v>1</v>
      </c>
      <c r="K121" s="115">
        <f t="shared" si="13"/>
        <v>0.71839334452214409</v>
      </c>
      <c r="L121" s="92">
        <f t="shared" si="18"/>
        <v>17</v>
      </c>
      <c r="M121" s="92">
        <f t="shared" si="14"/>
        <v>28</v>
      </c>
      <c r="N121" s="116">
        <f t="shared" si="15"/>
        <v>0.71839334452214409</v>
      </c>
      <c r="O121" s="117">
        <f t="shared" si="16"/>
        <v>3.5029881460328482E-2</v>
      </c>
      <c r="P121" s="93">
        <f t="shared" si="17"/>
        <v>119725276</v>
      </c>
      <c r="Q121" s="103">
        <v>119725276</v>
      </c>
    </row>
    <row r="122" spans="1:17" x14ac:dyDescent="0.3">
      <c r="A122" s="91">
        <v>9203</v>
      </c>
      <c r="B122" s="92">
        <v>3</v>
      </c>
      <c r="C122" s="91" t="s">
        <v>587</v>
      </c>
      <c r="D122" s="115">
        <f>VLOOKUP($A122,INDICADORES!$A$5:$AB$350,D$19)</f>
        <v>1</v>
      </c>
      <c r="E122" s="115">
        <f>IF(A122=5201,0,VLOOKUP($A122,INDICADORES!$A$5:$AB$350,E$19))</f>
        <v>0.8996282527881041</v>
      </c>
      <c r="F122" s="115">
        <f>IF(A122=5201,0,VLOOKUP($A122,INDICADORES!$A$5:$AB$350,F$19))</f>
        <v>6.2395729496955862E-2</v>
      </c>
      <c r="G122" s="115">
        <f>VLOOKUP($A122,INDICADORES!$A$5:$AB$350,G$19)</f>
        <v>1</v>
      </c>
      <c r="H122" s="115">
        <f>VLOOKUP($A122,INDICADORES!$A$5:$AB$350,H$19)</f>
        <v>0.90040000000000009</v>
      </c>
      <c r="I122" s="115">
        <f>VLOOKUP($A122,INDICADORES!$A$5:$AB$350,I$19)</f>
        <v>1</v>
      </c>
      <c r="J122" s="115">
        <f>VLOOKUP($A122,INDICADORES!$A$5:$AB$350,J$19)</f>
        <v>1</v>
      </c>
      <c r="K122" s="115">
        <f t="shared" si="13"/>
        <v>0.71552882085007541</v>
      </c>
      <c r="L122" s="92">
        <f t="shared" si="18"/>
        <v>18</v>
      </c>
      <c r="M122" s="92">
        <f t="shared" si="14"/>
        <v>28</v>
      </c>
      <c r="N122" s="116">
        <f t="shared" si="15"/>
        <v>0.71552882085007541</v>
      </c>
      <c r="O122" s="117">
        <f t="shared" si="16"/>
        <v>3.4890203211026753E-2</v>
      </c>
      <c r="P122" s="93">
        <f t="shared" si="17"/>
        <v>119247883</v>
      </c>
      <c r="Q122" s="103">
        <v>119247883</v>
      </c>
    </row>
    <row r="123" spans="1:17" x14ac:dyDescent="0.3">
      <c r="A123" s="91">
        <v>8306</v>
      </c>
      <c r="B123" s="92">
        <v>3</v>
      </c>
      <c r="C123" s="91" t="s">
        <v>552</v>
      </c>
      <c r="D123" s="115">
        <f>VLOOKUP($A123,INDICADORES!$A$5:$AB$350,D$19)</f>
        <v>1</v>
      </c>
      <c r="E123" s="115">
        <f>IF(A123=5201,0,VLOOKUP($A123,INDICADORES!$A$5:$AB$350,E$19))</f>
        <v>0.83664459161147908</v>
      </c>
      <c r="F123" s="115">
        <f>IF(A123=5201,0,VLOOKUP($A123,INDICADORES!$A$5:$AB$350,F$19))</f>
        <v>0.12495931536958807</v>
      </c>
      <c r="G123" s="115">
        <f>VLOOKUP($A123,INDICADORES!$A$5:$AB$350,G$19)</f>
        <v>1</v>
      </c>
      <c r="H123" s="115">
        <f>VLOOKUP($A123,INDICADORES!$A$5:$AB$350,H$19)</f>
        <v>0.93769999999999998</v>
      </c>
      <c r="I123" s="115">
        <f>VLOOKUP($A123,INDICADORES!$A$5:$AB$350,I$19)</f>
        <v>1</v>
      </c>
      <c r="J123" s="115">
        <f>VLOOKUP($A123,INDICADORES!$A$5:$AB$350,J$19)</f>
        <v>1</v>
      </c>
      <c r="K123" s="115">
        <f t="shared" si="13"/>
        <v>0.71472043590641476</v>
      </c>
      <c r="L123" s="92">
        <f t="shared" si="18"/>
        <v>19</v>
      </c>
      <c r="M123" s="92">
        <f t="shared" si="14"/>
        <v>28</v>
      </c>
      <c r="N123" s="116">
        <f t="shared" si="15"/>
        <v>0.71472043590641476</v>
      </c>
      <c r="O123" s="117">
        <f t="shared" si="16"/>
        <v>3.4850785211171E-2</v>
      </c>
      <c r="P123" s="93">
        <f t="shared" si="17"/>
        <v>119113160</v>
      </c>
      <c r="Q123" s="103">
        <v>119113160</v>
      </c>
    </row>
    <row r="124" spans="1:17" x14ac:dyDescent="0.3">
      <c r="A124" s="91">
        <v>14204</v>
      </c>
      <c r="B124" s="92">
        <v>3</v>
      </c>
      <c r="C124" s="91" t="s">
        <v>699</v>
      </c>
      <c r="D124" s="115">
        <f>VLOOKUP($A124,INDICADORES!$A$5:$AB$350,D$19)</f>
        <v>1</v>
      </c>
      <c r="E124" s="115">
        <f>IF(A124=5201,0,VLOOKUP($A124,INDICADORES!$A$5:$AB$350,E$19))</f>
        <v>0.84115188109614492</v>
      </c>
      <c r="F124" s="115">
        <f>IF(A124=5201,0,VLOOKUP($A124,INDICADORES!$A$5:$AB$350,F$19))</f>
        <v>0.1010486046811381</v>
      </c>
      <c r="G124" s="115">
        <f>VLOOKUP($A124,INDICADORES!$A$5:$AB$350,G$19)</f>
        <v>1</v>
      </c>
      <c r="H124" s="115">
        <f>VLOOKUP($A124,INDICADORES!$A$5:$AB$350,H$19)</f>
        <v>0.94819999999999993</v>
      </c>
      <c r="I124" s="115">
        <f>VLOOKUP($A124,INDICADORES!$A$5:$AB$350,I$19)</f>
        <v>1</v>
      </c>
      <c r="J124" s="115">
        <f>VLOOKUP($A124,INDICADORES!$A$5:$AB$350,J$19)</f>
        <v>1</v>
      </c>
      <c r="K124" s="115">
        <f t="shared" si="13"/>
        <v>0.71189530955393532</v>
      </c>
      <c r="L124" s="92">
        <f t="shared" si="18"/>
        <v>20</v>
      </c>
      <c r="M124" s="92">
        <f t="shared" si="14"/>
        <v>28</v>
      </c>
      <c r="N124" s="116">
        <f t="shared" si="15"/>
        <v>0.71189530955393532</v>
      </c>
      <c r="O124" s="117">
        <f t="shared" si="16"/>
        <v>3.4713028031218791E-2</v>
      </c>
      <c r="P124" s="93">
        <f t="shared" si="17"/>
        <v>118642333</v>
      </c>
      <c r="Q124" s="103">
        <v>118642333</v>
      </c>
    </row>
    <row r="125" spans="1:17" x14ac:dyDescent="0.3">
      <c r="A125" s="91">
        <v>6201</v>
      </c>
      <c r="B125" s="92">
        <v>3</v>
      </c>
      <c r="C125" s="91" t="s">
        <v>484</v>
      </c>
      <c r="D125" s="115">
        <f>VLOOKUP($A125,INDICADORES!$A$5:$AB$350,D$19)</f>
        <v>1</v>
      </c>
      <c r="E125" s="115">
        <f>IF(A125=5201,0,VLOOKUP($A125,INDICADORES!$A$5:$AB$350,E$19))</f>
        <v>0.92521286942024095</v>
      </c>
      <c r="F125" s="115">
        <f>IF(A125=5201,0,VLOOKUP($A125,INDICADORES!$A$5:$AB$350,F$19))</f>
        <v>5.7836952881038427E-2</v>
      </c>
      <c r="G125" s="115">
        <f>VLOOKUP($A125,INDICADORES!$A$5:$AB$350,G$19)</f>
        <v>1</v>
      </c>
      <c r="H125" s="115">
        <f>VLOOKUP($A125,INDICADORES!$A$5:$AB$350,H$19)</f>
        <v>0.81530000000000002</v>
      </c>
      <c r="I125" s="115">
        <f>VLOOKUP($A125,INDICADORES!$A$5:$AB$350,I$19)</f>
        <v>1</v>
      </c>
      <c r="J125" s="115">
        <f>VLOOKUP($A125,INDICADORES!$A$5:$AB$350,J$19)</f>
        <v>1</v>
      </c>
      <c r="K125" s="115">
        <f t="shared" si="13"/>
        <v>0.7105787425173441</v>
      </c>
      <c r="L125" s="92">
        <f t="shared" si="18"/>
        <v>21</v>
      </c>
      <c r="M125" s="92">
        <f t="shared" si="14"/>
        <v>28</v>
      </c>
      <c r="N125" s="116">
        <f t="shared" si="15"/>
        <v>0.7105787425173441</v>
      </c>
      <c r="O125" s="117">
        <f t="shared" si="16"/>
        <v>3.4648830349575395E-2</v>
      </c>
      <c r="P125" s="93">
        <f t="shared" si="17"/>
        <v>118422918</v>
      </c>
      <c r="Q125" s="103">
        <v>118422918</v>
      </c>
    </row>
    <row r="126" spans="1:17" x14ac:dyDescent="0.3">
      <c r="A126" s="91">
        <v>8206</v>
      </c>
      <c r="B126" s="92">
        <v>3</v>
      </c>
      <c r="C126" s="91" t="s">
        <v>561</v>
      </c>
      <c r="D126" s="115">
        <f>VLOOKUP($A126,INDICADORES!$A$5:$AB$350,D$19)</f>
        <v>1</v>
      </c>
      <c r="E126" s="115">
        <f>IF(A126=5201,0,VLOOKUP($A126,INDICADORES!$A$5:$AB$350,E$19))</f>
        <v>0.89383561643835618</v>
      </c>
      <c r="F126" s="115">
        <f>IF(A126=5201,0,VLOOKUP($A126,INDICADORES!$A$5:$AB$350,F$19))</f>
        <v>5.0218732436576007E-2</v>
      </c>
      <c r="G126" s="115">
        <f>VLOOKUP($A126,INDICADORES!$A$5:$AB$350,G$19)</f>
        <v>1</v>
      </c>
      <c r="H126" s="115">
        <f>VLOOKUP($A126,INDICADORES!$A$5:$AB$350,H$19)</f>
        <v>0.93269999999999997</v>
      </c>
      <c r="I126" s="115">
        <f>VLOOKUP($A126,INDICADORES!$A$5:$AB$350,I$19)</f>
        <v>1</v>
      </c>
      <c r="J126" s="115">
        <f>VLOOKUP($A126,INDICADORES!$A$5:$AB$350,J$19)</f>
        <v>0.89582499999999998</v>
      </c>
      <c r="K126" s="115">
        <f t="shared" si="13"/>
        <v>0.71009339886256884</v>
      </c>
      <c r="L126" s="92">
        <f t="shared" si="18"/>
        <v>22</v>
      </c>
      <c r="M126" s="92">
        <f t="shared" si="14"/>
        <v>28</v>
      </c>
      <c r="N126" s="116">
        <f t="shared" si="15"/>
        <v>0.71009339886256884</v>
      </c>
      <c r="O126" s="117">
        <f t="shared" si="16"/>
        <v>3.4625164302522007E-2</v>
      </c>
      <c r="P126" s="93">
        <f t="shared" si="17"/>
        <v>118342032</v>
      </c>
      <c r="Q126" s="103">
        <v>118342032</v>
      </c>
    </row>
    <row r="127" spans="1:17" x14ac:dyDescent="0.3">
      <c r="A127" s="91">
        <v>8201</v>
      </c>
      <c r="B127" s="92">
        <v>3</v>
      </c>
      <c r="C127" s="91" t="s">
        <v>542</v>
      </c>
      <c r="D127" s="115">
        <f>VLOOKUP($A127,INDICADORES!$A$5:$AB$350,D$19)</f>
        <v>1</v>
      </c>
      <c r="E127" s="115">
        <f>IF(A127=5201,0,VLOOKUP($A127,INDICADORES!$A$5:$AB$350,E$19))</f>
        <v>0.8722466960352423</v>
      </c>
      <c r="F127" s="115">
        <f>IF(A127=5201,0,VLOOKUP($A127,INDICADORES!$A$5:$AB$350,F$19))</f>
        <v>7.7797795398316619E-2</v>
      </c>
      <c r="G127" s="115">
        <f>VLOOKUP($A127,INDICADORES!$A$5:$AB$350,G$19)</f>
        <v>1</v>
      </c>
      <c r="H127" s="115">
        <f>VLOOKUP($A127,INDICADORES!$A$5:$AB$350,H$19)</f>
        <v>0.90379999999999994</v>
      </c>
      <c r="I127" s="115">
        <f>VLOOKUP($A127,INDICADORES!$A$5:$AB$350,I$19)</f>
        <v>1</v>
      </c>
      <c r="J127" s="115">
        <f>VLOOKUP($A127,INDICADORES!$A$5:$AB$350,J$19)</f>
        <v>0.98910825000000002</v>
      </c>
      <c r="K127" s="115">
        <f t="shared" si="13"/>
        <v>0.70976120496191397</v>
      </c>
      <c r="L127" s="92">
        <f t="shared" si="18"/>
        <v>23</v>
      </c>
      <c r="M127" s="92">
        <f t="shared" si="14"/>
        <v>28</v>
      </c>
      <c r="N127" s="116">
        <f t="shared" si="15"/>
        <v>0.70976120496191397</v>
      </c>
      <c r="O127" s="117">
        <f t="shared" si="16"/>
        <v>3.460896605534932E-2</v>
      </c>
      <c r="P127" s="93">
        <f t="shared" si="17"/>
        <v>118286670</v>
      </c>
      <c r="Q127" s="103">
        <v>118286670</v>
      </c>
    </row>
    <row r="128" spans="1:17" x14ac:dyDescent="0.3">
      <c r="A128" s="91">
        <v>9109</v>
      </c>
      <c r="B128" s="92">
        <v>3</v>
      </c>
      <c r="C128" s="91" t="s">
        <v>572</v>
      </c>
      <c r="D128" s="115">
        <f>VLOOKUP($A128,INDICADORES!$A$5:$AB$350,D$19)</f>
        <v>1</v>
      </c>
      <c r="E128" s="115">
        <f>IF(A128=5201,0,VLOOKUP($A128,INDICADORES!$A$5:$AB$350,E$19))</f>
        <v>0.93248663101604279</v>
      </c>
      <c r="F128" s="115">
        <f>IF(A128=5201,0,VLOOKUP($A128,INDICADORES!$A$5:$AB$350,F$19))</f>
        <v>6.7071277490936637E-2</v>
      </c>
      <c r="G128" s="115">
        <f>VLOOKUP($A128,INDICADORES!$A$5:$AB$350,G$19)</f>
        <v>1</v>
      </c>
      <c r="H128" s="115">
        <f>VLOOKUP($A128,INDICADORES!$A$5:$AB$350,H$19)</f>
        <v>0.81189999999999996</v>
      </c>
      <c r="I128" s="115">
        <f>VLOOKUP($A128,INDICADORES!$A$5:$AB$350,I$19)</f>
        <v>1</v>
      </c>
      <c r="J128" s="115">
        <f>VLOOKUP($A128,INDICADORES!$A$5:$AB$350,J$19)</f>
        <v>0.89582499999999998</v>
      </c>
      <c r="K128" s="115">
        <f t="shared" si="13"/>
        <v>0.70971439022834915</v>
      </c>
      <c r="L128" s="92">
        <f t="shared" si="18"/>
        <v>24</v>
      </c>
      <c r="M128" s="92">
        <f t="shared" si="14"/>
        <v>28</v>
      </c>
      <c r="N128" s="116">
        <f t="shared" si="15"/>
        <v>0.70971439022834915</v>
      </c>
      <c r="O128" s="117">
        <f t="shared" si="16"/>
        <v>3.4606683302342386E-2</v>
      </c>
      <c r="P128" s="93">
        <f t="shared" si="17"/>
        <v>118278868</v>
      </c>
      <c r="Q128" s="103">
        <v>118278868</v>
      </c>
    </row>
    <row r="129" spans="1:17" x14ac:dyDescent="0.3">
      <c r="A129" s="91">
        <v>6110</v>
      </c>
      <c r="B129" s="92">
        <v>3</v>
      </c>
      <c r="C129" s="91" t="s">
        <v>476</v>
      </c>
      <c r="D129" s="115">
        <f>VLOOKUP($A129,INDICADORES!$A$5:$AB$350,D$19)</f>
        <v>1</v>
      </c>
      <c r="E129" s="115">
        <f>IF(A129=5201,0,VLOOKUP($A129,INDICADORES!$A$5:$AB$350,E$19))</f>
        <v>0.94047619047619047</v>
      </c>
      <c r="F129" s="115">
        <f>IF(A129=5201,0,VLOOKUP($A129,INDICADORES!$A$5:$AB$350,F$19))</f>
        <v>0.13274273595542974</v>
      </c>
      <c r="G129" s="115">
        <f>VLOOKUP($A129,INDICADORES!$A$5:$AB$350,G$19)</f>
        <v>1</v>
      </c>
      <c r="H129" s="115">
        <f>VLOOKUP($A129,INDICADORES!$A$5:$AB$350,H$19)</f>
        <v>0.61909999999999998</v>
      </c>
      <c r="I129" s="115">
        <f>VLOOKUP($A129,INDICADORES!$A$5:$AB$350,I$19)</f>
        <v>1</v>
      </c>
      <c r="J129" s="115">
        <f>VLOOKUP($A129,INDICADORES!$A$5:$AB$350,J$19)</f>
        <v>1</v>
      </c>
      <c r="K129" s="115">
        <f t="shared" si="13"/>
        <v>0.70521735065552416</v>
      </c>
      <c r="L129" s="92">
        <f t="shared" si="18"/>
        <v>25</v>
      </c>
      <c r="M129" s="92">
        <f t="shared" si="14"/>
        <v>28</v>
      </c>
      <c r="N129" s="116">
        <f t="shared" si="15"/>
        <v>0.70521735065552416</v>
      </c>
      <c r="O129" s="117">
        <f t="shared" si="16"/>
        <v>3.4387401255313886E-2</v>
      </c>
      <c r="P129" s="93">
        <f t="shared" si="17"/>
        <v>117529404</v>
      </c>
      <c r="Q129" s="103">
        <v>117529404</v>
      </c>
    </row>
    <row r="130" spans="1:17" x14ac:dyDescent="0.3">
      <c r="A130" s="91">
        <v>8305</v>
      </c>
      <c r="B130" s="92">
        <v>3</v>
      </c>
      <c r="C130" s="91" t="s">
        <v>551</v>
      </c>
      <c r="D130" s="115">
        <f>VLOOKUP($A130,INDICADORES!$A$5:$AB$350,D$19)</f>
        <v>1</v>
      </c>
      <c r="E130" s="115">
        <f>IF(A130=5201,0,VLOOKUP($A130,INDICADORES!$A$5:$AB$350,E$19))</f>
        <v>0.84834663625997719</v>
      </c>
      <c r="F130" s="115">
        <f>IF(A130=5201,0,VLOOKUP($A130,INDICADORES!$A$5:$AB$350,F$19))</f>
        <v>0.11258795745297104</v>
      </c>
      <c r="G130" s="115">
        <f>VLOOKUP($A130,INDICADORES!$A$5:$AB$350,G$19)</f>
        <v>1</v>
      </c>
      <c r="H130" s="115">
        <f>VLOOKUP($A130,INDICADORES!$A$5:$AB$350,H$19)</f>
        <v>0.84489999999999998</v>
      </c>
      <c r="I130" s="115">
        <f>VLOOKUP($A130,INDICADORES!$A$5:$AB$350,I$19)</f>
        <v>1</v>
      </c>
      <c r="J130" s="115">
        <f>VLOOKUP($A130,INDICADORES!$A$5:$AB$350,J$19)</f>
        <v>0.98957499999999998</v>
      </c>
      <c r="K130" s="115">
        <f t="shared" si="13"/>
        <v>0.70128206205423482</v>
      </c>
      <c r="L130" s="92">
        <f t="shared" si="18"/>
        <v>26</v>
      </c>
      <c r="M130" s="92">
        <f t="shared" si="14"/>
        <v>28</v>
      </c>
      <c r="N130" s="116">
        <f t="shared" si="15"/>
        <v>0.70128206205423482</v>
      </c>
      <c r="O130" s="117">
        <f t="shared" si="16"/>
        <v>3.4195510984800531E-2</v>
      </c>
      <c r="P130" s="93">
        <f t="shared" si="17"/>
        <v>116873561</v>
      </c>
      <c r="Q130" s="103">
        <v>116873561</v>
      </c>
    </row>
    <row r="131" spans="1:17" x14ac:dyDescent="0.3">
      <c r="A131" s="91">
        <v>8310</v>
      </c>
      <c r="B131" s="92">
        <v>3</v>
      </c>
      <c r="C131" s="91" t="s">
        <v>556</v>
      </c>
      <c r="D131" s="115">
        <f>VLOOKUP($A131,INDICADORES!$A$5:$AB$350,D$19)</f>
        <v>1</v>
      </c>
      <c r="E131" s="115">
        <f>IF(A131=5201,0,VLOOKUP($A131,INDICADORES!$A$5:$AB$350,E$19))</f>
        <v>0.89830508474576276</v>
      </c>
      <c r="F131" s="115">
        <f>IF(A131=5201,0,VLOOKUP($A131,INDICADORES!$A$5:$AB$350,F$19))</f>
        <v>3.8370683713955266E-2</v>
      </c>
      <c r="G131" s="115">
        <f>VLOOKUP($A131,INDICADORES!$A$5:$AB$350,G$19)</f>
        <v>1</v>
      </c>
      <c r="H131" s="115">
        <f>VLOOKUP($A131,INDICADORES!$A$5:$AB$350,H$19)</f>
        <v>0.82</v>
      </c>
      <c r="I131" s="115">
        <f>VLOOKUP($A131,INDICADORES!$A$5:$AB$350,I$19)</f>
        <v>1</v>
      </c>
      <c r="J131" s="115">
        <f>VLOOKUP($A131,INDICADORES!$A$5:$AB$350,J$19)</f>
        <v>1</v>
      </c>
      <c r="K131" s="115">
        <f t="shared" si="13"/>
        <v>0.69699945058950585</v>
      </c>
      <c r="L131" s="92">
        <f t="shared" si="18"/>
        <v>27</v>
      </c>
      <c r="M131" s="92">
        <f t="shared" si="14"/>
        <v>28</v>
      </c>
      <c r="N131" s="116">
        <f t="shared" si="15"/>
        <v>0.69699945058950585</v>
      </c>
      <c r="O131" s="117">
        <f t="shared" si="16"/>
        <v>3.3986684757366742E-2</v>
      </c>
      <c r="P131" s="93">
        <f t="shared" si="17"/>
        <v>116159834</v>
      </c>
      <c r="Q131" s="103">
        <v>116159834</v>
      </c>
    </row>
    <row r="132" spans="1:17" x14ac:dyDescent="0.3">
      <c r="A132" s="91">
        <v>9211</v>
      </c>
      <c r="B132" s="92">
        <v>3</v>
      </c>
      <c r="C132" s="91" t="s">
        <v>594</v>
      </c>
      <c r="D132" s="115">
        <f>VLOOKUP($A132,INDICADORES!$A$5:$AB$350,D$19)</f>
        <v>1</v>
      </c>
      <c r="E132" s="115">
        <f>IF(A132=5201,0,VLOOKUP($A132,INDICADORES!$A$5:$AB$350,E$19))</f>
        <v>0.87432188065099459</v>
      </c>
      <c r="F132" s="115">
        <f>IF(A132=5201,0,VLOOKUP($A132,INDICADORES!$A$5:$AB$350,F$19))</f>
        <v>8.914613900141638E-2</v>
      </c>
      <c r="G132" s="115">
        <f>VLOOKUP($A132,INDICADORES!$A$5:$AB$350,G$19)</f>
        <v>1</v>
      </c>
      <c r="H132" s="115">
        <f>VLOOKUP($A132,INDICADORES!$A$5:$AB$350,H$19)</f>
        <v>0.76670000000000005</v>
      </c>
      <c r="I132" s="115">
        <f>VLOOKUP($A132,INDICADORES!$A$5:$AB$350,I$19)</f>
        <v>1</v>
      </c>
      <c r="J132" s="115">
        <f>VLOOKUP($A132,INDICADORES!$A$5:$AB$350,J$19)</f>
        <v>1</v>
      </c>
      <c r="K132" s="115">
        <f t="shared" si="13"/>
        <v>0.69330419297820223</v>
      </c>
      <c r="L132" s="92">
        <f t="shared" si="18"/>
        <v>28</v>
      </c>
      <c r="M132" s="92">
        <f t="shared" si="14"/>
        <v>28</v>
      </c>
      <c r="N132" s="116">
        <f t="shared" si="15"/>
        <v>0.69330419297820223</v>
      </c>
      <c r="O132" s="117">
        <f t="shared" si="16"/>
        <v>3.3806498739391524E-2</v>
      </c>
      <c r="P132" s="93">
        <f t="shared" si="17"/>
        <v>115543993</v>
      </c>
      <c r="Q132" s="103">
        <v>115543993</v>
      </c>
    </row>
    <row r="133" spans="1:17" x14ac:dyDescent="0.3">
      <c r="A133" s="91">
        <v>4103</v>
      </c>
      <c r="B133" s="92">
        <v>3</v>
      </c>
      <c r="C133" s="91" t="s">
        <v>416</v>
      </c>
      <c r="D133" s="115">
        <f>VLOOKUP($A133,INDICADORES!$A$5:$AB$350,D$19)</f>
        <v>1</v>
      </c>
      <c r="E133" s="115">
        <f>IF(A133=5201,0,VLOOKUP($A133,INDICADORES!$A$5:$AB$350,E$19))</f>
        <v>0.7165178571428571</v>
      </c>
      <c r="F133" s="115">
        <f>IF(A133=5201,0,VLOOKUP($A133,INDICADORES!$A$5:$AB$350,F$19))</f>
        <v>0.12607086626171229</v>
      </c>
      <c r="G133" s="115">
        <f>VLOOKUP($A133,INDICADORES!$A$5:$AB$350,G$19)</f>
        <v>1</v>
      </c>
      <c r="H133" s="115">
        <f>VLOOKUP($A133,INDICADORES!$A$5:$AB$350,H$19)</f>
        <v>0.99590000000000001</v>
      </c>
      <c r="I133" s="115">
        <f>VLOOKUP($A133,INDICADORES!$A$5:$AB$350,I$19)</f>
        <v>1</v>
      </c>
      <c r="J133" s="115">
        <f>VLOOKUP($A133,INDICADORES!$A$5:$AB$350,J$19)</f>
        <v>1</v>
      </c>
      <c r="K133" s="115">
        <f t="shared" si="13"/>
        <v>0.68168396656542807</v>
      </c>
      <c r="L133" s="92">
        <f t="shared" si="18"/>
        <v>29</v>
      </c>
      <c r="M133" s="92">
        <f t="shared" si="14"/>
        <v>28</v>
      </c>
      <c r="N133" s="116">
        <f t="shared" si="15"/>
        <v>0</v>
      </c>
      <c r="O133" s="117">
        <f t="shared" si="16"/>
        <v>0</v>
      </c>
      <c r="P133" s="93">
        <f t="shared" si="17"/>
        <v>0</v>
      </c>
      <c r="Q133" s="103">
        <v>0</v>
      </c>
    </row>
    <row r="134" spans="1:17" x14ac:dyDescent="0.3">
      <c r="A134" s="91">
        <v>3102</v>
      </c>
      <c r="B134" s="92">
        <v>3</v>
      </c>
      <c r="C134" s="91" t="s">
        <v>407</v>
      </c>
      <c r="D134" s="115">
        <f>VLOOKUP($A134,INDICADORES!$A$5:$AB$350,D$19)</f>
        <v>1</v>
      </c>
      <c r="E134" s="115">
        <f>IF(A134=5201,0,VLOOKUP($A134,INDICADORES!$A$5:$AB$350,E$19))</f>
        <v>0.73483670295489889</v>
      </c>
      <c r="F134" s="115">
        <f>IF(A134=5201,0,VLOOKUP($A134,INDICADORES!$A$5:$AB$350,F$19))</f>
        <v>0.10615139728766004</v>
      </c>
      <c r="G134" s="115">
        <f>VLOOKUP($A134,INDICADORES!$A$5:$AB$350,G$19)</f>
        <v>1</v>
      </c>
      <c r="H134" s="115">
        <f>VLOOKUP($A134,INDICADORES!$A$5:$AB$350,H$19)</f>
        <v>0.98349999999999993</v>
      </c>
      <c r="I134" s="115">
        <f>VLOOKUP($A134,INDICADORES!$A$5:$AB$350,I$19)</f>
        <v>1</v>
      </c>
      <c r="J134" s="115">
        <f>VLOOKUP($A134,INDICADORES!$A$5:$AB$350,J$19)</f>
        <v>1</v>
      </c>
      <c r="K134" s="115">
        <f t="shared" si="13"/>
        <v>0.68125569535612973</v>
      </c>
      <c r="L134" s="92">
        <f t="shared" si="18"/>
        <v>30</v>
      </c>
      <c r="M134" s="92">
        <f t="shared" si="14"/>
        <v>28</v>
      </c>
      <c r="N134" s="116">
        <f t="shared" si="15"/>
        <v>0</v>
      </c>
      <c r="O134" s="117">
        <f t="shared" si="16"/>
        <v>0</v>
      </c>
      <c r="P134" s="93">
        <f t="shared" si="17"/>
        <v>0</v>
      </c>
      <c r="Q134" s="103">
        <v>0</v>
      </c>
    </row>
    <row r="135" spans="1:17" x14ac:dyDescent="0.3">
      <c r="A135" s="91">
        <v>5107</v>
      </c>
      <c r="B135" s="92">
        <v>3</v>
      </c>
      <c r="C135" s="91" t="s">
        <v>435</v>
      </c>
      <c r="D135" s="115">
        <f>VLOOKUP($A135,INDICADORES!$A$5:$AB$350,D$19)</f>
        <v>1</v>
      </c>
      <c r="E135" s="115">
        <f>IF(A135=5201,0,VLOOKUP($A135,INDICADORES!$A$5:$AB$350,E$19))</f>
        <v>0.73704520396912898</v>
      </c>
      <c r="F135" s="115">
        <f>IF(A135=5201,0,VLOOKUP($A135,INDICADORES!$A$5:$AB$350,F$19))</f>
        <v>7.0921580416693081E-2</v>
      </c>
      <c r="G135" s="115">
        <f>VLOOKUP($A135,INDICADORES!$A$5:$AB$350,G$19)</f>
        <v>1</v>
      </c>
      <c r="H135" s="115">
        <f>VLOOKUP($A135,INDICADORES!$A$5:$AB$350,H$19)</f>
        <v>0.98280000000000001</v>
      </c>
      <c r="I135" s="115">
        <f>VLOOKUP($A135,INDICADORES!$A$5:$AB$350,I$19)</f>
        <v>1</v>
      </c>
      <c r="J135" s="115">
        <f>VLOOKUP($A135,INDICADORES!$A$5:$AB$350,J$19)</f>
        <v>1</v>
      </c>
      <c r="K135" s="115">
        <f t="shared" si="13"/>
        <v>0.6731162164933685</v>
      </c>
      <c r="L135" s="92">
        <f t="shared" si="18"/>
        <v>31</v>
      </c>
      <c r="M135" s="92">
        <f t="shared" si="14"/>
        <v>28</v>
      </c>
      <c r="N135" s="116">
        <f t="shared" si="15"/>
        <v>0</v>
      </c>
      <c r="O135" s="117">
        <f t="shared" si="16"/>
        <v>0</v>
      </c>
      <c r="P135" s="93">
        <f t="shared" si="17"/>
        <v>0</v>
      </c>
      <c r="Q135" s="103">
        <v>0</v>
      </c>
    </row>
    <row r="136" spans="1:17" x14ac:dyDescent="0.3">
      <c r="A136" s="91">
        <v>9107</v>
      </c>
      <c r="B136" s="92">
        <v>3</v>
      </c>
      <c r="C136" s="91" t="s">
        <v>570</v>
      </c>
      <c r="D136" s="115">
        <f>VLOOKUP($A136,INDICADORES!$A$5:$AB$350,D$19)</f>
        <v>1</v>
      </c>
      <c r="E136" s="115">
        <f>IF(A136=5201,0,VLOOKUP($A136,INDICADORES!$A$5:$AB$350,E$19))</f>
        <v>0.76094276094276092</v>
      </c>
      <c r="F136" s="115">
        <f>IF(A136=5201,0,VLOOKUP($A136,INDICADORES!$A$5:$AB$350,F$19))</f>
        <v>6.832704674199376E-2</v>
      </c>
      <c r="G136" s="115">
        <f>VLOOKUP($A136,INDICADORES!$A$5:$AB$350,G$19)</f>
        <v>1</v>
      </c>
      <c r="H136" s="115">
        <f>VLOOKUP($A136,INDICADORES!$A$5:$AB$350,H$19)</f>
        <v>0.92810000000000004</v>
      </c>
      <c r="I136" s="115">
        <f>VLOOKUP($A136,INDICADORES!$A$5:$AB$350,I$19)</f>
        <v>1</v>
      </c>
      <c r="J136" s="115">
        <f>VLOOKUP($A136,INDICADORES!$A$5:$AB$350,J$19)</f>
        <v>1</v>
      </c>
      <c r="K136" s="115">
        <f t="shared" si="13"/>
        <v>0.67262672801546486</v>
      </c>
      <c r="L136" s="92">
        <f t="shared" si="18"/>
        <v>32</v>
      </c>
      <c r="M136" s="92">
        <f t="shared" si="14"/>
        <v>28</v>
      </c>
      <c r="N136" s="116">
        <f t="shared" si="15"/>
        <v>0</v>
      </c>
      <c r="O136" s="117">
        <f t="shared" si="16"/>
        <v>0</v>
      </c>
      <c r="P136" s="93">
        <f t="shared" si="17"/>
        <v>0</v>
      </c>
      <c r="Q136" s="103">
        <v>0</v>
      </c>
    </row>
    <row r="137" spans="1:17" x14ac:dyDescent="0.3">
      <c r="A137" s="91">
        <v>5303</v>
      </c>
      <c r="B137" s="92">
        <v>3</v>
      </c>
      <c r="C137" s="91" t="s">
        <v>440</v>
      </c>
      <c r="D137" s="115">
        <f>VLOOKUP($A137,INDICADORES!$A$5:$AB$350,D$19)</f>
        <v>1</v>
      </c>
      <c r="E137" s="115">
        <f>IF(A137=5201,0,VLOOKUP($A137,INDICADORES!$A$5:$AB$350,E$19))</f>
        <v>0.74751491053677932</v>
      </c>
      <c r="F137" s="115">
        <f>IF(A137=5201,0,VLOOKUP($A137,INDICADORES!$A$5:$AB$350,F$19))</f>
        <v>6.4814887282820019E-2</v>
      </c>
      <c r="G137" s="115">
        <f>VLOOKUP($A137,INDICADORES!$A$5:$AB$350,G$19)</f>
        <v>1</v>
      </c>
      <c r="H137" s="115">
        <f>VLOOKUP($A137,INDICADORES!$A$5:$AB$350,H$19)</f>
        <v>0.93559999999999999</v>
      </c>
      <c r="I137" s="115">
        <f>VLOOKUP($A137,INDICADORES!$A$5:$AB$350,I$19)</f>
        <v>1</v>
      </c>
      <c r="J137" s="115">
        <f>VLOOKUP($A137,INDICADORES!$A$5:$AB$350,J$19)</f>
        <v>1</v>
      </c>
      <c r="K137" s="115">
        <f t="shared" si="13"/>
        <v>0.66817394050857781</v>
      </c>
      <c r="L137" s="92">
        <f t="shared" ref="L137:L160" si="19">RANK(K137,$K$105:$K$160,0)</f>
        <v>33</v>
      </c>
      <c r="M137" s="92">
        <f t="shared" si="14"/>
        <v>28</v>
      </c>
      <c r="N137" s="116">
        <f t="shared" si="15"/>
        <v>0</v>
      </c>
      <c r="O137" s="117">
        <f t="shared" si="16"/>
        <v>0</v>
      </c>
      <c r="P137" s="93">
        <f t="shared" si="17"/>
        <v>0</v>
      </c>
      <c r="Q137" s="103">
        <v>0</v>
      </c>
    </row>
    <row r="138" spans="1:17" x14ac:dyDescent="0.3">
      <c r="A138" s="91">
        <v>5301</v>
      </c>
      <c r="B138" s="92">
        <v>3</v>
      </c>
      <c r="C138" s="91" t="s">
        <v>438</v>
      </c>
      <c r="D138" s="115">
        <f>VLOOKUP($A138,INDICADORES!$A$5:$AB$350,D$19)</f>
        <v>1</v>
      </c>
      <c r="E138" s="115">
        <f>IF(A138=5201,0,VLOOKUP($A138,INDICADORES!$A$5:$AB$350,E$19))</f>
        <v>0.72880603639591657</v>
      </c>
      <c r="F138" s="115">
        <f>IF(A138=5201,0,VLOOKUP($A138,INDICADORES!$A$5:$AB$350,F$19))</f>
        <v>0.12570398641030098</v>
      </c>
      <c r="G138" s="115">
        <f>VLOOKUP($A138,INDICADORES!$A$5:$AB$350,G$19)</f>
        <v>1</v>
      </c>
      <c r="H138" s="115">
        <f>VLOOKUP($A138,INDICADORES!$A$5:$AB$350,H$19)</f>
        <v>0.87379999999999991</v>
      </c>
      <c r="I138" s="115">
        <f>VLOOKUP($A138,INDICADORES!$A$5:$AB$350,I$19)</f>
        <v>1</v>
      </c>
      <c r="J138" s="115">
        <f>VLOOKUP($A138,INDICADORES!$A$5:$AB$350,J$19)</f>
        <v>1</v>
      </c>
      <c r="K138" s="115">
        <f t="shared" si="13"/>
        <v>0.66757810934114614</v>
      </c>
      <c r="L138" s="92">
        <f t="shared" si="19"/>
        <v>34</v>
      </c>
      <c r="M138" s="92">
        <f t="shared" si="14"/>
        <v>28</v>
      </c>
      <c r="N138" s="116">
        <f t="shared" si="15"/>
        <v>0</v>
      </c>
      <c r="O138" s="117">
        <f t="shared" si="16"/>
        <v>0</v>
      </c>
      <c r="P138" s="93">
        <f t="shared" si="17"/>
        <v>0</v>
      </c>
      <c r="Q138" s="103">
        <v>0</v>
      </c>
    </row>
    <row r="139" spans="1:17" x14ac:dyDescent="0.3">
      <c r="A139" s="91">
        <v>16109</v>
      </c>
      <c r="B139" s="92">
        <v>3</v>
      </c>
      <c r="C139" s="91" t="s">
        <v>732</v>
      </c>
      <c r="D139" s="115">
        <f>VLOOKUP($A139,INDICADORES!$A$5:$AB$350,D$19)</f>
        <v>1</v>
      </c>
      <c r="E139" s="115">
        <f>IF(A139=5201,0,VLOOKUP($A139,INDICADORES!$A$5:$AB$350,E$19))</f>
        <v>0.84419713831478538</v>
      </c>
      <c r="F139" s="115">
        <f>IF(A139=5201,0,VLOOKUP($A139,INDICADORES!$A$5:$AB$350,F$19))</f>
        <v>5.9774013774576758E-2</v>
      </c>
      <c r="G139" s="115">
        <f>VLOOKUP($A139,INDICADORES!$A$5:$AB$350,G$19)</f>
        <v>1</v>
      </c>
      <c r="H139" s="115">
        <f>VLOOKUP($A139,INDICADORES!$A$5:$AB$350,H$19)</f>
        <v>0.66500000000000004</v>
      </c>
      <c r="I139" s="115">
        <f>VLOOKUP($A139,INDICADORES!$A$5:$AB$350,I$19)</f>
        <v>1</v>
      </c>
      <c r="J139" s="115">
        <f>VLOOKUP($A139,INDICADORES!$A$5:$AB$350,J$19)</f>
        <v>1</v>
      </c>
      <c r="K139" s="115">
        <f t="shared" si="13"/>
        <v>0.66016250185381919</v>
      </c>
      <c r="L139" s="92">
        <f t="shared" si="19"/>
        <v>35</v>
      </c>
      <c r="M139" s="92">
        <f t="shared" si="14"/>
        <v>28</v>
      </c>
      <c r="N139" s="116">
        <f t="shared" si="15"/>
        <v>0</v>
      </c>
      <c r="O139" s="117">
        <f t="shared" si="16"/>
        <v>0</v>
      </c>
      <c r="P139" s="93">
        <f t="shared" si="17"/>
        <v>0</v>
      </c>
      <c r="Q139" s="103">
        <v>0</v>
      </c>
    </row>
    <row r="140" spans="1:17" x14ac:dyDescent="0.3">
      <c r="A140" s="91">
        <v>8205</v>
      </c>
      <c r="B140" s="92">
        <v>3</v>
      </c>
      <c r="C140" s="91" t="s">
        <v>546</v>
      </c>
      <c r="D140" s="115">
        <f>VLOOKUP($A140,INDICADORES!$A$5:$AB$350,D$19)</f>
        <v>1</v>
      </c>
      <c r="E140" s="115">
        <f>IF(A140=5201,0,VLOOKUP($A140,INDICADORES!$A$5:$AB$350,E$19))</f>
        <v>0.70729872084273893</v>
      </c>
      <c r="F140" s="115">
        <f>IF(A140=5201,0,VLOOKUP($A140,INDICADORES!$A$5:$AB$350,F$19))</f>
        <v>8.1142735072418398E-2</v>
      </c>
      <c r="G140" s="115">
        <f>VLOOKUP($A140,INDICADORES!$A$5:$AB$350,G$19)</f>
        <v>1</v>
      </c>
      <c r="H140" s="115">
        <f>VLOOKUP($A140,INDICADORES!$A$5:$AB$350,H$19)</f>
        <v>0.95109999999999995</v>
      </c>
      <c r="I140" s="115">
        <f>VLOOKUP($A140,INDICADORES!$A$5:$AB$350,I$19)</f>
        <v>1</v>
      </c>
      <c r="J140" s="115">
        <f>VLOOKUP($A140,INDICADORES!$A$5:$AB$350,J$19)</f>
        <v>0.98876249999999999</v>
      </c>
      <c r="K140" s="115">
        <f t="shared" si="13"/>
        <v>0.65994336106306317</v>
      </c>
      <c r="L140" s="92">
        <f t="shared" si="19"/>
        <v>36</v>
      </c>
      <c r="M140" s="92">
        <f t="shared" si="14"/>
        <v>28</v>
      </c>
      <c r="N140" s="116">
        <f t="shared" si="15"/>
        <v>0</v>
      </c>
      <c r="O140" s="117">
        <f t="shared" si="16"/>
        <v>0</v>
      </c>
      <c r="P140" s="93">
        <f t="shared" si="17"/>
        <v>0</v>
      </c>
      <c r="Q140" s="103">
        <v>0</v>
      </c>
    </row>
    <row r="141" spans="1:17" x14ac:dyDescent="0.3">
      <c r="A141" s="91">
        <v>2301</v>
      </c>
      <c r="B141" s="92">
        <v>3</v>
      </c>
      <c r="C141" s="91" t="s">
        <v>403</v>
      </c>
      <c r="D141" s="115">
        <f>VLOOKUP($A141,INDICADORES!$A$5:$AB$350,D$19)</f>
        <v>1</v>
      </c>
      <c r="E141" s="115">
        <f>IF(A141=5201,0,VLOOKUP($A141,INDICADORES!$A$5:$AB$350,E$19))</f>
        <v>0.68726163234172388</v>
      </c>
      <c r="F141" s="115">
        <f>IF(A141=5201,0,VLOOKUP($A141,INDICADORES!$A$5:$AB$350,F$19))</f>
        <v>7.858976116279634E-2</v>
      </c>
      <c r="G141" s="115">
        <f>VLOOKUP($A141,INDICADORES!$A$5:$AB$350,G$19)</f>
        <v>1</v>
      </c>
      <c r="H141" s="115">
        <f>VLOOKUP($A141,INDICADORES!$A$5:$AB$350,H$19)</f>
        <v>0.95849999999999991</v>
      </c>
      <c r="I141" s="115">
        <f>VLOOKUP($A141,INDICADORES!$A$5:$AB$350,I$19)</f>
        <v>1</v>
      </c>
      <c r="J141" s="115">
        <f>VLOOKUP($A141,INDICADORES!$A$5:$AB$350,J$19)</f>
        <v>0.97917500000000002</v>
      </c>
      <c r="K141" s="115">
        <f t="shared" si="13"/>
        <v>0.65292276161030249</v>
      </c>
      <c r="L141" s="92">
        <f t="shared" si="19"/>
        <v>37</v>
      </c>
      <c r="M141" s="92">
        <f t="shared" si="14"/>
        <v>28</v>
      </c>
      <c r="N141" s="116">
        <f t="shared" si="15"/>
        <v>0</v>
      </c>
      <c r="O141" s="117">
        <f t="shared" si="16"/>
        <v>0</v>
      </c>
      <c r="P141" s="93">
        <f t="shared" si="17"/>
        <v>0</v>
      </c>
      <c r="Q141" s="103">
        <v>0</v>
      </c>
    </row>
    <row r="142" spans="1:17" x14ac:dyDescent="0.3">
      <c r="A142" s="91">
        <v>9209</v>
      </c>
      <c r="B142" s="92">
        <v>3</v>
      </c>
      <c r="C142" s="91" t="s">
        <v>592</v>
      </c>
      <c r="D142" s="115">
        <f>VLOOKUP($A142,INDICADORES!$A$5:$AB$350,D$19)</f>
        <v>1</v>
      </c>
      <c r="E142" s="115">
        <f>IF(A142=5201,0,VLOOKUP($A142,INDICADORES!$A$5:$AB$350,E$19))</f>
        <v>0.77368421052631575</v>
      </c>
      <c r="F142" s="115">
        <f>IF(A142=5201,0,VLOOKUP($A142,INDICADORES!$A$5:$AB$350,F$19))</f>
        <v>7.1284525100396665E-2</v>
      </c>
      <c r="G142" s="115">
        <f>VLOOKUP($A142,INDICADORES!$A$5:$AB$350,G$19)</f>
        <v>1</v>
      </c>
      <c r="H142" s="115">
        <f>VLOOKUP($A142,INDICADORES!$A$5:$AB$350,H$19)</f>
        <v>0.78790000000000004</v>
      </c>
      <c r="I142" s="115">
        <f>VLOOKUP($A142,INDICADORES!$A$5:$AB$350,I$19)</f>
        <v>1</v>
      </c>
      <c r="J142" s="115">
        <f>VLOOKUP($A142,INDICADORES!$A$5:$AB$350,J$19)</f>
        <v>0.89582499999999998</v>
      </c>
      <c r="K142" s="115">
        <f t="shared" si="13"/>
        <v>0.65158685495930957</v>
      </c>
      <c r="L142" s="92">
        <f t="shared" si="19"/>
        <v>38</v>
      </c>
      <c r="M142" s="92">
        <f t="shared" si="14"/>
        <v>28</v>
      </c>
      <c r="N142" s="116">
        <f t="shared" si="15"/>
        <v>0</v>
      </c>
      <c r="O142" s="117">
        <f t="shared" si="16"/>
        <v>0</v>
      </c>
      <c r="P142" s="93">
        <f t="shared" si="17"/>
        <v>0</v>
      </c>
      <c r="Q142" s="103">
        <v>0</v>
      </c>
    </row>
    <row r="143" spans="1:17" x14ac:dyDescent="0.3">
      <c r="A143" s="91">
        <v>3201</v>
      </c>
      <c r="B143" s="92">
        <v>3</v>
      </c>
      <c r="C143" s="91" t="s">
        <v>405</v>
      </c>
      <c r="D143" s="115">
        <f>VLOOKUP($A143,INDICADORES!$A$5:$AB$350,D$19)</f>
        <v>1</v>
      </c>
      <c r="E143" s="115">
        <f>IF(A143=5201,0,VLOOKUP($A143,INDICADORES!$A$5:$AB$350,E$19))</f>
        <v>0.70577395577395574</v>
      </c>
      <c r="F143" s="115">
        <f>IF(A143=5201,0,VLOOKUP($A143,INDICADORES!$A$5:$AB$350,F$19))</f>
        <v>0.10114874068055309</v>
      </c>
      <c r="G143" s="115">
        <f>VLOOKUP($A143,INDICADORES!$A$5:$AB$350,G$19)</f>
        <v>1</v>
      </c>
      <c r="H143" s="115">
        <f>VLOOKUP($A143,INDICADORES!$A$5:$AB$350,H$19)</f>
        <v>0.85349999999999993</v>
      </c>
      <c r="I143" s="115">
        <f>VLOOKUP($A143,INDICADORES!$A$5:$AB$350,I$19)</f>
        <v>1</v>
      </c>
      <c r="J143" s="115">
        <f>VLOOKUP($A143,INDICADORES!$A$5:$AB$350,J$19)</f>
        <v>1</v>
      </c>
      <c r="K143" s="115">
        <f t="shared" si="13"/>
        <v>0.65033306969102278</v>
      </c>
      <c r="L143" s="92">
        <f t="shared" si="19"/>
        <v>39</v>
      </c>
      <c r="M143" s="92">
        <f t="shared" si="14"/>
        <v>28</v>
      </c>
      <c r="N143" s="116">
        <f t="shared" si="15"/>
        <v>0</v>
      </c>
      <c r="O143" s="117">
        <f t="shared" si="16"/>
        <v>0</v>
      </c>
      <c r="P143" s="93">
        <f t="shared" si="17"/>
        <v>0</v>
      </c>
      <c r="Q143" s="103">
        <v>0</v>
      </c>
    </row>
    <row r="144" spans="1:17" x14ac:dyDescent="0.3">
      <c r="A144" s="91">
        <v>6106</v>
      </c>
      <c r="B144" s="92">
        <v>3</v>
      </c>
      <c r="C144" s="91" t="s">
        <v>472</v>
      </c>
      <c r="D144" s="115">
        <f>VLOOKUP($A144,INDICADORES!$A$5:$AB$350,D$19)</f>
        <v>1</v>
      </c>
      <c r="E144" s="115">
        <f>IF(A144=5201,0,VLOOKUP($A144,INDICADORES!$A$5:$AB$350,E$19))</f>
        <v>0.7811965811965812</v>
      </c>
      <c r="F144" s="115">
        <f>IF(A144=5201,0,VLOOKUP($A144,INDICADORES!$A$5:$AB$350,F$19))</f>
        <v>6.3801738891674134E-2</v>
      </c>
      <c r="G144" s="115">
        <f>VLOOKUP($A144,INDICADORES!$A$5:$AB$350,G$19)</f>
        <v>0.9285714285714286</v>
      </c>
      <c r="H144" s="115">
        <f>VLOOKUP($A144,INDICADORES!$A$5:$AB$350,H$19)</f>
        <v>0.79349999999999998</v>
      </c>
      <c r="I144" s="115">
        <f>VLOOKUP($A144,INDICADORES!$A$5:$AB$350,I$19)</f>
        <v>1</v>
      </c>
      <c r="J144" s="115">
        <f>VLOOKUP($A144,INDICADORES!$A$5:$AB$350,J$19)</f>
        <v>0.96378750000000002</v>
      </c>
      <c r="K144" s="115">
        <f t="shared" si="13"/>
        <v>0.6458693274274363</v>
      </c>
      <c r="L144" s="92">
        <f t="shared" si="19"/>
        <v>40</v>
      </c>
      <c r="M144" s="92">
        <f t="shared" si="14"/>
        <v>28</v>
      </c>
      <c r="N144" s="116">
        <f t="shared" si="15"/>
        <v>0</v>
      </c>
      <c r="O144" s="117">
        <f t="shared" si="16"/>
        <v>0</v>
      </c>
      <c r="P144" s="93">
        <f t="shared" si="17"/>
        <v>0</v>
      </c>
      <c r="Q144" s="103">
        <v>0</v>
      </c>
    </row>
    <row r="145" spans="1:17" x14ac:dyDescent="0.3">
      <c r="A145" s="91">
        <v>9120</v>
      </c>
      <c r="B145" s="92">
        <v>3</v>
      </c>
      <c r="C145" s="91" t="s">
        <v>583</v>
      </c>
      <c r="D145" s="115">
        <f>VLOOKUP($A145,INDICADORES!$A$5:$AB$350,D$19)</f>
        <v>1</v>
      </c>
      <c r="E145" s="115">
        <f>IF(A145=5201,0,VLOOKUP($A145,INDICADORES!$A$5:$AB$350,E$19))</f>
        <v>0.58393013100436686</v>
      </c>
      <c r="F145" s="115">
        <f>IF(A145=5201,0,VLOOKUP($A145,INDICADORES!$A$5:$AB$350,F$19))</f>
        <v>0.1320761136612402</v>
      </c>
      <c r="G145" s="115">
        <f>VLOOKUP($A145,INDICADORES!$A$5:$AB$350,G$19)</f>
        <v>1</v>
      </c>
      <c r="H145" s="115">
        <f>VLOOKUP($A145,INDICADORES!$A$5:$AB$350,H$19)</f>
        <v>0.99809999999999999</v>
      </c>
      <c r="I145" s="115">
        <f>VLOOKUP($A145,INDICADORES!$A$5:$AB$350,I$19)</f>
        <v>1</v>
      </c>
      <c r="J145" s="115">
        <f>VLOOKUP($A145,INDICADORES!$A$5:$AB$350,J$19)</f>
        <v>1</v>
      </c>
      <c r="K145" s="115">
        <f t="shared" si="13"/>
        <v>0.63710957426683845</v>
      </c>
      <c r="L145" s="92">
        <f t="shared" si="19"/>
        <v>41</v>
      </c>
      <c r="M145" s="92">
        <f t="shared" si="14"/>
        <v>28</v>
      </c>
      <c r="N145" s="116">
        <f t="shared" si="15"/>
        <v>0</v>
      </c>
      <c r="O145" s="117">
        <f t="shared" si="16"/>
        <v>0</v>
      </c>
      <c r="P145" s="93">
        <f t="shared" si="17"/>
        <v>0</v>
      </c>
      <c r="Q145" s="103">
        <v>0</v>
      </c>
    </row>
    <row r="146" spans="1:17" x14ac:dyDescent="0.3">
      <c r="A146" s="91">
        <v>8203</v>
      </c>
      <c r="B146" s="92">
        <v>3</v>
      </c>
      <c r="C146" s="91" t="s">
        <v>544</v>
      </c>
      <c r="D146" s="115">
        <f>VLOOKUP($A146,INDICADORES!$A$5:$AB$350,D$19)</f>
        <v>1</v>
      </c>
      <c r="E146" s="115">
        <f>IF(A146=5201,0,VLOOKUP($A146,INDICADORES!$A$5:$AB$350,E$19))</f>
        <v>0.63053722902921772</v>
      </c>
      <c r="F146" s="115">
        <f>IF(A146=5201,0,VLOOKUP($A146,INDICADORES!$A$5:$AB$350,F$19))</f>
        <v>8.2780988741739517E-2</v>
      </c>
      <c r="G146" s="115">
        <f>VLOOKUP($A146,INDICADORES!$A$5:$AB$350,G$19)</f>
        <v>1</v>
      </c>
      <c r="H146" s="115">
        <f>VLOOKUP($A146,INDICADORES!$A$5:$AB$350,H$19)</f>
        <v>0.92819999999999991</v>
      </c>
      <c r="I146" s="115">
        <f>VLOOKUP($A146,INDICADORES!$A$5:$AB$350,I$19)</f>
        <v>1</v>
      </c>
      <c r="J146" s="115">
        <f>VLOOKUP($A146,INDICADORES!$A$5:$AB$350,J$19)</f>
        <v>1</v>
      </c>
      <c r="K146" s="115">
        <f t="shared" si="13"/>
        <v>0.63061327734566108</v>
      </c>
      <c r="L146" s="92">
        <f t="shared" si="19"/>
        <v>42</v>
      </c>
      <c r="M146" s="92">
        <f t="shared" si="14"/>
        <v>28</v>
      </c>
      <c r="N146" s="116">
        <f t="shared" si="15"/>
        <v>0</v>
      </c>
      <c r="O146" s="117">
        <f t="shared" si="16"/>
        <v>0</v>
      </c>
      <c r="P146" s="93">
        <f t="shared" si="17"/>
        <v>0</v>
      </c>
      <c r="Q146" s="103">
        <v>0</v>
      </c>
    </row>
    <row r="147" spans="1:17" x14ac:dyDescent="0.3">
      <c r="A147" s="91">
        <v>4301</v>
      </c>
      <c r="B147" s="92">
        <v>3</v>
      </c>
      <c r="C147" s="91" t="s">
        <v>424</v>
      </c>
      <c r="D147" s="115">
        <f>VLOOKUP($A147,INDICADORES!$A$5:$AB$350,D$19)</f>
        <v>1</v>
      </c>
      <c r="E147" s="115">
        <f>IF(A147=5201,0,VLOOKUP($A147,INDICADORES!$A$5:$AB$350,E$19))</f>
        <v>0.56757982583454281</v>
      </c>
      <c r="F147" s="115">
        <f>IF(A147=5201,0,VLOOKUP($A147,INDICADORES!$A$5:$AB$350,F$19))</f>
        <v>0.15672569834623651</v>
      </c>
      <c r="G147" s="115">
        <f>VLOOKUP($A147,INDICADORES!$A$5:$AB$350,G$19)</f>
        <v>1</v>
      </c>
      <c r="H147" s="115">
        <f>VLOOKUP($A147,INDICADORES!$A$5:$AB$350,H$19)</f>
        <v>0.87150000000000005</v>
      </c>
      <c r="I147" s="115">
        <f>VLOOKUP($A147,INDICADORES!$A$5:$AB$350,I$19)</f>
        <v>1</v>
      </c>
      <c r="J147" s="115">
        <f>VLOOKUP($A147,INDICADORES!$A$5:$AB$350,J$19)</f>
        <v>0.98950424999999997</v>
      </c>
      <c r="K147" s="115">
        <f t="shared" si="13"/>
        <v>0.61803457612864909</v>
      </c>
      <c r="L147" s="92">
        <f t="shared" si="19"/>
        <v>43</v>
      </c>
      <c r="M147" s="92">
        <f t="shared" si="14"/>
        <v>28</v>
      </c>
      <c r="N147" s="116">
        <f t="shared" si="15"/>
        <v>0</v>
      </c>
      <c r="O147" s="117">
        <f t="shared" si="16"/>
        <v>0</v>
      </c>
      <c r="P147" s="93">
        <f t="shared" si="17"/>
        <v>0</v>
      </c>
      <c r="Q147" s="103">
        <v>0</v>
      </c>
    </row>
    <row r="148" spans="1:17" x14ac:dyDescent="0.3">
      <c r="A148" s="91">
        <v>8303</v>
      </c>
      <c r="B148" s="92">
        <v>3</v>
      </c>
      <c r="C148" s="91" t="s">
        <v>549</v>
      </c>
      <c r="D148" s="115">
        <f>VLOOKUP($A148,INDICADORES!$A$5:$AB$350,D$19)</f>
        <v>1</v>
      </c>
      <c r="E148" s="115">
        <f>IF(A148=5201,0,VLOOKUP($A148,INDICADORES!$A$5:$AB$350,E$19))</f>
        <v>0.6290550070521862</v>
      </c>
      <c r="F148" s="115">
        <f>IF(A148=5201,0,VLOOKUP($A148,INDICADORES!$A$5:$AB$350,F$19))</f>
        <v>8.8606938736015037E-2</v>
      </c>
      <c r="G148" s="115">
        <f>VLOOKUP($A148,INDICADORES!$A$5:$AB$350,G$19)</f>
        <v>1</v>
      </c>
      <c r="H148" s="115">
        <f>VLOOKUP($A148,INDICADORES!$A$5:$AB$350,H$19)</f>
        <v>0.78489999999999993</v>
      </c>
      <c r="I148" s="115">
        <f>VLOOKUP($A148,INDICADORES!$A$5:$AB$350,I$19)</f>
        <v>1</v>
      </c>
      <c r="J148" s="115">
        <f>VLOOKUP($A148,INDICADORES!$A$5:$AB$350,J$19)</f>
        <v>1</v>
      </c>
      <c r="K148" s="115">
        <f t="shared" si="13"/>
        <v>0.61005598715226905</v>
      </c>
      <c r="L148" s="92">
        <f t="shared" si="19"/>
        <v>44</v>
      </c>
      <c r="M148" s="92">
        <f t="shared" si="14"/>
        <v>28</v>
      </c>
      <c r="N148" s="116">
        <f t="shared" si="15"/>
        <v>0</v>
      </c>
      <c r="O148" s="117">
        <f t="shared" si="16"/>
        <v>0</v>
      </c>
      <c r="P148" s="93">
        <f t="shared" si="17"/>
        <v>0</v>
      </c>
      <c r="Q148" s="103">
        <v>0</v>
      </c>
    </row>
    <row r="149" spans="1:17" x14ac:dyDescent="0.3">
      <c r="A149" s="91">
        <v>7201</v>
      </c>
      <c r="B149" s="92">
        <v>3</v>
      </c>
      <c r="C149" s="91" t="s">
        <v>510</v>
      </c>
      <c r="D149" s="115">
        <f>VLOOKUP($A149,INDICADORES!$A$5:$AB$350,D$19)</f>
        <v>1</v>
      </c>
      <c r="E149" s="115">
        <f>IF(A149=5201,0,VLOOKUP($A149,INDICADORES!$A$5:$AB$350,E$19))</f>
        <v>0.50340697914515797</v>
      </c>
      <c r="F149" s="115">
        <f>IF(A149=5201,0,VLOOKUP($A149,INDICADORES!$A$5:$AB$350,F$19))</f>
        <v>8.2303742535366445E-2</v>
      </c>
      <c r="G149" s="115">
        <f>VLOOKUP($A149,INDICADORES!$A$5:$AB$350,G$19)</f>
        <v>1</v>
      </c>
      <c r="H149" s="115">
        <f>VLOOKUP($A149,INDICADORES!$A$5:$AB$350,H$19)</f>
        <v>0.9073</v>
      </c>
      <c r="I149" s="115">
        <f>VLOOKUP($A149,INDICADORES!$A$5:$AB$350,I$19)</f>
        <v>1</v>
      </c>
      <c r="J149" s="115">
        <f>VLOOKUP($A149,INDICADORES!$A$5:$AB$350,J$19)</f>
        <v>1</v>
      </c>
      <c r="K149" s="115">
        <f t="shared" ref="K149:K212" si="20">IF(D149=0,0,IF(A149=5201,SUMPRODUCT(E149:J149,$E$15:$J$15),SUMPRODUCT(E149:J149,$E$16:$J$16)))</f>
        <v>0.58286337833464696</v>
      </c>
      <c r="L149" s="92">
        <f t="shared" si="19"/>
        <v>45</v>
      </c>
      <c r="M149" s="92">
        <f t="shared" ref="M149:M212" si="21">VLOOKUP(B149,$B$4:$E$9,4)</f>
        <v>28</v>
      </c>
      <c r="N149" s="116">
        <f t="shared" si="15"/>
        <v>0</v>
      </c>
      <c r="O149" s="117">
        <f t="shared" si="16"/>
        <v>0</v>
      </c>
      <c r="P149" s="93">
        <f t="shared" si="17"/>
        <v>0</v>
      </c>
      <c r="Q149" s="103">
        <v>0</v>
      </c>
    </row>
    <row r="150" spans="1:17" x14ac:dyDescent="0.3">
      <c r="A150" s="91">
        <v>5701</v>
      </c>
      <c r="B150" s="92">
        <v>3</v>
      </c>
      <c r="C150" s="91" t="s">
        <v>457</v>
      </c>
      <c r="D150" s="115">
        <f>VLOOKUP($A150,INDICADORES!$A$5:$AB$350,D$19)</f>
        <v>1</v>
      </c>
      <c r="E150" s="115">
        <f>IF(A150=5201,0,VLOOKUP($A150,INDICADORES!$A$5:$AB$350,E$19))</f>
        <v>0.26818776884234152</v>
      </c>
      <c r="F150" s="115">
        <f>IF(A150=5201,0,VLOOKUP($A150,INDICADORES!$A$5:$AB$350,F$19))</f>
        <v>0.12818987389408903</v>
      </c>
      <c r="G150" s="115">
        <f>VLOOKUP($A150,INDICADORES!$A$5:$AB$350,G$19)</f>
        <v>1</v>
      </c>
      <c r="H150" s="115">
        <f>VLOOKUP($A150,INDICADORES!$A$5:$AB$350,H$19)</f>
        <v>0.9779000000000001</v>
      </c>
      <c r="I150" s="115">
        <f>VLOOKUP($A150,INDICADORES!$A$5:$AB$350,I$19)</f>
        <v>1</v>
      </c>
      <c r="J150" s="115">
        <f>VLOOKUP($A150,INDICADORES!$A$5:$AB$350,J$19)</f>
        <v>1</v>
      </c>
      <c r="K150" s="115">
        <f t="shared" si="20"/>
        <v>0.52259818756834187</v>
      </c>
      <c r="L150" s="92">
        <f t="shared" si="19"/>
        <v>46</v>
      </c>
      <c r="M150" s="92">
        <f t="shared" si="21"/>
        <v>28</v>
      </c>
      <c r="N150" s="116">
        <f t="shared" ref="N150:N213" si="22">IF(L150&lt;=M150,K150,0)</f>
        <v>0</v>
      </c>
      <c r="O150" s="117">
        <f t="shared" ref="O150:O213" si="23">N150/VLOOKUP(B150,$B$4:$F$9,5,0)</f>
        <v>0</v>
      </c>
      <c r="P150" s="93">
        <f t="shared" ref="P150:P213" si="24">ROUND(O150*VLOOKUP(B150,$B$4:$F$9,3,0),0)</f>
        <v>0</v>
      </c>
      <c r="Q150" s="103">
        <v>0</v>
      </c>
    </row>
    <row r="151" spans="1:17" x14ac:dyDescent="0.3">
      <c r="A151" s="91">
        <v>9108</v>
      </c>
      <c r="B151" s="92">
        <v>3</v>
      </c>
      <c r="C151" s="91" t="s">
        <v>571</v>
      </c>
      <c r="D151" s="115">
        <f>VLOOKUP($A151,INDICADORES!$A$5:$AB$350,D$19)</f>
        <v>1</v>
      </c>
      <c r="E151" s="115">
        <f>IF(A151=5201,0,VLOOKUP($A151,INDICADORES!$A$5:$AB$350,E$19))</f>
        <v>2.6127246753105664E-3</v>
      </c>
      <c r="F151" s="115">
        <f>IF(A151=5201,0,VLOOKUP($A151,INDICADORES!$A$5:$AB$350,F$19))</f>
        <v>0.17760942140192618</v>
      </c>
      <c r="G151" s="115">
        <f>VLOOKUP($A151,INDICADORES!$A$5:$AB$350,G$19)</f>
        <v>1</v>
      </c>
      <c r="H151" s="115">
        <f>VLOOKUP($A151,INDICADORES!$A$5:$AB$350,H$19)</f>
        <v>0.89829999999999999</v>
      </c>
      <c r="I151" s="115">
        <f>VLOOKUP($A151,INDICADORES!$A$5:$AB$350,I$19)</f>
        <v>1</v>
      </c>
      <c r="J151" s="115">
        <f>VLOOKUP($A151,INDICADORES!$A$5:$AB$350,J$19)</f>
        <v>1</v>
      </c>
      <c r="K151" s="115">
        <f t="shared" si="20"/>
        <v>0.43006180898684021</v>
      </c>
      <c r="L151" s="92">
        <f t="shared" si="19"/>
        <v>47</v>
      </c>
      <c r="M151" s="92">
        <f t="shared" si="21"/>
        <v>28</v>
      </c>
      <c r="N151" s="116">
        <f t="shared" si="22"/>
        <v>0</v>
      </c>
      <c r="O151" s="117">
        <f t="shared" si="23"/>
        <v>0</v>
      </c>
      <c r="P151" s="93">
        <f t="shared" si="24"/>
        <v>0</v>
      </c>
      <c r="Q151" s="103">
        <v>0</v>
      </c>
    </row>
    <row r="152" spans="1:17" x14ac:dyDescent="0.3">
      <c r="A152" s="91">
        <v>10201</v>
      </c>
      <c r="B152" s="92">
        <v>3</v>
      </c>
      <c r="C152" s="91" t="s">
        <v>604</v>
      </c>
      <c r="D152" s="115">
        <f>VLOOKUP($A152,INDICADORES!$A$5:$AB$350,D$19)</f>
        <v>1</v>
      </c>
      <c r="E152" s="115">
        <f>IF(A152=5201,0,VLOOKUP($A152,INDICADORES!$A$5:$AB$350,E$19))</f>
        <v>0</v>
      </c>
      <c r="F152" s="115">
        <f>IF(A152=5201,0,VLOOKUP($A152,INDICADORES!$A$5:$AB$350,F$19))</f>
        <v>9.9026204363143785E-2</v>
      </c>
      <c r="G152" s="115">
        <f>VLOOKUP($A152,INDICADORES!$A$5:$AB$350,G$19)</f>
        <v>1</v>
      </c>
      <c r="H152" s="115">
        <f>VLOOKUP($A152,INDICADORES!$A$5:$AB$350,H$19)</f>
        <v>0.86180000000000012</v>
      </c>
      <c r="I152" s="115">
        <f>VLOOKUP($A152,INDICADORES!$A$5:$AB$350,I$19)</f>
        <v>1</v>
      </c>
      <c r="J152" s="115">
        <f>VLOOKUP($A152,INDICADORES!$A$5:$AB$350,J$19)</f>
        <v>0.69657925000000009</v>
      </c>
      <c r="K152" s="115">
        <f t="shared" si="20"/>
        <v>0.38885551359078596</v>
      </c>
      <c r="L152" s="92">
        <f t="shared" si="19"/>
        <v>48</v>
      </c>
      <c r="M152" s="92">
        <f t="shared" si="21"/>
        <v>28</v>
      </c>
      <c r="N152" s="116">
        <f t="shared" si="22"/>
        <v>0</v>
      </c>
      <c r="O152" s="117">
        <f t="shared" si="23"/>
        <v>0</v>
      </c>
      <c r="P152" s="93">
        <f t="shared" si="24"/>
        <v>0</v>
      </c>
      <c r="Q152" s="103">
        <v>0</v>
      </c>
    </row>
    <row r="153" spans="1:17" x14ac:dyDescent="0.3">
      <c r="A153" s="91">
        <v>2104</v>
      </c>
      <c r="B153" s="92">
        <v>3</v>
      </c>
      <c r="C153" s="91" t="s">
        <v>399</v>
      </c>
      <c r="D153" s="115">
        <f>VLOOKUP($A153,INDICADORES!$A$5:$AB$350,D$19)</f>
        <v>1</v>
      </c>
      <c r="E153" s="115">
        <f>IF(A153=5201,0,VLOOKUP($A153,INDICADORES!$A$5:$AB$350,E$19))</f>
        <v>0</v>
      </c>
      <c r="F153" s="115">
        <f>IF(A153=5201,0,VLOOKUP($A153,INDICADORES!$A$5:$AB$350,F$19))</f>
        <v>8.6735121674802171E-2</v>
      </c>
      <c r="G153" s="115">
        <f>VLOOKUP($A153,INDICADORES!$A$5:$AB$350,G$19)</f>
        <v>1</v>
      </c>
      <c r="H153" s="115">
        <f>VLOOKUP($A153,INDICADORES!$A$5:$AB$350,H$19)</f>
        <v>0.84989999999999999</v>
      </c>
      <c r="I153" s="115">
        <f>VLOOKUP($A153,INDICADORES!$A$5:$AB$350,I$19)</f>
        <v>1</v>
      </c>
      <c r="J153" s="115">
        <f>VLOOKUP($A153,INDICADORES!$A$5:$AB$350,J$19)</f>
        <v>0.52082499999999998</v>
      </c>
      <c r="K153" s="115">
        <f t="shared" si="20"/>
        <v>0.37521003041870055</v>
      </c>
      <c r="L153" s="92">
        <f t="shared" si="19"/>
        <v>49</v>
      </c>
      <c r="M153" s="92">
        <f t="shared" si="21"/>
        <v>28</v>
      </c>
      <c r="N153" s="116">
        <f t="shared" si="22"/>
        <v>0</v>
      </c>
      <c r="O153" s="117">
        <f t="shared" si="23"/>
        <v>0</v>
      </c>
      <c r="P153" s="93">
        <f t="shared" si="24"/>
        <v>0</v>
      </c>
      <c r="Q153" s="103">
        <v>0</v>
      </c>
    </row>
    <row r="154" spans="1:17" x14ac:dyDescent="0.3">
      <c r="A154" s="91">
        <v>4201</v>
      </c>
      <c r="B154" s="92">
        <v>3</v>
      </c>
      <c r="C154" s="91" t="s">
        <v>420</v>
      </c>
      <c r="D154" s="115">
        <f>VLOOKUP($A154,INDICADORES!$A$5:$AB$350,D$19)</f>
        <v>0</v>
      </c>
      <c r="E154" s="115">
        <f>IF(A154=5201,0,VLOOKUP($A154,INDICADORES!$A$5:$AB$350,E$19))</f>
        <v>0</v>
      </c>
      <c r="F154" s="115">
        <f>IF(A154=5201,0,VLOOKUP($A154,INDICADORES!$A$5:$AB$350,F$19))</f>
        <v>7.4788461229313694E-2</v>
      </c>
      <c r="G154" s="115">
        <f>VLOOKUP($A154,INDICADORES!$A$5:$AB$350,G$19)</f>
        <v>1</v>
      </c>
      <c r="H154" s="115">
        <f>VLOOKUP($A154,INDICADORES!$A$5:$AB$350,H$19)</f>
        <v>0.99360000000000004</v>
      </c>
      <c r="I154" s="115">
        <f>VLOOKUP($A154,INDICADORES!$A$5:$AB$350,I$19)</f>
        <v>1</v>
      </c>
      <c r="J154" s="115">
        <f>VLOOKUP($A154,INDICADORES!$A$5:$AB$350,J$19)</f>
        <v>0.71875</v>
      </c>
      <c r="K154" s="115">
        <f t="shared" si="20"/>
        <v>0</v>
      </c>
      <c r="L154" s="92">
        <f t="shared" si="19"/>
        <v>50</v>
      </c>
      <c r="M154" s="92">
        <f t="shared" si="21"/>
        <v>28</v>
      </c>
      <c r="N154" s="116">
        <f t="shared" si="22"/>
        <v>0</v>
      </c>
      <c r="O154" s="117">
        <f t="shared" si="23"/>
        <v>0</v>
      </c>
      <c r="P154" s="93">
        <f t="shared" si="24"/>
        <v>0</v>
      </c>
      <c r="Q154" s="103">
        <v>0</v>
      </c>
    </row>
    <row r="155" spans="1:17" x14ac:dyDescent="0.3">
      <c r="A155" s="91">
        <v>7102</v>
      </c>
      <c r="B155" s="92">
        <v>3</v>
      </c>
      <c r="C155" s="91" t="s">
        <v>501</v>
      </c>
      <c r="D155" s="115">
        <f>VLOOKUP($A155,INDICADORES!$A$5:$AB$350,D$19)</f>
        <v>0</v>
      </c>
      <c r="E155" s="115">
        <f>IF(A155=5201,0,VLOOKUP($A155,INDICADORES!$A$5:$AB$350,E$19))</f>
        <v>0.80469897209985319</v>
      </c>
      <c r="F155" s="115">
        <f>IF(A155=5201,0,VLOOKUP($A155,INDICADORES!$A$5:$AB$350,F$19))</f>
        <v>0.16447017721899421</v>
      </c>
      <c r="G155" s="115">
        <f>VLOOKUP($A155,INDICADORES!$A$5:$AB$350,G$19)</f>
        <v>1</v>
      </c>
      <c r="H155" s="115">
        <f>VLOOKUP($A155,INDICADORES!$A$5:$AB$350,H$19)</f>
        <v>0.95340000000000003</v>
      </c>
      <c r="I155" s="115">
        <f>VLOOKUP($A155,INDICADORES!$A$5:$AB$350,I$19)</f>
        <v>1</v>
      </c>
      <c r="J155" s="115">
        <f>VLOOKUP($A155,INDICADORES!$A$5:$AB$350,J$19)</f>
        <v>1</v>
      </c>
      <c r="K155" s="115">
        <f t="shared" si="20"/>
        <v>0</v>
      </c>
      <c r="L155" s="92">
        <f t="shared" si="19"/>
        <v>50</v>
      </c>
      <c r="M155" s="92">
        <f t="shared" si="21"/>
        <v>28</v>
      </c>
      <c r="N155" s="116">
        <f t="shared" si="22"/>
        <v>0</v>
      </c>
      <c r="O155" s="117">
        <f t="shared" si="23"/>
        <v>0</v>
      </c>
      <c r="P155" s="93">
        <f t="shared" si="24"/>
        <v>0</v>
      </c>
      <c r="Q155" s="103">
        <v>0</v>
      </c>
    </row>
    <row r="156" spans="1:17" x14ac:dyDescent="0.3">
      <c r="A156" s="91">
        <v>7401</v>
      </c>
      <c r="B156" s="92">
        <v>3</v>
      </c>
      <c r="C156" s="91" t="s">
        <v>522</v>
      </c>
      <c r="D156" s="115">
        <f>VLOOKUP($A156,INDICADORES!$A$5:$AB$350,D$19)</f>
        <v>0</v>
      </c>
      <c r="E156" s="115">
        <f>IF(A156=5201,0,VLOOKUP($A156,INDICADORES!$A$5:$AB$350,E$19))</f>
        <v>0.66284089712540806</v>
      </c>
      <c r="F156" s="115">
        <f>IF(A156=5201,0,VLOOKUP($A156,INDICADORES!$A$5:$AB$350,F$19))</f>
        <v>9.1793721005769005E-2</v>
      </c>
      <c r="G156" s="115">
        <f>VLOOKUP($A156,INDICADORES!$A$5:$AB$350,G$19)</f>
        <v>1</v>
      </c>
      <c r="H156" s="115">
        <f>VLOOKUP($A156,INDICADORES!$A$5:$AB$350,H$19)</f>
        <v>0.8015000000000001</v>
      </c>
      <c r="I156" s="115">
        <f>VLOOKUP($A156,INDICADORES!$A$5:$AB$350,I$19)</f>
        <v>1</v>
      </c>
      <c r="J156" s="115">
        <f>VLOOKUP($A156,INDICADORES!$A$5:$AB$350,J$19)</f>
        <v>0.71941250000000001</v>
      </c>
      <c r="K156" s="115">
        <f t="shared" si="20"/>
        <v>0</v>
      </c>
      <c r="L156" s="92">
        <f t="shared" si="19"/>
        <v>50</v>
      </c>
      <c r="M156" s="92">
        <f t="shared" si="21"/>
        <v>28</v>
      </c>
      <c r="N156" s="116">
        <f t="shared" si="22"/>
        <v>0</v>
      </c>
      <c r="O156" s="117">
        <f t="shared" si="23"/>
        <v>0</v>
      </c>
      <c r="P156" s="93">
        <f t="shared" si="24"/>
        <v>0</v>
      </c>
      <c r="Q156" s="103">
        <v>0</v>
      </c>
    </row>
    <row r="157" spans="1:17" x14ac:dyDescent="0.3">
      <c r="A157" s="91">
        <v>9114</v>
      </c>
      <c r="B157" s="92">
        <v>3</v>
      </c>
      <c r="C157" s="91" t="s">
        <v>577</v>
      </c>
      <c r="D157" s="115">
        <f>VLOOKUP($A157,INDICADORES!$A$5:$AB$350,D$19)</f>
        <v>0</v>
      </c>
      <c r="E157" s="115">
        <f>IF(A157=5201,0,VLOOKUP($A157,INDICADORES!$A$5:$AB$350,E$19))</f>
        <v>0.77192982456140347</v>
      </c>
      <c r="F157" s="115">
        <f>IF(A157=5201,0,VLOOKUP($A157,INDICADORES!$A$5:$AB$350,F$19))</f>
        <v>9.1582906829795876E-2</v>
      </c>
      <c r="G157" s="115">
        <f>VLOOKUP($A157,INDICADORES!$A$5:$AB$350,G$19)</f>
        <v>1</v>
      </c>
      <c r="H157" s="115">
        <f>VLOOKUP($A157,INDICADORES!$A$5:$AB$350,H$19)</f>
        <v>0.97140000000000004</v>
      </c>
      <c r="I157" s="115">
        <f>VLOOKUP($A157,INDICADORES!$A$5:$AB$350,I$19)</f>
        <v>1</v>
      </c>
      <c r="J157" s="115">
        <f>VLOOKUP($A157,INDICADORES!$A$5:$AB$350,J$19)</f>
        <v>1</v>
      </c>
      <c r="K157" s="115">
        <f t="shared" si="20"/>
        <v>0</v>
      </c>
      <c r="L157" s="92">
        <f t="shared" si="19"/>
        <v>50</v>
      </c>
      <c r="M157" s="92">
        <f t="shared" si="21"/>
        <v>28</v>
      </c>
      <c r="N157" s="116">
        <f t="shared" si="22"/>
        <v>0</v>
      </c>
      <c r="O157" s="117">
        <f t="shared" si="23"/>
        <v>0</v>
      </c>
      <c r="P157" s="93">
        <f t="shared" si="24"/>
        <v>0</v>
      </c>
      <c r="Q157" s="103">
        <v>0</v>
      </c>
    </row>
    <row r="158" spans="1:17" x14ac:dyDescent="0.3">
      <c r="A158" s="91">
        <v>10202</v>
      </c>
      <c r="B158" s="92">
        <v>3</v>
      </c>
      <c r="C158" s="91" t="s">
        <v>605</v>
      </c>
      <c r="D158" s="115">
        <f>VLOOKUP($A158,INDICADORES!$A$5:$AB$350,D$19)</f>
        <v>0</v>
      </c>
      <c r="E158" s="115">
        <f>IF(A158=5201,0,VLOOKUP($A158,INDICADORES!$A$5:$AB$350,E$19))</f>
        <v>0.50931232091690548</v>
      </c>
      <c r="F158" s="115">
        <f>IF(A158=5201,0,VLOOKUP($A158,INDICADORES!$A$5:$AB$350,F$19))</f>
        <v>0.10424006018693685</v>
      </c>
      <c r="G158" s="115">
        <f>VLOOKUP($A158,INDICADORES!$A$5:$AB$350,G$19)</f>
        <v>1</v>
      </c>
      <c r="H158" s="115">
        <f>VLOOKUP($A158,INDICADORES!$A$5:$AB$350,H$19)</f>
        <v>0.95779999999999998</v>
      </c>
      <c r="I158" s="115">
        <f>VLOOKUP($A158,INDICADORES!$A$5:$AB$350,I$19)</f>
        <v>1</v>
      </c>
      <c r="J158" s="115">
        <f>VLOOKUP($A158,INDICADORES!$A$5:$AB$350,J$19)</f>
        <v>1</v>
      </c>
      <c r="K158" s="115">
        <f t="shared" si="20"/>
        <v>0</v>
      </c>
      <c r="L158" s="92">
        <f t="shared" si="19"/>
        <v>50</v>
      </c>
      <c r="M158" s="92">
        <f t="shared" si="21"/>
        <v>28</v>
      </c>
      <c r="N158" s="116">
        <f t="shared" si="22"/>
        <v>0</v>
      </c>
      <c r="O158" s="117">
        <f t="shared" si="23"/>
        <v>0</v>
      </c>
      <c r="P158" s="93">
        <f t="shared" si="24"/>
        <v>0</v>
      </c>
      <c r="Q158" s="103">
        <v>0</v>
      </c>
    </row>
    <row r="159" spans="1:17" x14ac:dyDescent="0.3">
      <c r="A159" s="91">
        <v>12401</v>
      </c>
      <c r="B159" s="92">
        <v>3</v>
      </c>
      <c r="C159" s="91" t="s">
        <v>643</v>
      </c>
      <c r="D159" s="115">
        <f>VLOOKUP($A159,INDICADORES!$A$5:$AB$350,D$19)</f>
        <v>0</v>
      </c>
      <c r="E159" s="115">
        <f>IF(A159=5201,0,VLOOKUP($A159,INDICADORES!$A$5:$AB$350,E$19))</f>
        <v>0.85794567592881676</v>
      </c>
      <c r="F159" s="115">
        <f>IF(A159=5201,0,VLOOKUP($A159,INDICADORES!$A$5:$AB$350,F$19))</f>
        <v>0.12872879313731411</v>
      </c>
      <c r="G159" s="115">
        <f>VLOOKUP($A159,INDICADORES!$A$5:$AB$350,G$19)</f>
        <v>1</v>
      </c>
      <c r="H159" s="115">
        <f>VLOOKUP($A159,INDICADORES!$A$5:$AB$350,H$19)</f>
        <v>0.98439999999999994</v>
      </c>
      <c r="I159" s="115">
        <f>VLOOKUP($A159,INDICADORES!$A$5:$AB$350,I$19)</f>
        <v>1</v>
      </c>
      <c r="J159" s="115">
        <f>VLOOKUP($A159,INDICADORES!$A$5:$AB$350,J$19)</f>
        <v>1</v>
      </c>
      <c r="K159" s="115">
        <f t="shared" si="20"/>
        <v>0</v>
      </c>
      <c r="L159" s="92">
        <f t="shared" si="19"/>
        <v>50</v>
      </c>
      <c r="M159" s="92">
        <f t="shared" si="21"/>
        <v>28</v>
      </c>
      <c r="N159" s="116">
        <f t="shared" si="22"/>
        <v>0</v>
      </c>
      <c r="O159" s="117">
        <f t="shared" si="23"/>
        <v>0</v>
      </c>
      <c r="P159" s="93">
        <f t="shared" si="24"/>
        <v>0</v>
      </c>
      <c r="Q159" s="103">
        <v>0</v>
      </c>
    </row>
    <row r="160" spans="1:17" ht="15" thickBot="1" x14ac:dyDescent="0.35">
      <c r="A160" s="118">
        <v>16201</v>
      </c>
      <c r="B160" s="119">
        <v>3</v>
      </c>
      <c r="C160" s="118" t="s">
        <v>726</v>
      </c>
      <c r="D160" s="120">
        <f>VLOOKUP($A160,INDICADORES!$A$5:$AB$350,D$19)</f>
        <v>0</v>
      </c>
      <c r="E160" s="120">
        <f>IF(A160=5201,0,VLOOKUP($A160,INDICADORES!$A$5:$AB$350,E$19))</f>
        <v>0.84900284900284906</v>
      </c>
      <c r="F160" s="120">
        <f>IF(A160=5201,0,VLOOKUP($A160,INDICADORES!$A$5:$AB$350,F$19))</f>
        <v>4.7818031296718369E-2</v>
      </c>
      <c r="G160" s="120">
        <f>VLOOKUP($A160,INDICADORES!$A$5:$AB$350,G$19)</f>
        <v>1</v>
      </c>
      <c r="H160" s="120">
        <f>VLOOKUP($A160,INDICADORES!$A$5:$AB$350,H$19)</f>
        <v>0.90110000000000001</v>
      </c>
      <c r="I160" s="120">
        <f>VLOOKUP($A160,INDICADORES!$A$5:$AB$350,I$19)</f>
        <v>1</v>
      </c>
      <c r="J160" s="120">
        <f>VLOOKUP($A160,INDICADORES!$A$5:$AB$350,J$19)</f>
        <v>1</v>
      </c>
      <c r="K160" s="120">
        <f t="shared" si="20"/>
        <v>0</v>
      </c>
      <c r="L160" s="119">
        <f t="shared" si="19"/>
        <v>50</v>
      </c>
      <c r="M160" s="119">
        <f t="shared" si="21"/>
        <v>28</v>
      </c>
      <c r="N160" s="120">
        <f t="shared" si="22"/>
        <v>0</v>
      </c>
      <c r="O160" s="121">
        <f t="shared" si="23"/>
        <v>0</v>
      </c>
      <c r="P160" s="122">
        <f t="shared" si="24"/>
        <v>0</v>
      </c>
      <c r="Q160" s="123">
        <v>0</v>
      </c>
    </row>
    <row r="161" spans="1:17" x14ac:dyDescent="0.3">
      <c r="A161" s="91">
        <v>10105</v>
      </c>
      <c r="B161" s="92">
        <v>4</v>
      </c>
      <c r="C161" s="91" t="s">
        <v>599</v>
      </c>
      <c r="D161" s="115">
        <f>VLOOKUP($A161,INDICADORES!$A$5:$AB$350,D$19)</f>
        <v>1</v>
      </c>
      <c r="E161" s="115">
        <f>IF(A161=5201,0,VLOOKUP($A161,INDICADORES!$A$5:$AB$350,E$19))</f>
        <v>0.98110831234256923</v>
      </c>
      <c r="F161" s="115">
        <f>IF(A161=5201,0,VLOOKUP($A161,INDICADORES!$A$5:$AB$350,F$19))</f>
        <v>0.21483563114892243</v>
      </c>
      <c r="G161" s="115">
        <f>VLOOKUP($A161,INDICADORES!$A$5:$AB$350,G$19)</f>
        <v>1</v>
      </c>
      <c r="H161" s="115">
        <f>VLOOKUP($A161,INDICADORES!$A$5:$AB$350,H$19)</f>
        <v>0.99529999999999996</v>
      </c>
      <c r="I161" s="115">
        <f>VLOOKUP($A161,INDICADORES!$A$5:$AB$350,I$19)</f>
        <v>1</v>
      </c>
      <c r="J161" s="115">
        <f>VLOOKUP($A161,INDICADORES!$A$5:$AB$350,J$19)</f>
        <v>1</v>
      </c>
      <c r="K161" s="115">
        <f t="shared" si="20"/>
        <v>0.79639181710712981</v>
      </c>
      <c r="L161" s="92">
        <f t="shared" ref="L161:L192" si="25">RANK(K161,$K$161:$K$256,0)</f>
        <v>1</v>
      </c>
      <c r="M161" s="92">
        <f t="shared" si="21"/>
        <v>48</v>
      </c>
      <c r="N161" s="116">
        <f t="shared" si="22"/>
        <v>0.79639181710712981</v>
      </c>
      <c r="O161" s="117">
        <f t="shared" si="23"/>
        <v>2.2676281903113434E-2</v>
      </c>
      <c r="P161" s="93">
        <f t="shared" si="24"/>
        <v>96878864</v>
      </c>
      <c r="Q161" s="103">
        <v>96878864</v>
      </c>
    </row>
    <row r="162" spans="1:17" x14ac:dyDescent="0.3">
      <c r="A162" s="91">
        <v>6111</v>
      </c>
      <c r="B162" s="92">
        <v>4</v>
      </c>
      <c r="C162" s="91" t="s">
        <v>477</v>
      </c>
      <c r="D162" s="115">
        <f>VLOOKUP($A162,INDICADORES!$A$5:$AB$350,D$19)</f>
        <v>1</v>
      </c>
      <c r="E162" s="115">
        <f>IF(A162=5201,0,VLOOKUP($A162,INDICADORES!$A$5:$AB$350,E$19))</f>
        <v>0.99970158328197034</v>
      </c>
      <c r="F162" s="115">
        <f>IF(A162=5201,0,VLOOKUP($A162,INDICADORES!$A$5:$AB$350,F$19))</f>
        <v>0.18534199408711757</v>
      </c>
      <c r="G162" s="115">
        <f>VLOOKUP($A162,INDICADORES!$A$5:$AB$350,G$19)</f>
        <v>1</v>
      </c>
      <c r="H162" s="115">
        <f>VLOOKUP($A162,INDICADORES!$A$5:$AB$350,H$19)</f>
        <v>0.96970000000000001</v>
      </c>
      <c r="I162" s="115">
        <f>VLOOKUP($A162,INDICADORES!$A$5:$AB$350,I$19)</f>
        <v>1</v>
      </c>
      <c r="J162" s="115">
        <f>VLOOKUP($A162,INDICADORES!$A$5:$AB$350,J$19)</f>
        <v>1</v>
      </c>
      <c r="K162" s="115">
        <f t="shared" si="20"/>
        <v>0.7916860526704691</v>
      </c>
      <c r="L162" s="92">
        <f t="shared" si="25"/>
        <v>2</v>
      </c>
      <c r="M162" s="92">
        <f t="shared" si="21"/>
        <v>48</v>
      </c>
      <c r="N162" s="116">
        <f t="shared" si="22"/>
        <v>0.7916860526704691</v>
      </c>
      <c r="O162" s="117">
        <f t="shared" si="23"/>
        <v>2.254229102243992E-2</v>
      </c>
      <c r="P162" s="93">
        <f t="shared" si="24"/>
        <v>96306421</v>
      </c>
      <c r="Q162" s="103">
        <v>96306421</v>
      </c>
    </row>
    <row r="163" spans="1:17" x14ac:dyDescent="0.3">
      <c r="A163" s="91">
        <v>7306</v>
      </c>
      <c r="B163" s="92">
        <v>4</v>
      </c>
      <c r="C163" s="91" t="s">
        <v>518</v>
      </c>
      <c r="D163" s="115">
        <f>VLOOKUP($A163,INDICADORES!$A$5:$AB$350,D$19)</f>
        <v>1</v>
      </c>
      <c r="E163" s="115">
        <f>IF(A163=5201,0,VLOOKUP($A163,INDICADORES!$A$5:$AB$350,E$19))</f>
        <v>0.94250871080139376</v>
      </c>
      <c r="F163" s="115">
        <f>IF(A163=5201,0,VLOOKUP($A163,INDICADORES!$A$5:$AB$350,F$19))</f>
        <v>0.1787353206449378</v>
      </c>
      <c r="G163" s="115">
        <f>VLOOKUP($A163,INDICADORES!$A$5:$AB$350,G$19)</f>
        <v>1</v>
      </c>
      <c r="H163" s="115">
        <f>VLOOKUP($A163,INDICADORES!$A$5:$AB$350,H$19)</f>
        <v>0.98340000000000005</v>
      </c>
      <c r="I163" s="115">
        <f>VLOOKUP($A163,INDICADORES!$A$5:$AB$350,I$19)</f>
        <v>1</v>
      </c>
      <c r="J163" s="115">
        <f>VLOOKUP($A163,INDICADORES!$A$5:$AB$350,J$19)</f>
        <v>1</v>
      </c>
      <c r="K163" s="115">
        <f t="shared" si="20"/>
        <v>0.77207187894172236</v>
      </c>
      <c r="L163" s="92">
        <f t="shared" si="25"/>
        <v>3</v>
      </c>
      <c r="M163" s="92">
        <f t="shared" si="21"/>
        <v>48</v>
      </c>
      <c r="N163" s="116">
        <f t="shared" si="22"/>
        <v>0.77207187894172236</v>
      </c>
      <c r="O163" s="117">
        <f t="shared" si="23"/>
        <v>2.1983801440784823E-2</v>
      </c>
      <c r="P163" s="93">
        <f t="shared" si="24"/>
        <v>93920411</v>
      </c>
      <c r="Q163" s="103">
        <v>93920411</v>
      </c>
    </row>
    <row r="164" spans="1:17" x14ac:dyDescent="0.3">
      <c r="A164" s="91">
        <v>8304</v>
      </c>
      <c r="B164" s="92">
        <v>4</v>
      </c>
      <c r="C164" s="91" t="s">
        <v>550</v>
      </c>
      <c r="D164" s="115">
        <f>VLOOKUP($A164,INDICADORES!$A$5:$AB$350,D$19)</f>
        <v>1</v>
      </c>
      <c r="E164" s="115">
        <f>IF(A164=5201,0,VLOOKUP($A164,INDICADORES!$A$5:$AB$350,E$19))</f>
        <v>0.97606382978723405</v>
      </c>
      <c r="F164" s="115">
        <f>IF(A164=5201,0,VLOOKUP($A164,INDICADORES!$A$5:$AB$350,F$19))</f>
        <v>0.12893129360701594</v>
      </c>
      <c r="G164" s="115">
        <f>VLOOKUP($A164,INDICADORES!$A$5:$AB$350,G$19)</f>
        <v>1</v>
      </c>
      <c r="H164" s="115">
        <f>VLOOKUP($A164,INDICADORES!$A$5:$AB$350,H$19)</f>
        <v>0.97140000000000004</v>
      </c>
      <c r="I164" s="115">
        <f>VLOOKUP($A164,INDICADORES!$A$5:$AB$350,I$19)</f>
        <v>1</v>
      </c>
      <c r="J164" s="115">
        <f>VLOOKUP($A164,INDICADORES!$A$5:$AB$350,J$19)</f>
        <v>1</v>
      </c>
      <c r="K164" s="115">
        <f t="shared" si="20"/>
        <v>0.76956516382728601</v>
      </c>
      <c r="L164" s="92">
        <f t="shared" si="25"/>
        <v>4</v>
      </c>
      <c r="M164" s="92">
        <f t="shared" si="21"/>
        <v>48</v>
      </c>
      <c r="N164" s="116">
        <f t="shared" si="22"/>
        <v>0.76956516382728601</v>
      </c>
      <c r="O164" s="117">
        <f t="shared" si="23"/>
        <v>2.191242579708191E-2</v>
      </c>
      <c r="P164" s="93">
        <f t="shared" si="24"/>
        <v>93615476</v>
      </c>
      <c r="Q164" s="103">
        <v>93615476</v>
      </c>
    </row>
    <row r="165" spans="1:17" x14ac:dyDescent="0.3">
      <c r="A165" s="91">
        <v>2102</v>
      </c>
      <c r="B165" s="92">
        <v>4</v>
      </c>
      <c r="C165" s="91" t="s">
        <v>397</v>
      </c>
      <c r="D165" s="115">
        <f>VLOOKUP($A165,INDICADORES!$A$5:$AB$350,D$19)</f>
        <v>1</v>
      </c>
      <c r="E165" s="115">
        <f>IF(A165=5201,0,VLOOKUP($A165,INDICADORES!$A$5:$AB$350,E$19))</f>
        <v>0.89138240574506289</v>
      </c>
      <c r="F165" s="115">
        <f>IF(A165=5201,0,VLOOKUP($A165,INDICADORES!$A$5:$AB$350,F$19))</f>
        <v>0.19394444229790062</v>
      </c>
      <c r="G165" s="115">
        <f>VLOOKUP($A165,INDICADORES!$A$5:$AB$350,G$19)</f>
        <v>1</v>
      </c>
      <c r="H165" s="115">
        <f>VLOOKUP($A165,INDICADORES!$A$5:$AB$350,H$19)</f>
        <v>0.995</v>
      </c>
      <c r="I165" s="115">
        <f>VLOOKUP($A165,INDICADORES!$A$5:$AB$350,I$19)</f>
        <v>1</v>
      </c>
      <c r="J165" s="115">
        <f>VLOOKUP($A165,INDICADORES!$A$5:$AB$350,J$19)</f>
        <v>1</v>
      </c>
      <c r="K165" s="115">
        <f t="shared" si="20"/>
        <v>0.75971995258524727</v>
      </c>
      <c r="L165" s="92">
        <f t="shared" si="25"/>
        <v>5</v>
      </c>
      <c r="M165" s="92">
        <f t="shared" si="21"/>
        <v>48</v>
      </c>
      <c r="N165" s="116">
        <f t="shared" si="22"/>
        <v>0.75971995258524727</v>
      </c>
      <c r="O165" s="117">
        <f t="shared" si="23"/>
        <v>2.1632095461279199E-2</v>
      </c>
      <c r="P165" s="93">
        <f t="shared" si="24"/>
        <v>92417833</v>
      </c>
      <c r="Q165" s="103">
        <v>92417833</v>
      </c>
    </row>
    <row r="166" spans="1:17" x14ac:dyDescent="0.3">
      <c r="A166" s="91">
        <v>5302</v>
      </c>
      <c r="B166" s="92">
        <v>4</v>
      </c>
      <c r="C166" s="91" t="s">
        <v>439</v>
      </c>
      <c r="D166" s="115">
        <f>VLOOKUP($A166,INDICADORES!$A$5:$AB$350,D$19)</f>
        <v>1</v>
      </c>
      <c r="E166" s="115">
        <f>IF(A166=5201,0,VLOOKUP($A166,INDICADORES!$A$5:$AB$350,E$19))</f>
        <v>0.75656742556917689</v>
      </c>
      <c r="F166" s="115">
        <f>IF(A166=5201,0,VLOOKUP($A166,INDICADORES!$A$5:$AB$350,F$19))</f>
        <v>0.35079859643888966</v>
      </c>
      <c r="G166" s="115">
        <f>VLOOKUP($A166,INDICADORES!$A$5:$AB$350,G$19)</f>
        <v>1</v>
      </c>
      <c r="H166" s="115">
        <f>VLOOKUP($A166,INDICADORES!$A$5:$AB$350,H$19)</f>
        <v>1</v>
      </c>
      <c r="I166" s="115">
        <f>VLOOKUP($A166,INDICADORES!$A$5:$AB$350,I$19)</f>
        <v>1</v>
      </c>
      <c r="J166" s="115">
        <f>VLOOKUP($A166,INDICADORES!$A$5:$AB$350,J$19)</f>
        <v>1</v>
      </c>
      <c r="K166" s="115">
        <f t="shared" si="20"/>
        <v>0.75249824805893439</v>
      </c>
      <c r="L166" s="92">
        <f t="shared" si="25"/>
        <v>6</v>
      </c>
      <c r="M166" s="92">
        <f t="shared" si="21"/>
        <v>48</v>
      </c>
      <c r="N166" s="116">
        <f t="shared" si="22"/>
        <v>0.75249824805893439</v>
      </c>
      <c r="O166" s="117">
        <f t="shared" si="23"/>
        <v>2.1426466267028411E-2</v>
      </c>
      <c r="P166" s="93">
        <f t="shared" si="24"/>
        <v>91539333</v>
      </c>
      <c r="Q166" s="103">
        <v>91539333</v>
      </c>
    </row>
    <row r="167" spans="1:17" x14ac:dyDescent="0.3">
      <c r="A167" s="91">
        <v>5706</v>
      </c>
      <c r="B167" s="92">
        <v>4</v>
      </c>
      <c r="C167" s="91" t="s">
        <v>461</v>
      </c>
      <c r="D167" s="115">
        <f>VLOOKUP($A167,INDICADORES!$A$5:$AB$350,D$19)</f>
        <v>1</v>
      </c>
      <c r="E167" s="115">
        <f>IF(A167=5201,0,VLOOKUP($A167,INDICADORES!$A$5:$AB$350,E$19))</f>
        <v>0.90759075907590758</v>
      </c>
      <c r="F167" s="115">
        <f>IF(A167=5201,0,VLOOKUP($A167,INDICADORES!$A$5:$AB$350,F$19))</f>
        <v>0.14036384989182069</v>
      </c>
      <c r="G167" s="115">
        <f>VLOOKUP($A167,INDICADORES!$A$5:$AB$350,G$19)</f>
        <v>1</v>
      </c>
      <c r="H167" s="115">
        <f>VLOOKUP($A167,INDICADORES!$A$5:$AB$350,H$19)</f>
        <v>0.99529999999999996</v>
      </c>
      <c r="I167" s="115">
        <f>VLOOKUP($A167,INDICADORES!$A$5:$AB$350,I$19)</f>
        <v>1</v>
      </c>
      <c r="J167" s="115">
        <f>VLOOKUP($A167,INDICADORES!$A$5:$AB$350,J$19)</f>
        <v>0.99531675000000008</v>
      </c>
      <c r="K167" s="115">
        <f t="shared" si="20"/>
        <v>0.75180856564952281</v>
      </c>
      <c r="L167" s="92">
        <f t="shared" si="25"/>
        <v>7</v>
      </c>
      <c r="M167" s="92">
        <f t="shared" si="21"/>
        <v>48</v>
      </c>
      <c r="N167" s="116">
        <f t="shared" si="22"/>
        <v>0.75180856564952281</v>
      </c>
      <c r="O167" s="117">
        <f t="shared" si="23"/>
        <v>2.140682840485619E-2</v>
      </c>
      <c r="P167" s="93">
        <f t="shared" si="24"/>
        <v>91455435</v>
      </c>
      <c r="Q167" s="103">
        <v>91455435</v>
      </c>
    </row>
    <row r="168" spans="1:17" x14ac:dyDescent="0.3">
      <c r="A168" s="91">
        <v>12104</v>
      </c>
      <c r="B168" s="92">
        <v>4</v>
      </c>
      <c r="C168" s="91" t="s">
        <v>638</v>
      </c>
      <c r="D168" s="115">
        <f>VLOOKUP($A168,INDICADORES!$A$5:$AB$350,D$19)</f>
        <v>1</v>
      </c>
      <c r="E168" s="115">
        <f>IF(A168=5201,0,VLOOKUP($A168,INDICADORES!$A$5:$AB$350,E$19))</f>
        <v>1</v>
      </c>
      <c r="F168" s="115">
        <f>IF(A168=5201,0,VLOOKUP($A168,INDICADORES!$A$5:$AB$350,F$19))</f>
        <v>4.5568918975625053E-2</v>
      </c>
      <c r="G168" s="115">
        <f>VLOOKUP($A168,INDICADORES!$A$5:$AB$350,G$19)</f>
        <v>1</v>
      </c>
      <c r="H168" s="115">
        <f>VLOOKUP($A168,INDICADORES!$A$5:$AB$350,H$19)</f>
        <v>0.93200000000000005</v>
      </c>
      <c r="I168" s="115">
        <f>VLOOKUP($A168,INDICADORES!$A$5:$AB$350,I$19)</f>
        <v>1</v>
      </c>
      <c r="J168" s="115">
        <f>VLOOKUP($A168,INDICADORES!$A$5:$AB$350,J$19)</f>
        <v>1</v>
      </c>
      <c r="K168" s="115">
        <f t="shared" si="20"/>
        <v>0.75119222974390631</v>
      </c>
      <c r="L168" s="92">
        <f t="shared" si="25"/>
        <v>8</v>
      </c>
      <c r="M168" s="92">
        <f t="shared" si="21"/>
        <v>48</v>
      </c>
      <c r="N168" s="116">
        <f t="shared" si="22"/>
        <v>0.75119222974390631</v>
      </c>
      <c r="O168" s="117">
        <f t="shared" si="23"/>
        <v>2.1389278994575281E-2</v>
      </c>
      <c r="P168" s="93">
        <f t="shared" si="24"/>
        <v>91380459</v>
      </c>
      <c r="Q168" s="103">
        <v>91380459</v>
      </c>
    </row>
    <row r="169" spans="1:17" x14ac:dyDescent="0.3">
      <c r="A169" s="91">
        <v>6102</v>
      </c>
      <c r="B169" s="92">
        <v>4</v>
      </c>
      <c r="C169" s="91" t="s">
        <v>468</v>
      </c>
      <c r="D169" s="115">
        <f>VLOOKUP($A169,INDICADORES!$A$5:$AB$350,D$19)</f>
        <v>1</v>
      </c>
      <c r="E169" s="115">
        <f>IF(A169=5201,0,VLOOKUP($A169,INDICADORES!$A$5:$AB$350,E$19))</f>
        <v>0.94986072423398327</v>
      </c>
      <c r="F169" s="115">
        <f>IF(A169=5201,0,VLOOKUP($A169,INDICADORES!$A$5:$AB$350,F$19))</f>
        <v>0.11413543652865275</v>
      </c>
      <c r="G169" s="115">
        <f>VLOOKUP($A169,INDICADORES!$A$5:$AB$350,G$19)</f>
        <v>1</v>
      </c>
      <c r="H169" s="115">
        <f>VLOOKUP($A169,INDICADORES!$A$5:$AB$350,H$19)</f>
        <v>0.99809999999999999</v>
      </c>
      <c r="I169" s="115">
        <f>VLOOKUP($A169,INDICADORES!$A$5:$AB$350,I$19)</f>
        <v>1</v>
      </c>
      <c r="J169" s="115">
        <f>VLOOKUP($A169,INDICADORES!$A$5:$AB$350,J$19)</f>
        <v>0.79167499999999991</v>
      </c>
      <c r="K169" s="115">
        <f t="shared" si="20"/>
        <v>0.75028386261405733</v>
      </c>
      <c r="L169" s="92">
        <f t="shared" si="25"/>
        <v>9</v>
      </c>
      <c r="M169" s="92">
        <f t="shared" si="21"/>
        <v>48</v>
      </c>
      <c r="N169" s="116">
        <f t="shared" si="22"/>
        <v>0.75028386261405733</v>
      </c>
      <c r="O169" s="117">
        <f t="shared" si="23"/>
        <v>2.1363414352742572E-2</v>
      </c>
      <c r="P169" s="93">
        <f t="shared" si="24"/>
        <v>91269959</v>
      </c>
      <c r="Q169" s="103">
        <v>91269959</v>
      </c>
    </row>
    <row r="170" spans="1:17" x14ac:dyDescent="0.3">
      <c r="A170" s="91">
        <v>6116</v>
      </c>
      <c r="B170" s="92">
        <v>4</v>
      </c>
      <c r="C170" s="91" t="s">
        <v>482</v>
      </c>
      <c r="D170" s="115">
        <f>VLOOKUP($A170,INDICADORES!$A$5:$AB$350,D$19)</f>
        <v>1</v>
      </c>
      <c r="E170" s="115">
        <f>IF(A170=5201,0,VLOOKUP($A170,INDICADORES!$A$5:$AB$350,E$19))</f>
        <v>0.94805194805194803</v>
      </c>
      <c r="F170" s="115">
        <f>IF(A170=5201,0,VLOOKUP($A170,INDICADORES!$A$5:$AB$350,F$19))</f>
        <v>0.14677503985133028</v>
      </c>
      <c r="G170" s="115">
        <f>VLOOKUP($A170,INDICADORES!$A$5:$AB$350,G$19)</f>
        <v>1</v>
      </c>
      <c r="H170" s="115">
        <f>VLOOKUP($A170,INDICADORES!$A$5:$AB$350,H$19)</f>
        <v>0.86030000000000006</v>
      </c>
      <c r="I170" s="115">
        <f>VLOOKUP($A170,INDICADORES!$A$5:$AB$350,I$19)</f>
        <v>1</v>
      </c>
      <c r="J170" s="115">
        <f>VLOOKUP($A170,INDICADORES!$A$5:$AB$350,J$19)</f>
        <v>1</v>
      </c>
      <c r="K170" s="115">
        <f t="shared" si="20"/>
        <v>0.74755694178101439</v>
      </c>
      <c r="L170" s="92">
        <f t="shared" si="25"/>
        <v>10</v>
      </c>
      <c r="M170" s="92">
        <f t="shared" si="21"/>
        <v>48</v>
      </c>
      <c r="N170" s="116">
        <f t="shared" si="22"/>
        <v>0.74755694178101439</v>
      </c>
      <c r="O170" s="117">
        <f t="shared" si="23"/>
        <v>2.1285768620818588E-2</v>
      </c>
      <c r="P170" s="93">
        <f t="shared" si="24"/>
        <v>90938237</v>
      </c>
      <c r="Q170" s="103">
        <v>90938237</v>
      </c>
    </row>
    <row r="171" spans="1:17" x14ac:dyDescent="0.3">
      <c r="A171" s="91">
        <v>5702</v>
      </c>
      <c r="B171" s="92">
        <v>4</v>
      </c>
      <c r="C171" s="91" t="s">
        <v>458</v>
      </c>
      <c r="D171" s="115">
        <f>VLOOKUP($A171,INDICADORES!$A$5:$AB$350,D$19)</f>
        <v>1</v>
      </c>
      <c r="E171" s="115">
        <f>IF(A171=5201,0,VLOOKUP($A171,INDICADORES!$A$5:$AB$350,E$19))</f>
        <v>0.99063231850117095</v>
      </c>
      <c r="F171" s="115">
        <f>IF(A171=5201,0,VLOOKUP($A171,INDICADORES!$A$5:$AB$350,F$19))</f>
        <v>9.802096063617656E-2</v>
      </c>
      <c r="G171" s="115">
        <f>VLOOKUP($A171,INDICADORES!$A$5:$AB$350,G$19)</f>
        <v>1</v>
      </c>
      <c r="H171" s="115">
        <f>VLOOKUP($A171,INDICADORES!$A$5:$AB$350,H$19)</f>
        <v>0.83510000000000006</v>
      </c>
      <c r="I171" s="115">
        <f>VLOOKUP($A171,INDICADORES!$A$5:$AB$350,I$19)</f>
        <v>1</v>
      </c>
      <c r="J171" s="115">
        <f>VLOOKUP($A171,INDICADORES!$A$5:$AB$350,J$19)</f>
        <v>1</v>
      </c>
      <c r="K171" s="115">
        <f t="shared" si="20"/>
        <v>0.74649155163445413</v>
      </c>
      <c r="L171" s="92">
        <f t="shared" si="25"/>
        <v>11</v>
      </c>
      <c r="M171" s="92">
        <f t="shared" si="21"/>
        <v>48</v>
      </c>
      <c r="N171" s="116">
        <f t="shared" si="22"/>
        <v>0.74649155163445413</v>
      </c>
      <c r="O171" s="117">
        <f t="shared" si="23"/>
        <v>2.1255432940841416E-2</v>
      </c>
      <c r="P171" s="93">
        <f t="shared" si="24"/>
        <v>90808635</v>
      </c>
      <c r="Q171" s="103">
        <v>90808635</v>
      </c>
    </row>
    <row r="172" spans="1:17" x14ac:dyDescent="0.3">
      <c r="A172" s="91">
        <v>10403</v>
      </c>
      <c r="B172" s="92">
        <v>4</v>
      </c>
      <c r="C172" s="91" t="s">
        <v>623</v>
      </c>
      <c r="D172" s="115">
        <f>VLOOKUP($A172,INDICADORES!$A$5:$AB$350,D$19)</f>
        <v>1</v>
      </c>
      <c r="E172" s="115">
        <f>IF(A172=5201,0,VLOOKUP($A172,INDICADORES!$A$5:$AB$350,E$19))</f>
        <v>1</v>
      </c>
      <c r="F172" s="115">
        <f>IF(A172=5201,0,VLOOKUP($A172,INDICADORES!$A$5:$AB$350,F$19))</f>
        <v>5.9991244308294459E-2</v>
      </c>
      <c r="G172" s="115">
        <f>VLOOKUP($A172,INDICADORES!$A$5:$AB$350,G$19)</f>
        <v>1</v>
      </c>
      <c r="H172" s="115">
        <f>VLOOKUP($A172,INDICADORES!$A$5:$AB$350,H$19)</f>
        <v>0.87029999999999996</v>
      </c>
      <c r="I172" s="115">
        <f>VLOOKUP($A172,INDICADORES!$A$5:$AB$350,I$19)</f>
        <v>1</v>
      </c>
      <c r="J172" s="115">
        <f>VLOOKUP($A172,INDICADORES!$A$5:$AB$350,J$19)</f>
        <v>1</v>
      </c>
      <c r="K172" s="115">
        <f t="shared" si="20"/>
        <v>0.74554281107707365</v>
      </c>
      <c r="L172" s="92">
        <f t="shared" si="25"/>
        <v>12</v>
      </c>
      <c r="M172" s="92">
        <f t="shared" si="21"/>
        <v>48</v>
      </c>
      <c r="N172" s="116">
        <f t="shared" si="22"/>
        <v>0.74554281107707365</v>
      </c>
      <c r="O172" s="117">
        <f t="shared" si="23"/>
        <v>2.1228418715092304E-2</v>
      </c>
      <c r="P172" s="93">
        <f t="shared" si="24"/>
        <v>90693223</v>
      </c>
      <c r="Q172" s="103">
        <v>90693223</v>
      </c>
    </row>
    <row r="173" spans="1:17" x14ac:dyDescent="0.3">
      <c r="A173" s="91">
        <v>5403</v>
      </c>
      <c r="B173" s="92">
        <v>4</v>
      </c>
      <c r="C173" s="91" t="s">
        <v>444</v>
      </c>
      <c r="D173" s="115">
        <f>VLOOKUP($A173,INDICADORES!$A$5:$AB$350,D$19)</f>
        <v>1</v>
      </c>
      <c r="E173" s="115">
        <f>IF(A173=5201,0,VLOOKUP($A173,INDICADORES!$A$5:$AB$350,E$19))</f>
        <v>0.82320441988950277</v>
      </c>
      <c r="F173" s="115">
        <f>IF(A173=5201,0,VLOOKUP($A173,INDICADORES!$A$5:$AB$350,F$19))</f>
        <v>0.24695568497333764</v>
      </c>
      <c r="G173" s="115">
        <f>VLOOKUP($A173,INDICADORES!$A$5:$AB$350,G$19)</f>
        <v>1</v>
      </c>
      <c r="H173" s="115">
        <f>VLOOKUP($A173,INDICADORES!$A$5:$AB$350,H$19)</f>
        <v>0.96829999999999994</v>
      </c>
      <c r="I173" s="115">
        <f>VLOOKUP($A173,INDICADORES!$A$5:$AB$350,I$19)</f>
        <v>1</v>
      </c>
      <c r="J173" s="115">
        <f>VLOOKUP($A173,INDICADORES!$A$5:$AB$350,J$19)</f>
        <v>1</v>
      </c>
      <c r="K173" s="115">
        <f t="shared" si="20"/>
        <v>0.74510546820466039</v>
      </c>
      <c r="L173" s="92">
        <f t="shared" si="25"/>
        <v>13</v>
      </c>
      <c r="M173" s="92">
        <f t="shared" si="21"/>
        <v>48</v>
      </c>
      <c r="N173" s="116">
        <f t="shared" si="22"/>
        <v>0.74510546820466039</v>
      </c>
      <c r="O173" s="117">
        <f t="shared" si="23"/>
        <v>2.1215965912275741E-2</v>
      </c>
      <c r="P173" s="93">
        <f t="shared" si="24"/>
        <v>90640022</v>
      </c>
      <c r="Q173" s="103">
        <v>90640022</v>
      </c>
    </row>
    <row r="174" spans="1:17" x14ac:dyDescent="0.3">
      <c r="A174" s="91">
        <v>10203</v>
      </c>
      <c r="B174" s="92">
        <v>4</v>
      </c>
      <c r="C174" s="91" t="s">
        <v>606</v>
      </c>
      <c r="D174" s="115">
        <f>VLOOKUP($A174,INDICADORES!$A$5:$AB$350,D$19)</f>
        <v>1</v>
      </c>
      <c r="E174" s="115">
        <f>IF(A174=5201,0,VLOOKUP($A174,INDICADORES!$A$5:$AB$350,E$19))</f>
        <v>0.90551181102362199</v>
      </c>
      <c r="F174" s="115">
        <f>IF(A174=5201,0,VLOOKUP($A174,INDICADORES!$A$5:$AB$350,F$19))</f>
        <v>0.12243011275825039</v>
      </c>
      <c r="G174" s="115">
        <f>VLOOKUP($A174,INDICADORES!$A$5:$AB$350,G$19)</f>
        <v>1</v>
      </c>
      <c r="H174" s="115">
        <f>VLOOKUP($A174,INDICADORES!$A$5:$AB$350,H$19)</f>
        <v>0.96700000000000008</v>
      </c>
      <c r="I174" s="115">
        <f>VLOOKUP($A174,INDICADORES!$A$5:$AB$350,I$19)</f>
        <v>1</v>
      </c>
      <c r="J174" s="115">
        <f>VLOOKUP($A174,INDICADORES!$A$5:$AB$350,J$19)</f>
        <v>1</v>
      </c>
      <c r="K174" s="115">
        <f t="shared" si="20"/>
        <v>0.7425866620478303</v>
      </c>
      <c r="L174" s="92">
        <f t="shared" si="25"/>
        <v>14</v>
      </c>
      <c r="M174" s="92">
        <f t="shared" si="21"/>
        <v>48</v>
      </c>
      <c r="N174" s="116">
        <f t="shared" si="22"/>
        <v>0.7425866620478303</v>
      </c>
      <c r="O174" s="117">
        <f t="shared" si="23"/>
        <v>2.1144245990944738E-2</v>
      </c>
      <c r="P174" s="93">
        <f t="shared" si="24"/>
        <v>90333616</v>
      </c>
      <c r="Q174" s="103">
        <v>90333616</v>
      </c>
    </row>
    <row r="175" spans="1:17" x14ac:dyDescent="0.3">
      <c r="A175" s="91">
        <v>11301</v>
      </c>
      <c r="B175" s="92">
        <v>4</v>
      </c>
      <c r="C175" s="91" t="s">
        <v>629</v>
      </c>
      <c r="D175" s="115">
        <f>VLOOKUP($A175,INDICADORES!$A$5:$AB$350,D$19)</f>
        <v>1</v>
      </c>
      <c r="E175" s="115">
        <f>IF(A175=5201,0,VLOOKUP($A175,INDICADORES!$A$5:$AB$350,E$19))</f>
        <v>1</v>
      </c>
      <c r="F175" s="115">
        <f>IF(A175=5201,0,VLOOKUP($A175,INDICADORES!$A$5:$AB$350,F$19))</f>
        <v>3.6337583126909712E-2</v>
      </c>
      <c r="G175" s="115">
        <f>VLOOKUP($A175,INDICADORES!$A$5:$AB$350,G$19)</f>
        <v>1</v>
      </c>
      <c r="H175" s="115">
        <f>VLOOKUP($A175,INDICADORES!$A$5:$AB$350,H$19)</f>
        <v>0.88700000000000001</v>
      </c>
      <c r="I175" s="115">
        <f>VLOOKUP($A175,INDICADORES!$A$5:$AB$350,I$19)</f>
        <v>1</v>
      </c>
      <c r="J175" s="115">
        <f>VLOOKUP($A175,INDICADORES!$A$5:$AB$350,J$19)</f>
        <v>1</v>
      </c>
      <c r="K175" s="115">
        <f t="shared" si="20"/>
        <v>0.74213439578172746</v>
      </c>
      <c r="L175" s="92">
        <f t="shared" si="25"/>
        <v>15</v>
      </c>
      <c r="M175" s="92">
        <f t="shared" si="21"/>
        <v>48</v>
      </c>
      <c r="N175" s="116">
        <f t="shared" si="22"/>
        <v>0.74213439578172746</v>
      </c>
      <c r="O175" s="117">
        <f t="shared" si="23"/>
        <v>2.1131368262764821E-2</v>
      </c>
      <c r="P175" s="93">
        <f t="shared" si="24"/>
        <v>90278599</v>
      </c>
      <c r="Q175" s="103">
        <v>90278599</v>
      </c>
    </row>
    <row r="176" spans="1:17" x14ac:dyDescent="0.3">
      <c r="A176" s="91">
        <v>14202</v>
      </c>
      <c r="B176" s="92">
        <v>4</v>
      </c>
      <c r="C176" s="91" t="s">
        <v>697</v>
      </c>
      <c r="D176" s="115">
        <f>VLOOKUP($A176,INDICADORES!$A$5:$AB$350,D$19)</f>
        <v>1</v>
      </c>
      <c r="E176" s="115">
        <f>IF(A176=5201,0,VLOOKUP($A176,INDICADORES!$A$5:$AB$350,E$19))</f>
        <v>0.98326898326898327</v>
      </c>
      <c r="F176" s="115">
        <f>IF(A176=5201,0,VLOOKUP($A176,INDICADORES!$A$5:$AB$350,F$19))</f>
        <v>0.10986854841884816</v>
      </c>
      <c r="G176" s="115">
        <f>VLOOKUP($A176,INDICADORES!$A$5:$AB$350,G$19)</f>
        <v>1</v>
      </c>
      <c r="H176" s="115">
        <f>VLOOKUP($A176,INDICADORES!$A$5:$AB$350,H$19)</f>
        <v>0.85439999999999994</v>
      </c>
      <c r="I176" s="115">
        <f>VLOOKUP($A176,INDICADORES!$A$5:$AB$350,I$19)</f>
        <v>1</v>
      </c>
      <c r="J176" s="115">
        <f>VLOOKUP($A176,INDICADORES!$A$5:$AB$350,J$19)</f>
        <v>0.75</v>
      </c>
      <c r="K176" s="115">
        <f t="shared" si="20"/>
        <v>0.7372712812488561</v>
      </c>
      <c r="L176" s="92">
        <f t="shared" si="25"/>
        <v>16</v>
      </c>
      <c r="M176" s="92">
        <f t="shared" si="21"/>
        <v>48</v>
      </c>
      <c r="N176" s="116">
        <f t="shared" si="22"/>
        <v>0.7372712812488561</v>
      </c>
      <c r="O176" s="117">
        <f t="shared" si="23"/>
        <v>2.0992897030758573E-2</v>
      </c>
      <c r="P176" s="93">
        <f t="shared" si="24"/>
        <v>89687015</v>
      </c>
      <c r="Q176" s="103">
        <v>89687015</v>
      </c>
    </row>
    <row r="177" spans="1:17" x14ac:dyDescent="0.3">
      <c r="A177" s="91">
        <v>3202</v>
      </c>
      <c r="B177" s="92">
        <v>4</v>
      </c>
      <c r="C177" s="91" t="s">
        <v>409</v>
      </c>
      <c r="D177" s="115">
        <f>VLOOKUP($A177,INDICADORES!$A$5:$AB$350,D$19)</f>
        <v>1</v>
      </c>
      <c r="E177" s="115">
        <f>IF(A177=5201,0,VLOOKUP($A177,INDICADORES!$A$5:$AB$350,E$19))</f>
        <v>0.91247672253258849</v>
      </c>
      <c r="F177" s="115">
        <f>IF(A177=5201,0,VLOOKUP($A177,INDICADORES!$A$5:$AB$350,F$19))</f>
        <v>9.7882198537158613E-2</v>
      </c>
      <c r="G177" s="115">
        <f>VLOOKUP($A177,INDICADORES!$A$5:$AB$350,G$19)</f>
        <v>1</v>
      </c>
      <c r="H177" s="115">
        <f>VLOOKUP($A177,INDICADORES!$A$5:$AB$350,H$19)</f>
        <v>0.99529999999999996</v>
      </c>
      <c r="I177" s="115">
        <f>VLOOKUP($A177,INDICADORES!$A$5:$AB$350,I$19)</f>
        <v>1</v>
      </c>
      <c r="J177" s="115">
        <f>VLOOKUP($A177,INDICADORES!$A$5:$AB$350,J$19)</f>
        <v>0.87551250000000014</v>
      </c>
      <c r="K177" s="115">
        <f t="shared" si="20"/>
        <v>0.73690802752069551</v>
      </c>
      <c r="L177" s="92">
        <f t="shared" si="25"/>
        <v>17</v>
      </c>
      <c r="M177" s="92">
        <f t="shared" si="21"/>
        <v>48</v>
      </c>
      <c r="N177" s="116">
        <f t="shared" si="22"/>
        <v>0.73690802752069551</v>
      </c>
      <c r="O177" s="117">
        <f t="shared" si="23"/>
        <v>2.0982553825611077E-2</v>
      </c>
      <c r="P177" s="93">
        <f t="shared" si="24"/>
        <v>89642826</v>
      </c>
      <c r="Q177" s="103">
        <v>89642826</v>
      </c>
    </row>
    <row r="178" spans="1:17" x14ac:dyDescent="0.3">
      <c r="A178" s="91">
        <v>10303</v>
      </c>
      <c r="B178" s="92">
        <v>4</v>
      </c>
      <c r="C178" s="91" t="s">
        <v>616</v>
      </c>
      <c r="D178" s="115">
        <f>VLOOKUP($A178,INDICADORES!$A$5:$AB$350,D$19)</f>
        <v>1</v>
      </c>
      <c r="E178" s="115">
        <f>IF(A178=5201,0,VLOOKUP($A178,INDICADORES!$A$5:$AB$350,E$19))</f>
        <v>0.88023512123438652</v>
      </c>
      <c r="F178" s="115">
        <f>IF(A178=5201,0,VLOOKUP($A178,INDICADORES!$A$5:$AB$350,F$19))</f>
        <v>0.1158976134939053</v>
      </c>
      <c r="G178" s="115">
        <f>VLOOKUP($A178,INDICADORES!$A$5:$AB$350,G$19)</f>
        <v>1</v>
      </c>
      <c r="H178" s="115">
        <f>VLOOKUP($A178,INDICADORES!$A$5:$AB$350,H$19)</f>
        <v>0.99890000000000001</v>
      </c>
      <c r="I178" s="115">
        <f>VLOOKUP($A178,INDICADORES!$A$5:$AB$350,I$19)</f>
        <v>1</v>
      </c>
      <c r="J178" s="115">
        <f>VLOOKUP($A178,INDICADORES!$A$5:$AB$350,J$19)</f>
        <v>1</v>
      </c>
      <c r="K178" s="115">
        <f t="shared" si="20"/>
        <v>0.73689169580551162</v>
      </c>
      <c r="L178" s="92">
        <f t="shared" si="25"/>
        <v>18</v>
      </c>
      <c r="M178" s="92">
        <f t="shared" si="21"/>
        <v>48</v>
      </c>
      <c r="N178" s="116">
        <f t="shared" si="22"/>
        <v>0.73689169580551162</v>
      </c>
      <c r="O178" s="117">
        <f t="shared" si="23"/>
        <v>2.09820888000175E-2</v>
      </c>
      <c r="P178" s="93">
        <f t="shared" si="24"/>
        <v>89640839</v>
      </c>
      <c r="Q178" s="103">
        <v>89640839</v>
      </c>
    </row>
    <row r="179" spans="1:17" x14ac:dyDescent="0.3">
      <c r="A179" s="91">
        <v>10402</v>
      </c>
      <c r="B179" s="92">
        <v>4</v>
      </c>
      <c r="C179" s="91" t="s">
        <v>622</v>
      </c>
      <c r="D179" s="115">
        <f>VLOOKUP($A179,INDICADORES!$A$5:$AB$350,D$19)</f>
        <v>1</v>
      </c>
      <c r="E179" s="115">
        <f>IF(A179=5201,0,VLOOKUP($A179,INDICADORES!$A$5:$AB$350,E$19))</f>
        <v>0.99503722084367241</v>
      </c>
      <c r="F179" s="115">
        <f>IF(A179=5201,0,VLOOKUP($A179,INDICADORES!$A$5:$AB$350,F$19))</f>
        <v>3.3047420309037651E-2</v>
      </c>
      <c r="G179" s="115">
        <f>VLOOKUP($A179,INDICADORES!$A$5:$AB$350,G$19)</f>
        <v>1</v>
      </c>
      <c r="H179" s="115">
        <f>VLOOKUP($A179,INDICADORES!$A$5:$AB$350,H$19)</f>
        <v>0.86900000000000011</v>
      </c>
      <c r="I179" s="115">
        <f>VLOOKUP($A179,INDICADORES!$A$5:$AB$350,I$19)</f>
        <v>1</v>
      </c>
      <c r="J179" s="115">
        <f>VLOOKUP($A179,INDICADORES!$A$5:$AB$350,J$19)</f>
        <v>0.97917500000000002</v>
      </c>
      <c r="K179" s="115">
        <f t="shared" si="20"/>
        <v>0.73583363237254484</v>
      </c>
      <c r="L179" s="92">
        <f t="shared" si="25"/>
        <v>19</v>
      </c>
      <c r="M179" s="92">
        <f t="shared" si="21"/>
        <v>48</v>
      </c>
      <c r="N179" s="116">
        <f t="shared" si="22"/>
        <v>0.73583363237254484</v>
      </c>
      <c r="O179" s="117">
        <f t="shared" si="23"/>
        <v>2.0951961739239192E-2</v>
      </c>
      <c r="P179" s="93">
        <f t="shared" si="24"/>
        <v>89512129</v>
      </c>
      <c r="Q179" s="103">
        <v>89512129</v>
      </c>
    </row>
    <row r="180" spans="1:17" x14ac:dyDescent="0.3">
      <c r="A180" s="91">
        <v>5405</v>
      </c>
      <c r="B180" s="92">
        <v>4</v>
      </c>
      <c r="C180" s="91" t="s">
        <v>446</v>
      </c>
      <c r="D180" s="115">
        <f>VLOOKUP($A180,INDICADORES!$A$5:$AB$350,D$19)</f>
        <v>1</v>
      </c>
      <c r="E180" s="115">
        <f>IF(A180=5201,0,VLOOKUP($A180,INDICADORES!$A$5:$AB$350,E$19))</f>
        <v>0.72799999999999998</v>
      </c>
      <c r="F180" s="115">
        <f>IF(A180=5201,0,VLOOKUP($A180,INDICADORES!$A$5:$AB$350,F$19))</f>
        <v>0.31520013474360709</v>
      </c>
      <c r="G180" s="115">
        <f>VLOOKUP($A180,INDICADORES!$A$5:$AB$350,G$19)</f>
        <v>1</v>
      </c>
      <c r="H180" s="115">
        <f>VLOOKUP($A180,INDICADORES!$A$5:$AB$350,H$19)</f>
        <v>0.99959999999999993</v>
      </c>
      <c r="I180" s="115">
        <f>VLOOKUP($A180,INDICADORES!$A$5:$AB$350,I$19)</f>
        <v>1</v>
      </c>
      <c r="J180" s="115">
        <f>VLOOKUP($A180,INDICADORES!$A$5:$AB$350,J$19)</f>
        <v>1</v>
      </c>
      <c r="K180" s="115">
        <f t="shared" si="20"/>
        <v>0.73354003368590182</v>
      </c>
      <c r="L180" s="92">
        <f t="shared" si="25"/>
        <v>20</v>
      </c>
      <c r="M180" s="92">
        <f t="shared" si="21"/>
        <v>48</v>
      </c>
      <c r="N180" s="116">
        <f t="shared" si="22"/>
        <v>0.73354003368590182</v>
      </c>
      <c r="O180" s="117">
        <f t="shared" si="23"/>
        <v>2.0886654324881456E-2</v>
      </c>
      <c r="P180" s="93">
        <f t="shared" si="24"/>
        <v>89233119</v>
      </c>
      <c r="Q180" s="103">
        <v>89233119</v>
      </c>
    </row>
    <row r="181" spans="1:17" x14ac:dyDescent="0.3">
      <c r="A181" s="91">
        <v>11402</v>
      </c>
      <c r="B181" s="92">
        <v>4</v>
      </c>
      <c r="C181" s="91" t="s">
        <v>633</v>
      </c>
      <c r="D181" s="115">
        <f>VLOOKUP($A181,INDICADORES!$A$5:$AB$350,D$19)</f>
        <v>1</v>
      </c>
      <c r="E181" s="115">
        <f>IF(A181=5201,0,VLOOKUP($A181,INDICADORES!$A$5:$AB$350,E$19))</f>
        <v>0.91860465116279066</v>
      </c>
      <c r="F181" s="115">
        <f>IF(A181=5201,0,VLOOKUP($A181,INDICADORES!$A$5:$AB$350,F$19))</f>
        <v>4.7663627486348267E-2</v>
      </c>
      <c r="G181" s="115">
        <f>VLOOKUP($A181,INDICADORES!$A$5:$AB$350,G$19)</f>
        <v>1</v>
      </c>
      <c r="H181" s="115">
        <f>VLOOKUP($A181,INDICADORES!$A$5:$AB$350,H$19)</f>
        <v>0.99809999999999999</v>
      </c>
      <c r="I181" s="115">
        <f>VLOOKUP($A181,INDICADORES!$A$5:$AB$350,I$19)</f>
        <v>1</v>
      </c>
      <c r="J181" s="115">
        <f>VLOOKUP($A181,INDICADORES!$A$5:$AB$350,J$19)</f>
        <v>1</v>
      </c>
      <c r="K181" s="115">
        <f t="shared" si="20"/>
        <v>0.73314253477856384</v>
      </c>
      <c r="L181" s="92">
        <f t="shared" si="25"/>
        <v>21</v>
      </c>
      <c r="M181" s="92">
        <f t="shared" si="21"/>
        <v>48</v>
      </c>
      <c r="N181" s="116">
        <f t="shared" si="22"/>
        <v>0.73314253477856384</v>
      </c>
      <c r="O181" s="117">
        <f t="shared" si="23"/>
        <v>2.0875336030186115E-2</v>
      </c>
      <c r="P181" s="93">
        <f t="shared" si="24"/>
        <v>89184764</v>
      </c>
      <c r="Q181" s="103">
        <v>89184764</v>
      </c>
    </row>
    <row r="182" spans="1:17" x14ac:dyDescent="0.3">
      <c r="A182" s="91">
        <v>6107</v>
      </c>
      <c r="B182" s="92">
        <v>4</v>
      </c>
      <c r="C182" s="91" t="s">
        <v>473</v>
      </c>
      <c r="D182" s="115">
        <f>VLOOKUP($A182,INDICADORES!$A$5:$AB$350,D$19)</f>
        <v>1</v>
      </c>
      <c r="E182" s="115">
        <f>IF(A182=5201,0,VLOOKUP($A182,INDICADORES!$A$5:$AB$350,E$19))</f>
        <v>0.85927696444577228</v>
      </c>
      <c r="F182" s="115">
        <f>IF(A182=5201,0,VLOOKUP($A182,INDICADORES!$A$5:$AB$350,F$19))</f>
        <v>0.19377923199100128</v>
      </c>
      <c r="G182" s="115">
        <f>VLOOKUP($A182,INDICADORES!$A$5:$AB$350,G$19)</f>
        <v>1</v>
      </c>
      <c r="H182" s="115">
        <f>VLOOKUP($A182,INDICADORES!$A$5:$AB$350,H$19)</f>
        <v>0.88260000000000005</v>
      </c>
      <c r="I182" s="115">
        <f>VLOOKUP($A182,INDICADORES!$A$5:$AB$350,I$19)</f>
        <v>1</v>
      </c>
      <c r="J182" s="115">
        <f>VLOOKUP($A182,INDICADORES!$A$5:$AB$350,J$19)</f>
        <v>1</v>
      </c>
      <c r="K182" s="115">
        <f t="shared" si="20"/>
        <v>0.73158174555377065</v>
      </c>
      <c r="L182" s="92">
        <f t="shared" si="25"/>
        <v>22</v>
      </c>
      <c r="M182" s="92">
        <f t="shared" si="21"/>
        <v>48</v>
      </c>
      <c r="N182" s="116">
        <f t="shared" si="22"/>
        <v>0.73158174555377065</v>
      </c>
      <c r="O182" s="117">
        <f t="shared" si="23"/>
        <v>2.0830894468014727E-2</v>
      </c>
      <c r="P182" s="93">
        <f t="shared" si="24"/>
        <v>88994898</v>
      </c>
      <c r="Q182" s="103">
        <v>88994898</v>
      </c>
    </row>
    <row r="183" spans="1:17" x14ac:dyDescent="0.3">
      <c r="A183" s="91">
        <v>3103</v>
      </c>
      <c r="B183" s="92">
        <v>4</v>
      </c>
      <c r="C183" s="91" t="s">
        <v>408</v>
      </c>
      <c r="D183" s="115">
        <f>VLOOKUP($A183,INDICADORES!$A$5:$AB$350,D$19)</f>
        <v>1</v>
      </c>
      <c r="E183" s="115">
        <f>IF(A183=5201,0,VLOOKUP($A183,INDICADORES!$A$5:$AB$350,E$19))</f>
        <v>0.83162790697674416</v>
      </c>
      <c r="F183" s="115">
        <f>IF(A183=5201,0,VLOOKUP($A183,INDICADORES!$A$5:$AB$350,F$19))</f>
        <v>0.17814506869105567</v>
      </c>
      <c r="G183" s="115">
        <f>VLOOKUP($A183,INDICADORES!$A$5:$AB$350,G$19)</f>
        <v>1</v>
      </c>
      <c r="H183" s="115">
        <f>VLOOKUP($A183,INDICADORES!$A$5:$AB$350,H$19)</f>
        <v>0.97239999999999993</v>
      </c>
      <c r="I183" s="115">
        <f>VLOOKUP($A183,INDICADORES!$A$5:$AB$350,I$19)</f>
        <v>1</v>
      </c>
      <c r="J183" s="115">
        <f>VLOOKUP($A183,INDICADORES!$A$5:$AB$350,J$19)</f>
        <v>1</v>
      </c>
      <c r="K183" s="115">
        <f t="shared" si="20"/>
        <v>0.73146603461462445</v>
      </c>
      <c r="L183" s="92">
        <f t="shared" si="25"/>
        <v>23</v>
      </c>
      <c r="M183" s="92">
        <f t="shared" si="21"/>
        <v>48</v>
      </c>
      <c r="N183" s="116">
        <f t="shared" si="22"/>
        <v>0.73146603461462445</v>
      </c>
      <c r="O183" s="117">
        <f t="shared" si="23"/>
        <v>2.0827599740697103E-2</v>
      </c>
      <c r="P183" s="93">
        <f t="shared" si="24"/>
        <v>88980822</v>
      </c>
      <c r="Q183" s="103">
        <v>88980822</v>
      </c>
    </row>
    <row r="184" spans="1:17" x14ac:dyDescent="0.3">
      <c r="A184" s="91">
        <v>5102</v>
      </c>
      <c r="B184" s="92">
        <v>4</v>
      </c>
      <c r="C184" s="91" t="s">
        <v>431</v>
      </c>
      <c r="D184" s="115">
        <f>VLOOKUP($A184,INDICADORES!$A$5:$AB$350,D$19)</f>
        <v>1</v>
      </c>
      <c r="E184" s="115">
        <f>IF(A184=5201,0,VLOOKUP($A184,INDICADORES!$A$5:$AB$350,E$19))</f>
        <v>0.7613019891500904</v>
      </c>
      <c r="F184" s="115">
        <f>IF(A184=5201,0,VLOOKUP($A184,INDICADORES!$A$5:$AB$350,F$19))</f>
        <v>0.28457234326561615</v>
      </c>
      <c r="G184" s="115">
        <f>VLOOKUP($A184,INDICADORES!$A$5:$AB$350,G$19)</f>
        <v>1</v>
      </c>
      <c r="H184" s="115">
        <f>VLOOKUP($A184,INDICADORES!$A$5:$AB$350,H$19)</f>
        <v>0.95430000000000004</v>
      </c>
      <c r="I184" s="115">
        <f>VLOOKUP($A184,INDICADORES!$A$5:$AB$350,I$19)</f>
        <v>1</v>
      </c>
      <c r="J184" s="115">
        <f>VLOOKUP($A184,INDICADORES!$A$5:$AB$350,J$19)</f>
        <v>1</v>
      </c>
      <c r="K184" s="115">
        <f t="shared" si="20"/>
        <v>0.73074378201893575</v>
      </c>
      <c r="L184" s="92">
        <f t="shared" si="25"/>
        <v>24</v>
      </c>
      <c r="M184" s="92">
        <f t="shared" si="21"/>
        <v>48</v>
      </c>
      <c r="N184" s="116">
        <f t="shared" si="22"/>
        <v>0.73074378201893575</v>
      </c>
      <c r="O184" s="117">
        <f t="shared" si="23"/>
        <v>2.0807034482349041E-2</v>
      </c>
      <c r="P184" s="93">
        <f t="shared" si="24"/>
        <v>88892962</v>
      </c>
      <c r="Q184" s="103">
        <v>88892962</v>
      </c>
    </row>
    <row r="185" spans="1:17" x14ac:dyDescent="0.3">
      <c r="A185" s="91">
        <v>2302</v>
      </c>
      <c r="B185" s="92">
        <v>4</v>
      </c>
      <c r="C185" s="91" t="s">
        <v>404</v>
      </c>
      <c r="D185" s="115">
        <f>VLOOKUP($A185,INDICADORES!$A$5:$AB$350,D$19)</f>
        <v>1</v>
      </c>
      <c r="E185" s="115">
        <f>IF(A185=5201,0,VLOOKUP($A185,INDICADORES!$A$5:$AB$350,E$19))</f>
        <v>0.96934865900383138</v>
      </c>
      <c r="F185" s="115">
        <f>IF(A185=5201,0,VLOOKUP($A185,INDICADORES!$A$5:$AB$350,F$19))</f>
        <v>0.18627422315052275</v>
      </c>
      <c r="G185" s="115">
        <f>VLOOKUP($A185,INDICADORES!$A$5:$AB$350,G$19)</f>
        <v>1</v>
      </c>
      <c r="H185" s="115">
        <f>VLOOKUP($A185,INDICADORES!$A$5:$AB$350,H$19)</f>
        <v>0.62979999999999992</v>
      </c>
      <c r="I185" s="115">
        <f>VLOOKUP($A185,INDICADORES!$A$5:$AB$350,I$19)</f>
        <v>1</v>
      </c>
      <c r="J185" s="115">
        <f>VLOOKUP($A185,INDICADORES!$A$5:$AB$350,J$19)</f>
        <v>1</v>
      </c>
      <c r="K185" s="115">
        <f t="shared" si="20"/>
        <v>0.73031058643897173</v>
      </c>
      <c r="L185" s="92">
        <f t="shared" si="25"/>
        <v>25</v>
      </c>
      <c r="M185" s="92">
        <f t="shared" si="21"/>
        <v>48</v>
      </c>
      <c r="N185" s="116">
        <f t="shared" si="22"/>
        <v>0.73031058643897173</v>
      </c>
      <c r="O185" s="117">
        <f t="shared" si="23"/>
        <v>2.0794699768607091E-2</v>
      </c>
      <c r="P185" s="93">
        <f t="shared" si="24"/>
        <v>88840265</v>
      </c>
      <c r="Q185" s="103">
        <v>88840265</v>
      </c>
    </row>
    <row r="186" spans="1:17" x14ac:dyDescent="0.3">
      <c r="A186" s="91">
        <v>16102</v>
      </c>
      <c r="B186" s="92">
        <v>4</v>
      </c>
      <c r="C186" s="91" t="s">
        <v>714</v>
      </c>
      <c r="D186" s="115">
        <f>VLOOKUP($A186,INDICADORES!$A$5:$AB$350,D$19)</f>
        <v>1</v>
      </c>
      <c r="E186" s="115">
        <f>IF(A186=5201,0,VLOOKUP($A186,INDICADORES!$A$5:$AB$350,E$19))</f>
        <v>0.93694829760403531</v>
      </c>
      <c r="F186" s="115">
        <f>IF(A186=5201,0,VLOOKUP($A186,INDICADORES!$A$5:$AB$350,F$19))</f>
        <v>9.4138086182027708E-2</v>
      </c>
      <c r="G186" s="115">
        <f>VLOOKUP($A186,INDICADORES!$A$5:$AB$350,G$19)</f>
        <v>1</v>
      </c>
      <c r="H186" s="115">
        <f>VLOOKUP($A186,INDICADORES!$A$5:$AB$350,H$19)</f>
        <v>0.89910000000000001</v>
      </c>
      <c r="I186" s="115">
        <f>VLOOKUP($A186,INDICADORES!$A$5:$AB$350,I$19)</f>
        <v>1</v>
      </c>
      <c r="J186" s="115">
        <f>VLOOKUP($A186,INDICADORES!$A$5:$AB$350,J$19)</f>
        <v>0.85417500000000002</v>
      </c>
      <c r="K186" s="115">
        <f t="shared" si="20"/>
        <v>0.72904017570691926</v>
      </c>
      <c r="L186" s="92">
        <f t="shared" si="25"/>
        <v>26</v>
      </c>
      <c r="M186" s="92">
        <f t="shared" si="21"/>
        <v>48</v>
      </c>
      <c r="N186" s="116">
        <f t="shared" si="22"/>
        <v>0.72904017570691926</v>
      </c>
      <c r="O186" s="117">
        <f t="shared" si="23"/>
        <v>2.0758526378481853E-2</v>
      </c>
      <c r="P186" s="93">
        <f t="shared" si="24"/>
        <v>88685723</v>
      </c>
      <c r="Q186" s="103">
        <v>88685723</v>
      </c>
    </row>
    <row r="187" spans="1:17" x14ac:dyDescent="0.3">
      <c r="A187" s="91">
        <v>6104</v>
      </c>
      <c r="B187" s="92">
        <v>4</v>
      </c>
      <c r="C187" s="91" t="s">
        <v>470</v>
      </c>
      <c r="D187" s="115">
        <f>VLOOKUP($A187,INDICADORES!$A$5:$AB$350,D$19)</f>
        <v>1</v>
      </c>
      <c r="E187" s="115">
        <f>IF(A187=5201,0,VLOOKUP($A187,INDICADORES!$A$5:$AB$350,E$19))</f>
        <v>0.89531079607415487</v>
      </c>
      <c r="F187" s="115">
        <f>IF(A187=5201,0,VLOOKUP($A187,INDICADORES!$A$5:$AB$350,F$19))</f>
        <v>8.0131194500909678E-2</v>
      </c>
      <c r="G187" s="115">
        <f>VLOOKUP($A187,INDICADORES!$A$5:$AB$350,G$19)</f>
        <v>1</v>
      </c>
      <c r="H187" s="115">
        <f>VLOOKUP($A187,INDICADORES!$A$5:$AB$350,H$19)</f>
        <v>0.95310000000000006</v>
      </c>
      <c r="I187" s="115">
        <f>VLOOKUP($A187,INDICADORES!$A$5:$AB$350,I$19)</f>
        <v>1</v>
      </c>
      <c r="J187" s="115">
        <f>VLOOKUP($A187,INDICADORES!$A$5:$AB$350,J$19)</f>
        <v>1</v>
      </c>
      <c r="K187" s="115">
        <f t="shared" si="20"/>
        <v>0.72635657725118175</v>
      </c>
      <c r="L187" s="92">
        <f t="shared" si="25"/>
        <v>27</v>
      </c>
      <c r="M187" s="92">
        <f t="shared" si="21"/>
        <v>48</v>
      </c>
      <c r="N187" s="116">
        <f t="shared" si="22"/>
        <v>0.72635657725118175</v>
      </c>
      <c r="O187" s="117">
        <f t="shared" si="23"/>
        <v>2.0682114198208437E-2</v>
      </c>
      <c r="P187" s="93">
        <f t="shared" si="24"/>
        <v>88359271</v>
      </c>
      <c r="Q187" s="103">
        <v>88359271</v>
      </c>
    </row>
    <row r="188" spans="1:17" x14ac:dyDescent="0.3">
      <c r="A188" s="91">
        <v>13503</v>
      </c>
      <c r="B188" s="92">
        <v>4</v>
      </c>
      <c r="C188" s="91" t="s">
        <v>687</v>
      </c>
      <c r="D188" s="115">
        <f>VLOOKUP($A188,INDICADORES!$A$5:$AB$350,D$19)</f>
        <v>1</v>
      </c>
      <c r="E188" s="115">
        <f>IF(A188=5201,0,VLOOKUP($A188,INDICADORES!$A$5:$AB$350,E$19))</f>
        <v>0.78157303370786513</v>
      </c>
      <c r="F188" s="115">
        <f>IF(A188=5201,0,VLOOKUP($A188,INDICADORES!$A$5:$AB$350,F$19))</f>
        <v>0.21085379923389802</v>
      </c>
      <c r="G188" s="115">
        <f>VLOOKUP($A188,INDICADORES!$A$5:$AB$350,G$19)</f>
        <v>1</v>
      </c>
      <c r="H188" s="115">
        <f>VLOOKUP($A188,INDICADORES!$A$5:$AB$350,H$19)</f>
        <v>0.99809999999999999</v>
      </c>
      <c r="I188" s="115">
        <f>VLOOKUP($A188,INDICADORES!$A$5:$AB$350,I$19)</f>
        <v>1</v>
      </c>
      <c r="J188" s="115">
        <f>VLOOKUP($A188,INDICADORES!$A$5:$AB$350,J$19)</f>
        <v>1</v>
      </c>
      <c r="K188" s="115">
        <f t="shared" si="20"/>
        <v>0.72597901160622746</v>
      </c>
      <c r="L188" s="92">
        <f t="shared" si="25"/>
        <v>28</v>
      </c>
      <c r="M188" s="92">
        <f t="shared" si="21"/>
        <v>48</v>
      </c>
      <c r="N188" s="116">
        <f t="shared" si="22"/>
        <v>0.72597901160622746</v>
      </c>
      <c r="O188" s="117">
        <f t="shared" si="23"/>
        <v>2.0671363478753518E-2</v>
      </c>
      <c r="P188" s="93">
        <f t="shared" si="24"/>
        <v>88313341</v>
      </c>
      <c r="Q188" s="103">
        <v>88313341</v>
      </c>
    </row>
    <row r="189" spans="1:17" x14ac:dyDescent="0.3">
      <c r="A189" s="91">
        <v>5704</v>
      </c>
      <c r="B189" s="92">
        <v>4</v>
      </c>
      <c r="C189" s="91" t="s">
        <v>459</v>
      </c>
      <c r="D189" s="115">
        <f>VLOOKUP($A189,INDICADORES!$A$5:$AB$350,D$19)</f>
        <v>1</v>
      </c>
      <c r="E189" s="115">
        <f>IF(A189=5201,0,VLOOKUP($A189,INDICADORES!$A$5:$AB$350,E$19))</f>
        <v>0.85546875</v>
      </c>
      <c r="F189" s="115">
        <f>IF(A189=5201,0,VLOOKUP($A189,INDICADORES!$A$5:$AB$350,F$19))</f>
        <v>0.13904974073818396</v>
      </c>
      <c r="G189" s="115">
        <f>VLOOKUP($A189,INDICADORES!$A$5:$AB$350,G$19)</f>
        <v>1</v>
      </c>
      <c r="H189" s="115">
        <f>VLOOKUP($A189,INDICADORES!$A$5:$AB$350,H$19)</f>
        <v>0.94230000000000003</v>
      </c>
      <c r="I189" s="115">
        <f>VLOOKUP($A189,INDICADORES!$A$5:$AB$350,I$19)</f>
        <v>1</v>
      </c>
      <c r="J189" s="115">
        <f>VLOOKUP($A189,INDICADORES!$A$5:$AB$350,J$19)</f>
        <v>1</v>
      </c>
      <c r="K189" s="115">
        <f t="shared" si="20"/>
        <v>0.7255214976845461</v>
      </c>
      <c r="L189" s="92">
        <f t="shared" si="25"/>
        <v>29</v>
      </c>
      <c r="M189" s="92">
        <f t="shared" si="21"/>
        <v>48</v>
      </c>
      <c r="N189" s="116">
        <f t="shared" si="22"/>
        <v>0.7255214976845461</v>
      </c>
      <c r="O189" s="117">
        <f t="shared" si="23"/>
        <v>2.0658336330006143E-2</v>
      </c>
      <c r="P189" s="93">
        <f t="shared" si="24"/>
        <v>88257686</v>
      </c>
      <c r="Q189" s="103">
        <v>88257686</v>
      </c>
    </row>
    <row r="190" spans="1:17" x14ac:dyDescent="0.3">
      <c r="A190" s="91">
        <v>10107</v>
      </c>
      <c r="B190" s="92">
        <v>4</v>
      </c>
      <c r="C190" s="91" t="s">
        <v>601</v>
      </c>
      <c r="D190" s="115">
        <f>VLOOKUP($A190,INDICADORES!$A$5:$AB$350,D$19)</f>
        <v>1</v>
      </c>
      <c r="E190" s="115">
        <f>IF(A190=5201,0,VLOOKUP($A190,INDICADORES!$A$5:$AB$350,E$19))</f>
        <v>0.8621700879765396</v>
      </c>
      <c r="F190" s="115">
        <f>IF(A190=5201,0,VLOOKUP($A190,INDICADORES!$A$5:$AB$350,F$19))</f>
        <v>9.8129638210041586E-2</v>
      </c>
      <c r="G190" s="115">
        <f>VLOOKUP($A190,INDICADORES!$A$5:$AB$350,G$19)</f>
        <v>1</v>
      </c>
      <c r="H190" s="115">
        <f>VLOOKUP($A190,INDICADORES!$A$5:$AB$350,H$19)</f>
        <v>0.99439999999999995</v>
      </c>
      <c r="I190" s="115">
        <f>VLOOKUP($A190,INDICADORES!$A$5:$AB$350,I$19)</f>
        <v>1</v>
      </c>
      <c r="J190" s="115">
        <f>VLOOKUP($A190,INDICADORES!$A$5:$AB$350,J$19)</f>
        <v>1</v>
      </c>
      <c r="K190" s="115">
        <f t="shared" si="20"/>
        <v>0.72545194034429927</v>
      </c>
      <c r="L190" s="92">
        <f t="shared" si="25"/>
        <v>30</v>
      </c>
      <c r="M190" s="92">
        <f t="shared" si="21"/>
        <v>48</v>
      </c>
      <c r="N190" s="116">
        <f t="shared" si="22"/>
        <v>0.72545194034429927</v>
      </c>
      <c r="O190" s="117">
        <f t="shared" si="23"/>
        <v>2.0656355769907476E-2</v>
      </c>
      <c r="P190" s="93">
        <f t="shared" si="24"/>
        <v>88249224</v>
      </c>
      <c r="Q190" s="103">
        <v>88249224</v>
      </c>
    </row>
    <row r="191" spans="1:17" x14ac:dyDescent="0.3">
      <c r="A191" s="91">
        <v>4106</v>
      </c>
      <c r="B191" s="92">
        <v>4</v>
      </c>
      <c r="C191" s="91" t="s">
        <v>419</v>
      </c>
      <c r="D191" s="115">
        <f>VLOOKUP($A191,INDICADORES!$A$5:$AB$350,D$19)</f>
        <v>1</v>
      </c>
      <c r="E191" s="115">
        <f>IF(A191=5201,0,VLOOKUP($A191,INDICADORES!$A$5:$AB$350,E$19))</f>
        <v>0.90812478573877276</v>
      </c>
      <c r="F191" s="115">
        <f>IF(A191=5201,0,VLOOKUP($A191,INDICADORES!$A$5:$AB$350,F$19))</f>
        <v>0.11309485826796203</v>
      </c>
      <c r="G191" s="115">
        <f>VLOOKUP($A191,INDICADORES!$A$5:$AB$350,G$19)</f>
        <v>1</v>
      </c>
      <c r="H191" s="115">
        <f>VLOOKUP($A191,INDICADORES!$A$5:$AB$350,H$19)</f>
        <v>0.84069999999999989</v>
      </c>
      <c r="I191" s="115">
        <f>VLOOKUP($A191,INDICADORES!$A$5:$AB$350,I$19)</f>
        <v>1</v>
      </c>
      <c r="J191" s="115">
        <f>VLOOKUP($A191,INDICADORES!$A$5:$AB$350,J$19)</f>
        <v>0.99391249999999998</v>
      </c>
      <c r="K191" s="115">
        <f t="shared" si="20"/>
        <v>0.72191801457556104</v>
      </c>
      <c r="L191" s="92">
        <f t="shared" si="25"/>
        <v>31</v>
      </c>
      <c r="M191" s="92">
        <f t="shared" si="21"/>
        <v>48</v>
      </c>
      <c r="N191" s="116">
        <f t="shared" si="22"/>
        <v>0.72191801457556104</v>
      </c>
      <c r="O191" s="117">
        <f t="shared" si="23"/>
        <v>2.0555731560523108E-2</v>
      </c>
      <c r="P191" s="93">
        <f t="shared" si="24"/>
        <v>87819332</v>
      </c>
      <c r="Q191" s="103">
        <v>87819332</v>
      </c>
    </row>
    <row r="192" spans="1:17" x14ac:dyDescent="0.3">
      <c r="A192" s="91">
        <v>6202</v>
      </c>
      <c r="B192" s="92">
        <v>4</v>
      </c>
      <c r="C192" s="91" t="s">
        <v>485</v>
      </c>
      <c r="D192" s="115">
        <f>VLOOKUP($A192,INDICADORES!$A$5:$AB$350,D$19)</f>
        <v>1</v>
      </c>
      <c r="E192" s="115">
        <f>IF(A192=5201,0,VLOOKUP($A192,INDICADORES!$A$5:$AB$350,E$19))</f>
        <v>0.81951219512195117</v>
      </c>
      <c r="F192" s="115">
        <f>IF(A192=5201,0,VLOOKUP($A192,INDICADORES!$A$5:$AB$350,F$19))</f>
        <v>0.16235466471329524</v>
      </c>
      <c r="G192" s="115">
        <f>VLOOKUP($A192,INDICADORES!$A$5:$AB$350,G$19)</f>
        <v>1</v>
      </c>
      <c r="H192" s="115">
        <f>VLOOKUP($A192,INDICADORES!$A$5:$AB$350,H$19)</f>
        <v>0.99529999999999996</v>
      </c>
      <c r="I192" s="115">
        <f>VLOOKUP($A192,INDICADORES!$A$5:$AB$350,I$19)</f>
        <v>1</v>
      </c>
      <c r="J192" s="115">
        <f>VLOOKUP($A192,INDICADORES!$A$5:$AB$350,J$19)</f>
        <v>0.89582499999999998</v>
      </c>
      <c r="K192" s="115">
        <f t="shared" si="20"/>
        <v>0.72150418447100662</v>
      </c>
      <c r="L192" s="92">
        <f t="shared" si="25"/>
        <v>32</v>
      </c>
      <c r="M192" s="92">
        <f t="shared" si="21"/>
        <v>48</v>
      </c>
      <c r="N192" s="116">
        <f t="shared" si="22"/>
        <v>0.72150418447100662</v>
      </c>
      <c r="O192" s="117">
        <f t="shared" si="23"/>
        <v>2.0543948254982677E-2</v>
      </c>
      <c r="P192" s="93">
        <f t="shared" si="24"/>
        <v>87768991</v>
      </c>
      <c r="Q192" s="103">
        <v>87768991</v>
      </c>
    </row>
    <row r="193" spans="1:17" x14ac:dyDescent="0.3">
      <c r="A193" s="91">
        <v>3304</v>
      </c>
      <c r="B193" s="92">
        <v>4</v>
      </c>
      <c r="C193" s="91" t="s">
        <v>413</v>
      </c>
      <c r="D193" s="115">
        <f>VLOOKUP($A193,INDICADORES!$A$5:$AB$350,D$19)</f>
        <v>1</v>
      </c>
      <c r="E193" s="115">
        <f>IF(A193=5201,0,VLOOKUP($A193,INDICADORES!$A$5:$AB$350,E$19))</f>
        <v>0.96090534979423869</v>
      </c>
      <c r="F193" s="115">
        <f>IF(A193=5201,0,VLOOKUP($A193,INDICADORES!$A$5:$AB$350,F$19))</f>
        <v>0.12978519769233166</v>
      </c>
      <c r="G193" s="115">
        <f>VLOOKUP($A193,INDICADORES!$A$5:$AB$350,G$19)</f>
        <v>1</v>
      </c>
      <c r="H193" s="115">
        <f>VLOOKUP($A193,INDICADORES!$A$5:$AB$350,H$19)</f>
        <v>0.75739999999999996</v>
      </c>
      <c r="I193" s="115">
        <f>VLOOKUP($A193,INDICADORES!$A$5:$AB$350,I$19)</f>
        <v>1</v>
      </c>
      <c r="J193" s="115">
        <f>VLOOKUP($A193,INDICADORES!$A$5:$AB$350,J$19)</f>
        <v>0.75</v>
      </c>
      <c r="K193" s="115">
        <f t="shared" si="20"/>
        <v>0.71987317185106647</v>
      </c>
      <c r="L193" s="92">
        <f t="shared" ref="L193:L224" si="26">RANK(K193,$K$161:$K$256,0)</f>
        <v>33</v>
      </c>
      <c r="M193" s="92">
        <f t="shared" si="21"/>
        <v>48</v>
      </c>
      <c r="N193" s="116">
        <f t="shared" si="22"/>
        <v>0.71987317185106647</v>
      </c>
      <c r="O193" s="117">
        <f t="shared" si="23"/>
        <v>2.0497507167614847E-2</v>
      </c>
      <c r="P193" s="93">
        <f t="shared" si="24"/>
        <v>87570583</v>
      </c>
      <c r="Q193" s="103">
        <v>87570583</v>
      </c>
    </row>
    <row r="194" spans="1:17" x14ac:dyDescent="0.3">
      <c r="A194" s="91">
        <v>6103</v>
      </c>
      <c r="B194" s="92">
        <v>4</v>
      </c>
      <c r="C194" s="91" t="s">
        <v>469</v>
      </c>
      <c r="D194" s="115">
        <f>VLOOKUP($A194,INDICADORES!$A$5:$AB$350,D$19)</f>
        <v>1</v>
      </c>
      <c r="E194" s="115">
        <f>IF(A194=5201,0,VLOOKUP($A194,INDICADORES!$A$5:$AB$350,E$19))</f>
        <v>0.87203791469194314</v>
      </c>
      <c r="F194" s="115">
        <f>IF(A194=5201,0,VLOOKUP($A194,INDICADORES!$A$5:$AB$350,F$19))</f>
        <v>6.8318880101650215E-2</v>
      </c>
      <c r="G194" s="115">
        <f>VLOOKUP($A194,INDICADORES!$A$5:$AB$350,G$19)</f>
        <v>1</v>
      </c>
      <c r="H194" s="115">
        <f>VLOOKUP($A194,INDICADORES!$A$5:$AB$350,H$19)</f>
        <v>0.98230000000000006</v>
      </c>
      <c r="I194" s="115">
        <f>VLOOKUP($A194,INDICADORES!$A$5:$AB$350,I$19)</f>
        <v>1</v>
      </c>
      <c r="J194" s="115">
        <f>VLOOKUP($A194,INDICADORES!$A$5:$AB$350,J$19)</f>
        <v>1</v>
      </c>
      <c r="K194" s="115">
        <f t="shared" si="20"/>
        <v>0.71963799016759267</v>
      </c>
      <c r="L194" s="92">
        <f t="shared" si="26"/>
        <v>34</v>
      </c>
      <c r="M194" s="92">
        <f t="shared" si="21"/>
        <v>48</v>
      </c>
      <c r="N194" s="116">
        <f t="shared" si="22"/>
        <v>0.71963799016759267</v>
      </c>
      <c r="O194" s="117">
        <f t="shared" si="23"/>
        <v>2.0490810657130504E-2</v>
      </c>
      <c r="P194" s="93">
        <f t="shared" si="24"/>
        <v>87541973</v>
      </c>
      <c r="Q194" s="103">
        <v>87541973</v>
      </c>
    </row>
    <row r="195" spans="1:17" x14ac:dyDescent="0.3">
      <c r="A195" s="91">
        <v>10104</v>
      </c>
      <c r="B195" s="92">
        <v>4</v>
      </c>
      <c r="C195" s="91" t="s">
        <v>598</v>
      </c>
      <c r="D195" s="115">
        <f>VLOOKUP($A195,INDICADORES!$A$5:$AB$350,D$19)</f>
        <v>1</v>
      </c>
      <c r="E195" s="115">
        <f>IF(A195=5201,0,VLOOKUP($A195,INDICADORES!$A$5:$AB$350,E$19))</f>
        <v>0.9149198520345253</v>
      </c>
      <c r="F195" s="115">
        <f>IF(A195=5201,0,VLOOKUP($A195,INDICADORES!$A$5:$AB$350,F$19))</f>
        <v>6.962586335202664E-2</v>
      </c>
      <c r="G195" s="115">
        <f>VLOOKUP($A195,INDICADORES!$A$5:$AB$350,G$19)</f>
        <v>1</v>
      </c>
      <c r="H195" s="115">
        <f>VLOOKUP($A195,INDICADORES!$A$5:$AB$350,H$19)</f>
        <v>0.86900000000000011</v>
      </c>
      <c r="I195" s="115">
        <f>VLOOKUP($A195,INDICADORES!$A$5:$AB$350,I$19)</f>
        <v>1</v>
      </c>
      <c r="J195" s="115">
        <f>VLOOKUP($A195,INDICADORES!$A$5:$AB$350,J$19)</f>
        <v>1</v>
      </c>
      <c r="K195" s="115">
        <f t="shared" si="20"/>
        <v>0.71797841405009066</v>
      </c>
      <c r="L195" s="92">
        <f t="shared" si="26"/>
        <v>35</v>
      </c>
      <c r="M195" s="92">
        <f t="shared" si="21"/>
        <v>48</v>
      </c>
      <c r="N195" s="116">
        <f t="shared" si="22"/>
        <v>0.71797841405009066</v>
      </c>
      <c r="O195" s="117">
        <f t="shared" si="23"/>
        <v>2.0443556259142275E-2</v>
      </c>
      <c r="P195" s="93">
        <f t="shared" si="24"/>
        <v>87340091</v>
      </c>
      <c r="Q195" s="103">
        <v>87340091</v>
      </c>
    </row>
    <row r="196" spans="1:17" x14ac:dyDescent="0.3">
      <c r="A196" s="91">
        <v>6114</v>
      </c>
      <c r="B196" s="92">
        <v>4</v>
      </c>
      <c r="C196" s="91" t="s">
        <v>480</v>
      </c>
      <c r="D196" s="115">
        <f>VLOOKUP($A196,INDICADORES!$A$5:$AB$350,D$19)</f>
        <v>1</v>
      </c>
      <c r="E196" s="115">
        <f>IF(A196=5201,0,VLOOKUP($A196,INDICADORES!$A$5:$AB$350,E$19))</f>
        <v>0.92248062015503873</v>
      </c>
      <c r="F196" s="115">
        <f>IF(A196=5201,0,VLOOKUP($A196,INDICADORES!$A$5:$AB$350,F$19))</f>
        <v>7.2886603416658979E-2</v>
      </c>
      <c r="G196" s="115">
        <f>VLOOKUP($A196,INDICADORES!$A$5:$AB$350,G$19)</f>
        <v>1</v>
      </c>
      <c r="H196" s="115">
        <f>VLOOKUP($A196,INDICADORES!$A$5:$AB$350,H$19)</f>
        <v>0.84310000000000007</v>
      </c>
      <c r="I196" s="115">
        <f>VLOOKUP($A196,INDICADORES!$A$5:$AB$350,I$19)</f>
        <v>1</v>
      </c>
      <c r="J196" s="115">
        <f>VLOOKUP($A196,INDICADORES!$A$5:$AB$350,J$19)</f>
        <v>1</v>
      </c>
      <c r="K196" s="115">
        <f t="shared" si="20"/>
        <v>0.71755486790842848</v>
      </c>
      <c r="L196" s="92">
        <f t="shared" si="26"/>
        <v>36</v>
      </c>
      <c r="M196" s="92">
        <f t="shared" si="21"/>
        <v>48</v>
      </c>
      <c r="N196" s="116">
        <f t="shared" si="22"/>
        <v>0.71755486790842848</v>
      </c>
      <c r="O196" s="117">
        <f t="shared" si="23"/>
        <v>2.0431496301341358E-2</v>
      </c>
      <c r="P196" s="93">
        <f t="shared" si="24"/>
        <v>87288567</v>
      </c>
      <c r="Q196" s="103">
        <v>87288567</v>
      </c>
    </row>
    <row r="197" spans="1:17" x14ac:dyDescent="0.3">
      <c r="A197" s="91">
        <v>9103</v>
      </c>
      <c r="B197" s="92">
        <v>4</v>
      </c>
      <c r="C197" s="91" t="s">
        <v>566</v>
      </c>
      <c r="D197" s="115">
        <f>VLOOKUP($A197,INDICADORES!$A$5:$AB$350,D$19)</f>
        <v>1</v>
      </c>
      <c r="E197" s="115">
        <f>IF(A197=5201,0,VLOOKUP($A197,INDICADORES!$A$5:$AB$350,E$19))</f>
        <v>0.93796992481203012</v>
      </c>
      <c r="F197" s="115">
        <f>IF(A197=5201,0,VLOOKUP($A197,INDICADORES!$A$5:$AB$350,F$19))</f>
        <v>9.5429645319392617E-2</v>
      </c>
      <c r="G197" s="115">
        <f>VLOOKUP($A197,INDICADORES!$A$5:$AB$350,G$19)</f>
        <v>1</v>
      </c>
      <c r="H197" s="115">
        <f>VLOOKUP($A197,INDICADORES!$A$5:$AB$350,H$19)</f>
        <v>0.72840000000000005</v>
      </c>
      <c r="I197" s="115">
        <f>VLOOKUP($A197,INDICADORES!$A$5:$AB$350,I$19)</f>
        <v>1</v>
      </c>
      <c r="J197" s="115">
        <f>VLOOKUP($A197,INDICADORES!$A$5:$AB$350,J$19)</f>
        <v>1</v>
      </c>
      <c r="K197" s="115">
        <f t="shared" si="20"/>
        <v>0.7114068850140588</v>
      </c>
      <c r="L197" s="92">
        <f t="shared" si="26"/>
        <v>37</v>
      </c>
      <c r="M197" s="92">
        <f t="shared" si="21"/>
        <v>48</v>
      </c>
      <c r="N197" s="116">
        <f t="shared" si="22"/>
        <v>0.7114068850140588</v>
      </c>
      <c r="O197" s="117">
        <f t="shared" si="23"/>
        <v>2.0256440015913087E-2</v>
      </c>
      <c r="P197" s="93">
        <f t="shared" si="24"/>
        <v>86540682</v>
      </c>
      <c r="Q197" s="103">
        <v>86540682</v>
      </c>
    </row>
    <row r="198" spans="1:17" x14ac:dyDescent="0.3">
      <c r="A198" s="91">
        <v>6306</v>
      </c>
      <c r="B198" s="92">
        <v>4</v>
      </c>
      <c r="C198" s="91" t="s">
        <v>494</v>
      </c>
      <c r="D198" s="115">
        <f>VLOOKUP($A198,INDICADORES!$A$5:$AB$350,D$19)</f>
        <v>1</v>
      </c>
      <c r="E198" s="115">
        <f>IF(A198=5201,0,VLOOKUP($A198,INDICADORES!$A$5:$AB$350,E$19))</f>
        <v>0.82939632545931763</v>
      </c>
      <c r="F198" s="115">
        <f>IF(A198=5201,0,VLOOKUP($A198,INDICADORES!$A$5:$AB$350,F$19))</f>
        <v>0.12743258216563444</v>
      </c>
      <c r="G198" s="115">
        <f>VLOOKUP($A198,INDICADORES!$A$5:$AB$350,G$19)</f>
        <v>1</v>
      </c>
      <c r="H198" s="115">
        <f>VLOOKUP($A198,INDICADORES!$A$5:$AB$350,H$19)</f>
        <v>0.91189999999999993</v>
      </c>
      <c r="I198" s="115">
        <f>VLOOKUP($A198,INDICADORES!$A$5:$AB$350,I$19)</f>
        <v>1</v>
      </c>
      <c r="J198" s="115">
        <f>VLOOKUP($A198,INDICADORES!$A$5:$AB$350,J$19)</f>
        <v>1</v>
      </c>
      <c r="K198" s="115">
        <f t="shared" si="20"/>
        <v>0.70893185945216985</v>
      </c>
      <c r="L198" s="92">
        <f t="shared" si="26"/>
        <v>38</v>
      </c>
      <c r="M198" s="92">
        <f t="shared" si="21"/>
        <v>48</v>
      </c>
      <c r="N198" s="116">
        <f t="shared" si="22"/>
        <v>0.70893185945216985</v>
      </c>
      <c r="O198" s="117">
        <f t="shared" si="23"/>
        <v>2.0185966693418794E-2</v>
      </c>
      <c r="P198" s="93">
        <f t="shared" si="24"/>
        <v>86239602</v>
      </c>
      <c r="Q198" s="103">
        <v>86239602</v>
      </c>
    </row>
    <row r="199" spans="1:17" x14ac:dyDescent="0.3">
      <c r="A199" s="91">
        <v>11202</v>
      </c>
      <c r="B199" s="92">
        <v>4</v>
      </c>
      <c r="C199" s="91" t="s">
        <v>627</v>
      </c>
      <c r="D199" s="115">
        <f>VLOOKUP($A199,INDICADORES!$A$5:$AB$350,D$19)</f>
        <v>1</v>
      </c>
      <c r="E199" s="115">
        <f>IF(A199=5201,0,VLOOKUP($A199,INDICADORES!$A$5:$AB$350,E$19))</f>
        <v>0.88963210702341133</v>
      </c>
      <c r="F199" s="115">
        <f>IF(A199=5201,0,VLOOKUP($A199,INDICADORES!$A$5:$AB$350,F$19))</f>
        <v>6.2698506549168503E-2</v>
      </c>
      <c r="G199" s="115">
        <f>VLOOKUP($A199,INDICADORES!$A$5:$AB$350,G$19)</f>
        <v>1</v>
      </c>
      <c r="H199" s="115">
        <f>VLOOKUP($A199,INDICADORES!$A$5:$AB$350,H$19)</f>
        <v>0.88090000000000002</v>
      </c>
      <c r="I199" s="115">
        <f>VLOOKUP($A199,INDICADORES!$A$5:$AB$350,I$19)</f>
        <v>1</v>
      </c>
      <c r="J199" s="115">
        <f>VLOOKUP($A199,INDICADORES!$A$5:$AB$350,J$19)</f>
        <v>0.97917500000000002</v>
      </c>
      <c r="K199" s="115">
        <f t="shared" si="20"/>
        <v>0.7081396140954862</v>
      </c>
      <c r="L199" s="92">
        <f t="shared" si="26"/>
        <v>39</v>
      </c>
      <c r="M199" s="92">
        <f t="shared" si="21"/>
        <v>48</v>
      </c>
      <c r="N199" s="116">
        <f t="shared" si="22"/>
        <v>0.7081396140954862</v>
      </c>
      <c r="O199" s="117">
        <f t="shared" si="23"/>
        <v>2.0163408476899382E-2</v>
      </c>
      <c r="P199" s="93">
        <f t="shared" si="24"/>
        <v>86143228</v>
      </c>
      <c r="Q199" s="103">
        <v>86143228</v>
      </c>
    </row>
    <row r="200" spans="1:17" x14ac:dyDescent="0.3">
      <c r="A200" s="91">
        <v>10102</v>
      </c>
      <c r="B200" s="92">
        <v>4</v>
      </c>
      <c r="C200" s="91" t="s">
        <v>596</v>
      </c>
      <c r="D200" s="115">
        <f>VLOOKUP($A200,INDICADORES!$A$5:$AB$350,D$19)</f>
        <v>1</v>
      </c>
      <c r="E200" s="115">
        <f>IF(A200=5201,0,VLOOKUP($A200,INDICADORES!$A$5:$AB$350,E$19))</f>
        <v>0.79584639498432597</v>
      </c>
      <c r="F200" s="115">
        <f>IF(A200=5201,0,VLOOKUP($A200,INDICADORES!$A$5:$AB$350,F$19))</f>
        <v>0.11924041726572993</v>
      </c>
      <c r="G200" s="115">
        <f>VLOOKUP($A200,INDICADORES!$A$5:$AB$350,G$19)</f>
        <v>1</v>
      </c>
      <c r="H200" s="115">
        <f>VLOOKUP($A200,INDICADORES!$A$5:$AB$350,H$19)</f>
        <v>0.99809999999999999</v>
      </c>
      <c r="I200" s="115">
        <f>VLOOKUP($A200,INDICADORES!$A$5:$AB$350,I$19)</f>
        <v>1</v>
      </c>
      <c r="J200" s="115">
        <f>VLOOKUP($A200,INDICADORES!$A$5:$AB$350,J$19)</f>
        <v>1</v>
      </c>
      <c r="K200" s="115">
        <f t="shared" si="20"/>
        <v>0.70807134256094661</v>
      </c>
      <c r="L200" s="92">
        <f t="shared" si="26"/>
        <v>40</v>
      </c>
      <c r="M200" s="92">
        <f t="shared" si="21"/>
        <v>48</v>
      </c>
      <c r="N200" s="116">
        <f t="shared" si="22"/>
        <v>0.70807134256094661</v>
      </c>
      <c r="O200" s="117">
        <f t="shared" si="23"/>
        <v>2.016146452854391E-2</v>
      </c>
      <c r="P200" s="93">
        <f t="shared" si="24"/>
        <v>86134923</v>
      </c>
      <c r="Q200" s="103">
        <v>86134923</v>
      </c>
    </row>
    <row r="201" spans="1:17" x14ac:dyDescent="0.3">
      <c r="A201" s="91">
        <v>1401</v>
      </c>
      <c r="B201" s="92">
        <v>4</v>
      </c>
      <c r="C201" s="91" t="s">
        <v>394</v>
      </c>
      <c r="D201" s="115">
        <f>VLOOKUP($A201,INDICADORES!$A$5:$AB$350,D$19)</f>
        <v>1</v>
      </c>
      <c r="E201" s="115">
        <f>IF(A201=5201,0,VLOOKUP($A201,INDICADORES!$A$5:$AB$350,E$19))</f>
        <v>0.7705521472392638</v>
      </c>
      <c r="F201" s="115">
        <f>IF(A201=5201,0,VLOOKUP($A201,INDICADORES!$A$5:$AB$350,F$19))</f>
        <v>0.15441973413992463</v>
      </c>
      <c r="G201" s="115">
        <f>VLOOKUP($A201,INDICADORES!$A$5:$AB$350,G$19)</f>
        <v>1</v>
      </c>
      <c r="H201" s="115">
        <f>VLOOKUP($A201,INDICADORES!$A$5:$AB$350,H$19)</f>
        <v>0.99809999999999999</v>
      </c>
      <c r="I201" s="115">
        <f>VLOOKUP($A201,INDICADORES!$A$5:$AB$350,I$19)</f>
        <v>1</v>
      </c>
      <c r="J201" s="115">
        <f>VLOOKUP($A201,INDICADORES!$A$5:$AB$350,J$19)</f>
        <v>1</v>
      </c>
      <c r="K201" s="115">
        <f t="shared" si="20"/>
        <v>0.70801318506872346</v>
      </c>
      <c r="L201" s="92">
        <f t="shared" si="26"/>
        <v>41</v>
      </c>
      <c r="M201" s="92">
        <f t="shared" si="21"/>
        <v>48</v>
      </c>
      <c r="N201" s="116">
        <f t="shared" si="22"/>
        <v>0.70801318506872346</v>
      </c>
      <c r="O201" s="117">
        <f t="shared" si="23"/>
        <v>2.0159808565159931E-2</v>
      </c>
      <c r="P201" s="93">
        <f t="shared" si="24"/>
        <v>86127848</v>
      </c>
      <c r="Q201" s="103">
        <v>86127848</v>
      </c>
    </row>
    <row r="202" spans="1:17" x14ac:dyDescent="0.3">
      <c r="A202" s="91">
        <v>10106</v>
      </c>
      <c r="B202" s="92">
        <v>4</v>
      </c>
      <c r="C202" s="91" t="s">
        <v>600</v>
      </c>
      <c r="D202" s="115">
        <f>VLOOKUP($A202,INDICADORES!$A$5:$AB$350,D$19)</f>
        <v>1</v>
      </c>
      <c r="E202" s="115">
        <f>IF(A202=5201,0,VLOOKUP($A202,INDICADORES!$A$5:$AB$350,E$19))</f>
        <v>0.95397489539748959</v>
      </c>
      <c r="F202" s="115">
        <f>IF(A202=5201,0,VLOOKUP($A202,INDICADORES!$A$5:$AB$350,F$19))</f>
        <v>0.10737682937233277</v>
      </c>
      <c r="G202" s="115">
        <f>VLOOKUP($A202,INDICADORES!$A$5:$AB$350,G$19)</f>
        <v>1</v>
      </c>
      <c r="H202" s="115">
        <f>VLOOKUP($A202,INDICADORES!$A$5:$AB$350,H$19)</f>
        <v>0.72270000000000001</v>
      </c>
      <c r="I202" s="115">
        <f>VLOOKUP($A202,INDICADORES!$A$5:$AB$350,I$19)</f>
        <v>1</v>
      </c>
      <c r="J202" s="115">
        <f>VLOOKUP($A202,INDICADORES!$A$5:$AB$350,J$19)</f>
        <v>0.75</v>
      </c>
      <c r="K202" s="115">
        <f t="shared" si="20"/>
        <v>0.70664042073220446</v>
      </c>
      <c r="L202" s="92">
        <f t="shared" si="26"/>
        <v>42</v>
      </c>
      <c r="M202" s="92">
        <f t="shared" si="21"/>
        <v>48</v>
      </c>
      <c r="N202" s="116">
        <f t="shared" si="22"/>
        <v>0.70664042073220446</v>
      </c>
      <c r="O202" s="117">
        <f t="shared" si="23"/>
        <v>2.0120720781467573E-2</v>
      </c>
      <c r="P202" s="93">
        <f t="shared" si="24"/>
        <v>85960855</v>
      </c>
      <c r="Q202" s="103">
        <v>85960855</v>
      </c>
    </row>
    <row r="203" spans="1:17" x14ac:dyDescent="0.3">
      <c r="A203" s="91">
        <v>7308</v>
      </c>
      <c r="B203" s="92">
        <v>4</v>
      </c>
      <c r="C203" s="91" t="s">
        <v>520</v>
      </c>
      <c r="D203" s="115">
        <f>VLOOKUP($A203,INDICADORES!$A$5:$AB$350,D$19)</f>
        <v>1</v>
      </c>
      <c r="E203" s="115">
        <f>IF(A203=5201,0,VLOOKUP($A203,INDICADORES!$A$5:$AB$350,E$19))</f>
        <v>0.86855345911949688</v>
      </c>
      <c r="F203" s="115">
        <f>IF(A203=5201,0,VLOOKUP($A203,INDICADORES!$A$5:$AB$350,F$19))</f>
        <v>0.1401589422894155</v>
      </c>
      <c r="G203" s="115">
        <f>VLOOKUP($A203,INDICADORES!$A$5:$AB$350,G$19)</f>
        <v>1</v>
      </c>
      <c r="H203" s="115">
        <f>VLOOKUP($A203,INDICADORES!$A$5:$AB$350,H$19)</f>
        <v>0.77290000000000003</v>
      </c>
      <c r="I203" s="115">
        <f>VLOOKUP($A203,INDICADORES!$A$5:$AB$350,I$19)</f>
        <v>1</v>
      </c>
      <c r="J203" s="115">
        <f>VLOOKUP($A203,INDICADORES!$A$5:$AB$350,J$19)</f>
        <v>0.98957499999999998</v>
      </c>
      <c r="K203" s="115">
        <f t="shared" si="20"/>
        <v>0.70444719626417784</v>
      </c>
      <c r="L203" s="92">
        <f t="shared" si="26"/>
        <v>43</v>
      </c>
      <c r="M203" s="92">
        <f t="shared" si="21"/>
        <v>48</v>
      </c>
      <c r="N203" s="116">
        <f t="shared" si="22"/>
        <v>0.70444719626417784</v>
      </c>
      <c r="O203" s="117">
        <f t="shared" si="23"/>
        <v>2.0058271400088399E-2</v>
      </c>
      <c r="P203" s="93">
        <f t="shared" si="24"/>
        <v>85694055</v>
      </c>
      <c r="Q203" s="103">
        <v>85694055</v>
      </c>
    </row>
    <row r="204" spans="1:17" x14ac:dyDescent="0.3">
      <c r="A204" s="91">
        <v>10305</v>
      </c>
      <c r="B204" s="92">
        <v>4</v>
      </c>
      <c r="C204" s="91" t="s">
        <v>618</v>
      </c>
      <c r="D204" s="115">
        <f>VLOOKUP($A204,INDICADORES!$A$5:$AB$350,D$19)</f>
        <v>1</v>
      </c>
      <c r="E204" s="115">
        <f>IF(A204=5201,0,VLOOKUP($A204,INDICADORES!$A$5:$AB$350,E$19))</f>
        <v>0.80730897009966773</v>
      </c>
      <c r="F204" s="115">
        <f>IF(A204=5201,0,VLOOKUP($A204,INDICADORES!$A$5:$AB$350,F$19))</f>
        <v>8.6347391818686281E-2</v>
      </c>
      <c r="G204" s="115">
        <f>VLOOKUP($A204,INDICADORES!$A$5:$AB$350,G$19)</f>
        <v>1</v>
      </c>
      <c r="H204" s="115">
        <f>VLOOKUP($A204,INDICADORES!$A$5:$AB$350,H$19)</f>
        <v>0.99809999999999999</v>
      </c>
      <c r="I204" s="115">
        <f>VLOOKUP($A204,INDICADORES!$A$5:$AB$350,I$19)</f>
        <v>1</v>
      </c>
      <c r="J204" s="115">
        <f>VLOOKUP($A204,INDICADORES!$A$5:$AB$350,J$19)</f>
        <v>1</v>
      </c>
      <c r="K204" s="115">
        <f t="shared" si="20"/>
        <v>0.70385998748955525</v>
      </c>
      <c r="L204" s="92">
        <f t="shared" si="26"/>
        <v>44</v>
      </c>
      <c r="M204" s="92">
        <f t="shared" si="21"/>
        <v>48</v>
      </c>
      <c r="N204" s="116">
        <f t="shared" si="22"/>
        <v>0.70385998748955525</v>
      </c>
      <c r="O204" s="117">
        <f t="shared" si="23"/>
        <v>2.0041551349199764E-2</v>
      </c>
      <c r="P204" s="93">
        <f t="shared" si="24"/>
        <v>85622623</v>
      </c>
      <c r="Q204" s="103">
        <v>85622623</v>
      </c>
    </row>
    <row r="205" spans="1:17" x14ac:dyDescent="0.3">
      <c r="A205" s="91">
        <v>8202</v>
      </c>
      <c r="B205" s="92">
        <v>4</v>
      </c>
      <c r="C205" s="91" t="s">
        <v>543</v>
      </c>
      <c r="D205" s="115">
        <f>VLOOKUP($A205,INDICADORES!$A$5:$AB$350,D$19)</f>
        <v>1</v>
      </c>
      <c r="E205" s="115">
        <f>IF(A205=5201,0,VLOOKUP($A205,INDICADORES!$A$5:$AB$350,E$19))</f>
        <v>0.79867109634551492</v>
      </c>
      <c r="F205" s="115">
        <f>IF(A205=5201,0,VLOOKUP($A205,INDICADORES!$A$5:$AB$350,F$19))</f>
        <v>0.11724851976647387</v>
      </c>
      <c r="G205" s="115">
        <f>VLOOKUP($A205,INDICADORES!$A$5:$AB$350,G$19)</f>
        <v>1</v>
      </c>
      <c r="H205" s="115">
        <f>VLOOKUP($A205,INDICADORES!$A$5:$AB$350,H$19)</f>
        <v>0.96050000000000002</v>
      </c>
      <c r="I205" s="115">
        <f>VLOOKUP($A205,INDICADORES!$A$5:$AB$350,I$19)</f>
        <v>1</v>
      </c>
      <c r="J205" s="115">
        <f>VLOOKUP($A205,INDICADORES!$A$5:$AB$350,J$19)</f>
        <v>1</v>
      </c>
      <c r="K205" s="115">
        <f t="shared" si="20"/>
        <v>0.70292201366254869</v>
      </c>
      <c r="L205" s="92">
        <f t="shared" si="26"/>
        <v>45</v>
      </c>
      <c r="M205" s="92">
        <f t="shared" si="21"/>
        <v>48</v>
      </c>
      <c r="N205" s="116">
        <f t="shared" si="22"/>
        <v>0.70292201366254869</v>
      </c>
      <c r="O205" s="117">
        <f t="shared" si="23"/>
        <v>2.0014843692915445E-2</v>
      </c>
      <c r="P205" s="93">
        <f t="shared" si="24"/>
        <v>85508521</v>
      </c>
      <c r="Q205" s="103">
        <v>85508521</v>
      </c>
    </row>
    <row r="206" spans="1:17" x14ac:dyDescent="0.3">
      <c r="A206" s="91">
        <v>4105</v>
      </c>
      <c r="B206" s="92">
        <v>4</v>
      </c>
      <c r="C206" s="91" t="s">
        <v>418</v>
      </c>
      <c r="D206" s="115">
        <f>VLOOKUP($A206,INDICADORES!$A$5:$AB$350,D$19)</f>
        <v>1</v>
      </c>
      <c r="E206" s="115">
        <f>IF(A206=5201,0,VLOOKUP($A206,INDICADORES!$A$5:$AB$350,E$19))</f>
        <v>0.70146137787056373</v>
      </c>
      <c r="F206" s="115">
        <f>IF(A206=5201,0,VLOOKUP($A206,INDICADORES!$A$5:$AB$350,F$19))</f>
        <v>0.27265683874833507</v>
      </c>
      <c r="G206" s="115">
        <f>VLOOKUP($A206,INDICADORES!$A$5:$AB$350,G$19)</f>
        <v>1</v>
      </c>
      <c r="H206" s="115">
        <f>VLOOKUP($A206,INDICADORES!$A$5:$AB$350,H$19)</f>
        <v>0.92659999999999998</v>
      </c>
      <c r="I206" s="115">
        <f>VLOOKUP($A206,INDICADORES!$A$5:$AB$350,I$19)</f>
        <v>1</v>
      </c>
      <c r="J206" s="115">
        <f>VLOOKUP($A206,INDICADORES!$A$5:$AB$350,J$19)</f>
        <v>1</v>
      </c>
      <c r="K206" s="115">
        <f t="shared" si="20"/>
        <v>0.70266569194178108</v>
      </c>
      <c r="L206" s="92">
        <f t="shared" si="26"/>
        <v>46</v>
      </c>
      <c r="M206" s="92">
        <f t="shared" si="21"/>
        <v>48</v>
      </c>
      <c r="N206" s="116">
        <f t="shared" si="22"/>
        <v>0.70266569194178108</v>
      </c>
      <c r="O206" s="117">
        <f t="shared" si="23"/>
        <v>2.0007545245752673E-2</v>
      </c>
      <c r="P206" s="93">
        <f t="shared" si="24"/>
        <v>85477340</v>
      </c>
      <c r="Q206" s="103">
        <v>85477340</v>
      </c>
    </row>
    <row r="207" spans="1:17" x14ac:dyDescent="0.3">
      <c r="A207" s="91">
        <v>12302</v>
      </c>
      <c r="B207" s="92">
        <v>4</v>
      </c>
      <c r="C207" s="91" t="s">
        <v>641</v>
      </c>
      <c r="D207" s="115">
        <f>VLOOKUP($A207,INDICADORES!$A$5:$AB$350,D$19)</f>
        <v>1</v>
      </c>
      <c r="E207" s="115">
        <f>IF(A207=5201,0,VLOOKUP($A207,INDICADORES!$A$5:$AB$350,E$19))</f>
        <v>0.93333333333333335</v>
      </c>
      <c r="F207" s="115">
        <f>IF(A207=5201,0,VLOOKUP($A207,INDICADORES!$A$5:$AB$350,F$19))</f>
        <v>3.5324179499856681E-2</v>
      </c>
      <c r="G207" s="115">
        <f>VLOOKUP($A207,INDICADORES!$A$5:$AB$350,G$19)</f>
        <v>1</v>
      </c>
      <c r="H207" s="115">
        <f>VLOOKUP($A207,INDICADORES!$A$5:$AB$350,H$19)</f>
        <v>0.7770999999999999</v>
      </c>
      <c r="I207" s="115">
        <f>VLOOKUP($A207,INDICADORES!$A$5:$AB$350,I$19)</f>
        <v>1</v>
      </c>
      <c r="J207" s="115">
        <f>VLOOKUP($A207,INDICADORES!$A$5:$AB$350,J$19)</f>
        <v>1</v>
      </c>
      <c r="K207" s="115">
        <f t="shared" si="20"/>
        <v>0.70206271154163091</v>
      </c>
      <c r="L207" s="92">
        <f t="shared" si="26"/>
        <v>47</v>
      </c>
      <c r="M207" s="92">
        <f t="shared" si="21"/>
        <v>48</v>
      </c>
      <c r="N207" s="116">
        <f t="shared" si="22"/>
        <v>0.70206271154163091</v>
      </c>
      <c r="O207" s="117">
        <f t="shared" si="23"/>
        <v>1.9990376117137661E-2</v>
      </c>
      <c r="P207" s="93">
        <f t="shared" si="24"/>
        <v>85403989</v>
      </c>
      <c r="Q207" s="103">
        <v>85403989</v>
      </c>
    </row>
    <row r="208" spans="1:17" x14ac:dyDescent="0.3">
      <c r="A208" s="91">
        <v>6305</v>
      </c>
      <c r="B208" s="92">
        <v>4</v>
      </c>
      <c r="C208" s="91" t="s">
        <v>493</v>
      </c>
      <c r="D208" s="115">
        <f>VLOOKUP($A208,INDICADORES!$A$5:$AB$350,D$19)</f>
        <v>1</v>
      </c>
      <c r="E208" s="115">
        <f>IF(A208=5201,0,VLOOKUP($A208,INDICADORES!$A$5:$AB$350,E$19))</f>
        <v>0.83554083885209718</v>
      </c>
      <c r="F208" s="115">
        <f>IF(A208=5201,0,VLOOKUP($A208,INDICADORES!$A$5:$AB$350,F$19))</f>
        <v>0.17439651796567326</v>
      </c>
      <c r="G208" s="115">
        <f>VLOOKUP($A208,INDICADORES!$A$5:$AB$350,G$19)</f>
        <v>1</v>
      </c>
      <c r="H208" s="115">
        <f>VLOOKUP($A208,INDICADORES!$A$5:$AB$350,H$19)</f>
        <v>0.84129999999999994</v>
      </c>
      <c r="I208" s="115">
        <f>VLOOKUP($A208,INDICADORES!$A$5:$AB$350,I$19)</f>
        <v>1</v>
      </c>
      <c r="J208" s="115">
        <f>VLOOKUP($A208,INDICADORES!$A$5:$AB$350,J$19)</f>
        <v>0.75</v>
      </c>
      <c r="K208" s="115">
        <f t="shared" si="20"/>
        <v>0.69973342308965225</v>
      </c>
      <c r="L208" s="92">
        <f t="shared" si="26"/>
        <v>48</v>
      </c>
      <c r="M208" s="92">
        <f t="shared" si="21"/>
        <v>48</v>
      </c>
      <c r="N208" s="116">
        <f t="shared" si="22"/>
        <v>0.69973342308965225</v>
      </c>
      <c r="O208" s="117">
        <f t="shared" si="23"/>
        <v>1.9924052480409949E-2</v>
      </c>
      <c r="P208" s="93">
        <f t="shared" si="24"/>
        <v>85120638</v>
      </c>
      <c r="Q208" s="103">
        <v>85120640</v>
      </c>
    </row>
    <row r="209" spans="1:17" x14ac:dyDescent="0.3">
      <c r="A209" s="91">
        <v>4203</v>
      </c>
      <c r="B209" s="92">
        <v>4</v>
      </c>
      <c r="C209" s="91" t="s">
        <v>422</v>
      </c>
      <c r="D209" s="115">
        <f>VLOOKUP($A209,INDICADORES!$A$5:$AB$350,D$19)</f>
        <v>1</v>
      </c>
      <c r="E209" s="115">
        <f>IF(A209=5201,0,VLOOKUP($A209,INDICADORES!$A$5:$AB$350,E$19))</f>
        <v>0.77031707966959762</v>
      </c>
      <c r="F209" s="115">
        <f>IF(A209=5201,0,VLOOKUP($A209,INDICADORES!$A$5:$AB$350,F$19))</f>
        <v>0.10483845277110548</v>
      </c>
      <c r="G209" s="115">
        <f>VLOOKUP($A209,INDICADORES!$A$5:$AB$350,G$19)</f>
        <v>1</v>
      </c>
      <c r="H209" s="115">
        <f>VLOOKUP($A209,INDICADORES!$A$5:$AB$350,H$19)</f>
        <v>0.99819999999999998</v>
      </c>
      <c r="I209" s="115">
        <f>VLOOKUP($A209,INDICADORES!$A$5:$AB$350,I$19)</f>
        <v>1</v>
      </c>
      <c r="J209" s="115">
        <f>VLOOKUP($A209,INDICADORES!$A$5:$AB$350,J$19)</f>
        <v>1</v>
      </c>
      <c r="K209" s="115">
        <f t="shared" si="20"/>
        <v>0.69555059107713568</v>
      </c>
      <c r="L209" s="92">
        <f t="shared" si="26"/>
        <v>49</v>
      </c>
      <c r="M209" s="92">
        <f t="shared" si="21"/>
        <v>48</v>
      </c>
      <c r="N209" s="116">
        <f t="shared" si="22"/>
        <v>0</v>
      </c>
      <c r="O209" s="117">
        <f t="shared" si="23"/>
        <v>0</v>
      </c>
      <c r="P209" s="93">
        <f t="shared" si="24"/>
        <v>0</v>
      </c>
      <c r="Q209" s="103">
        <v>0</v>
      </c>
    </row>
    <row r="210" spans="1:17" x14ac:dyDescent="0.3">
      <c r="A210" s="91">
        <v>9115</v>
      </c>
      <c r="B210" s="92">
        <v>4</v>
      </c>
      <c r="C210" s="91" t="s">
        <v>578</v>
      </c>
      <c r="D210" s="115">
        <f>VLOOKUP($A210,INDICADORES!$A$5:$AB$350,D$19)</f>
        <v>1</v>
      </c>
      <c r="E210" s="115">
        <f>IF(A210=5201,0,VLOOKUP($A210,INDICADORES!$A$5:$AB$350,E$19))</f>
        <v>0.79863636363636359</v>
      </c>
      <c r="F210" s="115">
        <f>IF(A210=5201,0,VLOOKUP($A210,INDICADORES!$A$5:$AB$350,F$19))</f>
        <v>8.4646427260135035E-2</v>
      </c>
      <c r="G210" s="115">
        <f>VLOOKUP($A210,INDICADORES!$A$5:$AB$350,G$19)</f>
        <v>1</v>
      </c>
      <c r="H210" s="115">
        <f>VLOOKUP($A210,INDICADORES!$A$5:$AB$350,H$19)</f>
        <v>0.9526</v>
      </c>
      <c r="I210" s="115">
        <f>VLOOKUP($A210,INDICADORES!$A$5:$AB$350,I$19)</f>
        <v>1</v>
      </c>
      <c r="J210" s="115">
        <f>VLOOKUP($A210,INDICADORES!$A$5:$AB$350,J$19)</f>
        <v>1</v>
      </c>
      <c r="K210" s="115">
        <f t="shared" si="20"/>
        <v>0.69357433408776104</v>
      </c>
      <c r="L210" s="92">
        <f t="shared" si="26"/>
        <v>50</v>
      </c>
      <c r="M210" s="92">
        <f t="shared" si="21"/>
        <v>48</v>
      </c>
      <c r="N210" s="116">
        <f t="shared" si="22"/>
        <v>0</v>
      </c>
      <c r="O210" s="117">
        <f t="shared" si="23"/>
        <v>0</v>
      </c>
      <c r="P210" s="93">
        <f t="shared" si="24"/>
        <v>0</v>
      </c>
      <c r="Q210" s="103">
        <v>0</v>
      </c>
    </row>
    <row r="211" spans="1:17" x14ac:dyDescent="0.3">
      <c r="A211" s="91">
        <v>7309</v>
      </c>
      <c r="B211" s="92">
        <v>4</v>
      </c>
      <c r="C211" s="91" t="s">
        <v>521</v>
      </c>
      <c r="D211" s="115">
        <f>VLOOKUP($A211,INDICADORES!$A$5:$AB$350,D$19)</f>
        <v>1</v>
      </c>
      <c r="E211" s="115">
        <f>IF(A211=5201,0,VLOOKUP($A211,INDICADORES!$A$5:$AB$350,E$19))</f>
        <v>0.85583224115334211</v>
      </c>
      <c r="F211" s="115">
        <f>IF(A211=5201,0,VLOOKUP($A211,INDICADORES!$A$5:$AB$350,F$19))</f>
        <v>0.20251990149434632</v>
      </c>
      <c r="G211" s="115">
        <f>VLOOKUP($A211,INDICADORES!$A$5:$AB$350,G$19)</f>
        <v>1</v>
      </c>
      <c r="H211" s="115">
        <f>VLOOKUP($A211,INDICADORES!$A$5:$AB$350,H$19)</f>
        <v>0.61170000000000002</v>
      </c>
      <c r="I211" s="115">
        <f>VLOOKUP($A211,INDICADORES!$A$5:$AB$350,I$19)</f>
        <v>1</v>
      </c>
      <c r="J211" s="115">
        <f>VLOOKUP($A211,INDICADORES!$A$5:$AB$350,J$19)</f>
        <v>1</v>
      </c>
      <c r="K211" s="115">
        <f t="shared" si="20"/>
        <v>0.69192625977725641</v>
      </c>
      <c r="L211" s="92">
        <f t="shared" si="26"/>
        <v>51</v>
      </c>
      <c r="M211" s="92">
        <f t="shared" si="21"/>
        <v>48</v>
      </c>
      <c r="N211" s="116">
        <f t="shared" si="22"/>
        <v>0</v>
      </c>
      <c r="O211" s="117">
        <f t="shared" si="23"/>
        <v>0</v>
      </c>
      <c r="P211" s="93">
        <f t="shared" si="24"/>
        <v>0</v>
      </c>
      <c r="Q211" s="103">
        <v>0</v>
      </c>
    </row>
    <row r="212" spans="1:17" x14ac:dyDescent="0.3">
      <c r="A212" s="91">
        <v>10302</v>
      </c>
      <c r="B212" s="92">
        <v>4</v>
      </c>
      <c r="C212" s="91" t="s">
        <v>615</v>
      </c>
      <c r="D212" s="115">
        <f>VLOOKUP($A212,INDICADORES!$A$5:$AB$350,D$19)</f>
        <v>1</v>
      </c>
      <c r="E212" s="115">
        <f>IF(A212=5201,0,VLOOKUP($A212,INDICADORES!$A$5:$AB$350,E$19))</f>
        <v>0.8099688473520249</v>
      </c>
      <c r="F212" s="115">
        <f>IF(A212=5201,0,VLOOKUP($A212,INDICADORES!$A$5:$AB$350,F$19))</f>
        <v>0.10217117260916139</v>
      </c>
      <c r="G212" s="115">
        <f>VLOOKUP($A212,INDICADORES!$A$5:$AB$350,G$19)</f>
        <v>1</v>
      </c>
      <c r="H212" s="115">
        <f>VLOOKUP($A212,INDICADORES!$A$5:$AB$350,H$19)</f>
        <v>0.96660000000000001</v>
      </c>
      <c r="I212" s="115">
        <f>VLOOKUP($A212,INDICADORES!$A$5:$AB$350,I$19)</f>
        <v>1</v>
      </c>
      <c r="J212" s="115">
        <f>VLOOKUP($A212,INDICADORES!$A$5:$AB$350,J$19)</f>
        <v>0.74719175000000004</v>
      </c>
      <c r="K212" s="115">
        <f t="shared" si="20"/>
        <v>0.69138147722549903</v>
      </c>
      <c r="L212" s="92">
        <f t="shared" si="26"/>
        <v>52</v>
      </c>
      <c r="M212" s="92">
        <f t="shared" si="21"/>
        <v>48</v>
      </c>
      <c r="N212" s="116">
        <f t="shared" si="22"/>
        <v>0</v>
      </c>
      <c r="O212" s="117">
        <f t="shared" si="23"/>
        <v>0</v>
      </c>
      <c r="P212" s="93">
        <f t="shared" si="24"/>
        <v>0</v>
      </c>
      <c r="Q212" s="103">
        <v>0</v>
      </c>
    </row>
    <row r="213" spans="1:17" x14ac:dyDescent="0.3">
      <c r="A213" s="91">
        <v>16206</v>
      </c>
      <c r="B213" s="92">
        <v>4</v>
      </c>
      <c r="C213" s="91" t="s">
        <v>733</v>
      </c>
      <c r="D213" s="116">
        <f>VLOOKUP($A213,INDICADORES!$A$5:$AB$350,D$19)</f>
        <v>1</v>
      </c>
      <c r="E213" s="116">
        <f>IF(A213=5201,0,VLOOKUP($A213,INDICADORES!$A$5:$AB$350,E$19))</f>
        <v>0.7584905660377359</v>
      </c>
      <c r="F213" s="116">
        <f>IF(A213=5201,0,VLOOKUP($A213,INDICADORES!$A$5:$AB$350,F$19))</f>
        <v>0.10599105575585031</v>
      </c>
      <c r="G213" s="116">
        <f>VLOOKUP($A213,INDICADORES!$A$5:$AB$350,G$19)</f>
        <v>1</v>
      </c>
      <c r="H213" s="116">
        <f>VLOOKUP($A213,INDICADORES!$A$5:$AB$350,H$19)</f>
        <v>0.98010000000000008</v>
      </c>
      <c r="I213" s="116">
        <f>VLOOKUP($A213,INDICADORES!$A$5:$AB$350,I$19)</f>
        <v>1</v>
      </c>
      <c r="J213" s="116">
        <f>VLOOKUP($A213,INDICADORES!$A$5:$AB$350,J$19)</f>
        <v>1</v>
      </c>
      <c r="K213" s="115">
        <f t="shared" ref="K213:K256" si="27">IF(D213=0,0,IF(A213=5201,SUMPRODUCT(E213:J213,$E$15:$J$15),SUMPRODUCT(E213:J213,$E$16:$J$16)))</f>
        <v>0.68898446205217023</v>
      </c>
      <c r="L213" s="92">
        <f t="shared" si="26"/>
        <v>53</v>
      </c>
      <c r="M213" s="92">
        <f t="shared" ref="M213:M256" si="28">VLOOKUP(B213,$B$4:$E$9,4)</f>
        <v>48</v>
      </c>
      <c r="N213" s="116">
        <f t="shared" si="22"/>
        <v>0</v>
      </c>
      <c r="O213" s="117">
        <f t="shared" si="23"/>
        <v>0</v>
      </c>
      <c r="P213" s="93">
        <f t="shared" si="24"/>
        <v>0</v>
      </c>
      <c r="Q213" s="103">
        <v>0</v>
      </c>
    </row>
    <row r="214" spans="1:17" x14ac:dyDescent="0.3">
      <c r="A214" s="91">
        <v>11401</v>
      </c>
      <c r="B214" s="92">
        <v>4</v>
      </c>
      <c r="C214" s="91" t="s">
        <v>632</v>
      </c>
      <c r="D214" s="115">
        <f>VLOOKUP($A214,INDICADORES!$A$5:$AB$350,D$19)</f>
        <v>1</v>
      </c>
      <c r="E214" s="115">
        <f>IF(A214=5201,0,VLOOKUP($A214,INDICADORES!$A$5:$AB$350,E$19))</f>
        <v>0.84362139917695478</v>
      </c>
      <c r="F214" s="115">
        <f>IF(A214=5201,0,VLOOKUP($A214,INDICADORES!$A$5:$AB$350,F$19))</f>
        <v>4.2295489115307519E-2</v>
      </c>
      <c r="G214" s="115">
        <f>VLOOKUP($A214,INDICADORES!$A$5:$AB$350,G$19)</f>
        <v>1</v>
      </c>
      <c r="H214" s="115">
        <f>VLOOKUP($A214,INDICADORES!$A$5:$AB$350,H$19)</f>
        <v>0.8698999999999999</v>
      </c>
      <c r="I214" s="115">
        <f>VLOOKUP($A214,INDICADORES!$A$5:$AB$350,I$19)</f>
        <v>1</v>
      </c>
      <c r="J214" s="115">
        <f>VLOOKUP($A214,INDICADORES!$A$5:$AB$350,J$19)</f>
        <v>1</v>
      </c>
      <c r="K214" s="115">
        <f t="shared" si="27"/>
        <v>0.68632636199076114</v>
      </c>
      <c r="L214" s="92">
        <f t="shared" si="26"/>
        <v>54</v>
      </c>
      <c r="M214" s="92">
        <f t="shared" si="28"/>
        <v>48</v>
      </c>
      <c r="N214" s="116">
        <f t="shared" ref="N214:N256" si="29">IF(L214&lt;=M214,K214,0)</f>
        <v>0</v>
      </c>
      <c r="O214" s="117">
        <f t="shared" ref="O214:O256" si="30">N214/VLOOKUP(B214,$B$4:$F$9,5,0)</f>
        <v>0</v>
      </c>
      <c r="P214" s="93">
        <f t="shared" ref="P214:P256" si="31">ROUND(O214*VLOOKUP(B214,$B$4:$F$9,3,0),0)</f>
        <v>0</v>
      </c>
      <c r="Q214" s="103">
        <v>0</v>
      </c>
    </row>
    <row r="215" spans="1:17" x14ac:dyDescent="0.3">
      <c r="A215" s="91">
        <v>14107</v>
      </c>
      <c r="B215" s="92">
        <v>4</v>
      </c>
      <c r="C215" s="91" t="s">
        <v>707</v>
      </c>
      <c r="D215" s="115">
        <f>VLOOKUP($A215,INDICADORES!$A$5:$AB$350,D$19)</f>
        <v>1</v>
      </c>
      <c r="E215" s="115">
        <f>IF(A215=5201,0,VLOOKUP($A215,INDICADORES!$A$5:$AB$350,E$19))</f>
        <v>0.82111436950146632</v>
      </c>
      <c r="F215" s="115">
        <f>IF(A215=5201,0,VLOOKUP($A215,INDICADORES!$A$5:$AB$350,F$19))</f>
        <v>9.0075971872064411E-2</v>
      </c>
      <c r="G215" s="115">
        <f>VLOOKUP($A215,INDICADORES!$A$5:$AB$350,G$19)</f>
        <v>1</v>
      </c>
      <c r="H215" s="115">
        <f>VLOOKUP($A215,INDICADORES!$A$5:$AB$350,H$19)</f>
        <v>0.83540000000000003</v>
      </c>
      <c r="I215" s="115">
        <f>VLOOKUP($A215,INDICADORES!$A$5:$AB$350,I$19)</f>
        <v>1</v>
      </c>
      <c r="J215" s="115">
        <f>VLOOKUP($A215,INDICADORES!$A$5:$AB$350,J$19)</f>
        <v>1</v>
      </c>
      <c r="K215" s="115">
        <f t="shared" si="27"/>
        <v>0.68521902229352949</v>
      </c>
      <c r="L215" s="92">
        <f t="shared" si="26"/>
        <v>55</v>
      </c>
      <c r="M215" s="92">
        <f t="shared" si="28"/>
        <v>48</v>
      </c>
      <c r="N215" s="116">
        <f t="shared" si="29"/>
        <v>0</v>
      </c>
      <c r="O215" s="117">
        <f t="shared" si="30"/>
        <v>0</v>
      </c>
      <c r="P215" s="93">
        <f t="shared" si="31"/>
        <v>0</v>
      </c>
      <c r="Q215" s="103">
        <v>0</v>
      </c>
    </row>
    <row r="216" spans="1:17" x14ac:dyDescent="0.3">
      <c r="A216" s="91">
        <v>10108</v>
      </c>
      <c r="B216" s="92">
        <v>4</v>
      </c>
      <c r="C216" s="91" t="s">
        <v>602</v>
      </c>
      <c r="D216" s="115">
        <f>VLOOKUP($A216,INDICADORES!$A$5:$AB$350,D$19)</f>
        <v>1</v>
      </c>
      <c r="E216" s="115">
        <f>IF(A216=5201,0,VLOOKUP($A216,INDICADORES!$A$5:$AB$350,E$19))</f>
        <v>0.78486486486486484</v>
      </c>
      <c r="F216" s="115">
        <f>IF(A216=5201,0,VLOOKUP($A216,INDICADORES!$A$5:$AB$350,F$19))</f>
        <v>0.1024222952884692</v>
      </c>
      <c r="G216" s="115">
        <f>VLOOKUP($A216,INDICADORES!$A$5:$AB$350,G$19)</f>
        <v>1</v>
      </c>
      <c r="H216" s="115">
        <f>VLOOKUP($A216,INDICADORES!$A$5:$AB$350,H$19)</f>
        <v>0.96349999999999991</v>
      </c>
      <c r="I216" s="115">
        <f>VLOOKUP($A216,INDICADORES!$A$5:$AB$350,I$19)</f>
        <v>1</v>
      </c>
      <c r="J216" s="115">
        <f>VLOOKUP($A216,INDICADORES!$A$5:$AB$350,J$19)</f>
        <v>0.75</v>
      </c>
      <c r="K216" s="115">
        <f t="shared" si="27"/>
        <v>0.68233327652482001</v>
      </c>
      <c r="L216" s="92">
        <f t="shared" si="26"/>
        <v>56</v>
      </c>
      <c r="M216" s="92">
        <f t="shared" si="28"/>
        <v>48</v>
      </c>
      <c r="N216" s="116">
        <f t="shared" si="29"/>
        <v>0</v>
      </c>
      <c r="O216" s="117">
        <f t="shared" si="30"/>
        <v>0</v>
      </c>
      <c r="P216" s="93">
        <f t="shared" si="31"/>
        <v>0</v>
      </c>
      <c r="Q216" s="103">
        <v>0</v>
      </c>
    </row>
    <row r="217" spans="1:17" x14ac:dyDescent="0.3">
      <c r="A217" s="91">
        <v>5401</v>
      </c>
      <c r="B217" s="92">
        <v>4</v>
      </c>
      <c r="C217" s="91" t="s">
        <v>442</v>
      </c>
      <c r="D217" s="115">
        <f>VLOOKUP($A217,INDICADORES!$A$5:$AB$350,D$19)</f>
        <v>1</v>
      </c>
      <c r="E217" s="115">
        <f>IF(A217=5201,0,VLOOKUP($A217,INDICADORES!$A$5:$AB$350,E$19))</f>
        <v>0.80369928400954649</v>
      </c>
      <c r="F217" s="115">
        <f>IF(A217=5201,0,VLOOKUP($A217,INDICADORES!$A$5:$AB$350,F$19))</f>
        <v>0.11039817472020051</v>
      </c>
      <c r="G217" s="115">
        <f>VLOOKUP($A217,INDICADORES!$A$5:$AB$350,G$19)</f>
        <v>1</v>
      </c>
      <c r="H217" s="115">
        <f>VLOOKUP($A217,INDICADORES!$A$5:$AB$350,H$19)</f>
        <v>0.82799999999999996</v>
      </c>
      <c r="I217" s="115">
        <f>VLOOKUP($A217,INDICADORES!$A$5:$AB$350,I$19)</f>
        <v>1</v>
      </c>
      <c r="J217" s="115">
        <f>VLOOKUP($A217,INDICADORES!$A$5:$AB$350,J$19)</f>
        <v>0.9375</v>
      </c>
      <c r="K217" s="115">
        <f t="shared" si="27"/>
        <v>0.67996929308339138</v>
      </c>
      <c r="L217" s="92">
        <f t="shared" si="26"/>
        <v>57</v>
      </c>
      <c r="M217" s="92">
        <f t="shared" si="28"/>
        <v>48</v>
      </c>
      <c r="N217" s="116">
        <f t="shared" si="29"/>
        <v>0</v>
      </c>
      <c r="O217" s="117">
        <f t="shared" si="30"/>
        <v>0</v>
      </c>
      <c r="P217" s="93">
        <f t="shared" si="31"/>
        <v>0</v>
      </c>
      <c r="Q217" s="103">
        <v>0</v>
      </c>
    </row>
    <row r="218" spans="1:17" x14ac:dyDescent="0.3">
      <c r="A218" s="91">
        <v>10404</v>
      </c>
      <c r="B218" s="92">
        <v>4</v>
      </c>
      <c r="C218" s="91" t="s">
        <v>624</v>
      </c>
      <c r="D218" s="115">
        <f>VLOOKUP($A218,INDICADORES!$A$5:$AB$350,D$19)</f>
        <v>1</v>
      </c>
      <c r="E218" s="115">
        <f>IF(A218=5201,0,VLOOKUP($A218,INDICADORES!$A$5:$AB$350,E$19))</f>
        <v>0.85588235294117643</v>
      </c>
      <c r="F218" s="115">
        <f>IF(A218=5201,0,VLOOKUP($A218,INDICADORES!$A$5:$AB$350,F$19))</f>
        <v>1.9390926692252501E-2</v>
      </c>
      <c r="G218" s="115">
        <f>VLOOKUP($A218,INDICADORES!$A$5:$AB$350,G$19)</f>
        <v>1</v>
      </c>
      <c r="H218" s="115">
        <f>VLOOKUP($A218,INDICADORES!$A$5:$AB$350,H$19)</f>
        <v>0.85680000000000012</v>
      </c>
      <c r="I218" s="115">
        <f>VLOOKUP($A218,INDICADORES!$A$5:$AB$350,I$19)</f>
        <v>1</v>
      </c>
      <c r="J218" s="115">
        <f>VLOOKUP($A218,INDICADORES!$A$5:$AB$350,J$19)</f>
        <v>0.89582499999999998</v>
      </c>
      <c r="K218" s="115">
        <f t="shared" si="27"/>
        <v>0.67771780520247504</v>
      </c>
      <c r="L218" s="92">
        <f t="shared" si="26"/>
        <v>58</v>
      </c>
      <c r="M218" s="92">
        <f t="shared" si="28"/>
        <v>48</v>
      </c>
      <c r="N218" s="116">
        <f t="shared" si="29"/>
        <v>0</v>
      </c>
      <c r="O218" s="117">
        <f t="shared" si="30"/>
        <v>0</v>
      </c>
      <c r="P218" s="93">
        <f t="shared" si="31"/>
        <v>0</v>
      </c>
      <c r="Q218" s="103">
        <v>0</v>
      </c>
    </row>
    <row r="219" spans="1:17" x14ac:dyDescent="0.3">
      <c r="A219" s="91">
        <v>12201</v>
      </c>
      <c r="B219" s="92">
        <v>4</v>
      </c>
      <c r="C219" s="91" t="s">
        <v>639</v>
      </c>
      <c r="D219" s="115">
        <f>VLOOKUP($A219,INDICADORES!$A$5:$AB$350,D$19)</f>
        <v>1</v>
      </c>
      <c r="E219" s="115">
        <f>IF(A219=5201,0,VLOOKUP($A219,INDICADORES!$A$5:$AB$350,E$19))</f>
        <v>0.84967320261437906</v>
      </c>
      <c r="F219" s="115">
        <f>IF(A219=5201,0,VLOOKUP($A219,INDICADORES!$A$5:$AB$350,F$19))</f>
        <v>3.6768772374683269E-2</v>
      </c>
      <c r="G219" s="115">
        <f>VLOOKUP($A219,INDICADORES!$A$5:$AB$350,G$19)</f>
        <v>1</v>
      </c>
      <c r="H219" s="115">
        <f>VLOOKUP($A219,INDICADORES!$A$5:$AB$350,H$19)</f>
        <v>0.80169999999999997</v>
      </c>
      <c r="I219" s="115">
        <f>VLOOKUP($A219,INDICADORES!$A$5:$AB$350,I$19)</f>
        <v>1</v>
      </c>
      <c r="J219" s="115">
        <f>VLOOKUP($A219,INDICADORES!$A$5:$AB$350,J$19)</f>
        <v>1</v>
      </c>
      <c r="K219" s="115">
        <f t="shared" si="27"/>
        <v>0.67683281400870354</v>
      </c>
      <c r="L219" s="92">
        <f t="shared" si="26"/>
        <v>59</v>
      </c>
      <c r="M219" s="92">
        <f t="shared" si="28"/>
        <v>48</v>
      </c>
      <c r="N219" s="116">
        <f t="shared" si="29"/>
        <v>0</v>
      </c>
      <c r="O219" s="117">
        <f t="shared" si="30"/>
        <v>0</v>
      </c>
      <c r="P219" s="93">
        <f t="shared" si="31"/>
        <v>0</v>
      </c>
      <c r="Q219" s="103">
        <v>0</v>
      </c>
    </row>
    <row r="220" spans="1:17" x14ac:dyDescent="0.3">
      <c r="A220" s="91">
        <v>11201</v>
      </c>
      <c r="B220" s="92">
        <v>4</v>
      </c>
      <c r="C220" s="91" t="s">
        <v>625</v>
      </c>
      <c r="D220" s="115">
        <f>VLOOKUP($A220,INDICADORES!$A$5:$AB$350,D$19)</f>
        <v>1</v>
      </c>
      <c r="E220" s="115">
        <f>IF(A220=5201,0,VLOOKUP($A220,INDICADORES!$A$5:$AB$350,E$19))</f>
        <v>0.74536148432501603</v>
      </c>
      <c r="F220" s="115">
        <f>IF(A220=5201,0,VLOOKUP($A220,INDICADORES!$A$5:$AB$350,F$19))</f>
        <v>7.3148933311222644E-2</v>
      </c>
      <c r="G220" s="115">
        <f>VLOOKUP($A220,INDICADORES!$A$5:$AB$350,G$19)</f>
        <v>1</v>
      </c>
      <c r="H220" s="115">
        <f>VLOOKUP($A220,INDICADORES!$A$5:$AB$350,H$19)</f>
        <v>0.96879999999999999</v>
      </c>
      <c r="I220" s="115">
        <f>VLOOKUP($A220,INDICADORES!$A$5:$AB$350,I$19)</f>
        <v>1</v>
      </c>
      <c r="J220" s="115">
        <f>VLOOKUP($A220,INDICADORES!$A$5:$AB$350,J$19)</f>
        <v>1</v>
      </c>
      <c r="K220" s="115">
        <f t="shared" si="27"/>
        <v>0.67448375284156137</v>
      </c>
      <c r="L220" s="92">
        <f t="shared" si="26"/>
        <v>60</v>
      </c>
      <c r="M220" s="92">
        <f t="shared" si="28"/>
        <v>48</v>
      </c>
      <c r="N220" s="116">
        <f t="shared" si="29"/>
        <v>0</v>
      </c>
      <c r="O220" s="117">
        <f t="shared" si="30"/>
        <v>0</v>
      </c>
      <c r="P220" s="93">
        <f t="shared" si="31"/>
        <v>0</v>
      </c>
      <c r="Q220" s="103">
        <v>0</v>
      </c>
    </row>
    <row r="221" spans="1:17" x14ac:dyDescent="0.3">
      <c r="A221" s="91">
        <v>5506</v>
      </c>
      <c r="B221" s="92">
        <v>4</v>
      </c>
      <c r="C221" s="91" t="s">
        <v>450</v>
      </c>
      <c r="D221" s="115">
        <f>VLOOKUP($A221,INDICADORES!$A$5:$AB$350,D$19)</f>
        <v>1</v>
      </c>
      <c r="E221" s="115">
        <f>IF(A221=5201,0,VLOOKUP($A221,INDICADORES!$A$5:$AB$350,E$19))</f>
        <v>0.6757894736842105</v>
      </c>
      <c r="F221" s="115">
        <f>IF(A221=5201,0,VLOOKUP($A221,INDICADORES!$A$5:$AB$350,F$19))</f>
        <v>0.1497906452337778</v>
      </c>
      <c r="G221" s="115">
        <f>VLOOKUP($A221,INDICADORES!$A$5:$AB$350,G$19)</f>
        <v>1</v>
      </c>
      <c r="H221" s="115">
        <f>VLOOKUP($A221,INDICADORES!$A$5:$AB$350,H$19)</f>
        <v>0.97150000000000003</v>
      </c>
      <c r="I221" s="115">
        <f>VLOOKUP($A221,INDICADORES!$A$5:$AB$350,I$19)</f>
        <v>1</v>
      </c>
      <c r="J221" s="115">
        <f>VLOOKUP($A221,INDICADORES!$A$5:$AB$350,J$19)</f>
        <v>1</v>
      </c>
      <c r="K221" s="115">
        <f t="shared" si="27"/>
        <v>0.66969897709791815</v>
      </c>
      <c r="L221" s="92">
        <f t="shared" si="26"/>
        <v>61</v>
      </c>
      <c r="M221" s="92">
        <f t="shared" si="28"/>
        <v>48</v>
      </c>
      <c r="N221" s="116">
        <f t="shared" si="29"/>
        <v>0</v>
      </c>
      <c r="O221" s="117">
        <f t="shared" si="30"/>
        <v>0</v>
      </c>
      <c r="P221" s="93">
        <f t="shared" si="31"/>
        <v>0</v>
      </c>
      <c r="Q221" s="103">
        <v>0</v>
      </c>
    </row>
    <row r="222" spans="1:17" x14ac:dyDescent="0.3">
      <c r="A222" s="91">
        <v>5402</v>
      </c>
      <c r="B222" s="92">
        <v>4</v>
      </c>
      <c r="C222" s="91" t="s">
        <v>443</v>
      </c>
      <c r="D222" s="115">
        <f>VLOOKUP($A222,INDICADORES!$A$5:$AB$350,D$19)</f>
        <v>1</v>
      </c>
      <c r="E222" s="115">
        <f>IF(A222=5201,0,VLOOKUP($A222,INDICADORES!$A$5:$AB$350,E$19))</f>
        <v>0.71288209606986896</v>
      </c>
      <c r="F222" s="115">
        <f>IF(A222=5201,0,VLOOKUP($A222,INDICADORES!$A$5:$AB$350,F$19))</f>
        <v>8.7048727418511634E-2</v>
      </c>
      <c r="G222" s="115">
        <f>VLOOKUP($A222,INDICADORES!$A$5:$AB$350,G$19)</f>
        <v>1</v>
      </c>
      <c r="H222" s="115">
        <f>VLOOKUP($A222,INDICADORES!$A$5:$AB$350,H$19)</f>
        <v>0.99629999999999996</v>
      </c>
      <c r="I222" s="115">
        <f>VLOOKUP($A222,INDICADORES!$A$5:$AB$350,I$19)</f>
        <v>1</v>
      </c>
      <c r="J222" s="115">
        <f>VLOOKUP($A222,INDICADORES!$A$5:$AB$350,J$19)</f>
        <v>0.95393749999999999</v>
      </c>
      <c r="K222" s="115">
        <f t="shared" si="27"/>
        <v>0.66841279047908198</v>
      </c>
      <c r="L222" s="92">
        <f t="shared" si="26"/>
        <v>62</v>
      </c>
      <c r="M222" s="92">
        <f t="shared" si="28"/>
        <v>48</v>
      </c>
      <c r="N222" s="116">
        <f t="shared" si="29"/>
        <v>0</v>
      </c>
      <c r="O222" s="117">
        <f t="shared" si="30"/>
        <v>0</v>
      </c>
      <c r="P222" s="93">
        <f t="shared" si="31"/>
        <v>0</v>
      </c>
      <c r="Q222" s="103">
        <v>0</v>
      </c>
    </row>
    <row r="223" spans="1:17" x14ac:dyDescent="0.3">
      <c r="A223" s="91">
        <v>12301</v>
      </c>
      <c r="B223" s="92">
        <v>4</v>
      </c>
      <c r="C223" s="91" t="s">
        <v>640</v>
      </c>
      <c r="D223" s="115">
        <f>VLOOKUP($A223,INDICADORES!$A$5:$AB$350,D$19)</f>
        <v>1</v>
      </c>
      <c r="E223" s="115">
        <f>IF(A223=5201,0,VLOOKUP($A223,INDICADORES!$A$5:$AB$350,E$19))</f>
        <v>0.7227091633466135</v>
      </c>
      <c r="F223" s="115">
        <f>IF(A223=5201,0,VLOOKUP($A223,INDICADORES!$A$5:$AB$350,F$19))</f>
        <v>0.11343001231257308</v>
      </c>
      <c r="G223" s="115">
        <f>VLOOKUP($A223,INDICADORES!$A$5:$AB$350,G$19)</f>
        <v>1</v>
      </c>
      <c r="H223" s="115">
        <f>VLOOKUP($A223,INDICADORES!$A$5:$AB$350,H$19)</f>
        <v>0.9123</v>
      </c>
      <c r="I223" s="115">
        <f>VLOOKUP($A223,INDICADORES!$A$5:$AB$350,I$19)</f>
        <v>1</v>
      </c>
      <c r="J223" s="115">
        <f>VLOOKUP($A223,INDICADORES!$A$5:$AB$350,J$19)</f>
        <v>1</v>
      </c>
      <c r="K223" s="115">
        <f t="shared" si="27"/>
        <v>0.66815071024945805</v>
      </c>
      <c r="L223" s="92">
        <f t="shared" si="26"/>
        <v>63</v>
      </c>
      <c r="M223" s="92">
        <f t="shared" si="28"/>
        <v>48</v>
      </c>
      <c r="N223" s="116">
        <f t="shared" si="29"/>
        <v>0</v>
      </c>
      <c r="O223" s="117">
        <f t="shared" si="30"/>
        <v>0</v>
      </c>
      <c r="P223" s="93">
        <f t="shared" si="31"/>
        <v>0</v>
      </c>
      <c r="Q223" s="103">
        <v>0</v>
      </c>
    </row>
    <row r="224" spans="1:17" x14ac:dyDescent="0.3">
      <c r="A224" s="91">
        <v>5304</v>
      </c>
      <c r="B224" s="92">
        <v>4</v>
      </c>
      <c r="C224" s="91" t="s">
        <v>441</v>
      </c>
      <c r="D224" s="115">
        <f>VLOOKUP($A224,INDICADORES!$A$5:$AB$350,D$19)</f>
        <v>1</v>
      </c>
      <c r="E224" s="115">
        <f>IF(A224=5201,0,VLOOKUP($A224,INDICADORES!$A$5:$AB$350,E$19))</f>
        <v>0.69024390243902434</v>
      </c>
      <c r="F224" s="115">
        <f>IF(A224=5201,0,VLOOKUP($A224,INDICADORES!$A$5:$AB$350,F$19))</f>
        <v>0.10417277851344402</v>
      </c>
      <c r="G224" s="115">
        <f>VLOOKUP($A224,INDICADORES!$A$5:$AB$350,G$19)</f>
        <v>1</v>
      </c>
      <c r="H224" s="115">
        <f>VLOOKUP($A224,INDICADORES!$A$5:$AB$350,H$19)</f>
        <v>0.98109999999999997</v>
      </c>
      <c r="I224" s="115">
        <f>VLOOKUP($A224,INDICADORES!$A$5:$AB$350,I$19)</f>
        <v>1</v>
      </c>
      <c r="J224" s="115">
        <f>VLOOKUP($A224,INDICADORES!$A$5:$AB$350,J$19)</f>
        <v>1</v>
      </c>
      <c r="K224" s="115">
        <f t="shared" si="27"/>
        <v>0.66479356048201954</v>
      </c>
      <c r="L224" s="92">
        <f t="shared" si="26"/>
        <v>64</v>
      </c>
      <c r="M224" s="92">
        <f t="shared" si="28"/>
        <v>48</v>
      </c>
      <c r="N224" s="116">
        <f t="shared" si="29"/>
        <v>0</v>
      </c>
      <c r="O224" s="117">
        <f t="shared" si="30"/>
        <v>0</v>
      </c>
      <c r="P224" s="93">
        <f t="shared" si="31"/>
        <v>0</v>
      </c>
      <c r="Q224" s="103">
        <v>0</v>
      </c>
    </row>
    <row r="225" spans="1:17" x14ac:dyDescent="0.3">
      <c r="A225" s="91">
        <v>10103</v>
      </c>
      <c r="B225" s="92">
        <v>4</v>
      </c>
      <c r="C225" s="91" t="s">
        <v>597</v>
      </c>
      <c r="D225" s="115">
        <f>VLOOKUP($A225,INDICADORES!$A$5:$AB$350,D$19)</f>
        <v>1</v>
      </c>
      <c r="E225" s="115">
        <f>IF(A225=5201,0,VLOOKUP($A225,INDICADORES!$A$5:$AB$350,E$19))</f>
        <v>0.8815489749430524</v>
      </c>
      <c r="F225" s="115">
        <f>IF(A225=5201,0,VLOOKUP($A225,INDICADORES!$A$5:$AB$350,F$19))</f>
        <v>2.624739973126361E-2</v>
      </c>
      <c r="G225" s="115">
        <f>VLOOKUP($A225,INDICADORES!$A$5:$AB$350,G$19)</f>
        <v>0.8571428571428571</v>
      </c>
      <c r="H225" s="115">
        <f>VLOOKUP($A225,INDICADORES!$A$5:$AB$350,H$19)</f>
        <v>0.83150000000000002</v>
      </c>
      <c r="I225" s="115">
        <f>VLOOKUP($A225,INDICADORES!$A$5:$AB$350,I$19)</f>
        <v>1</v>
      </c>
      <c r="J225" s="115">
        <f>VLOOKUP($A225,INDICADORES!$A$5:$AB$350,J$19)</f>
        <v>0.91667500000000002</v>
      </c>
      <c r="K225" s="115">
        <f t="shared" si="27"/>
        <v>0.66423416973431282</v>
      </c>
      <c r="L225" s="92">
        <f t="shared" ref="L225:L256" si="32">RANK(K225,$K$161:$K$256,0)</f>
        <v>65</v>
      </c>
      <c r="M225" s="92">
        <f t="shared" si="28"/>
        <v>48</v>
      </c>
      <c r="N225" s="116">
        <f t="shared" si="29"/>
        <v>0</v>
      </c>
      <c r="O225" s="117">
        <f t="shared" si="30"/>
        <v>0</v>
      </c>
      <c r="P225" s="93">
        <f t="shared" si="31"/>
        <v>0</v>
      </c>
      <c r="Q225" s="103">
        <v>0</v>
      </c>
    </row>
    <row r="226" spans="1:17" x14ac:dyDescent="0.3">
      <c r="A226" s="91">
        <v>13501</v>
      </c>
      <c r="B226" s="92">
        <v>4</v>
      </c>
      <c r="C226" s="91" t="s">
        <v>685</v>
      </c>
      <c r="D226" s="115">
        <f>VLOOKUP($A226,INDICADORES!$A$5:$AB$350,D$19)</f>
        <v>1</v>
      </c>
      <c r="E226" s="115">
        <f>IF(A226=5201,0,VLOOKUP($A226,INDICADORES!$A$5:$AB$350,E$19))</f>
        <v>0.72159921989273523</v>
      </c>
      <c r="F226" s="115">
        <f>IF(A226=5201,0,VLOOKUP($A226,INDICADORES!$A$5:$AB$350,F$19))</f>
        <v>0.10332469329928738</v>
      </c>
      <c r="G226" s="115">
        <f>VLOOKUP($A226,INDICADORES!$A$5:$AB$350,G$19)</f>
        <v>1</v>
      </c>
      <c r="H226" s="115">
        <f>VLOOKUP($A226,INDICADORES!$A$5:$AB$350,H$19)</f>
        <v>0.89159999999999995</v>
      </c>
      <c r="I226" s="115">
        <f>VLOOKUP($A226,INDICADORES!$A$5:$AB$350,I$19)</f>
        <v>1</v>
      </c>
      <c r="J226" s="115">
        <f>VLOOKUP($A226,INDICADORES!$A$5:$AB$350,J$19)</f>
        <v>1</v>
      </c>
      <c r="K226" s="115">
        <f t="shared" si="27"/>
        <v>0.66213090028727917</v>
      </c>
      <c r="L226" s="92">
        <f t="shared" si="32"/>
        <v>66</v>
      </c>
      <c r="M226" s="92">
        <f t="shared" si="28"/>
        <v>48</v>
      </c>
      <c r="N226" s="116">
        <f t="shared" si="29"/>
        <v>0</v>
      </c>
      <c r="O226" s="117">
        <f t="shared" si="30"/>
        <v>0</v>
      </c>
      <c r="P226" s="93">
        <f t="shared" si="31"/>
        <v>0</v>
      </c>
      <c r="Q226" s="103">
        <v>0</v>
      </c>
    </row>
    <row r="227" spans="1:17" x14ac:dyDescent="0.3">
      <c r="A227" s="91">
        <v>14104</v>
      </c>
      <c r="B227" s="92">
        <v>4</v>
      </c>
      <c r="C227" s="91" t="s">
        <v>704</v>
      </c>
      <c r="D227" s="115">
        <f>VLOOKUP($A227,INDICADORES!$A$5:$AB$350,D$19)</f>
        <v>1</v>
      </c>
      <c r="E227" s="115">
        <f>IF(A227=5201,0,VLOOKUP($A227,INDICADORES!$A$5:$AB$350,E$19))</f>
        <v>0.69813519813519809</v>
      </c>
      <c r="F227" s="115">
        <f>IF(A227=5201,0,VLOOKUP($A227,INDICADORES!$A$5:$AB$350,F$19))</f>
        <v>8.6833406911912173E-2</v>
      </c>
      <c r="G227" s="115">
        <f>VLOOKUP($A227,INDICADORES!$A$5:$AB$350,G$19)</f>
        <v>1</v>
      </c>
      <c r="H227" s="115">
        <f>VLOOKUP($A227,INDICADORES!$A$5:$AB$350,H$19)</f>
        <v>0.91439999999999999</v>
      </c>
      <c r="I227" s="115">
        <f>VLOOKUP($A227,INDICADORES!$A$5:$AB$350,I$19)</f>
        <v>1</v>
      </c>
      <c r="J227" s="115">
        <f>VLOOKUP($A227,INDICADORES!$A$5:$AB$350,J$19)</f>
        <v>0.99438324999999994</v>
      </c>
      <c r="K227" s="115">
        <f t="shared" si="27"/>
        <v>0.65293483357529736</v>
      </c>
      <c r="L227" s="92">
        <f t="shared" si="32"/>
        <v>67</v>
      </c>
      <c r="M227" s="92">
        <f t="shared" si="28"/>
        <v>48</v>
      </c>
      <c r="N227" s="116">
        <f t="shared" si="29"/>
        <v>0</v>
      </c>
      <c r="O227" s="117">
        <f t="shared" si="30"/>
        <v>0</v>
      </c>
      <c r="P227" s="93">
        <f t="shared" si="31"/>
        <v>0</v>
      </c>
      <c r="Q227" s="103">
        <v>0</v>
      </c>
    </row>
    <row r="228" spans="1:17" x14ac:dyDescent="0.3">
      <c r="A228" s="91">
        <v>10205</v>
      </c>
      <c r="B228" s="92">
        <v>4</v>
      </c>
      <c r="C228" s="91" t="s">
        <v>608</v>
      </c>
      <c r="D228" s="115">
        <f>VLOOKUP($A228,INDICADORES!$A$5:$AB$350,D$19)</f>
        <v>1</v>
      </c>
      <c r="E228" s="115">
        <f>IF(A228=5201,0,VLOOKUP($A228,INDICADORES!$A$5:$AB$350,E$19))</f>
        <v>0.68618266978922715</v>
      </c>
      <c r="F228" s="115">
        <f>IF(A228=5201,0,VLOOKUP($A228,INDICADORES!$A$5:$AB$350,F$19))</f>
        <v>9.2798670630137289E-2</v>
      </c>
      <c r="G228" s="115">
        <f>VLOOKUP($A228,INDICADORES!$A$5:$AB$350,G$19)</f>
        <v>1</v>
      </c>
      <c r="H228" s="115">
        <f>VLOOKUP($A228,INDICADORES!$A$5:$AB$350,H$19)</f>
        <v>0.91549999999999998</v>
      </c>
      <c r="I228" s="115">
        <f>VLOOKUP($A228,INDICADORES!$A$5:$AB$350,I$19)</f>
        <v>1</v>
      </c>
      <c r="J228" s="115">
        <f>VLOOKUP($A228,INDICADORES!$A$5:$AB$350,J$19)</f>
        <v>1</v>
      </c>
      <c r="K228" s="115">
        <f t="shared" si="27"/>
        <v>0.65068860208376389</v>
      </c>
      <c r="L228" s="92">
        <f t="shared" si="32"/>
        <v>68</v>
      </c>
      <c r="M228" s="92">
        <f t="shared" si="28"/>
        <v>48</v>
      </c>
      <c r="N228" s="116">
        <f t="shared" si="29"/>
        <v>0</v>
      </c>
      <c r="O228" s="117">
        <f t="shared" si="30"/>
        <v>0</v>
      </c>
      <c r="P228" s="93">
        <f t="shared" si="31"/>
        <v>0</v>
      </c>
      <c r="Q228" s="103">
        <v>0</v>
      </c>
    </row>
    <row r="229" spans="1:17" x14ac:dyDescent="0.3">
      <c r="A229" s="91">
        <v>13403</v>
      </c>
      <c r="B229" s="92">
        <v>4</v>
      </c>
      <c r="C229" s="91" t="s">
        <v>683</v>
      </c>
      <c r="D229" s="115">
        <f>VLOOKUP($A229,INDICADORES!$A$5:$AB$350,D$19)</f>
        <v>1</v>
      </c>
      <c r="E229" s="115">
        <f>IF(A229=5201,0,VLOOKUP($A229,INDICADORES!$A$5:$AB$350,E$19))</f>
        <v>0.55525606469002697</v>
      </c>
      <c r="F229" s="115">
        <f>IF(A229=5201,0,VLOOKUP($A229,INDICADORES!$A$5:$AB$350,F$19))</f>
        <v>0.21038376303753967</v>
      </c>
      <c r="G229" s="115">
        <f>VLOOKUP($A229,INDICADORES!$A$5:$AB$350,G$19)</f>
        <v>1</v>
      </c>
      <c r="H229" s="115">
        <f>VLOOKUP($A229,INDICADORES!$A$5:$AB$350,H$19)</f>
        <v>0.98459999999999992</v>
      </c>
      <c r="I229" s="115">
        <f>VLOOKUP($A229,INDICADORES!$A$5:$AB$350,I$19)</f>
        <v>1</v>
      </c>
      <c r="J229" s="115">
        <f>VLOOKUP($A229,INDICADORES!$A$5:$AB$350,J$19)</f>
        <v>1</v>
      </c>
      <c r="K229" s="115">
        <f t="shared" si="27"/>
        <v>0.64462556340089439</v>
      </c>
      <c r="L229" s="92">
        <f t="shared" si="32"/>
        <v>69</v>
      </c>
      <c r="M229" s="92">
        <f t="shared" si="28"/>
        <v>48</v>
      </c>
      <c r="N229" s="116">
        <f t="shared" si="29"/>
        <v>0</v>
      </c>
      <c r="O229" s="117">
        <f t="shared" si="30"/>
        <v>0</v>
      </c>
      <c r="P229" s="93">
        <f t="shared" si="31"/>
        <v>0</v>
      </c>
      <c r="Q229" s="103">
        <v>0</v>
      </c>
    </row>
    <row r="230" spans="1:17" x14ac:dyDescent="0.3">
      <c r="A230" s="91">
        <v>6310</v>
      </c>
      <c r="B230" s="92">
        <v>4</v>
      </c>
      <c r="C230" s="91" t="s">
        <v>498</v>
      </c>
      <c r="D230" s="115">
        <f>VLOOKUP($A230,INDICADORES!$A$5:$AB$350,D$19)</f>
        <v>1</v>
      </c>
      <c r="E230" s="115">
        <f>IF(A230=5201,0,VLOOKUP($A230,INDICADORES!$A$5:$AB$350,E$19))</f>
        <v>0.77687233216918894</v>
      </c>
      <c r="F230" s="115">
        <f>IF(A230=5201,0,VLOOKUP($A230,INDICADORES!$A$5:$AB$350,F$19))</f>
        <v>0.12720310028149481</v>
      </c>
      <c r="G230" s="115">
        <f>VLOOKUP($A230,INDICADORES!$A$5:$AB$350,G$19)</f>
        <v>1</v>
      </c>
      <c r="H230" s="115">
        <f>VLOOKUP($A230,INDICADORES!$A$5:$AB$350,H$19)</f>
        <v>0.61829999999999996</v>
      </c>
      <c r="I230" s="115">
        <f>VLOOKUP($A230,INDICADORES!$A$5:$AB$350,I$19)</f>
        <v>1</v>
      </c>
      <c r="J230" s="115">
        <f>VLOOKUP($A230,INDICADORES!$A$5:$AB$350,J$19)</f>
        <v>0.94875824999999991</v>
      </c>
      <c r="K230" s="115">
        <f t="shared" si="27"/>
        <v>0.6438890038295898</v>
      </c>
      <c r="L230" s="92">
        <f t="shared" si="32"/>
        <v>70</v>
      </c>
      <c r="M230" s="92">
        <f t="shared" si="28"/>
        <v>48</v>
      </c>
      <c r="N230" s="116">
        <f t="shared" si="29"/>
        <v>0</v>
      </c>
      <c r="O230" s="117">
        <f t="shared" si="30"/>
        <v>0</v>
      </c>
      <c r="P230" s="93">
        <f t="shared" si="31"/>
        <v>0</v>
      </c>
      <c r="Q230" s="103">
        <v>0</v>
      </c>
    </row>
    <row r="231" spans="1:17" x14ac:dyDescent="0.3">
      <c r="A231" s="91">
        <v>13603</v>
      </c>
      <c r="B231" s="92">
        <v>4</v>
      </c>
      <c r="C231" s="91" t="s">
        <v>692</v>
      </c>
      <c r="D231" s="115">
        <f>VLOOKUP($A231,INDICADORES!$A$5:$AB$350,D$19)</f>
        <v>1</v>
      </c>
      <c r="E231" s="115">
        <f>IF(A231=5201,0,VLOOKUP($A231,INDICADORES!$A$5:$AB$350,E$19))</f>
        <v>0.58377308707124009</v>
      </c>
      <c r="F231" s="115">
        <f>IF(A231=5201,0,VLOOKUP($A231,INDICADORES!$A$5:$AB$350,F$19))</f>
        <v>0.13687529983671584</v>
      </c>
      <c r="G231" s="115">
        <f>VLOOKUP($A231,INDICADORES!$A$5:$AB$350,G$19)</f>
        <v>1</v>
      </c>
      <c r="H231" s="115">
        <f>VLOOKUP($A231,INDICADORES!$A$5:$AB$350,H$19)</f>
        <v>0.99629999999999996</v>
      </c>
      <c r="I231" s="115">
        <f>VLOOKUP($A231,INDICADORES!$A$5:$AB$350,I$19)</f>
        <v>0.9980571289607193</v>
      </c>
      <c r="J231" s="115">
        <f>VLOOKUP($A231,INDICADORES!$A$5:$AB$350,J$19)</f>
        <v>1</v>
      </c>
      <c r="K231" s="115">
        <f t="shared" si="27"/>
        <v>0.63788726188214895</v>
      </c>
      <c r="L231" s="92">
        <f t="shared" si="32"/>
        <v>71</v>
      </c>
      <c r="M231" s="92">
        <f t="shared" si="28"/>
        <v>48</v>
      </c>
      <c r="N231" s="116">
        <f t="shared" si="29"/>
        <v>0</v>
      </c>
      <c r="O231" s="117">
        <f t="shared" si="30"/>
        <v>0</v>
      </c>
      <c r="P231" s="93">
        <f t="shared" si="31"/>
        <v>0</v>
      </c>
      <c r="Q231" s="103">
        <v>0</v>
      </c>
    </row>
    <row r="232" spans="1:17" x14ac:dyDescent="0.3">
      <c r="A232" s="91">
        <v>6112</v>
      </c>
      <c r="B232" s="92">
        <v>4</v>
      </c>
      <c r="C232" s="91" t="s">
        <v>478</v>
      </c>
      <c r="D232" s="115">
        <f>VLOOKUP($A232,INDICADORES!$A$5:$AB$350,D$19)</f>
        <v>1</v>
      </c>
      <c r="E232" s="115">
        <f>IF(A232=5201,0,VLOOKUP($A232,INDICADORES!$A$5:$AB$350,E$19))</f>
        <v>0.62211981566820274</v>
      </c>
      <c r="F232" s="115">
        <f>IF(A232=5201,0,VLOOKUP($A232,INDICADORES!$A$5:$AB$350,F$19))</f>
        <v>0.10020244786952913</v>
      </c>
      <c r="G232" s="115">
        <f>VLOOKUP($A232,INDICADORES!$A$5:$AB$350,G$19)</f>
        <v>1</v>
      </c>
      <c r="H232" s="115">
        <f>VLOOKUP($A232,INDICADORES!$A$5:$AB$350,H$19)</f>
        <v>0.97219999999999995</v>
      </c>
      <c r="I232" s="115">
        <f>VLOOKUP($A232,INDICADORES!$A$5:$AB$350,I$19)</f>
        <v>0.99811635329032788</v>
      </c>
      <c r="J232" s="115">
        <f>VLOOKUP($A232,INDICADORES!$A$5:$AB$350,J$19)</f>
        <v>0.75</v>
      </c>
      <c r="K232" s="115">
        <f t="shared" si="27"/>
        <v>0.62602836511576965</v>
      </c>
      <c r="L232" s="92">
        <f t="shared" si="32"/>
        <v>72</v>
      </c>
      <c r="M232" s="92">
        <f t="shared" si="28"/>
        <v>48</v>
      </c>
      <c r="N232" s="116">
        <f t="shared" si="29"/>
        <v>0</v>
      </c>
      <c r="O232" s="117">
        <f t="shared" si="30"/>
        <v>0</v>
      </c>
      <c r="P232" s="93">
        <f t="shared" si="31"/>
        <v>0</v>
      </c>
      <c r="Q232" s="103">
        <v>0</v>
      </c>
    </row>
    <row r="233" spans="1:17" x14ac:dyDescent="0.3">
      <c r="A233" s="91">
        <v>3303</v>
      </c>
      <c r="B233" s="92">
        <v>4</v>
      </c>
      <c r="C233" s="91" t="s">
        <v>412</v>
      </c>
      <c r="D233" s="115">
        <f>VLOOKUP($A233,INDICADORES!$A$5:$AB$350,D$19)</f>
        <v>1</v>
      </c>
      <c r="E233" s="115">
        <f>IF(A233=5201,0,VLOOKUP($A233,INDICADORES!$A$5:$AB$350,E$19))</f>
        <v>0.55158730158730163</v>
      </c>
      <c r="F233" s="115">
        <f>IF(A233=5201,0,VLOOKUP($A233,INDICADORES!$A$5:$AB$350,F$19))</f>
        <v>5.4575328363772692E-2</v>
      </c>
      <c r="G233" s="115">
        <f>VLOOKUP($A233,INDICADORES!$A$5:$AB$350,G$19)</f>
        <v>1</v>
      </c>
      <c r="H233" s="115">
        <f>VLOOKUP($A233,INDICADORES!$A$5:$AB$350,H$19)</f>
        <v>0.98699999999999999</v>
      </c>
      <c r="I233" s="115">
        <f>VLOOKUP($A233,INDICADORES!$A$5:$AB$350,I$19)</f>
        <v>1</v>
      </c>
      <c r="J233" s="115">
        <f>VLOOKUP($A233,INDICADORES!$A$5:$AB$350,J$19)</f>
        <v>1</v>
      </c>
      <c r="K233" s="115">
        <f t="shared" si="27"/>
        <v>0.60474938764649877</v>
      </c>
      <c r="L233" s="92">
        <f t="shared" si="32"/>
        <v>73</v>
      </c>
      <c r="M233" s="92">
        <f t="shared" si="28"/>
        <v>48</v>
      </c>
      <c r="N233" s="116">
        <f t="shared" si="29"/>
        <v>0</v>
      </c>
      <c r="O233" s="117">
        <f t="shared" si="30"/>
        <v>0</v>
      </c>
      <c r="P233" s="93">
        <f t="shared" si="31"/>
        <v>0</v>
      </c>
      <c r="Q233" s="103">
        <v>0</v>
      </c>
    </row>
    <row r="234" spans="1:17" x14ac:dyDescent="0.3">
      <c r="A234" s="91">
        <v>13404</v>
      </c>
      <c r="B234" s="92">
        <v>4</v>
      </c>
      <c r="C234" s="91" t="s">
        <v>684</v>
      </c>
      <c r="D234" s="115">
        <f>VLOOKUP($A234,INDICADORES!$A$5:$AB$350,D$19)</f>
        <v>1</v>
      </c>
      <c r="E234" s="115">
        <f>IF(A234=5201,0,VLOOKUP($A234,INDICADORES!$A$5:$AB$350,E$19))</f>
        <v>0.53911806543385488</v>
      </c>
      <c r="F234" s="115">
        <f>IF(A234=5201,0,VLOOKUP($A234,INDICADORES!$A$5:$AB$350,F$19))</f>
        <v>0.23605985227255247</v>
      </c>
      <c r="G234" s="115">
        <f>VLOOKUP($A234,INDICADORES!$A$5:$AB$350,G$19)</f>
        <v>1</v>
      </c>
      <c r="H234" s="115">
        <f>VLOOKUP($A234,INDICADORES!$A$5:$AB$350,H$19)</f>
        <v>0.63950000000000007</v>
      </c>
      <c r="I234" s="115">
        <f>VLOOKUP($A234,INDICADORES!$A$5:$AB$350,I$19)</f>
        <v>1</v>
      </c>
      <c r="J234" s="115">
        <f>VLOOKUP($A234,INDICADORES!$A$5:$AB$350,J$19)</f>
        <v>0.96628325000000004</v>
      </c>
      <c r="K234" s="115">
        <f t="shared" si="27"/>
        <v>0.59194544846998731</v>
      </c>
      <c r="L234" s="92">
        <f t="shared" si="32"/>
        <v>74</v>
      </c>
      <c r="M234" s="92">
        <f t="shared" si="28"/>
        <v>48</v>
      </c>
      <c r="N234" s="116">
        <f t="shared" si="29"/>
        <v>0</v>
      </c>
      <c r="O234" s="117">
        <f t="shared" si="30"/>
        <v>0</v>
      </c>
      <c r="P234" s="93">
        <f t="shared" si="31"/>
        <v>0</v>
      </c>
      <c r="Q234" s="103">
        <v>0</v>
      </c>
    </row>
    <row r="235" spans="1:17" x14ac:dyDescent="0.3">
      <c r="A235" s="91">
        <v>9119</v>
      </c>
      <c r="B235" s="92">
        <v>4</v>
      </c>
      <c r="C235" s="91" t="s">
        <v>582</v>
      </c>
      <c r="D235" s="115">
        <f>VLOOKUP($A235,INDICADORES!$A$5:$AB$350,D$19)</f>
        <v>1</v>
      </c>
      <c r="E235" s="115">
        <f>IF(A235=5201,0,VLOOKUP($A235,INDICADORES!$A$5:$AB$350,E$19))</f>
        <v>0.56793893129770989</v>
      </c>
      <c r="F235" s="115">
        <f>IF(A235=5201,0,VLOOKUP($A235,INDICADORES!$A$5:$AB$350,F$19))</f>
        <v>9.011900428204582E-2</v>
      </c>
      <c r="G235" s="115">
        <f>VLOOKUP($A235,INDICADORES!$A$5:$AB$350,G$19)</f>
        <v>1</v>
      </c>
      <c r="H235" s="115">
        <f>VLOOKUP($A235,INDICADORES!$A$5:$AB$350,H$19)</f>
        <v>0.8859999999999999</v>
      </c>
      <c r="I235" s="115">
        <f>VLOOKUP($A235,INDICADORES!$A$5:$AB$350,I$19)</f>
        <v>1</v>
      </c>
      <c r="J235" s="115">
        <f>VLOOKUP($A235,INDICADORES!$A$5:$AB$350,J$19)</f>
        <v>0.75</v>
      </c>
      <c r="K235" s="115">
        <f t="shared" si="27"/>
        <v>0.59170837702470991</v>
      </c>
      <c r="L235" s="92">
        <f t="shared" si="32"/>
        <v>75</v>
      </c>
      <c r="M235" s="92">
        <f t="shared" si="28"/>
        <v>48</v>
      </c>
      <c r="N235" s="116">
        <f t="shared" si="29"/>
        <v>0</v>
      </c>
      <c r="O235" s="117">
        <f t="shared" si="30"/>
        <v>0</v>
      </c>
      <c r="P235" s="93">
        <f t="shared" si="31"/>
        <v>0</v>
      </c>
      <c r="Q235" s="103">
        <v>0</v>
      </c>
    </row>
    <row r="236" spans="1:17" x14ac:dyDescent="0.3">
      <c r="A236" s="91">
        <v>5703</v>
      </c>
      <c r="B236" s="92">
        <v>4</v>
      </c>
      <c r="C236" s="91" t="s">
        <v>466</v>
      </c>
      <c r="D236" s="115">
        <f>VLOOKUP($A236,INDICADORES!$A$5:$AB$350,D$19)</f>
        <v>1</v>
      </c>
      <c r="E236" s="115">
        <f>IF(A236=5201,0,VLOOKUP($A236,INDICADORES!$A$5:$AB$350,E$19))</f>
        <v>0.52347417840375587</v>
      </c>
      <c r="F236" s="115">
        <f>IF(A236=5201,0,VLOOKUP($A236,INDICADORES!$A$5:$AB$350,F$19))</f>
        <v>9.7394165768640531E-2</v>
      </c>
      <c r="G236" s="115">
        <f>VLOOKUP($A236,INDICADORES!$A$5:$AB$350,G$19)</f>
        <v>1</v>
      </c>
      <c r="H236" s="115">
        <f>VLOOKUP($A236,INDICADORES!$A$5:$AB$350,H$19)</f>
        <v>0.86540000000000006</v>
      </c>
      <c r="I236" s="115">
        <f>VLOOKUP($A236,INDICADORES!$A$5:$AB$350,I$19)</f>
        <v>1</v>
      </c>
      <c r="J236" s="115">
        <f>VLOOKUP($A236,INDICADORES!$A$5:$AB$350,J$19)</f>
        <v>1</v>
      </c>
      <c r="K236" s="115">
        <f t="shared" si="27"/>
        <v>0.58737450388347479</v>
      </c>
      <c r="L236" s="92">
        <f t="shared" si="32"/>
        <v>76</v>
      </c>
      <c r="M236" s="92">
        <f t="shared" si="28"/>
        <v>48</v>
      </c>
      <c r="N236" s="116">
        <f t="shared" si="29"/>
        <v>0</v>
      </c>
      <c r="O236" s="117">
        <f t="shared" si="30"/>
        <v>0</v>
      </c>
      <c r="P236" s="93">
        <f t="shared" si="31"/>
        <v>0</v>
      </c>
      <c r="Q236" s="103">
        <v>0</v>
      </c>
    </row>
    <row r="237" spans="1:17" x14ac:dyDescent="0.3">
      <c r="A237" s="91">
        <v>2203</v>
      </c>
      <c r="B237" s="92">
        <v>4</v>
      </c>
      <c r="C237" s="91" t="s">
        <v>402</v>
      </c>
      <c r="D237" s="115">
        <f>VLOOKUP($A237,INDICADORES!$A$5:$AB$350,D$19)</f>
        <v>1</v>
      </c>
      <c r="E237" s="115">
        <f>IF(A237=5201,0,VLOOKUP($A237,INDICADORES!$A$5:$AB$350,E$19))</f>
        <v>0.38466183574879226</v>
      </c>
      <c r="F237" s="115">
        <f>IF(A237=5201,0,VLOOKUP($A237,INDICADORES!$A$5:$AB$350,F$19))</f>
        <v>7.5408152209762935E-2</v>
      </c>
      <c r="G237" s="115">
        <f>VLOOKUP($A237,INDICADORES!$A$5:$AB$350,G$19)</f>
        <v>1</v>
      </c>
      <c r="H237" s="115">
        <f>VLOOKUP($A237,INDICADORES!$A$5:$AB$350,H$19)</f>
        <v>0.7944</v>
      </c>
      <c r="I237" s="115">
        <f>VLOOKUP($A237,INDICADORES!$A$5:$AB$350,I$19)</f>
        <v>1</v>
      </c>
      <c r="J237" s="115">
        <f>VLOOKUP($A237,INDICADORES!$A$5:$AB$350,J$19)</f>
        <v>0.875</v>
      </c>
      <c r="K237" s="115">
        <f t="shared" si="27"/>
        <v>0.51639368056451795</v>
      </c>
      <c r="L237" s="92">
        <f t="shared" si="32"/>
        <v>77</v>
      </c>
      <c r="M237" s="92">
        <f t="shared" si="28"/>
        <v>48</v>
      </c>
      <c r="N237" s="116">
        <f t="shared" si="29"/>
        <v>0</v>
      </c>
      <c r="O237" s="117">
        <f t="shared" si="30"/>
        <v>0</v>
      </c>
      <c r="P237" s="93">
        <f t="shared" si="31"/>
        <v>0</v>
      </c>
      <c r="Q237" s="103">
        <v>0</v>
      </c>
    </row>
    <row r="238" spans="1:17" x14ac:dyDescent="0.3">
      <c r="A238" s="91">
        <v>1405</v>
      </c>
      <c r="B238" s="92">
        <v>4</v>
      </c>
      <c r="C238" s="91" t="s">
        <v>392</v>
      </c>
      <c r="D238" s="115">
        <f>VLOOKUP($A238,INDICADORES!$A$5:$AB$350,D$19)</f>
        <v>1</v>
      </c>
      <c r="E238" s="115">
        <f>IF(A238=5201,0,VLOOKUP($A238,INDICADORES!$A$5:$AB$350,E$19))</f>
        <v>0</v>
      </c>
      <c r="F238" s="115">
        <f>IF(A238=5201,0,VLOOKUP($A238,INDICADORES!$A$5:$AB$350,F$19))</f>
        <v>0.30837627222426034</v>
      </c>
      <c r="G238" s="115">
        <f>VLOOKUP($A238,INDICADORES!$A$5:$AB$350,G$19)</f>
        <v>1</v>
      </c>
      <c r="H238" s="115">
        <f>VLOOKUP($A238,INDICADORES!$A$5:$AB$350,H$19)</f>
        <v>0.96840000000000004</v>
      </c>
      <c r="I238" s="115">
        <f>VLOOKUP($A238,INDICADORES!$A$5:$AB$350,I$19)</f>
        <v>1</v>
      </c>
      <c r="J238" s="115">
        <f>VLOOKUP($A238,INDICADORES!$A$5:$AB$350,J$19)</f>
        <v>0.74706674999999989</v>
      </c>
      <c r="K238" s="115">
        <f t="shared" si="27"/>
        <v>0.45970740555606504</v>
      </c>
      <c r="L238" s="92">
        <f t="shared" si="32"/>
        <v>78</v>
      </c>
      <c r="M238" s="92">
        <f t="shared" si="28"/>
        <v>48</v>
      </c>
      <c r="N238" s="116">
        <f t="shared" si="29"/>
        <v>0</v>
      </c>
      <c r="O238" s="117">
        <f t="shared" si="30"/>
        <v>0</v>
      </c>
      <c r="P238" s="93">
        <f t="shared" si="31"/>
        <v>0</v>
      </c>
      <c r="Q238" s="103">
        <v>0</v>
      </c>
    </row>
    <row r="239" spans="1:17" x14ac:dyDescent="0.3">
      <c r="A239" s="91">
        <v>14201</v>
      </c>
      <c r="B239" s="92">
        <v>4</v>
      </c>
      <c r="C239" s="91" t="s">
        <v>701</v>
      </c>
      <c r="D239" s="115">
        <f>VLOOKUP($A239,INDICADORES!$A$5:$AB$350,D$19)</f>
        <v>1</v>
      </c>
      <c r="E239" s="115">
        <f>IF(A239=5201,0,VLOOKUP($A239,INDICADORES!$A$5:$AB$350,E$19))</f>
        <v>0</v>
      </c>
      <c r="F239" s="115">
        <f>IF(A239=5201,0,VLOOKUP($A239,INDICADORES!$A$5:$AB$350,F$19))</f>
        <v>0.12003237689709552</v>
      </c>
      <c r="G239" s="115">
        <f>VLOOKUP($A239,INDICADORES!$A$5:$AB$350,G$19)</f>
        <v>1</v>
      </c>
      <c r="H239" s="115">
        <f>VLOOKUP($A239,INDICADORES!$A$5:$AB$350,H$19)</f>
        <v>0.96530000000000005</v>
      </c>
      <c r="I239" s="115">
        <f>VLOOKUP($A239,INDICADORES!$A$5:$AB$350,I$19)</f>
        <v>1</v>
      </c>
      <c r="J239" s="115">
        <f>VLOOKUP($A239,INDICADORES!$A$5:$AB$350,J$19)</f>
        <v>0.73159999999999992</v>
      </c>
      <c r="K239" s="115">
        <f t="shared" si="27"/>
        <v>0.41138309422427388</v>
      </c>
      <c r="L239" s="92">
        <f t="shared" si="32"/>
        <v>79</v>
      </c>
      <c r="M239" s="92">
        <f t="shared" si="28"/>
        <v>48</v>
      </c>
      <c r="N239" s="116">
        <f t="shared" si="29"/>
        <v>0</v>
      </c>
      <c r="O239" s="117">
        <f t="shared" si="30"/>
        <v>0</v>
      </c>
      <c r="P239" s="93">
        <f t="shared" si="31"/>
        <v>0</v>
      </c>
      <c r="Q239" s="103">
        <v>0</v>
      </c>
    </row>
    <row r="240" spans="1:17" x14ac:dyDescent="0.3">
      <c r="A240" s="91">
        <v>5602</v>
      </c>
      <c r="B240" s="92">
        <v>4</v>
      </c>
      <c r="C240" s="91" t="s">
        <v>452</v>
      </c>
      <c r="D240" s="115">
        <f>VLOOKUP($A240,INDICADORES!$A$5:$AB$350,D$19)</f>
        <v>1</v>
      </c>
      <c r="E240" s="115">
        <f>IF(A240=5201,0,VLOOKUP($A240,INDICADORES!$A$5:$AB$350,E$19))</f>
        <v>0</v>
      </c>
      <c r="F240" s="115">
        <f>IF(A240=5201,0,VLOOKUP($A240,INDICADORES!$A$5:$AB$350,F$19))</f>
        <v>0.30247545612386867</v>
      </c>
      <c r="G240" s="115">
        <f>VLOOKUP($A240,INDICADORES!$A$5:$AB$350,G$19)</f>
        <v>1</v>
      </c>
      <c r="H240" s="115">
        <f>VLOOKUP($A240,INDICADORES!$A$5:$AB$350,H$19)</f>
        <v>0.63829999999999998</v>
      </c>
      <c r="I240" s="115">
        <f>VLOOKUP($A240,INDICADORES!$A$5:$AB$350,I$19)</f>
        <v>1</v>
      </c>
      <c r="J240" s="115">
        <f>VLOOKUP($A240,INDICADORES!$A$5:$AB$350,J$19)</f>
        <v>0.68749175000000007</v>
      </c>
      <c r="K240" s="115">
        <f t="shared" si="27"/>
        <v>0.40573845153096716</v>
      </c>
      <c r="L240" s="92">
        <f t="shared" si="32"/>
        <v>80</v>
      </c>
      <c r="M240" s="92">
        <f t="shared" si="28"/>
        <v>48</v>
      </c>
      <c r="N240" s="116">
        <f t="shared" si="29"/>
        <v>0</v>
      </c>
      <c r="O240" s="117">
        <f t="shared" si="30"/>
        <v>0</v>
      </c>
      <c r="P240" s="93">
        <f t="shared" si="31"/>
        <v>0</v>
      </c>
      <c r="Q240" s="103">
        <v>0</v>
      </c>
    </row>
    <row r="241" spans="1:17" x14ac:dyDescent="0.3">
      <c r="A241" s="91">
        <v>5105</v>
      </c>
      <c r="B241" s="92">
        <v>4</v>
      </c>
      <c r="C241" s="91" t="s">
        <v>434</v>
      </c>
      <c r="D241" s="115">
        <f>VLOOKUP($A241,INDICADORES!$A$5:$AB$350,D$19)</f>
        <v>1</v>
      </c>
      <c r="E241" s="115">
        <f>IF(A241=5201,0,VLOOKUP($A241,INDICADORES!$A$5:$AB$350,E$19))</f>
        <v>0</v>
      </c>
      <c r="F241" s="115">
        <f>IF(A241=5201,0,VLOOKUP($A241,INDICADORES!$A$5:$AB$350,F$19))</f>
        <v>0.15581801937762849</v>
      </c>
      <c r="G241" s="115">
        <f>VLOOKUP($A241,INDICADORES!$A$5:$AB$350,G$19)</f>
        <v>1</v>
      </c>
      <c r="H241" s="115">
        <f>VLOOKUP($A241,INDICADORES!$A$5:$AB$350,H$19)</f>
        <v>0.76760000000000006</v>
      </c>
      <c r="I241" s="115">
        <f>VLOOKUP($A241,INDICADORES!$A$5:$AB$350,I$19)</f>
        <v>1</v>
      </c>
      <c r="J241" s="115">
        <f>VLOOKUP($A241,INDICADORES!$A$5:$AB$350,J$19)</f>
        <v>0.98174175000000008</v>
      </c>
      <c r="K241" s="115">
        <f t="shared" si="27"/>
        <v>0.40318159234440715</v>
      </c>
      <c r="L241" s="92">
        <f t="shared" si="32"/>
        <v>81</v>
      </c>
      <c r="M241" s="92">
        <f t="shared" si="28"/>
        <v>48</v>
      </c>
      <c r="N241" s="116">
        <f t="shared" si="29"/>
        <v>0</v>
      </c>
      <c r="O241" s="117">
        <f t="shared" si="30"/>
        <v>0</v>
      </c>
      <c r="P241" s="93">
        <f t="shared" si="31"/>
        <v>0</v>
      </c>
      <c r="Q241" s="103">
        <v>0</v>
      </c>
    </row>
    <row r="242" spans="1:17" x14ac:dyDescent="0.3">
      <c r="A242" s="91">
        <v>6115</v>
      </c>
      <c r="B242" s="92">
        <v>4</v>
      </c>
      <c r="C242" s="91" t="s">
        <v>481</v>
      </c>
      <c r="D242" s="115">
        <f>VLOOKUP($A242,INDICADORES!$A$5:$AB$350,D$19)</f>
        <v>1</v>
      </c>
      <c r="E242" s="115">
        <f>IF(A242=5201,0,VLOOKUP($A242,INDICADORES!$A$5:$AB$350,E$19))</f>
        <v>0</v>
      </c>
      <c r="F242" s="115">
        <f>IF(A242=5201,0,VLOOKUP($A242,INDICADORES!$A$5:$AB$350,F$19))</f>
        <v>9.1750482651688295E-2</v>
      </c>
      <c r="G242" s="115">
        <f>VLOOKUP($A242,INDICADORES!$A$5:$AB$350,G$19)</f>
        <v>1</v>
      </c>
      <c r="H242" s="115">
        <f>VLOOKUP($A242,INDICADORES!$A$5:$AB$350,H$19)</f>
        <v>0.88800000000000001</v>
      </c>
      <c r="I242" s="115">
        <f>VLOOKUP($A242,INDICADORES!$A$5:$AB$350,I$19)</f>
        <v>1</v>
      </c>
      <c r="J242" s="115">
        <f>VLOOKUP($A242,INDICADORES!$A$5:$AB$350,J$19)</f>
        <v>0.52082499999999998</v>
      </c>
      <c r="K242" s="115">
        <f t="shared" si="27"/>
        <v>0.38217887066292205</v>
      </c>
      <c r="L242" s="92">
        <f t="shared" si="32"/>
        <v>82</v>
      </c>
      <c r="M242" s="92">
        <f t="shared" si="28"/>
        <v>48</v>
      </c>
      <c r="N242" s="116">
        <f t="shared" si="29"/>
        <v>0</v>
      </c>
      <c r="O242" s="117">
        <f t="shared" si="30"/>
        <v>0</v>
      </c>
      <c r="P242" s="93">
        <f t="shared" si="31"/>
        <v>0</v>
      </c>
      <c r="Q242" s="103">
        <v>0</v>
      </c>
    </row>
    <row r="243" spans="1:17" x14ac:dyDescent="0.3">
      <c r="A243" s="91">
        <v>10304</v>
      </c>
      <c r="B243" s="92">
        <v>4</v>
      </c>
      <c r="C243" s="91" t="s">
        <v>617</v>
      </c>
      <c r="D243" s="115">
        <f>VLOOKUP($A243,INDICADORES!$A$5:$AB$350,D$19)</f>
        <v>1</v>
      </c>
      <c r="E243" s="115">
        <f>IF(A243=5201,0,VLOOKUP($A243,INDICADORES!$A$5:$AB$350,E$19))</f>
        <v>0</v>
      </c>
      <c r="F243" s="115">
        <f>IF(A243=5201,0,VLOOKUP($A243,INDICADORES!$A$5:$AB$350,F$19))</f>
        <v>0</v>
      </c>
      <c r="G243" s="115">
        <f>VLOOKUP($A243,INDICADORES!$A$5:$AB$350,G$19)</f>
        <v>1</v>
      </c>
      <c r="H243" s="115">
        <f>VLOOKUP($A243,INDICADORES!$A$5:$AB$350,H$19)</f>
        <v>0.68629999999999991</v>
      </c>
      <c r="I243" s="115">
        <f>VLOOKUP($A243,INDICADORES!$A$5:$AB$350,I$19)</f>
        <v>0</v>
      </c>
      <c r="J243" s="115">
        <f>VLOOKUP($A243,INDICADORES!$A$5:$AB$350,J$19)</f>
        <v>0.51042500000000002</v>
      </c>
      <c r="K243" s="115">
        <f t="shared" si="27"/>
        <v>0.27846624999999997</v>
      </c>
      <c r="L243" s="92">
        <f t="shared" si="32"/>
        <v>83</v>
      </c>
      <c r="M243" s="92">
        <f t="shared" si="28"/>
        <v>48</v>
      </c>
      <c r="N243" s="116">
        <f t="shared" si="29"/>
        <v>0</v>
      </c>
      <c r="O243" s="117">
        <f t="shared" si="30"/>
        <v>0</v>
      </c>
      <c r="P243" s="93">
        <f t="shared" si="31"/>
        <v>0</v>
      </c>
      <c r="Q243" s="103">
        <v>0</v>
      </c>
    </row>
    <row r="244" spans="1:17" x14ac:dyDescent="0.3">
      <c r="A244" s="91">
        <v>2103</v>
      </c>
      <c r="B244" s="92">
        <v>4</v>
      </c>
      <c r="C244" s="91" t="s">
        <v>398</v>
      </c>
      <c r="D244" s="115">
        <f>VLOOKUP($A244,INDICADORES!$A$5:$AB$350,D$19)</f>
        <v>0</v>
      </c>
      <c r="E244" s="115">
        <f>IF(A244=5201,0,VLOOKUP($A244,INDICADORES!$A$5:$AB$350,E$19))</f>
        <v>0.90163934426229508</v>
      </c>
      <c r="F244" s="115">
        <f>IF(A244=5201,0,VLOOKUP($A244,INDICADORES!$A$5:$AB$350,F$19))</f>
        <v>0.19482959826426408</v>
      </c>
      <c r="G244" s="115">
        <f>VLOOKUP($A244,INDICADORES!$A$5:$AB$350,G$19)</f>
        <v>1</v>
      </c>
      <c r="H244" s="115">
        <f>VLOOKUP($A244,INDICADORES!$A$5:$AB$350,H$19)</f>
        <v>0.63439999999999996</v>
      </c>
      <c r="I244" s="115">
        <f>VLOOKUP($A244,INDICADORES!$A$5:$AB$350,I$19)</f>
        <v>1</v>
      </c>
      <c r="J244" s="115">
        <f>VLOOKUP($A244,INDICADORES!$A$5:$AB$350,J$19)</f>
        <v>0.98957499999999998</v>
      </c>
      <c r="K244" s="115">
        <f t="shared" si="27"/>
        <v>0</v>
      </c>
      <c r="L244" s="92">
        <f t="shared" si="32"/>
        <v>84</v>
      </c>
      <c r="M244" s="92">
        <f t="shared" si="28"/>
        <v>48</v>
      </c>
      <c r="N244" s="116">
        <f t="shared" si="29"/>
        <v>0</v>
      </c>
      <c r="O244" s="117">
        <f t="shared" si="30"/>
        <v>0</v>
      </c>
      <c r="P244" s="93">
        <f t="shared" si="31"/>
        <v>0</v>
      </c>
      <c r="Q244" s="103">
        <v>0</v>
      </c>
    </row>
    <row r="245" spans="1:17" x14ac:dyDescent="0.3">
      <c r="A245" s="91">
        <v>6117</v>
      </c>
      <c r="B245" s="92">
        <v>4</v>
      </c>
      <c r="C245" s="91" t="s">
        <v>483</v>
      </c>
      <c r="D245" s="115">
        <f>VLOOKUP($A245,INDICADORES!$A$5:$AB$350,D$19)</f>
        <v>0</v>
      </c>
      <c r="E245" s="115">
        <f>IF(A245=5201,0,VLOOKUP($A245,INDICADORES!$A$5:$AB$350,E$19))</f>
        <v>0.80860495436766622</v>
      </c>
      <c r="F245" s="115">
        <f>IF(A245=5201,0,VLOOKUP($A245,INDICADORES!$A$5:$AB$350,F$19))</f>
        <v>0.11196719898568612</v>
      </c>
      <c r="G245" s="115">
        <f>VLOOKUP($A245,INDICADORES!$A$5:$AB$350,G$19)</f>
        <v>1</v>
      </c>
      <c r="H245" s="115">
        <f>VLOOKUP($A245,INDICADORES!$A$5:$AB$350,H$19)</f>
        <v>0.99809999999999999</v>
      </c>
      <c r="I245" s="115">
        <f>VLOOKUP($A245,INDICADORES!$A$5:$AB$350,I$19)</f>
        <v>1</v>
      </c>
      <c r="J245" s="115">
        <f>VLOOKUP($A245,INDICADORES!$A$5:$AB$350,J$19)</f>
        <v>1</v>
      </c>
      <c r="K245" s="115">
        <f t="shared" si="27"/>
        <v>0</v>
      </c>
      <c r="L245" s="92">
        <f t="shared" si="32"/>
        <v>84</v>
      </c>
      <c r="M245" s="92">
        <f t="shared" si="28"/>
        <v>48</v>
      </c>
      <c r="N245" s="116">
        <f t="shared" si="29"/>
        <v>0</v>
      </c>
      <c r="O245" s="117">
        <f t="shared" si="30"/>
        <v>0</v>
      </c>
      <c r="P245" s="93">
        <f t="shared" si="31"/>
        <v>0</v>
      </c>
      <c r="Q245" s="103">
        <v>0</v>
      </c>
    </row>
    <row r="246" spans="1:17" x14ac:dyDescent="0.3">
      <c r="A246" s="91">
        <v>6301</v>
      </c>
      <c r="B246" s="92">
        <v>4</v>
      </c>
      <c r="C246" s="91" t="s">
        <v>489</v>
      </c>
      <c r="D246" s="115">
        <f>VLOOKUP($A246,INDICADORES!$A$5:$AB$350,D$19)</f>
        <v>0</v>
      </c>
      <c r="E246" s="115">
        <f>IF(A246=5201,0,VLOOKUP($A246,INDICADORES!$A$5:$AB$350,E$19))</f>
        <v>0.84248317127898276</v>
      </c>
      <c r="F246" s="115">
        <f>IF(A246=5201,0,VLOOKUP($A246,INDICADORES!$A$5:$AB$350,F$19))</f>
        <v>0.255031727911749</v>
      </c>
      <c r="G246" s="115">
        <f>VLOOKUP($A246,INDICADORES!$A$5:$AB$350,G$19)</f>
        <v>1</v>
      </c>
      <c r="H246" s="115">
        <f>VLOOKUP($A246,INDICADORES!$A$5:$AB$350,H$19)</f>
        <v>0.99809999999999999</v>
      </c>
      <c r="I246" s="115">
        <f>VLOOKUP($A246,INDICADORES!$A$5:$AB$350,I$19)</f>
        <v>1</v>
      </c>
      <c r="J246" s="115">
        <f>VLOOKUP($A246,INDICADORES!$A$5:$AB$350,J$19)</f>
        <v>1</v>
      </c>
      <c r="K246" s="115">
        <f t="shared" si="27"/>
        <v>0</v>
      </c>
      <c r="L246" s="92">
        <f t="shared" si="32"/>
        <v>84</v>
      </c>
      <c r="M246" s="92">
        <f t="shared" si="28"/>
        <v>48</v>
      </c>
      <c r="N246" s="116">
        <f t="shared" si="29"/>
        <v>0</v>
      </c>
      <c r="O246" s="117">
        <f t="shared" si="30"/>
        <v>0</v>
      </c>
      <c r="P246" s="93">
        <f t="shared" si="31"/>
        <v>0</v>
      </c>
      <c r="Q246" s="103">
        <v>0</v>
      </c>
    </row>
    <row r="247" spans="1:17" x14ac:dyDescent="0.3">
      <c r="A247" s="91">
        <v>6303</v>
      </c>
      <c r="B247" s="92">
        <v>4</v>
      </c>
      <c r="C247" s="91" t="s">
        <v>491</v>
      </c>
      <c r="D247" s="115">
        <f>VLOOKUP($A247,INDICADORES!$A$5:$AB$350,D$19)</f>
        <v>0</v>
      </c>
      <c r="E247" s="115">
        <f>IF(A247=5201,0,VLOOKUP($A247,INDICADORES!$A$5:$AB$350,E$19))</f>
        <v>0.85815918185860385</v>
      </c>
      <c r="F247" s="115">
        <f>IF(A247=5201,0,VLOOKUP($A247,INDICADORES!$A$5:$AB$350,F$19))</f>
        <v>0.11033936479263921</v>
      </c>
      <c r="G247" s="115">
        <f>VLOOKUP($A247,INDICADORES!$A$5:$AB$350,G$19)</f>
        <v>1</v>
      </c>
      <c r="H247" s="115">
        <f>VLOOKUP($A247,INDICADORES!$A$5:$AB$350,H$19)</f>
        <v>0.96489999999999998</v>
      </c>
      <c r="I247" s="115">
        <f>VLOOKUP($A247,INDICADORES!$A$5:$AB$350,I$19)</f>
        <v>1</v>
      </c>
      <c r="J247" s="115">
        <f>VLOOKUP($A247,INDICADORES!$A$5:$AB$350,J$19)</f>
        <v>1</v>
      </c>
      <c r="K247" s="115">
        <f t="shared" si="27"/>
        <v>0</v>
      </c>
      <c r="L247" s="92">
        <f t="shared" si="32"/>
        <v>84</v>
      </c>
      <c r="M247" s="92">
        <f t="shared" si="28"/>
        <v>48</v>
      </c>
      <c r="N247" s="116">
        <f t="shared" si="29"/>
        <v>0</v>
      </c>
      <c r="O247" s="117">
        <f t="shared" si="30"/>
        <v>0</v>
      </c>
      <c r="P247" s="93">
        <f t="shared" si="31"/>
        <v>0</v>
      </c>
      <c r="Q247" s="103">
        <v>0</v>
      </c>
    </row>
    <row r="248" spans="1:17" x14ac:dyDescent="0.3">
      <c r="A248" s="91">
        <v>10208</v>
      </c>
      <c r="B248" s="92">
        <v>4</v>
      </c>
      <c r="C248" s="91" t="s">
        <v>611</v>
      </c>
      <c r="D248" s="115">
        <f>VLOOKUP($A248,INDICADORES!$A$5:$AB$350,D$19)</f>
        <v>0</v>
      </c>
      <c r="E248" s="115">
        <f>IF(A248=5201,0,VLOOKUP($A248,INDICADORES!$A$5:$AB$350,E$19))</f>
        <v>0.99292364990689008</v>
      </c>
      <c r="F248" s="115">
        <f>IF(A248=5201,0,VLOOKUP($A248,INDICADORES!$A$5:$AB$350,F$19))</f>
        <v>0.10490323760857473</v>
      </c>
      <c r="G248" s="115">
        <f>VLOOKUP($A248,INDICADORES!$A$5:$AB$350,G$19)</f>
        <v>1</v>
      </c>
      <c r="H248" s="115">
        <f>VLOOKUP($A248,INDICADORES!$A$5:$AB$350,H$19)</f>
        <v>0.9890000000000001</v>
      </c>
      <c r="I248" s="115">
        <f>VLOOKUP($A248,INDICADORES!$A$5:$AB$350,I$19)</f>
        <v>1</v>
      </c>
      <c r="J248" s="115">
        <f>VLOOKUP($A248,INDICADORES!$A$5:$AB$350,J$19)</f>
        <v>0.99719175000000004</v>
      </c>
      <c r="K248" s="115">
        <f t="shared" si="27"/>
        <v>0</v>
      </c>
      <c r="L248" s="92">
        <f t="shared" si="32"/>
        <v>84</v>
      </c>
      <c r="M248" s="92">
        <f t="shared" si="28"/>
        <v>48</v>
      </c>
      <c r="N248" s="116">
        <f t="shared" si="29"/>
        <v>0</v>
      </c>
      <c r="O248" s="117">
        <f t="shared" si="30"/>
        <v>0</v>
      </c>
      <c r="P248" s="93">
        <f t="shared" si="31"/>
        <v>0</v>
      </c>
      <c r="Q248" s="103">
        <v>0</v>
      </c>
    </row>
    <row r="249" spans="1:17" x14ac:dyDescent="0.3">
      <c r="A249" s="91">
        <v>10210</v>
      </c>
      <c r="B249" s="92">
        <v>4</v>
      </c>
      <c r="C249" s="91" t="s">
        <v>613</v>
      </c>
      <c r="D249" s="115">
        <f>VLOOKUP($A249,INDICADORES!$A$5:$AB$350,D$19)</f>
        <v>0</v>
      </c>
      <c r="E249" s="115">
        <f>IF(A249=5201,0,VLOOKUP($A249,INDICADORES!$A$5:$AB$350,E$19))</f>
        <v>0.89196675900277012</v>
      </c>
      <c r="F249" s="115">
        <f>IF(A249=5201,0,VLOOKUP($A249,INDICADORES!$A$5:$AB$350,F$19))</f>
        <v>3.0952091278304669E-2</v>
      </c>
      <c r="G249" s="115">
        <f>VLOOKUP($A249,INDICADORES!$A$5:$AB$350,G$19)</f>
        <v>1</v>
      </c>
      <c r="H249" s="115">
        <f>VLOOKUP($A249,INDICADORES!$A$5:$AB$350,H$19)</f>
        <v>0.98629999999999995</v>
      </c>
      <c r="I249" s="115">
        <f>VLOOKUP($A249,INDICADORES!$A$5:$AB$350,I$19)</f>
        <v>1</v>
      </c>
      <c r="J249" s="115">
        <f>VLOOKUP($A249,INDICADORES!$A$5:$AB$350,J$19)</f>
        <v>1</v>
      </c>
      <c r="K249" s="115">
        <f t="shared" si="27"/>
        <v>0</v>
      </c>
      <c r="L249" s="92">
        <f t="shared" si="32"/>
        <v>84</v>
      </c>
      <c r="M249" s="92">
        <f t="shared" si="28"/>
        <v>48</v>
      </c>
      <c r="N249" s="116">
        <f t="shared" si="29"/>
        <v>0</v>
      </c>
      <c r="O249" s="117">
        <f t="shared" si="30"/>
        <v>0</v>
      </c>
      <c r="P249" s="93">
        <f t="shared" si="31"/>
        <v>0</v>
      </c>
      <c r="Q249" s="103">
        <v>0</v>
      </c>
    </row>
    <row r="250" spans="1:17" x14ac:dyDescent="0.3">
      <c r="A250" s="91">
        <v>10307</v>
      </c>
      <c r="B250" s="92">
        <v>4</v>
      </c>
      <c r="C250" s="91" t="s">
        <v>620</v>
      </c>
      <c r="D250" s="115">
        <f>VLOOKUP($A250,INDICADORES!$A$5:$AB$350,D$19)</f>
        <v>0</v>
      </c>
      <c r="E250" s="115">
        <f>IF(A250=5201,0,VLOOKUP($A250,INDICADORES!$A$5:$AB$350,E$19))</f>
        <v>1</v>
      </c>
      <c r="F250" s="115">
        <f>IF(A250=5201,0,VLOOKUP($A250,INDICADORES!$A$5:$AB$350,F$19))</f>
        <v>0.11708995447265026</v>
      </c>
      <c r="G250" s="115">
        <f>VLOOKUP($A250,INDICADORES!$A$5:$AB$350,G$19)</f>
        <v>1</v>
      </c>
      <c r="H250" s="115">
        <f>VLOOKUP($A250,INDICADORES!$A$5:$AB$350,H$19)</f>
        <v>0.79909999999999992</v>
      </c>
      <c r="I250" s="115">
        <f>VLOOKUP($A250,INDICADORES!$A$5:$AB$350,I$19)</f>
        <v>1</v>
      </c>
      <c r="J250" s="115">
        <f>VLOOKUP($A250,INDICADORES!$A$5:$AB$350,J$19)</f>
        <v>1</v>
      </c>
      <c r="K250" s="115">
        <f t="shared" si="27"/>
        <v>0</v>
      </c>
      <c r="L250" s="92">
        <f t="shared" si="32"/>
        <v>84</v>
      </c>
      <c r="M250" s="92">
        <f t="shared" si="28"/>
        <v>48</v>
      </c>
      <c r="N250" s="116">
        <f t="shared" si="29"/>
        <v>0</v>
      </c>
      <c r="O250" s="117">
        <f t="shared" si="30"/>
        <v>0</v>
      </c>
      <c r="P250" s="93">
        <f t="shared" si="31"/>
        <v>0</v>
      </c>
      <c r="Q250" s="103">
        <v>0</v>
      </c>
    </row>
    <row r="251" spans="1:17" x14ac:dyDescent="0.3">
      <c r="A251" s="91">
        <v>10401</v>
      </c>
      <c r="B251" s="92">
        <v>4</v>
      </c>
      <c r="C251" s="91" t="s">
        <v>621</v>
      </c>
      <c r="D251" s="115">
        <f>VLOOKUP($A251,INDICADORES!$A$5:$AB$350,D$19)</f>
        <v>0</v>
      </c>
      <c r="E251" s="115">
        <f>IF(A251=5201,0,VLOOKUP($A251,INDICADORES!$A$5:$AB$350,E$19))</f>
        <v>0.94117647058823528</v>
      </c>
      <c r="F251" s="115">
        <f>IF(A251=5201,0,VLOOKUP($A251,INDICADORES!$A$5:$AB$350,F$19))</f>
        <v>4.0736882864308412E-2</v>
      </c>
      <c r="G251" s="115">
        <f>VLOOKUP($A251,INDICADORES!$A$5:$AB$350,G$19)</f>
        <v>1</v>
      </c>
      <c r="H251" s="115">
        <f>VLOOKUP($A251,INDICADORES!$A$5:$AB$350,H$19)</f>
        <v>0.98219999999999996</v>
      </c>
      <c r="I251" s="115">
        <f>VLOOKUP($A251,INDICADORES!$A$5:$AB$350,I$19)</f>
        <v>1</v>
      </c>
      <c r="J251" s="115">
        <f>VLOOKUP($A251,INDICADORES!$A$5:$AB$350,J$19)</f>
        <v>1</v>
      </c>
      <c r="K251" s="115">
        <f t="shared" si="27"/>
        <v>0</v>
      </c>
      <c r="L251" s="92">
        <f t="shared" si="32"/>
        <v>84</v>
      </c>
      <c r="M251" s="92">
        <f t="shared" si="28"/>
        <v>48</v>
      </c>
      <c r="N251" s="116">
        <f t="shared" si="29"/>
        <v>0</v>
      </c>
      <c r="O251" s="117">
        <f t="shared" si="30"/>
        <v>0</v>
      </c>
      <c r="P251" s="93">
        <f t="shared" si="31"/>
        <v>0</v>
      </c>
      <c r="Q251" s="103">
        <v>0</v>
      </c>
    </row>
    <row r="252" spans="1:17" x14ac:dyDescent="0.3">
      <c r="A252" s="91">
        <v>13203</v>
      </c>
      <c r="B252" s="92">
        <v>4</v>
      </c>
      <c r="C252" s="91" t="s">
        <v>677</v>
      </c>
      <c r="D252" s="115">
        <f>VLOOKUP($A252,INDICADORES!$A$5:$AB$350,D$19)</f>
        <v>0</v>
      </c>
      <c r="E252" s="115">
        <f>IF(A252=5201,0,VLOOKUP($A252,INDICADORES!$A$5:$AB$350,E$19))</f>
        <v>0</v>
      </c>
      <c r="F252" s="115">
        <f>IF(A252=5201,0,VLOOKUP($A252,INDICADORES!$A$5:$AB$350,F$19))</f>
        <v>0.11763088712602189</v>
      </c>
      <c r="G252" s="115">
        <f>VLOOKUP($A252,INDICADORES!$A$5:$AB$350,G$19)</f>
        <v>1</v>
      </c>
      <c r="H252" s="115">
        <f>VLOOKUP($A252,INDICADORES!$A$5:$AB$350,H$19)</f>
        <v>0.78939999999999999</v>
      </c>
      <c r="I252" s="115">
        <f>VLOOKUP($A252,INDICADORES!$A$5:$AB$350,I$19)</f>
        <v>0.98461967341864876</v>
      </c>
      <c r="J252" s="115">
        <f>VLOOKUP($A252,INDICADORES!$A$5:$AB$350,J$19)</f>
        <v>0.86083749999999992</v>
      </c>
      <c r="K252" s="115">
        <f t="shared" si="27"/>
        <v>0</v>
      </c>
      <c r="L252" s="92">
        <f t="shared" si="32"/>
        <v>84</v>
      </c>
      <c r="M252" s="92">
        <f t="shared" si="28"/>
        <v>48</v>
      </c>
      <c r="N252" s="116">
        <f t="shared" si="29"/>
        <v>0</v>
      </c>
      <c r="O252" s="117">
        <f t="shared" si="30"/>
        <v>0</v>
      </c>
      <c r="P252" s="93">
        <f t="shared" si="31"/>
        <v>0</v>
      </c>
      <c r="Q252" s="103">
        <v>0</v>
      </c>
    </row>
    <row r="253" spans="1:17" x14ac:dyDescent="0.3">
      <c r="A253" s="91">
        <v>13303</v>
      </c>
      <c r="B253" s="92">
        <v>4</v>
      </c>
      <c r="C253" s="91" t="s">
        <v>680</v>
      </c>
      <c r="D253" s="115">
        <f>VLOOKUP($A253,INDICADORES!$A$5:$AB$350,D$19)</f>
        <v>0</v>
      </c>
      <c r="E253" s="115">
        <f>IF(A253=5201,0,VLOOKUP($A253,INDICADORES!$A$5:$AB$350,E$19))</f>
        <v>0.94758064516129037</v>
      </c>
      <c r="F253" s="115">
        <f>IF(A253=5201,0,VLOOKUP($A253,INDICADORES!$A$5:$AB$350,F$19))</f>
        <v>0.12785825501306886</v>
      </c>
      <c r="G253" s="115">
        <f>VLOOKUP($A253,INDICADORES!$A$5:$AB$350,G$19)</f>
        <v>1</v>
      </c>
      <c r="H253" s="115">
        <f>VLOOKUP($A253,INDICADORES!$A$5:$AB$350,H$19)</f>
        <v>0.81279999999999997</v>
      </c>
      <c r="I253" s="115">
        <f>VLOOKUP($A253,INDICADORES!$A$5:$AB$350,I$19)</f>
        <v>1</v>
      </c>
      <c r="J253" s="115">
        <f>VLOOKUP($A253,INDICADORES!$A$5:$AB$350,J$19)</f>
        <v>0.97917500000000002</v>
      </c>
      <c r="K253" s="115">
        <f t="shared" si="27"/>
        <v>0</v>
      </c>
      <c r="L253" s="92">
        <f t="shared" si="32"/>
        <v>84</v>
      </c>
      <c r="M253" s="92">
        <f t="shared" si="28"/>
        <v>48</v>
      </c>
      <c r="N253" s="116">
        <f t="shared" si="29"/>
        <v>0</v>
      </c>
      <c r="O253" s="117">
        <f t="shared" si="30"/>
        <v>0</v>
      </c>
      <c r="P253" s="93">
        <f t="shared" si="31"/>
        <v>0</v>
      </c>
      <c r="Q253" s="103">
        <v>0</v>
      </c>
    </row>
    <row r="254" spans="1:17" x14ac:dyDescent="0.3">
      <c r="A254" s="91">
        <v>13502</v>
      </c>
      <c r="B254" s="92">
        <v>4</v>
      </c>
      <c r="C254" s="91" t="s">
        <v>686</v>
      </c>
      <c r="D254" s="115">
        <f>VLOOKUP($A254,INDICADORES!$A$5:$AB$350,D$19)</f>
        <v>0</v>
      </c>
      <c r="E254" s="115">
        <f>IF(A254=5201,0,VLOOKUP($A254,INDICADORES!$A$5:$AB$350,E$19))</f>
        <v>0</v>
      </c>
      <c r="F254" s="115">
        <f>IF(A254=5201,0,VLOOKUP($A254,INDICADORES!$A$5:$AB$350,F$19))</f>
        <v>1</v>
      </c>
      <c r="G254" s="115">
        <f>VLOOKUP($A254,INDICADORES!$A$5:$AB$350,G$19)</f>
        <v>1</v>
      </c>
      <c r="H254" s="115">
        <f>VLOOKUP($A254,INDICADORES!$A$5:$AB$350,H$19)</f>
        <v>0.94349999999999989</v>
      </c>
      <c r="I254" s="115">
        <f>VLOOKUP($A254,INDICADORES!$A$5:$AB$350,I$19)</f>
        <v>1</v>
      </c>
      <c r="J254" s="115">
        <f>VLOOKUP($A254,INDICADORES!$A$5:$AB$350,J$19)</f>
        <v>0.17214175000000001</v>
      </c>
      <c r="K254" s="115">
        <f t="shared" si="27"/>
        <v>0</v>
      </c>
      <c r="L254" s="92">
        <f t="shared" si="32"/>
        <v>84</v>
      </c>
      <c r="M254" s="92">
        <f t="shared" si="28"/>
        <v>48</v>
      </c>
      <c r="N254" s="116">
        <f t="shared" si="29"/>
        <v>0</v>
      </c>
      <c r="O254" s="117">
        <f t="shared" si="30"/>
        <v>0</v>
      </c>
      <c r="P254" s="93">
        <f t="shared" si="31"/>
        <v>0</v>
      </c>
      <c r="Q254" s="103">
        <v>0</v>
      </c>
    </row>
    <row r="255" spans="1:17" x14ac:dyDescent="0.3">
      <c r="A255" s="91">
        <v>14105</v>
      </c>
      <c r="B255" s="92">
        <v>4</v>
      </c>
      <c r="C255" s="91" t="s">
        <v>705</v>
      </c>
      <c r="D255" s="115">
        <f>VLOOKUP($A255,INDICADORES!$A$5:$AB$350,D$19)</f>
        <v>0</v>
      </c>
      <c r="E255" s="115">
        <f>IF(A255=5201,0,VLOOKUP($A255,INDICADORES!$A$5:$AB$350,E$19))</f>
        <v>0.71171171171171166</v>
      </c>
      <c r="F255" s="115">
        <f>IF(A255=5201,0,VLOOKUP($A255,INDICADORES!$A$5:$AB$350,F$19))</f>
        <v>5.7734565976403168E-2</v>
      </c>
      <c r="G255" s="115">
        <f>VLOOKUP($A255,INDICADORES!$A$5:$AB$350,G$19)</f>
        <v>1</v>
      </c>
      <c r="H255" s="115">
        <f>VLOOKUP($A255,INDICADORES!$A$5:$AB$350,H$19)</f>
        <v>0.95709999999999995</v>
      </c>
      <c r="I255" s="115">
        <f>VLOOKUP($A255,INDICADORES!$A$5:$AB$350,I$19)</f>
        <v>1</v>
      </c>
      <c r="J255" s="115">
        <f>VLOOKUP($A255,INDICADORES!$A$5:$AB$350,J$19)</f>
        <v>0.91667500000000002</v>
      </c>
      <c r="K255" s="115">
        <f t="shared" si="27"/>
        <v>0</v>
      </c>
      <c r="L255" s="92">
        <f t="shared" si="32"/>
        <v>84</v>
      </c>
      <c r="M255" s="92">
        <f t="shared" si="28"/>
        <v>48</v>
      </c>
      <c r="N255" s="116">
        <f t="shared" si="29"/>
        <v>0</v>
      </c>
      <c r="O255" s="117">
        <f t="shared" si="30"/>
        <v>0</v>
      </c>
      <c r="P255" s="93">
        <f t="shared" si="31"/>
        <v>0</v>
      </c>
      <c r="Q255" s="103">
        <v>0</v>
      </c>
    </row>
    <row r="256" spans="1:17" ht="15" thickBot="1" x14ac:dyDescent="0.35">
      <c r="A256" s="118">
        <v>14106</v>
      </c>
      <c r="B256" s="119">
        <v>4</v>
      </c>
      <c r="C256" s="118" t="s">
        <v>706</v>
      </c>
      <c r="D256" s="120">
        <f>VLOOKUP($A256,INDICADORES!$A$5:$AB$350,D$19)</f>
        <v>0</v>
      </c>
      <c r="E256" s="120">
        <f>IF(A256=5201,0,VLOOKUP($A256,INDICADORES!$A$5:$AB$350,E$19))</f>
        <v>0.65217391304347827</v>
      </c>
      <c r="F256" s="120">
        <f>IF(A256=5201,0,VLOOKUP($A256,INDICADORES!$A$5:$AB$350,F$19))</f>
        <v>6.9976717378383901E-2</v>
      </c>
      <c r="G256" s="120">
        <f>VLOOKUP($A256,INDICADORES!$A$5:$AB$350,G$19)</f>
        <v>1</v>
      </c>
      <c r="H256" s="120">
        <f>VLOOKUP($A256,INDICADORES!$A$5:$AB$350,H$19)</f>
        <v>0.92579999999999996</v>
      </c>
      <c r="I256" s="120">
        <f>VLOOKUP($A256,INDICADORES!$A$5:$AB$350,I$19)</f>
        <v>1</v>
      </c>
      <c r="J256" s="120">
        <f>VLOOKUP($A256,INDICADORES!$A$5:$AB$350,J$19)</f>
        <v>1</v>
      </c>
      <c r="K256" s="120">
        <f t="shared" si="27"/>
        <v>0</v>
      </c>
      <c r="L256" s="119">
        <f t="shared" si="32"/>
        <v>84</v>
      </c>
      <c r="M256" s="119">
        <f t="shared" si="28"/>
        <v>48</v>
      </c>
      <c r="N256" s="120">
        <f t="shared" si="29"/>
        <v>0</v>
      </c>
      <c r="O256" s="121">
        <f t="shared" si="30"/>
        <v>0</v>
      </c>
      <c r="P256" s="122">
        <f t="shared" si="31"/>
        <v>0</v>
      </c>
      <c r="Q256" s="123">
        <v>0</v>
      </c>
    </row>
    <row r="257" spans="1:17" x14ac:dyDescent="0.3">
      <c r="A257" s="91">
        <v>5201</v>
      </c>
      <c r="B257" s="92">
        <v>5</v>
      </c>
      <c r="C257" s="91" t="s">
        <v>437</v>
      </c>
      <c r="D257" s="115">
        <f>VLOOKUP($A257,INDICADORES!$A$5:$AB$350,D$19)</f>
        <v>1</v>
      </c>
      <c r="E257" s="115">
        <f>IF(A257=5201,0,VLOOKUP($A257,INDICADORES!$A$5:$AB$350,E$19))</f>
        <v>0</v>
      </c>
      <c r="F257" s="115">
        <f>IF(A257=5201,0,VLOOKUP($A257,INDICADORES!$A$5:$AB$350,F$19))</f>
        <v>0</v>
      </c>
      <c r="G257" s="115">
        <f>VLOOKUP($A257,INDICADORES!$A$5:$AB$350,G$19)</f>
        <v>1</v>
      </c>
      <c r="H257" s="115">
        <f>VLOOKUP($A257,INDICADORES!$A$5:$AB$350,H$19)</f>
        <v>0.94409999999999994</v>
      </c>
      <c r="I257" s="115">
        <f>VLOOKUP($A257,INDICADORES!$A$5:$AB$350,I$19)</f>
        <v>1</v>
      </c>
      <c r="J257" s="115">
        <f>VLOOKUP($A257,INDICADORES!$A$5:$AB$350,J$19)</f>
        <v>1</v>
      </c>
      <c r="K257" s="115">
        <f t="shared" ref="K257:K288" si="33">IF(D257=0,0,IF(A257=5201,SUMPRODUCT(E257:J257,$E$15:$J$15),SUMPRODUCT(E257:J257,$E$16:$J$16)))</f>
        <v>0.97764000000000006</v>
      </c>
      <c r="L257" s="92">
        <f t="shared" ref="L257:L288" si="34">RANK(K257,$K$257:$K$365,0)</f>
        <v>1</v>
      </c>
      <c r="M257" s="92">
        <f t="shared" ref="M257:M288" si="35">VLOOKUP(B257,$B$4:$E$9,4)</f>
        <v>55</v>
      </c>
      <c r="N257" s="116">
        <f t="shared" ref="N257:N288" si="36">IF(L257&lt;=M257,K257,0)</f>
        <v>0.97764000000000006</v>
      </c>
      <c r="O257" s="117">
        <f t="shared" ref="O257:O288" si="37">N257/VLOOKUP(B257,$B$4:$F$9,5,0)</f>
        <v>2.3972842450821482E-2</v>
      </c>
      <c r="P257" s="93">
        <f t="shared" ref="P257:P288" si="38">ROUND(O257*VLOOKUP(B257,$B$4:$F$9,3,0),0)</f>
        <v>122901722</v>
      </c>
      <c r="Q257" s="103">
        <v>122901722</v>
      </c>
    </row>
    <row r="258" spans="1:17" x14ac:dyDescent="0.3">
      <c r="A258" s="91">
        <v>6204</v>
      </c>
      <c r="B258" s="92">
        <v>5</v>
      </c>
      <c r="C258" s="91" t="s">
        <v>499</v>
      </c>
      <c r="D258" s="115">
        <f>VLOOKUP($A258,INDICADORES!$A$5:$AB$350,D$19)</f>
        <v>1</v>
      </c>
      <c r="E258" s="115">
        <f>IF(A258=5201,0,VLOOKUP($A258,INDICADORES!$A$5:$AB$350,E$19))</f>
        <v>0.95049504950495045</v>
      </c>
      <c r="F258" s="115">
        <f>IF(A258=5201,0,VLOOKUP($A258,INDICADORES!$A$5:$AB$350,F$19))</f>
        <v>0.50708313917058323</v>
      </c>
      <c r="G258" s="115">
        <f>VLOOKUP($A258,INDICADORES!$A$5:$AB$350,G$19)</f>
        <v>1</v>
      </c>
      <c r="H258" s="115">
        <f>VLOOKUP($A258,INDICADORES!$A$5:$AB$350,H$19)</f>
        <v>0.88439999999999996</v>
      </c>
      <c r="I258" s="115">
        <f>VLOOKUP($A258,INDICADORES!$A$5:$AB$350,I$19)</f>
        <v>1</v>
      </c>
      <c r="J258" s="115">
        <f>VLOOKUP($A258,INDICADORES!$A$5:$AB$350,J$19)</f>
        <v>1</v>
      </c>
      <c r="K258" s="115">
        <f t="shared" si="33"/>
        <v>0.84210405211937855</v>
      </c>
      <c r="L258" s="92">
        <f t="shared" si="34"/>
        <v>2</v>
      </c>
      <c r="M258" s="92">
        <f t="shared" si="35"/>
        <v>55</v>
      </c>
      <c r="N258" s="116">
        <f t="shared" si="36"/>
        <v>0.84210405211937855</v>
      </c>
      <c r="O258" s="117">
        <f t="shared" si="37"/>
        <v>2.0649347171408927E-2</v>
      </c>
      <c r="P258" s="93">
        <f t="shared" si="38"/>
        <v>105863138</v>
      </c>
      <c r="Q258" s="103">
        <v>105863138</v>
      </c>
    </row>
    <row r="259" spans="1:17" x14ac:dyDescent="0.3">
      <c r="A259" s="91">
        <v>7106</v>
      </c>
      <c r="B259" s="92">
        <v>5</v>
      </c>
      <c r="C259" s="91" t="s">
        <v>505</v>
      </c>
      <c r="D259" s="115">
        <f>VLOOKUP($A259,INDICADORES!$A$5:$AB$350,D$19)</f>
        <v>1</v>
      </c>
      <c r="E259" s="115">
        <f>IF(A259=5201,0,VLOOKUP($A259,INDICADORES!$A$5:$AB$350,E$19))</f>
        <v>1</v>
      </c>
      <c r="F259" s="115">
        <f>IF(A259=5201,0,VLOOKUP($A259,INDICADORES!$A$5:$AB$350,F$19))</f>
        <v>0.51022908345429097</v>
      </c>
      <c r="G259" s="115">
        <f>VLOOKUP($A259,INDICADORES!$A$5:$AB$350,G$19)</f>
        <v>1</v>
      </c>
      <c r="H259" s="115">
        <f>VLOOKUP($A259,INDICADORES!$A$5:$AB$350,H$19)</f>
        <v>0.72689999999999999</v>
      </c>
      <c r="I259" s="115">
        <f>VLOOKUP($A259,INDICADORES!$A$5:$AB$350,I$19)</f>
        <v>1</v>
      </c>
      <c r="J259" s="115">
        <f>VLOOKUP($A259,INDICADORES!$A$5:$AB$350,J$19)</f>
        <v>0.95832499999999998</v>
      </c>
      <c r="K259" s="115">
        <f t="shared" si="33"/>
        <v>0.83450852086357274</v>
      </c>
      <c r="L259" s="92">
        <f t="shared" si="34"/>
        <v>3</v>
      </c>
      <c r="M259" s="92">
        <f t="shared" si="35"/>
        <v>55</v>
      </c>
      <c r="N259" s="116">
        <f t="shared" si="36"/>
        <v>0.83450852086357274</v>
      </c>
      <c r="O259" s="117">
        <f t="shared" si="37"/>
        <v>2.0463096123860013E-2</v>
      </c>
      <c r="P259" s="93">
        <f t="shared" si="38"/>
        <v>104908284</v>
      </c>
      <c r="Q259" s="103">
        <v>104908284</v>
      </c>
    </row>
    <row r="260" spans="1:17" x14ac:dyDescent="0.3">
      <c r="A260" s="91">
        <v>16305</v>
      </c>
      <c r="B260" s="92">
        <v>5</v>
      </c>
      <c r="C260" s="91" t="s">
        <v>730</v>
      </c>
      <c r="D260" s="116">
        <f>VLOOKUP($A260,INDICADORES!$A$5:$AB$350,D$19)</f>
        <v>1</v>
      </c>
      <c r="E260" s="116">
        <f>IF(A260=5201,0,VLOOKUP($A260,INDICADORES!$A$5:$AB$350,E$19))</f>
        <v>1</v>
      </c>
      <c r="F260" s="116">
        <f>IF(A260=5201,0,VLOOKUP($A260,INDICADORES!$A$5:$AB$350,F$19))</f>
        <v>0.23550912712708635</v>
      </c>
      <c r="G260" s="116">
        <f>VLOOKUP($A260,INDICADORES!$A$5:$AB$350,G$19)</f>
        <v>1</v>
      </c>
      <c r="H260" s="116">
        <f>VLOOKUP($A260,INDICADORES!$A$5:$AB$350,H$19)</f>
        <v>0.98809999999999998</v>
      </c>
      <c r="I260" s="116">
        <f>VLOOKUP($A260,INDICADORES!$A$5:$AB$350,I$19)</f>
        <v>1</v>
      </c>
      <c r="J260" s="116">
        <f>VLOOKUP($A260,INDICADORES!$A$5:$AB$350,J$19)</f>
        <v>1</v>
      </c>
      <c r="K260" s="115">
        <f t="shared" si="33"/>
        <v>0.80709228178177161</v>
      </c>
      <c r="L260" s="92">
        <f t="shared" si="34"/>
        <v>4</v>
      </c>
      <c r="M260" s="92">
        <f t="shared" si="35"/>
        <v>55</v>
      </c>
      <c r="N260" s="116">
        <f t="shared" si="36"/>
        <v>0.80709228178177161</v>
      </c>
      <c r="O260" s="117">
        <f t="shared" si="37"/>
        <v>1.9790818823317815E-2</v>
      </c>
      <c r="P260" s="93">
        <f t="shared" si="38"/>
        <v>101461716</v>
      </c>
      <c r="Q260" s="103">
        <v>101461716</v>
      </c>
    </row>
    <row r="261" spans="1:17" x14ac:dyDescent="0.3">
      <c r="A261" s="91">
        <v>8312</v>
      </c>
      <c r="B261" s="92">
        <v>5</v>
      </c>
      <c r="C261" s="91" t="s">
        <v>558</v>
      </c>
      <c r="D261" s="115">
        <f>VLOOKUP($A261,INDICADORES!$A$5:$AB$350,D$19)</f>
        <v>1</v>
      </c>
      <c r="E261" s="115">
        <f>IF(A261=5201,0,VLOOKUP($A261,INDICADORES!$A$5:$AB$350,E$19))</f>
        <v>0.97940074906367036</v>
      </c>
      <c r="F261" s="115">
        <f>IF(A261=5201,0,VLOOKUP($A261,INDICADORES!$A$5:$AB$350,F$19))</f>
        <v>9.231905863136447E-2</v>
      </c>
      <c r="G261" s="115">
        <f>VLOOKUP($A261,INDICADORES!$A$5:$AB$350,G$19)</f>
        <v>1</v>
      </c>
      <c r="H261" s="115">
        <f>VLOOKUP($A261,INDICADORES!$A$5:$AB$350,H$19)</f>
        <v>0.99709999999999999</v>
      </c>
      <c r="I261" s="115">
        <f>VLOOKUP($A261,INDICADORES!$A$5:$AB$350,I$19)</f>
        <v>1</v>
      </c>
      <c r="J261" s="115">
        <f>VLOOKUP($A261,INDICADORES!$A$5:$AB$350,J$19)</f>
        <v>1</v>
      </c>
      <c r="K261" s="115">
        <f t="shared" si="33"/>
        <v>0.76543502683012576</v>
      </c>
      <c r="L261" s="92">
        <f t="shared" si="34"/>
        <v>5</v>
      </c>
      <c r="M261" s="92">
        <f t="shared" si="35"/>
        <v>55</v>
      </c>
      <c r="N261" s="116">
        <f t="shared" si="36"/>
        <v>0.76543502683012576</v>
      </c>
      <c r="O261" s="117">
        <f t="shared" si="37"/>
        <v>1.8769335649665438E-2</v>
      </c>
      <c r="P261" s="93">
        <f t="shared" si="38"/>
        <v>96224871</v>
      </c>
      <c r="Q261" s="103">
        <v>96224871</v>
      </c>
    </row>
    <row r="262" spans="1:17" x14ac:dyDescent="0.3">
      <c r="A262" s="91">
        <v>7403</v>
      </c>
      <c r="B262" s="92">
        <v>5</v>
      </c>
      <c r="C262" s="91" t="s">
        <v>524</v>
      </c>
      <c r="D262" s="115">
        <f>VLOOKUP($A262,INDICADORES!$A$5:$AB$350,D$19)</f>
        <v>1</v>
      </c>
      <c r="E262" s="115">
        <f>IF(A262=5201,0,VLOOKUP($A262,INDICADORES!$A$5:$AB$350,E$19))</f>
        <v>0.99859353023909991</v>
      </c>
      <c r="F262" s="115">
        <f>IF(A262=5201,0,VLOOKUP($A262,INDICADORES!$A$5:$AB$350,F$19))</f>
        <v>7.9882286192780316E-2</v>
      </c>
      <c r="G262" s="115">
        <f>VLOOKUP($A262,INDICADORES!$A$5:$AB$350,G$19)</f>
        <v>1</v>
      </c>
      <c r="H262" s="115">
        <f>VLOOKUP($A262,INDICADORES!$A$5:$AB$350,H$19)</f>
        <v>0.92879999999999996</v>
      </c>
      <c r="I262" s="115">
        <f>VLOOKUP($A262,INDICADORES!$A$5:$AB$350,I$19)</f>
        <v>1</v>
      </c>
      <c r="J262" s="115">
        <f>VLOOKUP($A262,INDICADORES!$A$5:$AB$350,J$19)</f>
        <v>1</v>
      </c>
      <c r="K262" s="115">
        <f t="shared" si="33"/>
        <v>0.75879830713188012</v>
      </c>
      <c r="L262" s="92">
        <f t="shared" si="34"/>
        <v>6</v>
      </c>
      <c r="M262" s="92">
        <f t="shared" si="35"/>
        <v>55</v>
      </c>
      <c r="N262" s="116">
        <f t="shared" si="36"/>
        <v>0.75879830713188012</v>
      </c>
      <c r="O262" s="117">
        <f t="shared" si="37"/>
        <v>1.8606595749787871E-2</v>
      </c>
      <c r="P262" s="93">
        <f t="shared" si="38"/>
        <v>95390552</v>
      </c>
      <c r="Q262" s="103">
        <v>95390552</v>
      </c>
    </row>
    <row r="263" spans="1:17" x14ac:dyDescent="0.3">
      <c r="A263" s="91">
        <v>7307</v>
      </c>
      <c r="B263" s="92">
        <v>5</v>
      </c>
      <c r="C263" s="91" t="s">
        <v>519</v>
      </c>
      <c r="D263" s="115">
        <f>VLOOKUP($A263,INDICADORES!$A$5:$AB$350,D$19)</f>
        <v>1</v>
      </c>
      <c r="E263" s="115">
        <f>IF(A263=5201,0,VLOOKUP($A263,INDICADORES!$A$5:$AB$350,E$19))</f>
        <v>0.94852941176470584</v>
      </c>
      <c r="F263" s="115">
        <f>IF(A263=5201,0,VLOOKUP($A263,INDICADORES!$A$5:$AB$350,F$19))</f>
        <v>0.21693506992061534</v>
      </c>
      <c r="G263" s="115">
        <f>VLOOKUP($A263,INDICADORES!$A$5:$AB$350,G$19)</f>
        <v>1</v>
      </c>
      <c r="H263" s="115">
        <f>VLOOKUP($A263,INDICADORES!$A$5:$AB$350,H$19)</f>
        <v>0.81700000000000006</v>
      </c>
      <c r="I263" s="115">
        <f>VLOOKUP($A263,INDICADORES!$A$5:$AB$350,I$19)</f>
        <v>1</v>
      </c>
      <c r="J263" s="115">
        <f>VLOOKUP($A263,INDICADORES!$A$5:$AB$350,J$19)</f>
        <v>1</v>
      </c>
      <c r="K263" s="115">
        <f t="shared" si="33"/>
        <v>0.758769061597801</v>
      </c>
      <c r="L263" s="92">
        <f t="shared" si="34"/>
        <v>7</v>
      </c>
      <c r="M263" s="92">
        <f t="shared" si="35"/>
        <v>55</v>
      </c>
      <c r="N263" s="116">
        <f t="shared" si="36"/>
        <v>0.758769061597801</v>
      </c>
      <c r="O263" s="117">
        <f t="shared" si="37"/>
        <v>1.860587861609769E-2</v>
      </c>
      <c r="P263" s="93">
        <f t="shared" si="38"/>
        <v>95386875</v>
      </c>
      <c r="Q263" s="103">
        <v>95386875</v>
      </c>
    </row>
    <row r="264" spans="1:17" x14ac:dyDescent="0.3">
      <c r="A264" s="91">
        <v>16304</v>
      </c>
      <c r="B264" s="92">
        <v>5</v>
      </c>
      <c r="C264" s="91" t="s">
        <v>728</v>
      </c>
      <c r="D264" s="115">
        <f>VLOOKUP($A264,INDICADORES!$A$5:$AB$350,D$19)</f>
        <v>1</v>
      </c>
      <c r="E264" s="115">
        <f>IF(A264=5201,0,VLOOKUP($A264,INDICADORES!$A$5:$AB$350,E$19))</f>
        <v>0.99293286219081267</v>
      </c>
      <c r="F264" s="115">
        <f>IF(A264=5201,0,VLOOKUP($A264,INDICADORES!$A$5:$AB$350,F$19))</f>
        <v>6.4697064676852795E-2</v>
      </c>
      <c r="G264" s="115">
        <f>VLOOKUP($A264,INDICADORES!$A$5:$AB$350,G$19)</f>
        <v>1</v>
      </c>
      <c r="H264" s="115">
        <f>VLOOKUP($A264,INDICADORES!$A$5:$AB$350,H$19)</f>
        <v>0.96219999999999994</v>
      </c>
      <c r="I264" s="115">
        <f>VLOOKUP($A264,INDICADORES!$A$5:$AB$350,I$19)</f>
        <v>1</v>
      </c>
      <c r="J264" s="115">
        <f>VLOOKUP($A264,INDICADORES!$A$5:$AB$350,J$19)</f>
        <v>1</v>
      </c>
      <c r="K264" s="115">
        <f t="shared" si="33"/>
        <v>0.75803076793599766</v>
      </c>
      <c r="L264" s="92">
        <f t="shared" si="34"/>
        <v>8</v>
      </c>
      <c r="M264" s="92">
        <f t="shared" si="35"/>
        <v>55</v>
      </c>
      <c r="N264" s="116">
        <f t="shared" si="36"/>
        <v>0.75803076793599766</v>
      </c>
      <c r="O264" s="117">
        <f t="shared" si="37"/>
        <v>1.8587774817524747E-2</v>
      </c>
      <c r="P264" s="93">
        <f t="shared" si="38"/>
        <v>95294062</v>
      </c>
      <c r="Q264" s="103">
        <v>95294062</v>
      </c>
    </row>
    <row r="265" spans="1:17" x14ac:dyDescent="0.3">
      <c r="A265" s="91">
        <v>8104</v>
      </c>
      <c r="B265" s="92">
        <v>5</v>
      </c>
      <c r="C265" s="91" t="s">
        <v>533</v>
      </c>
      <c r="D265" s="115">
        <f>VLOOKUP($A265,INDICADORES!$A$5:$AB$350,D$19)</f>
        <v>1</v>
      </c>
      <c r="E265" s="115">
        <f>IF(A265=5201,0,VLOOKUP($A265,INDICADORES!$A$5:$AB$350,E$19))</f>
        <v>0.98393574297188757</v>
      </c>
      <c r="F265" s="115">
        <f>IF(A265=5201,0,VLOOKUP($A265,INDICADORES!$A$5:$AB$350,F$19))</f>
        <v>5.5608529168663982E-2</v>
      </c>
      <c r="G265" s="115">
        <f>VLOOKUP($A265,INDICADORES!$A$5:$AB$350,G$19)</f>
        <v>1</v>
      </c>
      <c r="H265" s="115">
        <f>VLOOKUP($A265,INDICADORES!$A$5:$AB$350,H$19)</f>
        <v>0.99760000000000004</v>
      </c>
      <c r="I265" s="115">
        <f>VLOOKUP($A265,INDICADORES!$A$5:$AB$350,I$19)</f>
        <v>1</v>
      </c>
      <c r="J265" s="115">
        <f>VLOOKUP($A265,INDICADORES!$A$5:$AB$350,J$19)</f>
        <v>1</v>
      </c>
      <c r="K265" s="115">
        <f t="shared" si="33"/>
        <v>0.75791964233232667</v>
      </c>
      <c r="L265" s="92">
        <f t="shared" si="34"/>
        <v>9</v>
      </c>
      <c r="M265" s="92">
        <f t="shared" si="35"/>
        <v>55</v>
      </c>
      <c r="N265" s="116">
        <f t="shared" si="36"/>
        <v>0.75791964233232667</v>
      </c>
      <c r="O265" s="117">
        <f t="shared" si="37"/>
        <v>1.8585049891591827E-2</v>
      </c>
      <c r="P265" s="93">
        <f t="shared" si="38"/>
        <v>95280092</v>
      </c>
      <c r="Q265" s="103">
        <v>95280092</v>
      </c>
    </row>
    <row r="266" spans="1:17" x14ac:dyDescent="0.3">
      <c r="A266" s="91">
        <v>14203</v>
      </c>
      <c r="B266" s="92">
        <v>5</v>
      </c>
      <c r="C266" s="91" t="s">
        <v>698</v>
      </c>
      <c r="D266" s="115">
        <f>VLOOKUP($A266,INDICADORES!$A$5:$AB$350,D$19)</f>
        <v>1</v>
      </c>
      <c r="E266" s="115">
        <f>IF(A266=5201,0,VLOOKUP($A266,INDICADORES!$A$5:$AB$350,E$19))</f>
        <v>0.79297929792979294</v>
      </c>
      <c r="F266" s="115">
        <f>IF(A266=5201,0,VLOOKUP($A266,INDICADORES!$A$5:$AB$350,F$19))</f>
        <v>0.33583713484094746</v>
      </c>
      <c r="G266" s="115">
        <f>VLOOKUP($A266,INDICADORES!$A$5:$AB$350,G$19)</f>
        <v>1</v>
      </c>
      <c r="H266" s="115">
        <f>VLOOKUP($A266,INDICADORES!$A$5:$AB$350,H$19)</f>
        <v>0.99280000000000002</v>
      </c>
      <c r="I266" s="115">
        <f>VLOOKUP($A266,INDICADORES!$A$5:$AB$350,I$19)</f>
        <v>1</v>
      </c>
      <c r="J266" s="115">
        <f>VLOOKUP($A266,INDICADORES!$A$5:$AB$350,J$19)</f>
        <v>0.9375</v>
      </c>
      <c r="K266" s="115">
        <f t="shared" si="33"/>
        <v>0.7572970379856645</v>
      </c>
      <c r="L266" s="92">
        <f t="shared" si="34"/>
        <v>10</v>
      </c>
      <c r="M266" s="92">
        <f t="shared" si="35"/>
        <v>55</v>
      </c>
      <c r="N266" s="116">
        <f t="shared" si="36"/>
        <v>0.7572970379856645</v>
      </c>
      <c r="O266" s="117">
        <f t="shared" si="37"/>
        <v>1.8569782926337E-2</v>
      </c>
      <c r="P266" s="93">
        <f t="shared" si="38"/>
        <v>95201823</v>
      </c>
      <c r="Q266" s="103">
        <v>95201823</v>
      </c>
    </row>
    <row r="267" spans="1:17" x14ac:dyDescent="0.3">
      <c r="A267" s="91">
        <v>5404</v>
      </c>
      <c r="B267" s="92">
        <v>5</v>
      </c>
      <c r="C267" s="91" t="s">
        <v>445</v>
      </c>
      <c r="D267" s="115">
        <f>VLOOKUP($A267,INDICADORES!$A$5:$AB$350,D$19)</f>
        <v>1</v>
      </c>
      <c r="E267" s="115">
        <f>IF(A267=5201,0,VLOOKUP($A267,INDICADORES!$A$5:$AB$350,E$19))</f>
        <v>0.94019933554817281</v>
      </c>
      <c r="F267" s="115">
        <f>IF(A267=5201,0,VLOOKUP($A267,INDICADORES!$A$5:$AB$350,F$19))</f>
        <v>0.23236106527019174</v>
      </c>
      <c r="G267" s="115">
        <f>VLOOKUP($A267,INDICADORES!$A$5:$AB$350,G$19)</f>
        <v>1</v>
      </c>
      <c r="H267" s="115">
        <f>VLOOKUP($A267,INDICADORES!$A$5:$AB$350,H$19)</f>
        <v>0.88019999999999998</v>
      </c>
      <c r="I267" s="115">
        <f>VLOOKUP($A267,INDICADORES!$A$5:$AB$350,I$19)</f>
        <v>1</v>
      </c>
      <c r="J267" s="115">
        <f>VLOOKUP($A267,INDICADORES!$A$5:$AB$350,J$19)</f>
        <v>0.69790825000000001</v>
      </c>
      <c r="K267" s="115">
        <f t="shared" si="33"/>
        <v>0.75408544625940843</v>
      </c>
      <c r="L267" s="92">
        <f t="shared" si="34"/>
        <v>11</v>
      </c>
      <c r="M267" s="92">
        <f t="shared" si="35"/>
        <v>55</v>
      </c>
      <c r="N267" s="116">
        <f t="shared" si="36"/>
        <v>0.75408544625940843</v>
      </c>
      <c r="O267" s="117">
        <f t="shared" si="37"/>
        <v>1.8491031051955941E-2</v>
      </c>
      <c r="P267" s="93">
        <f t="shared" si="38"/>
        <v>94798085</v>
      </c>
      <c r="Q267" s="103">
        <v>94798085</v>
      </c>
    </row>
    <row r="268" spans="1:17" x14ac:dyDescent="0.3">
      <c r="A268" s="91">
        <v>6309</v>
      </c>
      <c r="B268" s="92">
        <v>5</v>
      </c>
      <c r="C268" s="91" t="s">
        <v>497</v>
      </c>
      <c r="D268" s="115">
        <f>VLOOKUP($A268,INDICADORES!$A$5:$AB$350,D$19)</f>
        <v>1</v>
      </c>
      <c r="E268" s="115">
        <f>IF(A268=5201,0,VLOOKUP($A268,INDICADORES!$A$5:$AB$350,E$19))</f>
        <v>0.9642857142857143</v>
      </c>
      <c r="F268" s="115">
        <f>IF(A268=5201,0,VLOOKUP($A268,INDICADORES!$A$5:$AB$350,F$19))</f>
        <v>0.10643444733024263</v>
      </c>
      <c r="G268" s="115">
        <f>VLOOKUP($A268,INDICADORES!$A$5:$AB$350,G$19)</f>
        <v>1</v>
      </c>
      <c r="H268" s="115">
        <f>VLOOKUP($A268,INDICADORES!$A$5:$AB$350,H$19)</f>
        <v>0.92989999999999995</v>
      </c>
      <c r="I268" s="115">
        <f>VLOOKUP($A268,INDICADORES!$A$5:$AB$350,I$19)</f>
        <v>0.99689564698224287</v>
      </c>
      <c r="J268" s="115">
        <f>VLOOKUP($A268,INDICADORES!$A$5:$AB$350,J$19)</f>
        <v>1</v>
      </c>
      <c r="K268" s="115">
        <f t="shared" si="33"/>
        <v>0.7534383941816728</v>
      </c>
      <c r="L268" s="92">
        <f t="shared" si="34"/>
        <v>12</v>
      </c>
      <c r="M268" s="92">
        <f t="shared" si="35"/>
        <v>55</v>
      </c>
      <c r="N268" s="116">
        <f t="shared" si="36"/>
        <v>0.7534383941816728</v>
      </c>
      <c r="O268" s="117">
        <f t="shared" si="37"/>
        <v>1.8475164600586284E-2</v>
      </c>
      <c r="P268" s="93">
        <f t="shared" si="38"/>
        <v>94716743</v>
      </c>
      <c r="Q268" s="103">
        <v>94716743</v>
      </c>
    </row>
    <row r="269" spans="1:17" x14ac:dyDescent="0.3">
      <c r="A269" s="91">
        <v>4305</v>
      </c>
      <c r="B269" s="92">
        <v>5</v>
      </c>
      <c r="C269" s="91" t="s">
        <v>428</v>
      </c>
      <c r="D269" s="115">
        <f>VLOOKUP($A269,INDICADORES!$A$5:$AB$350,D$19)</f>
        <v>1</v>
      </c>
      <c r="E269" s="115">
        <f>IF(A269=5201,0,VLOOKUP($A269,INDICADORES!$A$5:$AB$350,E$19))</f>
        <v>0.96026490066225167</v>
      </c>
      <c r="F269" s="115">
        <f>IF(A269=5201,0,VLOOKUP($A269,INDICADORES!$A$5:$AB$350,F$19))</f>
        <v>6.8930773561744485E-2</v>
      </c>
      <c r="G269" s="115">
        <f>VLOOKUP($A269,INDICADORES!$A$5:$AB$350,G$19)</f>
        <v>1</v>
      </c>
      <c r="H269" s="115">
        <f>VLOOKUP($A269,INDICADORES!$A$5:$AB$350,H$19)</f>
        <v>0.99519999999999997</v>
      </c>
      <c r="I269" s="115">
        <f>VLOOKUP($A269,INDICADORES!$A$5:$AB$350,I$19)</f>
        <v>1</v>
      </c>
      <c r="J269" s="115">
        <f>VLOOKUP($A269,INDICADORES!$A$5:$AB$350,J$19)</f>
        <v>0.98182500000000006</v>
      </c>
      <c r="K269" s="115">
        <f t="shared" si="33"/>
        <v>0.75169665862222423</v>
      </c>
      <c r="L269" s="92">
        <f t="shared" si="34"/>
        <v>13</v>
      </c>
      <c r="M269" s="92">
        <f t="shared" si="35"/>
        <v>55</v>
      </c>
      <c r="N269" s="116">
        <f t="shared" si="36"/>
        <v>0.75169665862222423</v>
      </c>
      <c r="O269" s="117">
        <f t="shared" si="37"/>
        <v>1.8432455267746329E-2</v>
      </c>
      <c r="P269" s="93">
        <f t="shared" si="38"/>
        <v>94497785</v>
      </c>
      <c r="Q269" s="103">
        <v>94497785</v>
      </c>
    </row>
    <row r="270" spans="1:17" x14ac:dyDescent="0.3">
      <c r="A270" s="91">
        <v>7105</v>
      </c>
      <c r="B270" s="92">
        <v>5</v>
      </c>
      <c r="C270" s="91" t="s">
        <v>504</v>
      </c>
      <c r="D270" s="115">
        <f>VLOOKUP($A270,INDICADORES!$A$5:$AB$350,D$19)</f>
        <v>1</v>
      </c>
      <c r="E270" s="115">
        <f>IF(A270=5201,0,VLOOKUP($A270,INDICADORES!$A$5:$AB$350,E$19))</f>
        <v>0.88720173535791758</v>
      </c>
      <c r="F270" s="115">
        <f>IF(A270=5201,0,VLOOKUP($A270,INDICADORES!$A$5:$AB$350,F$19))</f>
        <v>0.19734747913875819</v>
      </c>
      <c r="G270" s="115">
        <f>VLOOKUP($A270,INDICADORES!$A$5:$AB$350,G$19)</f>
        <v>1</v>
      </c>
      <c r="H270" s="115">
        <f>VLOOKUP($A270,INDICADORES!$A$5:$AB$350,H$19)</f>
        <v>0.94209999999999994</v>
      </c>
      <c r="I270" s="115">
        <f>VLOOKUP($A270,INDICADORES!$A$5:$AB$350,I$19)</f>
        <v>1</v>
      </c>
      <c r="J270" s="115">
        <f>VLOOKUP($A270,INDICADORES!$A$5:$AB$350,J$19)</f>
        <v>1</v>
      </c>
      <c r="K270" s="115">
        <f t="shared" si="33"/>
        <v>0.75117247715996072</v>
      </c>
      <c r="L270" s="92">
        <f t="shared" si="34"/>
        <v>14</v>
      </c>
      <c r="M270" s="92">
        <f t="shared" si="35"/>
        <v>55</v>
      </c>
      <c r="N270" s="116">
        <f t="shared" si="36"/>
        <v>0.75117247715996072</v>
      </c>
      <c r="O270" s="117">
        <f t="shared" si="37"/>
        <v>1.8419601743329891E-2</v>
      </c>
      <c r="P270" s="93">
        <f t="shared" si="38"/>
        <v>94431888</v>
      </c>
      <c r="Q270" s="103">
        <v>94431888</v>
      </c>
    </row>
    <row r="271" spans="1:17" x14ac:dyDescent="0.3">
      <c r="A271" s="91">
        <v>4104</v>
      </c>
      <c r="B271" s="92">
        <v>5</v>
      </c>
      <c r="C271" s="91" t="s">
        <v>417</v>
      </c>
      <c r="D271" s="115">
        <f>VLOOKUP($A271,INDICADORES!$A$5:$AB$350,D$19)</f>
        <v>1</v>
      </c>
      <c r="E271" s="115">
        <f>IF(A271=5201,0,VLOOKUP($A271,INDICADORES!$A$5:$AB$350,E$19))</f>
        <v>0.96</v>
      </c>
      <c r="F271" s="115">
        <f>IF(A271=5201,0,VLOOKUP($A271,INDICADORES!$A$5:$AB$350,F$19))</f>
        <v>0.24101488342825397</v>
      </c>
      <c r="G271" s="115">
        <f>VLOOKUP($A271,INDICADORES!$A$5:$AB$350,G$19)</f>
        <v>1</v>
      </c>
      <c r="H271" s="115">
        <f>VLOOKUP($A271,INDICADORES!$A$5:$AB$350,H$19)</f>
        <v>0.6765000000000001</v>
      </c>
      <c r="I271" s="115">
        <f>VLOOKUP($A271,INDICADORES!$A$5:$AB$350,I$19)</f>
        <v>0.9972879952461069</v>
      </c>
      <c r="J271" s="115">
        <f>VLOOKUP($A271,INDICADORES!$A$5:$AB$350,J$19)</f>
        <v>1</v>
      </c>
      <c r="K271" s="115">
        <f t="shared" si="33"/>
        <v>0.74759312061936889</v>
      </c>
      <c r="L271" s="92">
        <f t="shared" si="34"/>
        <v>15</v>
      </c>
      <c r="M271" s="92">
        <f t="shared" si="35"/>
        <v>55</v>
      </c>
      <c r="N271" s="116">
        <f t="shared" si="36"/>
        <v>0.74759312061936889</v>
      </c>
      <c r="O271" s="117">
        <f t="shared" si="37"/>
        <v>1.8331831858277189E-2</v>
      </c>
      <c r="P271" s="93">
        <f t="shared" si="38"/>
        <v>93981918</v>
      </c>
      <c r="Q271" s="103">
        <v>93981918</v>
      </c>
    </row>
    <row r="272" spans="1:17" x14ac:dyDescent="0.3">
      <c r="A272" s="91">
        <v>5705</v>
      </c>
      <c r="B272" s="92">
        <v>5</v>
      </c>
      <c r="C272" s="91" t="s">
        <v>460</v>
      </c>
      <c r="D272" s="115">
        <f>VLOOKUP($A272,INDICADORES!$A$5:$AB$350,D$19)</f>
        <v>1</v>
      </c>
      <c r="E272" s="115">
        <f>IF(A272=5201,0,VLOOKUP($A272,INDICADORES!$A$5:$AB$350,E$19))</f>
        <v>0.97939778129952459</v>
      </c>
      <c r="F272" s="115">
        <f>IF(A272=5201,0,VLOOKUP($A272,INDICADORES!$A$5:$AB$350,F$19))</f>
        <v>6.3731023974990544E-2</v>
      </c>
      <c r="G272" s="115">
        <f>VLOOKUP($A272,INDICADORES!$A$5:$AB$350,G$19)</f>
        <v>1</v>
      </c>
      <c r="H272" s="115">
        <f>VLOOKUP($A272,INDICADORES!$A$5:$AB$350,H$19)</f>
        <v>0.91390000000000005</v>
      </c>
      <c r="I272" s="115">
        <f>VLOOKUP($A272,INDICADORES!$A$5:$AB$350,I$19)</f>
        <v>1</v>
      </c>
      <c r="J272" s="115">
        <f>VLOOKUP($A272,INDICADORES!$A$5:$AB$350,J$19)</f>
        <v>1</v>
      </c>
      <c r="K272" s="115">
        <f t="shared" si="33"/>
        <v>0.74580697944858132</v>
      </c>
      <c r="L272" s="92">
        <f t="shared" si="34"/>
        <v>16</v>
      </c>
      <c r="M272" s="92">
        <f t="shared" si="35"/>
        <v>55</v>
      </c>
      <c r="N272" s="116">
        <f t="shared" si="36"/>
        <v>0.74580697944858132</v>
      </c>
      <c r="O272" s="117">
        <f t="shared" si="37"/>
        <v>1.8288033649445496E-2</v>
      </c>
      <c r="P272" s="93">
        <f t="shared" si="38"/>
        <v>93757377</v>
      </c>
      <c r="Q272" s="103">
        <v>93757377</v>
      </c>
    </row>
    <row r="273" spans="1:17" x14ac:dyDescent="0.3">
      <c r="A273" s="91">
        <v>16205</v>
      </c>
      <c r="B273" s="92">
        <v>5</v>
      </c>
      <c r="C273" s="91" t="s">
        <v>724</v>
      </c>
      <c r="D273" s="115">
        <f>VLOOKUP($A273,INDICADORES!$A$5:$AB$350,D$19)</f>
        <v>1</v>
      </c>
      <c r="E273" s="115">
        <f>IF(A273=5201,0,VLOOKUP($A273,INDICADORES!$A$5:$AB$350,E$19))</f>
        <v>0.95508982035928147</v>
      </c>
      <c r="F273" s="115">
        <f>IF(A273=5201,0,VLOOKUP($A273,INDICADORES!$A$5:$AB$350,F$19))</f>
        <v>4.013725344359579E-2</v>
      </c>
      <c r="G273" s="115">
        <f>VLOOKUP($A273,INDICADORES!$A$5:$AB$350,G$19)</f>
        <v>1</v>
      </c>
      <c r="H273" s="115">
        <f>VLOOKUP($A273,INDICADORES!$A$5:$AB$350,H$19)</f>
        <v>0.99809999999999999</v>
      </c>
      <c r="I273" s="115">
        <f>VLOOKUP($A273,INDICADORES!$A$5:$AB$350,I$19)</f>
        <v>1</v>
      </c>
      <c r="J273" s="115">
        <f>VLOOKUP($A273,INDICADORES!$A$5:$AB$350,J$19)</f>
        <v>1</v>
      </c>
      <c r="K273" s="115">
        <f t="shared" si="33"/>
        <v>0.74403075048664746</v>
      </c>
      <c r="L273" s="92">
        <f t="shared" si="34"/>
        <v>17</v>
      </c>
      <c r="M273" s="92">
        <f t="shared" si="35"/>
        <v>55</v>
      </c>
      <c r="N273" s="116">
        <f t="shared" si="36"/>
        <v>0.74403075048664746</v>
      </c>
      <c r="O273" s="117">
        <f t="shared" si="37"/>
        <v>1.8244478499225551E-2</v>
      </c>
      <c r="P273" s="93">
        <f t="shared" si="38"/>
        <v>93534083</v>
      </c>
      <c r="Q273" s="103">
        <v>93534083</v>
      </c>
    </row>
    <row r="274" spans="1:17" x14ac:dyDescent="0.3">
      <c r="A274" s="91">
        <v>6203</v>
      </c>
      <c r="B274" s="92">
        <v>5</v>
      </c>
      <c r="C274" s="91" t="s">
        <v>486</v>
      </c>
      <c r="D274" s="115">
        <f>VLOOKUP($A274,INDICADORES!$A$5:$AB$350,D$19)</f>
        <v>1</v>
      </c>
      <c r="E274" s="115">
        <f>IF(A274=5201,0,VLOOKUP($A274,INDICADORES!$A$5:$AB$350,E$19))</f>
        <v>0.96325459317585305</v>
      </c>
      <c r="F274" s="115">
        <f>IF(A274=5201,0,VLOOKUP($A274,INDICADORES!$A$5:$AB$350,F$19))</f>
        <v>0.15074634320118765</v>
      </c>
      <c r="G274" s="115">
        <f>VLOOKUP($A274,INDICADORES!$A$5:$AB$350,G$19)</f>
        <v>1</v>
      </c>
      <c r="H274" s="115">
        <f>VLOOKUP($A274,INDICADORES!$A$5:$AB$350,H$19)</f>
        <v>0.79379999999999995</v>
      </c>
      <c r="I274" s="115">
        <f>VLOOKUP($A274,INDICADORES!$A$5:$AB$350,I$19)</f>
        <v>1</v>
      </c>
      <c r="J274" s="115">
        <f>VLOOKUP($A274,INDICADORES!$A$5:$AB$350,J$19)</f>
        <v>1</v>
      </c>
      <c r="K274" s="115">
        <f t="shared" si="33"/>
        <v>0.74389569341184558</v>
      </c>
      <c r="L274" s="92">
        <f t="shared" si="34"/>
        <v>18</v>
      </c>
      <c r="M274" s="92">
        <f t="shared" si="35"/>
        <v>55</v>
      </c>
      <c r="N274" s="116">
        <f t="shared" si="36"/>
        <v>0.74389569341184558</v>
      </c>
      <c r="O274" s="117">
        <f t="shared" si="37"/>
        <v>1.8241166746457566E-2</v>
      </c>
      <c r="P274" s="93">
        <f t="shared" si="38"/>
        <v>93517104</v>
      </c>
      <c r="Q274" s="103">
        <v>93517104</v>
      </c>
    </row>
    <row r="275" spans="1:17" x14ac:dyDescent="0.3">
      <c r="A275" s="91">
        <v>16302</v>
      </c>
      <c r="B275" s="92">
        <v>5</v>
      </c>
      <c r="C275" s="91" t="s">
        <v>717</v>
      </c>
      <c r="D275" s="115">
        <f>VLOOKUP($A275,INDICADORES!$A$5:$AB$350,D$19)</f>
        <v>1</v>
      </c>
      <c r="E275" s="115">
        <f>IF(A275=5201,0,VLOOKUP($A275,INDICADORES!$A$5:$AB$350,E$19))</f>
        <v>0.9751937984496124</v>
      </c>
      <c r="F275" s="115">
        <f>IF(A275=5201,0,VLOOKUP($A275,INDICADORES!$A$5:$AB$350,F$19))</f>
        <v>7.3235973409845764E-2</v>
      </c>
      <c r="G275" s="115">
        <f>VLOOKUP($A275,INDICADORES!$A$5:$AB$350,G$19)</f>
        <v>1</v>
      </c>
      <c r="H275" s="115">
        <f>VLOOKUP($A275,INDICADORES!$A$5:$AB$350,H$19)</f>
        <v>0.88400000000000001</v>
      </c>
      <c r="I275" s="115">
        <f>VLOOKUP($A275,INDICADORES!$A$5:$AB$350,I$19)</f>
        <v>1</v>
      </c>
      <c r="J275" s="115">
        <f>VLOOKUP($A275,INDICADORES!$A$5:$AB$350,J$19)</f>
        <v>1</v>
      </c>
      <c r="K275" s="115">
        <f t="shared" si="33"/>
        <v>0.74222682280982588</v>
      </c>
      <c r="L275" s="92">
        <f t="shared" si="34"/>
        <v>19</v>
      </c>
      <c r="M275" s="92">
        <f t="shared" si="35"/>
        <v>55</v>
      </c>
      <c r="N275" s="116">
        <f t="shared" si="36"/>
        <v>0.74222682280982588</v>
      </c>
      <c r="O275" s="117">
        <f t="shared" si="37"/>
        <v>1.8200244145077687E-2</v>
      </c>
      <c r="P275" s="93">
        <f t="shared" si="38"/>
        <v>93307306</v>
      </c>
      <c r="Q275" s="103">
        <v>93307306</v>
      </c>
    </row>
    <row r="276" spans="1:17" x14ac:dyDescent="0.3">
      <c r="A276" s="91">
        <v>13504</v>
      </c>
      <c r="B276" s="92">
        <v>5</v>
      </c>
      <c r="C276" s="91" t="s">
        <v>688</v>
      </c>
      <c r="D276" s="115">
        <f>VLOOKUP($A276,INDICADORES!$A$5:$AB$350,D$19)</f>
        <v>1</v>
      </c>
      <c r="E276" s="115">
        <f>IF(A276=5201,0,VLOOKUP($A276,INDICADORES!$A$5:$AB$350,E$19))</f>
        <v>0.75968992248062017</v>
      </c>
      <c r="F276" s="115">
        <f>IF(A276=5201,0,VLOOKUP($A276,INDICADORES!$A$5:$AB$350,F$19))</f>
        <v>0.32109950641774859</v>
      </c>
      <c r="G276" s="115">
        <f>VLOOKUP($A276,INDICADORES!$A$5:$AB$350,G$19)</f>
        <v>1</v>
      </c>
      <c r="H276" s="115">
        <f>VLOOKUP($A276,INDICADORES!$A$5:$AB$350,H$19)</f>
        <v>0.9647</v>
      </c>
      <c r="I276" s="115">
        <f>VLOOKUP($A276,INDICADORES!$A$5:$AB$350,I$19)</f>
        <v>1</v>
      </c>
      <c r="J276" s="115">
        <f>VLOOKUP($A276,INDICADORES!$A$5:$AB$350,J$19)</f>
        <v>1</v>
      </c>
      <c r="K276" s="115">
        <f t="shared" si="33"/>
        <v>0.74087134947265421</v>
      </c>
      <c r="L276" s="92">
        <f t="shared" si="34"/>
        <v>20</v>
      </c>
      <c r="M276" s="92">
        <f t="shared" si="35"/>
        <v>55</v>
      </c>
      <c r="N276" s="116">
        <f t="shared" si="36"/>
        <v>0.74087134947265421</v>
      </c>
      <c r="O276" s="117">
        <f t="shared" si="37"/>
        <v>1.8167006400347206E-2</v>
      </c>
      <c r="P276" s="93">
        <f t="shared" si="38"/>
        <v>93136906</v>
      </c>
      <c r="Q276" s="103">
        <v>93136906</v>
      </c>
    </row>
    <row r="277" spans="1:17" x14ac:dyDescent="0.3">
      <c r="A277" s="91">
        <v>4303</v>
      </c>
      <c r="B277" s="92">
        <v>5</v>
      </c>
      <c r="C277" s="91" t="s">
        <v>426</v>
      </c>
      <c r="D277" s="115">
        <f>VLOOKUP($A277,INDICADORES!$A$5:$AB$350,D$19)</f>
        <v>1</v>
      </c>
      <c r="E277" s="115">
        <f>IF(A277=5201,0,VLOOKUP($A277,INDICADORES!$A$5:$AB$350,E$19))</f>
        <v>0.93447293447293445</v>
      </c>
      <c r="F277" s="115">
        <f>IF(A277=5201,0,VLOOKUP($A277,INDICADORES!$A$5:$AB$350,F$19))</f>
        <v>7.2781000683326325E-2</v>
      </c>
      <c r="G277" s="115">
        <f>VLOOKUP($A277,INDICADORES!$A$5:$AB$350,G$19)</f>
        <v>1</v>
      </c>
      <c r="H277" s="115">
        <f>VLOOKUP($A277,INDICADORES!$A$5:$AB$350,H$19)</f>
        <v>0.9645999999999999</v>
      </c>
      <c r="I277" s="115">
        <f>VLOOKUP($A277,INDICADORES!$A$5:$AB$350,I$19)</f>
        <v>1</v>
      </c>
      <c r="J277" s="115">
        <f>VLOOKUP($A277,INDICADORES!$A$5:$AB$350,J$19)</f>
        <v>1</v>
      </c>
      <c r="K277" s="115">
        <f t="shared" si="33"/>
        <v>0.73995077723635871</v>
      </c>
      <c r="L277" s="92">
        <f t="shared" si="34"/>
        <v>21</v>
      </c>
      <c r="M277" s="92">
        <f t="shared" si="35"/>
        <v>55</v>
      </c>
      <c r="N277" s="116">
        <f t="shared" si="36"/>
        <v>0.73995077723635871</v>
      </c>
      <c r="O277" s="117">
        <f t="shared" si="37"/>
        <v>1.8144432924236047E-2</v>
      </c>
      <c r="P277" s="93">
        <f t="shared" si="38"/>
        <v>93021179</v>
      </c>
      <c r="Q277" s="103">
        <v>93021179</v>
      </c>
    </row>
    <row r="278" spans="1:17" x14ac:dyDescent="0.3">
      <c r="A278" s="91">
        <v>12103</v>
      </c>
      <c r="B278" s="92">
        <v>5</v>
      </c>
      <c r="C278" s="91" t="s">
        <v>637</v>
      </c>
      <c r="D278" s="115">
        <f>VLOOKUP($A278,INDICADORES!$A$5:$AB$350,D$19)</f>
        <v>1</v>
      </c>
      <c r="E278" s="115">
        <f>IF(A278=5201,0,VLOOKUP($A278,INDICADORES!$A$5:$AB$350,E$19))</f>
        <v>1</v>
      </c>
      <c r="F278" s="115">
        <f>IF(A278=5201,0,VLOOKUP($A278,INDICADORES!$A$5:$AB$350,F$19))</f>
        <v>2.7946972985410139E-2</v>
      </c>
      <c r="G278" s="115">
        <f>VLOOKUP($A278,INDICADORES!$A$5:$AB$350,G$19)</f>
        <v>1</v>
      </c>
      <c r="H278" s="115">
        <f>VLOOKUP($A278,INDICADORES!$A$5:$AB$350,H$19)</f>
        <v>0.95459999999999989</v>
      </c>
      <c r="I278" s="115">
        <f>VLOOKUP($A278,INDICADORES!$A$5:$AB$350,I$19)</f>
        <v>1</v>
      </c>
      <c r="J278" s="115">
        <f>VLOOKUP($A278,INDICADORES!$A$5:$AB$350,J$19)</f>
        <v>0.79167499999999991</v>
      </c>
      <c r="K278" s="115">
        <f t="shared" si="33"/>
        <v>0.73976049324635262</v>
      </c>
      <c r="L278" s="92">
        <f t="shared" si="34"/>
        <v>22</v>
      </c>
      <c r="M278" s="92">
        <f t="shared" si="35"/>
        <v>55</v>
      </c>
      <c r="N278" s="116">
        <f t="shared" si="36"/>
        <v>0.73976049324635262</v>
      </c>
      <c r="O278" s="117">
        <f t="shared" si="37"/>
        <v>1.8139766944823044E-2</v>
      </c>
      <c r="P278" s="93">
        <f t="shared" si="38"/>
        <v>92997257</v>
      </c>
      <c r="Q278" s="103">
        <v>92997257</v>
      </c>
    </row>
    <row r="279" spans="1:17" x14ac:dyDescent="0.3">
      <c r="A279" s="91">
        <v>8204</v>
      </c>
      <c r="B279" s="92">
        <v>5</v>
      </c>
      <c r="C279" s="91" t="s">
        <v>545</v>
      </c>
      <c r="D279" s="115">
        <f>VLOOKUP($A279,INDICADORES!$A$5:$AB$350,D$19)</f>
        <v>1</v>
      </c>
      <c r="E279" s="115">
        <f>IF(A279=5201,0,VLOOKUP($A279,INDICADORES!$A$5:$AB$350,E$19))</f>
        <v>1</v>
      </c>
      <c r="F279" s="115">
        <f>IF(A279=5201,0,VLOOKUP($A279,INDICADORES!$A$5:$AB$350,F$19))</f>
        <v>4.5949602567612685E-2</v>
      </c>
      <c r="G279" s="115">
        <f>VLOOKUP($A279,INDICADORES!$A$5:$AB$350,G$19)</f>
        <v>1</v>
      </c>
      <c r="H279" s="115">
        <f>VLOOKUP($A279,INDICADORES!$A$5:$AB$350,H$19)</f>
        <v>0.86260000000000003</v>
      </c>
      <c r="I279" s="115">
        <f>VLOOKUP($A279,INDICADORES!$A$5:$AB$350,I$19)</f>
        <v>1</v>
      </c>
      <c r="J279" s="115">
        <f>VLOOKUP($A279,INDICADORES!$A$5:$AB$350,J$19)</f>
        <v>0.95832499999999998</v>
      </c>
      <c r="K279" s="115">
        <f t="shared" si="33"/>
        <v>0.73879365064190317</v>
      </c>
      <c r="L279" s="92">
        <f t="shared" si="34"/>
        <v>23</v>
      </c>
      <c r="M279" s="92">
        <f t="shared" si="35"/>
        <v>55</v>
      </c>
      <c r="N279" s="116">
        <f t="shared" si="36"/>
        <v>0.73879365064190317</v>
      </c>
      <c r="O279" s="117">
        <f t="shared" si="37"/>
        <v>1.8116058866766489E-2</v>
      </c>
      <c r="P279" s="93">
        <f t="shared" si="38"/>
        <v>92875713</v>
      </c>
      <c r="Q279" s="103">
        <v>92875713</v>
      </c>
    </row>
    <row r="280" spans="1:17" x14ac:dyDescent="0.3">
      <c r="A280" s="91">
        <v>6308</v>
      </c>
      <c r="B280" s="92">
        <v>5</v>
      </c>
      <c r="C280" s="91" t="s">
        <v>496</v>
      </c>
      <c r="D280" s="115">
        <f>VLOOKUP($A280,INDICADORES!$A$5:$AB$350,D$19)</f>
        <v>1</v>
      </c>
      <c r="E280" s="115">
        <f>IF(A280=5201,0,VLOOKUP($A280,INDICADORES!$A$5:$AB$350,E$19))</f>
        <v>0.9102990033222591</v>
      </c>
      <c r="F280" s="115">
        <f>IF(A280=5201,0,VLOOKUP($A280,INDICADORES!$A$5:$AB$350,F$19))</f>
        <v>0.10735208164073133</v>
      </c>
      <c r="G280" s="115">
        <f>VLOOKUP($A280,INDICADORES!$A$5:$AB$350,G$19)</f>
        <v>1</v>
      </c>
      <c r="H280" s="115">
        <f>VLOOKUP($A280,INDICADORES!$A$5:$AB$350,H$19)</f>
        <v>0.97209999999999996</v>
      </c>
      <c r="I280" s="115">
        <f>VLOOKUP($A280,INDICADORES!$A$5:$AB$350,I$19)</f>
        <v>1</v>
      </c>
      <c r="J280" s="115">
        <f>VLOOKUP($A280,INDICADORES!$A$5:$AB$350,J$19)</f>
        <v>0.92707499999999998</v>
      </c>
      <c r="K280" s="115">
        <f t="shared" si="33"/>
        <v>0.73761142157297355</v>
      </c>
      <c r="L280" s="92">
        <f t="shared" si="34"/>
        <v>24</v>
      </c>
      <c r="M280" s="92">
        <f t="shared" si="35"/>
        <v>55</v>
      </c>
      <c r="N280" s="116">
        <f t="shared" si="36"/>
        <v>0.73761142157297355</v>
      </c>
      <c r="O280" s="117">
        <f t="shared" si="37"/>
        <v>1.8087069268130765E-2</v>
      </c>
      <c r="P280" s="93">
        <f t="shared" si="38"/>
        <v>92727092</v>
      </c>
      <c r="Q280" s="103">
        <v>92727092</v>
      </c>
    </row>
    <row r="281" spans="1:17" x14ac:dyDescent="0.3">
      <c r="A281" s="91">
        <v>6307</v>
      </c>
      <c r="B281" s="92">
        <v>5</v>
      </c>
      <c r="C281" s="91" t="s">
        <v>495</v>
      </c>
      <c r="D281" s="115">
        <f>VLOOKUP($A281,INDICADORES!$A$5:$AB$350,D$19)</f>
        <v>1</v>
      </c>
      <c r="E281" s="115">
        <f>IF(A281=5201,0,VLOOKUP($A281,INDICADORES!$A$5:$AB$350,E$19))</f>
        <v>0.90099909173478654</v>
      </c>
      <c r="F281" s="115">
        <f>IF(A281=5201,0,VLOOKUP($A281,INDICADORES!$A$5:$AB$350,F$19))</f>
        <v>0.10254995055111578</v>
      </c>
      <c r="G281" s="115">
        <f>VLOOKUP($A281,INDICADORES!$A$5:$AB$350,G$19)</f>
        <v>1</v>
      </c>
      <c r="H281" s="115">
        <f>VLOOKUP($A281,INDICADORES!$A$5:$AB$350,H$19)</f>
        <v>0.97739999999999994</v>
      </c>
      <c r="I281" s="115">
        <f>VLOOKUP($A281,INDICADORES!$A$5:$AB$350,I$19)</f>
        <v>1</v>
      </c>
      <c r="J281" s="115">
        <f>VLOOKUP($A281,INDICADORES!$A$5:$AB$350,J$19)</f>
        <v>1</v>
      </c>
      <c r="K281" s="115">
        <f t="shared" si="33"/>
        <v>0.73759716974495437</v>
      </c>
      <c r="L281" s="92">
        <f t="shared" si="34"/>
        <v>25</v>
      </c>
      <c r="M281" s="92">
        <f t="shared" si="35"/>
        <v>55</v>
      </c>
      <c r="N281" s="116">
        <f t="shared" si="36"/>
        <v>0.73759716974495437</v>
      </c>
      <c r="O281" s="117">
        <f t="shared" si="37"/>
        <v>1.808671979713148E-2</v>
      </c>
      <c r="P281" s="93">
        <f t="shared" si="38"/>
        <v>92725300</v>
      </c>
      <c r="Q281" s="103">
        <v>92725300</v>
      </c>
    </row>
    <row r="282" spans="1:17" x14ac:dyDescent="0.3">
      <c r="A282" s="91">
        <v>10204</v>
      </c>
      <c r="B282" s="92">
        <v>5</v>
      </c>
      <c r="C282" s="91" t="s">
        <v>607</v>
      </c>
      <c r="D282" s="115">
        <f>VLOOKUP($A282,INDICADORES!$A$5:$AB$350,D$19)</f>
        <v>1</v>
      </c>
      <c r="E282" s="115">
        <f>IF(A282=5201,0,VLOOKUP($A282,INDICADORES!$A$5:$AB$350,E$19))</f>
        <v>0.94488188976377951</v>
      </c>
      <c r="F282" s="115">
        <f>IF(A282=5201,0,VLOOKUP($A282,INDICADORES!$A$5:$AB$350,F$19))</f>
        <v>2.7023018122209197E-2</v>
      </c>
      <c r="G282" s="115">
        <f>VLOOKUP($A282,INDICADORES!$A$5:$AB$350,G$19)</f>
        <v>1</v>
      </c>
      <c r="H282" s="115">
        <f>VLOOKUP($A282,INDICADORES!$A$5:$AB$350,H$19)</f>
        <v>0.99959999999999993</v>
      </c>
      <c r="I282" s="115">
        <f>VLOOKUP($A282,INDICADORES!$A$5:$AB$350,I$19)</f>
        <v>1</v>
      </c>
      <c r="J282" s="115">
        <f>VLOOKUP($A282,INDICADORES!$A$5:$AB$350,J$19)</f>
        <v>1</v>
      </c>
      <c r="K282" s="115">
        <f t="shared" si="33"/>
        <v>0.7374044159478752</v>
      </c>
      <c r="L282" s="92">
        <f t="shared" si="34"/>
        <v>26</v>
      </c>
      <c r="M282" s="92">
        <f t="shared" si="35"/>
        <v>55</v>
      </c>
      <c r="N282" s="116">
        <f t="shared" si="36"/>
        <v>0.7374044159478752</v>
      </c>
      <c r="O282" s="117">
        <f t="shared" si="37"/>
        <v>1.8081993255245739E-2</v>
      </c>
      <c r="P282" s="93">
        <f t="shared" si="38"/>
        <v>92701069</v>
      </c>
      <c r="Q282" s="103">
        <v>92701069</v>
      </c>
    </row>
    <row r="283" spans="1:17" x14ac:dyDescent="0.3">
      <c r="A283" s="91">
        <v>1403</v>
      </c>
      <c r="B283" s="92">
        <v>5</v>
      </c>
      <c r="C283" s="91" t="s">
        <v>389</v>
      </c>
      <c r="D283" s="115">
        <f>VLOOKUP($A283,INDICADORES!$A$5:$AB$350,D$19)</f>
        <v>1</v>
      </c>
      <c r="E283" s="115">
        <f>IF(A283=5201,0,VLOOKUP($A283,INDICADORES!$A$5:$AB$350,E$19))</f>
        <v>1</v>
      </c>
      <c r="F283" s="115">
        <f>IF(A283=5201,0,VLOOKUP($A283,INDICADORES!$A$5:$AB$350,F$19))</f>
        <v>8.0783669257703514E-2</v>
      </c>
      <c r="G283" s="115">
        <f>VLOOKUP($A283,INDICADORES!$A$5:$AB$350,G$19)</f>
        <v>1</v>
      </c>
      <c r="H283" s="115">
        <f>VLOOKUP($A283,INDICADORES!$A$5:$AB$350,H$19)</f>
        <v>0.7752</v>
      </c>
      <c r="I283" s="115">
        <f>VLOOKUP($A283,INDICADORES!$A$5:$AB$350,I$19)</f>
        <v>1</v>
      </c>
      <c r="J283" s="115">
        <f>VLOOKUP($A283,INDICADORES!$A$5:$AB$350,J$19)</f>
        <v>1</v>
      </c>
      <c r="K283" s="115">
        <f t="shared" si="33"/>
        <v>0.73647591731442597</v>
      </c>
      <c r="L283" s="92">
        <f t="shared" si="34"/>
        <v>27</v>
      </c>
      <c r="M283" s="92">
        <f t="shared" si="35"/>
        <v>55</v>
      </c>
      <c r="N283" s="116">
        <f t="shared" si="36"/>
        <v>0.73647591731442597</v>
      </c>
      <c r="O283" s="117">
        <f t="shared" si="37"/>
        <v>1.805922541487967E-2</v>
      </c>
      <c r="P283" s="93">
        <f t="shared" si="38"/>
        <v>92584345</v>
      </c>
      <c r="Q283" s="103">
        <v>92584345</v>
      </c>
    </row>
    <row r="284" spans="1:17" x14ac:dyDescent="0.3">
      <c r="A284" s="91">
        <v>16106</v>
      </c>
      <c r="B284" s="92">
        <v>5</v>
      </c>
      <c r="C284" s="91" t="s">
        <v>723</v>
      </c>
      <c r="D284" s="115">
        <f>VLOOKUP($A284,INDICADORES!$A$5:$AB$350,D$19)</f>
        <v>1</v>
      </c>
      <c r="E284" s="115">
        <f>IF(A284=5201,0,VLOOKUP($A284,INDICADORES!$A$5:$AB$350,E$19))</f>
        <v>0.91385135135135132</v>
      </c>
      <c r="F284" s="115">
        <f>IF(A284=5201,0,VLOOKUP($A284,INDICADORES!$A$5:$AB$350,F$19))</f>
        <v>9.2105504996764315E-2</v>
      </c>
      <c r="G284" s="115">
        <f>VLOOKUP($A284,INDICADORES!$A$5:$AB$350,G$19)</f>
        <v>1</v>
      </c>
      <c r="H284" s="115">
        <f>VLOOKUP($A284,INDICADORES!$A$5:$AB$350,H$19)</f>
        <v>0.94279999999999997</v>
      </c>
      <c r="I284" s="115">
        <f>VLOOKUP($A284,INDICADORES!$A$5:$AB$350,I$19)</f>
        <v>1</v>
      </c>
      <c r="J284" s="115">
        <f>VLOOKUP($A284,INDICADORES!$A$5:$AB$350,J$19)</f>
        <v>1</v>
      </c>
      <c r="K284" s="115">
        <f t="shared" si="33"/>
        <v>0.73429434922216408</v>
      </c>
      <c r="L284" s="92">
        <f t="shared" si="34"/>
        <v>28</v>
      </c>
      <c r="M284" s="92">
        <f t="shared" si="35"/>
        <v>55</v>
      </c>
      <c r="N284" s="116">
        <f t="shared" si="36"/>
        <v>0.73429434922216408</v>
      </c>
      <c r="O284" s="117">
        <f t="shared" si="37"/>
        <v>1.8005730889111973E-2</v>
      </c>
      <c r="P284" s="93">
        <f t="shared" si="38"/>
        <v>92310094</v>
      </c>
      <c r="Q284" s="103">
        <v>92310094</v>
      </c>
    </row>
    <row r="285" spans="1:17" x14ac:dyDescent="0.3">
      <c r="A285" s="91">
        <v>2202</v>
      </c>
      <c r="B285" s="92">
        <v>5</v>
      </c>
      <c r="C285" s="91" t="s">
        <v>401</v>
      </c>
      <c r="D285" s="115">
        <f>VLOOKUP($A285,INDICADORES!$A$5:$AB$350,D$19)</f>
        <v>1</v>
      </c>
      <c r="E285" s="115">
        <f>IF(A285=5201,0,VLOOKUP($A285,INDICADORES!$A$5:$AB$350,E$19))</f>
        <v>1</v>
      </c>
      <c r="F285" s="115">
        <f>IF(A285=5201,0,VLOOKUP($A285,INDICADORES!$A$5:$AB$350,F$19))</f>
        <v>5.3405354478325597E-2</v>
      </c>
      <c r="G285" s="115">
        <f>VLOOKUP($A285,INDICADORES!$A$5:$AB$350,G$19)</f>
        <v>1</v>
      </c>
      <c r="H285" s="115">
        <f>VLOOKUP($A285,INDICADORES!$A$5:$AB$350,H$19)</f>
        <v>0.80349999999999999</v>
      </c>
      <c r="I285" s="115">
        <f>VLOOKUP($A285,INDICADORES!$A$5:$AB$350,I$19)</f>
        <v>1</v>
      </c>
      <c r="J285" s="115">
        <f>VLOOKUP($A285,INDICADORES!$A$5:$AB$350,J$19)</f>
        <v>1</v>
      </c>
      <c r="K285" s="115">
        <f t="shared" si="33"/>
        <v>0.73387633861958146</v>
      </c>
      <c r="L285" s="92">
        <f t="shared" si="34"/>
        <v>29</v>
      </c>
      <c r="M285" s="92">
        <f t="shared" si="35"/>
        <v>55</v>
      </c>
      <c r="N285" s="116">
        <f t="shared" si="36"/>
        <v>0.73387633861958146</v>
      </c>
      <c r="O285" s="117">
        <f t="shared" si="37"/>
        <v>1.7995480794682033E-2</v>
      </c>
      <c r="P285" s="93">
        <f t="shared" si="38"/>
        <v>92257545</v>
      </c>
      <c r="Q285" s="103">
        <v>92257545</v>
      </c>
    </row>
    <row r="286" spans="1:17" x14ac:dyDescent="0.3">
      <c r="A286" s="91">
        <v>9113</v>
      </c>
      <c r="B286" s="92">
        <v>5</v>
      </c>
      <c r="C286" s="91" t="s">
        <v>576</v>
      </c>
      <c r="D286" s="115">
        <f>VLOOKUP($A286,INDICADORES!$A$5:$AB$350,D$19)</f>
        <v>1</v>
      </c>
      <c r="E286" s="115">
        <f>IF(A286=5201,0,VLOOKUP($A286,INDICADORES!$A$5:$AB$350,E$19))</f>
        <v>0.94656488549618323</v>
      </c>
      <c r="F286" s="115">
        <f>IF(A286=5201,0,VLOOKUP($A286,INDICADORES!$A$5:$AB$350,F$19))</f>
        <v>4.0517114010948679E-2</v>
      </c>
      <c r="G286" s="115">
        <f>VLOOKUP($A286,INDICADORES!$A$5:$AB$350,G$19)</f>
        <v>1</v>
      </c>
      <c r="H286" s="115">
        <f>VLOOKUP($A286,INDICADORES!$A$5:$AB$350,H$19)</f>
        <v>0.94879999999999998</v>
      </c>
      <c r="I286" s="115">
        <f>VLOOKUP($A286,INDICADORES!$A$5:$AB$350,I$19)</f>
        <v>1</v>
      </c>
      <c r="J286" s="115">
        <f>VLOOKUP($A286,INDICADORES!$A$5:$AB$350,J$19)</f>
        <v>1</v>
      </c>
      <c r="K286" s="115">
        <f t="shared" si="33"/>
        <v>0.73374698842640129</v>
      </c>
      <c r="L286" s="92">
        <f t="shared" si="34"/>
        <v>30</v>
      </c>
      <c r="M286" s="92">
        <f t="shared" si="35"/>
        <v>55</v>
      </c>
      <c r="N286" s="116">
        <f t="shared" si="36"/>
        <v>0.73374698842640129</v>
      </c>
      <c r="O286" s="117">
        <f t="shared" si="37"/>
        <v>1.7992308981128892E-2</v>
      </c>
      <c r="P286" s="93">
        <f t="shared" si="38"/>
        <v>92241284</v>
      </c>
      <c r="Q286" s="103">
        <v>92241284</v>
      </c>
    </row>
    <row r="287" spans="1:17" x14ac:dyDescent="0.3">
      <c r="A287" s="91">
        <v>7103</v>
      </c>
      <c r="B287" s="92">
        <v>5</v>
      </c>
      <c r="C287" s="91" t="s">
        <v>502</v>
      </c>
      <c r="D287" s="115">
        <f>VLOOKUP($A287,INDICADORES!$A$5:$AB$350,D$19)</f>
        <v>1</v>
      </c>
      <c r="E287" s="115">
        <f>IF(A287=5201,0,VLOOKUP($A287,INDICADORES!$A$5:$AB$350,E$19))</f>
        <v>0.95846645367412142</v>
      </c>
      <c r="F287" s="115">
        <f>IF(A287=5201,0,VLOOKUP($A287,INDICADORES!$A$5:$AB$350,F$19))</f>
        <v>7.6218980422305432E-2</v>
      </c>
      <c r="G287" s="115">
        <f>VLOOKUP($A287,INDICADORES!$A$5:$AB$350,G$19)</f>
        <v>1</v>
      </c>
      <c r="H287" s="115">
        <f>VLOOKUP($A287,INDICADORES!$A$5:$AB$350,H$19)</f>
        <v>0.85709999999999997</v>
      </c>
      <c r="I287" s="115">
        <f>VLOOKUP($A287,INDICADORES!$A$5:$AB$350,I$19)</f>
        <v>1</v>
      </c>
      <c r="J287" s="115">
        <f>VLOOKUP($A287,INDICADORES!$A$5:$AB$350,J$19)</f>
        <v>1</v>
      </c>
      <c r="K287" s="115">
        <f t="shared" si="33"/>
        <v>0.73308300389151881</v>
      </c>
      <c r="L287" s="92">
        <f t="shared" si="34"/>
        <v>31</v>
      </c>
      <c r="M287" s="92">
        <f t="shared" si="35"/>
        <v>55</v>
      </c>
      <c r="N287" s="116">
        <f t="shared" si="36"/>
        <v>0.73308300389151881</v>
      </c>
      <c r="O287" s="117">
        <f t="shared" si="37"/>
        <v>1.7976027326691145E-2</v>
      </c>
      <c r="P287" s="93">
        <f t="shared" si="38"/>
        <v>92157813</v>
      </c>
      <c r="Q287" s="103">
        <v>92157813</v>
      </c>
    </row>
    <row r="288" spans="1:17" x14ac:dyDescent="0.3">
      <c r="A288" s="91">
        <v>15202</v>
      </c>
      <c r="B288" s="92">
        <v>5</v>
      </c>
      <c r="C288" s="91" t="s">
        <v>712</v>
      </c>
      <c r="D288" s="115">
        <f>VLOOKUP($A288,INDICADORES!$A$5:$AB$350,D$19)</f>
        <v>1</v>
      </c>
      <c r="E288" s="115">
        <f>IF(A288=5201,0,VLOOKUP($A288,INDICADORES!$A$5:$AB$350,E$19))</f>
        <v>1</v>
      </c>
      <c r="F288" s="115">
        <f>IF(A288=5201,0,VLOOKUP($A288,INDICADORES!$A$5:$AB$350,F$19))</f>
        <v>7.8834651925485926E-3</v>
      </c>
      <c r="G288" s="115">
        <f>VLOOKUP($A288,INDICADORES!$A$5:$AB$350,G$19)</f>
        <v>1</v>
      </c>
      <c r="H288" s="115">
        <f>VLOOKUP($A288,INDICADORES!$A$5:$AB$350,H$19)</f>
        <v>0.86650000000000005</v>
      </c>
      <c r="I288" s="115">
        <f>VLOOKUP($A288,INDICADORES!$A$5:$AB$350,I$19)</f>
        <v>1</v>
      </c>
      <c r="J288" s="115">
        <f>VLOOKUP($A288,INDICADORES!$A$5:$AB$350,J$19)</f>
        <v>1</v>
      </c>
      <c r="K288" s="115">
        <f t="shared" si="33"/>
        <v>0.73194586629813729</v>
      </c>
      <c r="L288" s="92">
        <f t="shared" si="34"/>
        <v>32</v>
      </c>
      <c r="M288" s="92">
        <f t="shared" si="35"/>
        <v>55</v>
      </c>
      <c r="N288" s="116">
        <f t="shared" si="36"/>
        <v>0.73194586629813729</v>
      </c>
      <c r="O288" s="117">
        <f t="shared" si="37"/>
        <v>1.794814342221604E-2</v>
      </c>
      <c r="P288" s="93">
        <f t="shared" si="38"/>
        <v>92014860</v>
      </c>
      <c r="Q288" s="103">
        <v>92014860</v>
      </c>
    </row>
    <row r="289" spans="1:17" x14ac:dyDescent="0.3">
      <c r="A289" s="91">
        <v>16203</v>
      </c>
      <c r="B289" s="92">
        <v>5</v>
      </c>
      <c r="C289" s="91" t="s">
        <v>716</v>
      </c>
      <c r="D289" s="115">
        <f>VLOOKUP($A289,INDICADORES!$A$5:$AB$350,D$19)</f>
        <v>1</v>
      </c>
      <c r="E289" s="115">
        <f>IF(A289=5201,0,VLOOKUP($A289,INDICADORES!$A$5:$AB$350,E$19))</f>
        <v>0.89375000000000004</v>
      </c>
      <c r="F289" s="115">
        <f>IF(A289=5201,0,VLOOKUP($A289,INDICADORES!$A$5:$AB$350,F$19))</f>
        <v>8.1309089550520325E-2</v>
      </c>
      <c r="G289" s="115">
        <f>VLOOKUP($A289,INDICADORES!$A$5:$AB$350,G$19)</f>
        <v>1</v>
      </c>
      <c r="H289" s="115">
        <f>VLOOKUP($A289,INDICADORES!$A$5:$AB$350,H$19)</f>
        <v>0.97829999999999995</v>
      </c>
      <c r="I289" s="115">
        <f>VLOOKUP($A289,INDICADORES!$A$5:$AB$350,I$19)</f>
        <v>1</v>
      </c>
      <c r="J289" s="115">
        <f>VLOOKUP($A289,INDICADORES!$A$5:$AB$350,J$19)</f>
        <v>1</v>
      </c>
      <c r="K289" s="115">
        <f t="shared" ref="K289:K320" si="39">IF(D289=0,0,IF(A289=5201,SUMPRODUCT(E289:J289,$E$15:$J$15),SUMPRODUCT(E289:J289,$E$16:$J$16)))</f>
        <v>0.72988477238763017</v>
      </c>
      <c r="L289" s="92">
        <f t="shared" ref="L289:L320" si="40">RANK(K289,$K$257:$K$365,0)</f>
        <v>33</v>
      </c>
      <c r="M289" s="92">
        <f t="shared" ref="M289:M320" si="41">VLOOKUP(B289,$B$4:$E$9,4)</f>
        <v>55</v>
      </c>
      <c r="N289" s="116">
        <f t="shared" ref="N289:N320" si="42">IF(L289&lt;=M289,K289,0)</f>
        <v>0.72988477238763017</v>
      </c>
      <c r="O289" s="117">
        <f t="shared" ref="O289:O320" si="43">N289/VLOOKUP(B289,$B$4:$F$9,5,0)</f>
        <v>1.789760306012679E-2</v>
      </c>
      <c r="P289" s="93">
        <f t="shared" ref="P289:P320" si="44">ROUND(O289*VLOOKUP(B289,$B$4:$F$9,3,0),0)</f>
        <v>91755754</v>
      </c>
      <c r="Q289" s="103">
        <v>91755754</v>
      </c>
    </row>
    <row r="290" spans="1:17" x14ac:dyDescent="0.3">
      <c r="A290" s="91">
        <v>9111</v>
      </c>
      <c r="B290" s="92">
        <v>5</v>
      </c>
      <c r="C290" s="91" t="s">
        <v>574</v>
      </c>
      <c r="D290" s="115">
        <f>VLOOKUP($A290,INDICADORES!$A$5:$AB$350,D$19)</f>
        <v>1</v>
      </c>
      <c r="E290" s="115">
        <f>IF(A290=5201,0,VLOOKUP($A290,INDICADORES!$A$5:$AB$350,E$19))</f>
        <v>0.97597597597597596</v>
      </c>
      <c r="F290" s="115">
        <f>IF(A290=5201,0,VLOOKUP($A290,INDICADORES!$A$5:$AB$350,F$19))</f>
        <v>5.9877302418824441E-2</v>
      </c>
      <c r="G290" s="115">
        <f>VLOOKUP($A290,INDICADORES!$A$5:$AB$350,G$19)</f>
        <v>1</v>
      </c>
      <c r="H290" s="115">
        <f>VLOOKUP($A290,INDICADORES!$A$5:$AB$350,H$19)</f>
        <v>0.81930000000000003</v>
      </c>
      <c r="I290" s="115">
        <f>VLOOKUP($A290,INDICADORES!$A$5:$AB$350,I$19)</f>
        <v>1</v>
      </c>
      <c r="J290" s="115">
        <f>VLOOKUP($A290,INDICADORES!$A$5:$AB$350,J$19)</f>
        <v>1</v>
      </c>
      <c r="K290" s="115">
        <f t="shared" si="39"/>
        <v>0.72945591719629777</v>
      </c>
      <c r="L290" s="92">
        <f t="shared" si="40"/>
        <v>34</v>
      </c>
      <c r="M290" s="92">
        <f t="shared" si="41"/>
        <v>55</v>
      </c>
      <c r="N290" s="116">
        <f t="shared" si="42"/>
        <v>0.72945591719629777</v>
      </c>
      <c r="O290" s="117">
        <f t="shared" si="43"/>
        <v>1.7887087044071773E-2</v>
      </c>
      <c r="P290" s="93">
        <f t="shared" si="44"/>
        <v>91701842</v>
      </c>
      <c r="Q290" s="103">
        <v>91701842</v>
      </c>
    </row>
    <row r="291" spans="1:17" x14ac:dyDescent="0.3">
      <c r="A291" s="91">
        <v>7203</v>
      </c>
      <c r="B291" s="92">
        <v>5</v>
      </c>
      <c r="C291" s="91" t="s">
        <v>512</v>
      </c>
      <c r="D291" s="115">
        <f>VLOOKUP($A291,INDICADORES!$A$5:$AB$350,D$19)</f>
        <v>1</v>
      </c>
      <c r="E291" s="115">
        <f>IF(A291=5201,0,VLOOKUP($A291,INDICADORES!$A$5:$AB$350,E$19))</f>
        <v>0.90966719492868464</v>
      </c>
      <c r="F291" s="115">
        <f>IF(A291=5201,0,VLOOKUP($A291,INDICADORES!$A$5:$AB$350,F$19))</f>
        <v>7.4165828435055564E-2</v>
      </c>
      <c r="G291" s="115">
        <f>VLOOKUP($A291,INDICADORES!$A$5:$AB$350,G$19)</f>
        <v>1</v>
      </c>
      <c r="H291" s="115">
        <f>VLOOKUP($A291,INDICADORES!$A$5:$AB$350,H$19)</f>
        <v>0.9476</v>
      </c>
      <c r="I291" s="115">
        <f>VLOOKUP($A291,INDICADORES!$A$5:$AB$350,I$19)</f>
        <v>1</v>
      </c>
      <c r="J291" s="115">
        <f>VLOOKUP($A291,INDICADORES!$A$5:$AB$350,J$19)</f>
        <v>1</v>
      </c>
      <c r="K291" s="115">
        <f t="shared" si="39"/>
        <v>0.72906497533380366</v>
      </c>
      <c r="L291" s="92">
        <f t="shared" si="40"/>
        <v>35</v>
      </c>
      <c r="M291" s="92">
        <f t="shared" si="41"/>
        <v>55</v>
      </c>
      <c r="N291" s="116">
        <f t="shared" si="42"/>
        <v>0.72906497533380366</v>
      </c>
      <c r="O291" s="117">
        <f t="shared" si="43"/>
        <v>1.7877500705872636E-2</v>
      </c>
      <c r="P291" s="93">
        <f t="shared" si="44"/>
        <v>91652695</v>
      </c>
      <c r="Q291" s="103">
        <v>91652695</v>
      </c>
    </row>
    <row r="292" spans="1:17" x14ac:dyDescent="0.3">
      <c r="A292" s="91">
        <v>14108</v>
      </c>
      <c r="B292" s="92">
        <v>5</v>
      </c>
      <c r="C292" s="91" t="s">
        <v>708</v>
      </c>
      <c r="D292" s="115">
        <f>VLOOKUP($A292,INDICADORES!$A$5:$AB$350,D$19)</f>
        <v>1</v>
      </c>
      <c r="E292" s="115">
        <f>IF(A292=5201,0,VLOOKUP($A292,INDICADORES!$A$5:$AB$350,E$19))</f>
        <v>0.85654145077720212</v>
      </c>
      <c r="F292" s="115">
        <f>IF(A292=5201,0,VLOOKUP($A292,INDICADORES!$A$5:$AB$350,F$19))</f>
        <v>0.11779873106671489</v>
      </c>
      <c r="G292" s="115">
        <f>VLOOKUP($A292,INDICADORES!$A$5:$AB$350,G$19)</f>
        <v>1</v>
      </c>
      <c r="H292" s="115">
        <f>VLOOKUP($A292,INDICADORES!$A$5:$AB$350,H$19)</f>
        <v>0.99480000000000002</v>
      </c>
      <c r="I292" s="115">
        <f>VLOOKUP($A292,INDICADORES!$A$5:$AB$350,I$19)</f>
        <v>1</v>
      </c>
      <c r="J292" s="115">
        <f>VLOOKUP($A292,INDICADORES!$A$5:$AB$350,J$19)</f>
        <v>1</v>
      </c>
      <c r="K292" s="115">
        <f t="shared" si="39"/>
        <v>0.72845919053869956</v>
      </c>
      <c r="L292" s="92">
        <f t="shared" si="40"/>
        <v>36</v>
      </c>
      <c r="M292" s="92">
        <f t="shared" si="41"/>
        <v>55</v>
      </c>
      <c r="N292" s="116">
        <f t="shared" si="42"/>
        <v>0.72845919053869956</v>
      </c>
      <c r="O292" s="117">
        <f t="shared" si="43"/>
        <v>1.7862646175112712E-2</v>
      </c>
      <c r="P292" s="93">
        <f t="shared" si="44"/>
        <v>91576541</v>
      </c>
      <c r="Q292" s="103">
        <v>91576541</v>
      </c>
    </row>
    <row r="293" spans="1:17" x14ac:dyDescent="0.3">
      <c r="A293" s="91">
        <v>9116</v>
      </c>
      <c r="B293" s="92">
        <v>5</v>
      </c>
      <c r="C293" s="91" t="s">
        <v>579</v>
      </c>
      <c r="D293" s="115">
        <f>VLOOKUP($A293,INDICADORES!$A$5:$AB$350,D$19)</f>
        <v>1</v>
      </c>
      <c r="E293" s="115">
        <f>IF(A293=5201,0,VLOOKUP($A293,INDICADORES!$A$5:$AB$350,E$19))</f>
        <v>0.95546558704453444</v>
      </c>
      <c r="F293" s="115">
        <f>IF(A293=5201,0,VLOOKUP($A293,INDICADORES!$A$5:$AB$350,F$19))</f>
        <v>3.2861214079263228E-2</v>
      </c>
      <c r="G293" s="115">
        <f>VLOOKUP($A293,INDICADORES!$A$5:$AB$350,G$19)</f>
        <v>1</v>
      </c>
      <c r="H293" s="115">
        <f>VLOOKUP($A293,INDICADORES!$A$5:$AB$350,H$19)</f>
        <v>0.90540000000000009</v>
      </c>
      <c r="I293" s="115">
        <f>VLOOKUP($A293,INDICADORES!$A$5:$AB$350,I$19)</f>
        <v>1</v>
      </c>
      <c r="J293" s="115">
        <f>VLOOKUP($A293,INDICADORES!$A$5:$AB$350,J$19)</f>
        <v>1</v>
      </c>
      <c r="K293" s="115">
        <f t="shared" si="39"/>
        <v>0.72843825898540293</v>
      </c>
      <c r="L293" s="92">
        <f t="shared" si="40"/>
        <v>37</v>
      </c>
      <c r="M293" s="92">
        <f t="shared" si="41"/>
        <v>55</v>
      </c>
      <c r="N293" s="116">
        <f t="shared" si="42"/>
        <v>0.72843825898540293</v>
      </c>
      <c r="O293" s="117">
        <f t="shared" si="43"/>
        <v>1.7862132909667934E-2</v>
      </c>
      <c r="P293" s="93">
        <f t="shared" si="44"/>
        <v>91573909</v>
      </c>
      <c r="Q293" s="103">
        <v>91573909</v>
      </c>
    </row>
    <row r="294" spans="1:17" x14ac:dyDescent="0.3">
      <c r="A294" s="91">
        <v>13505</v>
      </c>
      <c r="B294" s="92">
        <v>5</v>
      </c>
      <c r="C294" s="91" t="s">
        <v>689</v>
      </c>
      <c r="D294" s="115">
        <f>VLOOKUP($A294,INDICADORES!$A$5:$AB$350,D$19)</f>
        <v>1</v>
      </c>
      <c r="E294" s="115">
        <f>IF(A294=5201,0,VLOOKUP($A294,INDICADORES!$A$5:$AB$350,E$19))</f>
        <v>0.86381322957198448</v>
      </c>
      <c r="F294" s="115">
        <f>IF(A294=5201,0,VLOOKUP($A294,INDICADORES!$A$5:$AB$350,F$19))</f>
        <v>9.675620843893129E-2</v>
      </c>
      <c r="G294" s="115">
        <f>VLOOKUP($A294,INDICADORES!$A$5:$AB$350,G$19)</f>
        <v>1</v>
      </c>
      <c r="H294" s="115">
        <f>VLOOKUP($A294,INDICADORES!$A$5:$AB$350,H$19)</f>
        <v>0.99629999999999996</v>
      </c>
      <c r="I294" s="115">
        <f>VLOOKUP($A294,INDICADORES!$A$5:$AB$350,I$19)</f>
        <v>1</v>
      </c>
      <c r="J294" s="115">
        <f>VLOOKUP($A294,INDICADORES!$A$5:$AB$350,J$19)</f>
        <v>0.99785825000000006</v>
      </c>
      <c r="K294" s="115">
        <f t="shared" si="39"/>
        <v>0.72586159495992741</v>
      </c>
      <c r="L294" s="92">
        <f t="shared" si="40"/>
        <v>38</v>
      </c>
      <c r="M294" s="92">
        <f t="shared" si="41"/>
        <v>55</v>
      </c>
      <c r="N294" s="116">
        <f t="shared" si="42"/>
        <v>0.72586159495992741</v>
      </c>
      <c r="O294" s="117">
        <f t="shared" si="43"/>
        <v>1.7798950183172065E-2</v>
      </c>
      <c r="P294" s="93">
        <f t="shared" si="44"/>
        <v>91249990</v>
      </c>
      <c r="Q294" s="103">
        <v>91249990</v>
      </c>
    </row>
    <row r="295" spans="1:17" x14ac:dyDescent="0.3">
      <c r="A295" s="91">
        <v>6205</v>
      </c>
      <c r="B295" s="92">
        <v>5</v>
      </c>
      <c r="C295" s="91" t="s">
        <v>487</v>
      </c>
      <c r="D295" s="115">
        <f>VLOOKUP($A295,INDICADORES!$A$5:$AB$350,D$19)</f>
        <v>1</v>
      </c>
      <c r="E295" s="115">
        <f>IF(A295=5201,0,VLOOKUP($A295,INDICADORES!$A$5:$AB$350,E$19))</f>
        <v>0.96164772727272729</v>
      </c>
      <c r="F295" s="115">
        <f>IF(A295=5201,0,VLOOKUP($A295,INDICADORES!$A$5:$AB$350,F$19))</f>
        <v>3.5170982330471896E-2</v>
      </c>
      <c r="G295" s="115">
        <f>VLOOKUP($A295,INDICADORES!$A$5:$AB$350,G$19)</f>
        <v>1</v>
      </c>
      <c r="H295" s="115">
        <f>VLOOKUP($A295,INDICADORES!$A$5:$AB$350,H$19)</f>
        <v>0.86780000000000002</v>
      </c>
      <c r="I295" s="115">
        <f>VLOOKUP($A295,INDICADORES!$A$5:$AB$350,I$19)</f>
        <v>1</v>
      </c>
      <c r="J295" s="115">
        <f>VLOOKUP($A295,INDICADORES!$A$5:$AB$350,J$19)</f>
        <v>1</v>
      </c>
      <c r="K295" s="115">
        <f t="shared" si="39"/>
        <v>0.72553945012807264</v>
      </c>
      <c r="L295" s="92">
        <f t="shared" si="40"/>
        <v>39</v>
      </c>
      <c r="M295" s="92">
        <f t="shared" si="41"/>
        <v>55</v>
      </c>
      <c r="N295" s="116">
        <f t="shared" si="42"/>
        <v>0.72553945012807264</v>
      </c>
      <c r="O295" s="117">
        <f t="shared" si="43"/>
        <v>1.7791050826250907E-2</v>
      </c>
      <c r="P295" s="93">
        <f t="shared" si="44"/>
        <v>91209492</v>
      </c>
      <c r="Q295" s="103">
        <v>91209492</v>
      </c>
    </row>
    <row r="296" spans="1:17" x14ac:dyDescent="0.3">
      <c r="A296" s="91">
        <v>7303</v>
      </c>
      <c r="B296" s="92">
        <v>5</v>
      </c>
      <c r="C296" s="91" t="s">
        <v>515</v>
      </c>
      <c r="D296" s="115">
        <f>VLOOKUP($A296,INDICADORES!$A$5:$AB$350,D$19)</f>
        <v>1</v>
      </c>
      <c r="E296" s="115">
        <f>IF(A296=5201,0,VLOOKUP($A296,INDICADORES!$A$5:$AB$350,E$19))</f>
        <v>0.92555640828856489</v>
      </c>
      <c r="F296" s="115">
        <f>IF(A296=5201,0,VLOOKUP($A296,INDICADORES!$A$5:$AB$350,F$19))</f>
        <v>9.5114285702404225E-2</v>
      </c>
      <c r="G296" s="115">
        <f>VLOOKUP($A296,INDICADORES!$A$5:$AB$350,G$19)</f>
        <v>1</v>
      </c>
      <c r="H296" s="115">
        <f>VLOOKUP($A296,INDICADORES!$A$5:$AB$350,H$19)</f>
        <v>0.8529000000000001</v>
      </c>
      <c r="I296" s="115">
        <f>VLOOKUP($A296,INDICADORES!$A$5:$AB$350,I$19)</f>
        <v>1</v>
      </c>
      <c r="J296" s="115">
        <f>VLOOKUP($A296,INDICADORES!$A$5:$AB$350,J$19)</f>
        <v>0.96875</v>
      </c>
      <c r="K296" s="115">
        <f t="shared" si="39"/>
        <v>0.72409581432659886</v>
      </c>
      <c r="L296" s="92">
        <f t="shared" si="40"/>
        <v>40</v>
      </c>
      <c r="M296" s="92">
        <f t="shared" si="41"/>
        <v>55</v>
      </c>
      <c r="N296" s="116">
        <f t="shared" si="42"/>
        <v>0.72409581432659886</v>
      </c>
      <c r="O296" s="117">
        <f t="shared" si="43"/>
        <v>1.7755651237828688E-2</v>
      </c>
      <c r="P296" s="93">
        <f t="shared" si="44"/>
        <v>91028009</v>
      </c>
      <c r="Q296" s="103">
        <v>91028009</v>
      </c>
    </row>
    <row r="297" spans="1:17" x14ac:dyDescent="0.3">
      <c r="A297" s="91">
        <v>16104</v>
      </c>
      <c r="B297" s="92">
        <v>5</v>
      </c>
      <c r="C297" s="91" t="s">
        <v>719</v>
      </c>
      <c r="D297" s="115">
        <f>VLOOKUP($A297,INDICADORES!$A$5:$AB$350,D$19)</f>
        <v>1</v>
      </c>
      <c r="E297" s="115">
        <f>IF(A297=5201,0,VLOOKUP($A297,INDICADORES!$A$5:$AB$350,E$19))</f>
        <v>0.88148148148148153</v>
      </c>
      <c r="F297" s="115">
        <f>IF(A297=5201,0,VLOOKUP($A297,INDICADORES!$A$5:$AB$350,F$19))</f>
        <v>6.717910543669274E-2</v>
      </c>
      <c r="G297" s="115">
        <f>VLOOKUP($A297,INDICADORES!$A$5:$AB$350,G$19)</f>
        <v>1</v>
      </c>
      <c r="H297" s="115">
        <f>VLOOKUP($A297,INDICADORES!$A$5:$AB$350,H$19)</f>
        <v>0.98930000000000007</v>
      </c>
      <c r="I297" s="115">
        <f>VLOOKUP($A297,INDICADORES!$A$5:$AB$350,I$19)</f>
        <v>1</v>
      </c>
      <c r="J297" s="115">
        <f>VLOOKUP($A297,INDICADORES!$A$5:$AB$350,J$19)</f>
        <v>1</v>
      </c>
      <c r="K297" s="115">
        <f t="shared" si="39"/>
        <v>0.72370829487769184</v>
      </c>
      <c r="L297" s="92">
        <f t="shared" si="40"/>
        <v>41</v>
      </c>
      <c r="M297" s="92">
        <f t="shared" si="41"/>
        <v>55</v>
      </c>
      <c r="N297" s="116">
        <f t="shared" si="42"/>
        <v>0.72370829487769184</v>
      </c>
      <c r="O297" s="117">
        <f t="shared" si="43"/>
        <v>1.7746148821095251E-2</v>
      </c>
      <c r="P297" s="93">
        <f t="shared" si="44"/>
        <v>90979293</v>
      </c>
      <c r="Q297" s="103">
        <v>90979293</v>
      </c>
    </row>
    <row r="298" spans="1:17" x14ac:dyDescent="0.3">
      <c r="A298" s="91">
        <v>9206</v>
      </c>
      <c r="B298" s="92">
        <v>5</v>
      </c>
      <c r="C298" s="91" t="s">
        <v>589</v>
      </c>
      <c r="D298" s="115">
        <f>VLOOKUP($A298,INDICADORES!$A$5:$AB$350,D$19)</f>
        <v>1</v>
      </c>
      <c r="E298" s="115">
        <f>IF(A298=5201,0,VLOOKUP($A298,INDICADORES!$A$5:$AB$350,E$19))</f>
        <v>0.9</v>
      </c>
      <c r="F298" s="115">
        <f>IF(A298=5201,0,VLOOKUP($A298,INDICADORES!$A$5:$AB$350,F$19))</f>
        <v>6.6882403945944371E-2</v>
      </c>
      <c r="G298" s="115">
        <f>VLOOKUP($A298,INDICADORES!$A$5:$AB$350,G$19)</f>
        <v>1</v>
      </c>
      <c r="H298" s="115">
        <f>VLOOKUP($A298,INDICADORES!$A$5:$AB$350,H$19)</f>
        <v>0.94440000000000002</v>
      </c>
      <c r="I298" s="115">
        <f>VLOOKUP($A298,INDICADORES!$A$5:$AB$350,I$19)</f>
        <v>1</v>
      </c>
      <c r="J298" s="115">
        <f>VLOOKUP($A298,INDICADORES!$A$5:$AB$350,J$19)</f>
        <v>1</v>
      </c>
      <c r="K298" s="115">
        <f t="shared" si="39"/>
        <v>0.72338060098648616</v>
      </c>
      <c r="L298" s="92">
        <f t="shared" si="40"/>
        <v>42</v>
      </c>
      <c r="M298" s="92">
        <f t="shared" si="41"/>
        <v>55</v>
      </c>
      <c r="N298" s="116">
        <f t="shared" si="42"/>
        <v>0.72338060098648616</v>
      </c>
      <c r="O298" s="117">
        <f t="shared" si="43"/>
        <v>1.7738113394940459E-2</v>
      </c>
      <c r="P298" s="93">
        <f t="shared" si="44"/>
        <v>90938098</v>
      </c>
      <c r="Q298" s="103">
        <v>90938098</v>
      </c>
    </row>
    <row r="299" spans="1:17" x14ac:dyDescent="0.3">
      <c r="A299" s="91">
        <v>8302</v>
      </c>
      <c r="B299" s="92">
        <v>5</v>
      </c>
      <c r="C299" s="91" t="s">
        <v>548</v>
      </c>
      <c r="D299" s="115">
        <f>VLOOKUP($A299,INDICADORES!$A$5:$AB$350,D$19)</f>
        <v>1</v>
      </c>
      <c r="E299" s="115">
        <f>IF(A299=5201,0,VLOOKUP($A299,INDICADORES!$A$5:$AB$350,E$19))</f>
        <v>0.88043478260869568</v>
      </c>
      <c r="F299" s="115">
        <f>IF(A299=5201,0,VLOOKUP($A299,INDICADORES!$A$5:$AB$350,F$19))</f>
        <v>0.12858948540573845</v>
      </c>
      <c r="G299" s="115">
        <f>VLOOKUP($A299,INDICADORES!$A$5:$AB$350,G$19)</f>
        <v>1</v>
      </c>
      <c r="H299" s="115">
        <f>VLOOKUP($A299,INDICADORES!$A$5:$AB$350,H$19)</f>
        <v>0.87980000000000003</v>
      </c>
      <c r="I299" s="115">
        <f>VLOOKUP($A299,INDICADORES!$A$5:$AB$350,I$19)</f>
        <v>1</v>
      </c>
      <c r="J299" s="115">
        <f>VLOOKUP($A299,INDICADORES!$A$5:$AB$350,J$19)</f>
        <v>1</v>
      </c>
      <c r="K299" s="115">
        <f t="shared" si="39"/>
        <v>0.72226954526447817</v>
      </c>
      <c r="L299" s="92">
        <f t="shared" si="40"/>
        <v>43</v>
      </c>
      <c r="M299" s="92">
        <f t="shared" si="41"/>
        <v>55</v>
      </c>
      <c r="N299" s="116">
        <f t="shared" si="42"/>
        <v>0.72226954526447817</v>
      </c>
      <c r="O299" s="117">
        <f t="shared" si="43"/>
        <v>1.7710869047555144E-2</v>
      </c>
      <c r="P299" s="93">
        <f t="shared" si="44"/>
        <v>90798424</v>
      </c>
      <c r="Q299" s="103">
        <v>90798424</v>
      </c>
    </row>
    <row r="300" spans="1:17" x14ac:dyDescent="0.3">
      <c r="A300" s="91">
        <v>7202</v>
      </c>
      <c r="B300" s="92">
        <v>5</v>
      </c>
      <c r="C300" s="91" t="s">
        <v>511</v>
      </c>
      <c r="D300" s="115">
        <f>VLOOKUP($A300,INDICADORES!$A$5:$AB$350,D$19)</f>
        <v>1</v>
      </c>
      <c r="E300" s="115">
        <f>IF(A300=5201,0,VLOOKUP($A300,INDICADORES!$A$5:$AB$350,E$19))</f>
        <v>1</v>
      </c>
      <c r="F300" s="115">
        <f>IF(A300=5201,0,VLOOKUP($A300,INDICADORES!$A$5:$AB$350,F$19))</f>
        <v>6.9497392394401086E-2</v>
      </c>
      <c r="G300" s="115">
        <f>VLOOKUP($A300,INDICADORES!$A$5:$AB$350,G$19)</f>
        <v>1</v>
      </c>
      <c r="H300" s="115">
        <f>VLOOKUP($A300,INDICADORES!$A$5:$AB$350,H$19)</f>
        <v>0.70810000000000006</v>
      </c>
      <c r="I300" s="115">
        <f>VLOOKUP($A300,INDICADORES!$A$5:$AB$350,I$19)</f>
        <v>1</v>
      </c>
      <c r="J300" s="115">
        <f>VLOOKUP($A300,INDICADORES!$A$5:$AB$350,J$19)</f>
        <v>0.95832499999999998</v>
      </c>
      <c r="K300" s="115">
        <f t="shared" si="39"/>
        <v>0.72150559809860038</v>
      </c>
      <c r="L300" s="92">
        <f t="shared" si="40"/>
        <v>44</v>
      </c>
      <c r="M300" s="92">
        <f t="shared" si="41"/>
        <v>55</v>
      </c>
      <c r="N300" s="116">
        <f t="shared" si="42"/>
        <v>0.72150559809860038</v>
      </c>
      <c r="O300" s="117">
        <f t="shared" si="43"/>
        <v>1.7692136195944796E-2</v>
      </c>
      <c r="P300" s="93">
        <f t="shared" si="44"/>
        <v>90702386</v>
      </c>
      <c r="Q300" s="103">
        <v>90702386</v>
      </c>
    </row>
    <row r="301" spans="1:17" x14ac:dyDescent="0.3">
      <c r="A301" s="91">
        <v>10206</v>
      </c>
      <c r="B301" s="92">
        <v>5</v>
      </c>
      <c r="C301" s="91" t="s">
        <v>609</v>
      </c>
      <c r="D301" s="115">
        <f>VLOOKUP($A301,INDICADORES!$A$5:$AB$350,D$19)</f>
        <v>1</v>
      </c>
      <c r="E301" s="115">
        <f>IF(A301=5201,0,VLOOKUP($A301,INDICADORES!$A$5:$AB$350,E$19))</f>
        <v>1</v>
      </c>
      <c r="F301" s="115">
        <f>IF(A301=5201,0,VLOOKUP($A301,INDICADORES!$A$5:$AB$350,F$19))</f>
        <v>2.8382143081381227E-2</v>
      </c>
      <c r="G301" s="115">
        <f>VLOOKUP($A301,INDICADORES!$A$5:$AB$350,G$19)</f>
        <v>1</v>
      </c>
      <c r="H301" s="115">
        <f>VLOOKUP($A301,INDICADORES!$A$5:$AB$350,H$19)</f>
        <v>0.71660000000000001</v>
      </c>
      <c r="I301" s="115">
        <f>VLOOKUP($A301,INDICADORES!$A$5:$AB$350,I$19)</f>
        <v>1</v>
      </c>
      <c r="J301" s="115">
        <f>VLOOKUP($A301,INDICADORES!$A$5:$AB$350,J$19)</f>
        <v>1</v>
      </c>
      <c r="K301" s="115">
        <f t="shared" si="39"/>
        <v>0.71458553577034534</v>
      </c>
      <c r="L301" s="92">
        <f t="shared" si="40"/>
        <v>45</v>
      </c>
      <c r="M301" s="92">
        <f t="shared" si="41"/>
        <v>55</v>
      </c>
      <c r="N301" s="116">
        <f t="shared" si="42"/>
        <v>0.71458553577034534</v>
      </c>
      <c r="O301" s="117">
        <f t="shared" si="43"/>
        <v>1.7522448413176985E-2</v>
      </c>
      <c r="P301" s="93">
        <f t="shared" si="44"/>
        <v>89832447</v>
      </c>
      <c r="Q301" s="103">
        <v>89832447</v>
      </c>
    </row>
    <row r="302" spans="1:17" x14ac:dyDescent="0.3">
      <c r="A302" s="91">
        <v>6109</v>
      </c>
      <c r="B302" s="92">
        <v>5</v>
      </c>
      <c r="C302" s="91" t="s">
        <v>475</v>
      </c>
      <c r="D302" s="115">
        <f>VLOOKUP($A302,INDICADORES!$A$5:$AB$350,D$19)</f>
        <v>1</v>
      </c>
      <c r="E302" s="115">
        <f>IF(A302=5201,0,VLOOKUP($A302,INDICADORES!$A$5:$AB$350,E$19))</f>
        <v>0.90959409594095941</v>
      </c>
      <c r="F302" s="115">
        <f>IF(A302=5201,0,VLOOKUP($A302,INDICADORES!$A$5:$AB$350,F$19))</f>
        <v>0.10660889731171752</v>
      </c>
      <c r="G302" s="115">
        <f>VLOOKUP($A302,INDICADORES!$A$5:$AB$350,G$19)</f>
        <v>1</v>
      </c>
      <c r="H302" s="115">
        <f>VLOOKUP($A302,INDICADORES!$A$5:$AB$350,H$19)</f>
        <v>0.79159999999999997</v>
      </c>
      <c r="I302" s="115">
        <f>VLOOKUP($A302,INDICADORES!$A$5:$AB$350,I$19)</f>
        <v>1</v>
      </c>
      <c r="J302" s="115">
        <f>VLOOKUP($A302,INDICADORES!$A$5:$AB$350,J$19)</f>
        <v>1</v>
      </c>
      <c r="K302" s="115">
        <f t="shared" si="39"/>
        <v>0.71375015790726526</v>
      </c>
      <c r="L302" s="92">
        <f t="shared" si="40"/>
        <v>46</v>
      </c>
      <c r="M302" s="92">
        <f t="shared" si="41"/>
        <v>55</v>
      </c>
      <c r="N302" s="116">
        <f t="shared" si="42"/>
        <v>0.71375015790726526</v>
      </c>
      <c r="O302" s="117">
        <f t="shared" si="43"/>
        <v>1.7501963999795245E-2</v>
      </c>
      <c r="P302" s="93">
        <f t="shared" si="44"/>
        <v>89727429</v>
      </c>
      <c r="Q302" s="103">
        <v>89727429</v>
      </c>
    </row>
    <row r="303" spans="1:17" x14ac:dyDescent="0.3">
      <c r="A303" s="91">
        <v>12402</v>
      </c>
      <c r="B303" s="92">
        <v>5</v>
      </c>
      <c r="C303" s="91" t="s">
        <v>644</v>
      </c>
      <c r="D303" s="115">
        <f>VLOOKUP($A303,INDICADORES!$A$5:$AB$350,D$19)</f>
        <v>1</v>
      </c>
      <c r="E303" s="115">
        <f>IF(A303=5201,0,VLOOKUP($A303,INDICADORES!$A$5:$AB$350,E$19))</f>
        <v>0.86</v>
      </c>
      <c r="F303" s="115">
        <f>IF(A303=5201,0,VLOOKUP($A303,INDICADORES!$A$5:$AB$350,F$19))</f>
        <v>4.573919641234829E-2</v>
      </c>
      <c r="G303" s="115">
        <f>VLOOKUP($A303,INDICADORES!$A$5:$AB$350,G$19)</f>
        <v>1</v>
      </c>
      <c r="H303" s="115">
        <f>VLOOKUP($A303,INDICADORES!$A$5:$AB$350,H$19)</f>
        <v>0.99470000000000003</v>
      </c>
      <c r="I303" s="115">
        <f>VLOOKUP($A303,INDICADORES!$A$5:$AB$350,I$19)</f>
        <v>1</v>
      </c>
      <c r="J303" s="115">
        <f>VLOOKUP($A303,INDICADORES!$A$5:$AB$350,J$19)</f>
        <v>1</v>
      </c>
      <c r="K303" s="115">
        <f t="shared" si="39"/>
        <v>0.71163979910308717</v>
      </c>
      <c r="L303" s="92">
        <f t="shared" si="40"/>
        <v>47</v>
      </c>
      <c r="M303" s="92">
        <f t="shared" si="41"/>
        <v>55</v>
      </c>
      <c r="N303" s="116">
        <f t="shared" si="42"/>
        <v>0.71163979910308717</v>
      </c>
      <c r="O303" s="117">
        <f t="shared" si="43"/>
        <v>1.7450215606596046E-2</v>
      </c>
      <c r="P303" s="93">
        <f t="shared" si="44"/>
        <v>89462130</v>
      </c>
      <c r="Q303" s="103">
        <v>89462130</v>
      </c>
    </row>
    <row r="304" spans="1:17" x14ac:dyDescent="0.3">
      <c r="A304" s="91">
        <v>7110</v>
      </c>
      <c r="B304" s="92">
        <v>5</v>
      </c>
      <c r="C304" s="91" t="s">
        <v>509</v>
      </c>
      <c r="D304" s="115">
        <f>VLOOKUP($A304,INDICADORES!$A$5:$AB$350,D$19)</f>
        <v>1</v>
      </c>
      <c r="E304" s="115">
        <f>IF(A304=5201,0,VLOOKUP($A304,INDICADORES!$A$5:$AB$350,E$19))</f>
        <v>0.88338658146964855</v>
      </c>
      <c r="F304" s="115">
        <f>IF(A304=5201,0,VLOOKUP($A304,INDICADORES!$A$5:$AB$350,F$19))</f>
        <v>0.13504586762485024</v>
      </c>
      <c r="G304" s="115">
        <f>VLOOKUP($A304,INDICADORES!$A$5:$AB$350,G$19)</f>
        <v>1</v>
      </c>
      <c r="H304" s="115">
        <f>VLOOKUP($A304,INDICADORES!$A$5:$AB$350,H$19)</f>
        <v>0.754</v>
      </c>
      <c r="I304" s="115">
        <f>VLOOKUP($A304,INDICADORES!$A$5:$AB$350,I$19)</f>
        <v>1</v>
      </c>
      <c r="J304" s="115">
        <f>VLOOKUP($A304,INDICADORES!$A$5:$AB$350,J$19)</f>
        <v>1</v>
      </c>
      <c r="K304" s="115">
        <f t="shared" si="39"/>
        <v>0.70604677042058961</v>
      </c>
      <c r="L304" s="92">
        <f t="shared" si="40"/>
        <v>48</v>
      </c>
      <c r="M304" s="92">
        <f t="shared" si="41"/>
        <v>55</v>
      </c>
      <c r="N304" s="116">
        <f t="shared" si="42"/>
        <v>0.70604677042058961</v>
      </c>
      <c r="O304" s="117">
        <f t="shared" si="43"/>
        <v>1.7313068195045335E-2</v>
      </c>
      <c r="P304" s="93">
        <f t="shared" si="44"/>
        <v>88759016</v>
      </c>
      <c r="Q304" s="103">
        <v>88759016</v>
      </c>
    </row>
    <row r="305" spans="1:17" x14ac:dyDescent="0.3">
      <c r="A305" s="91">
        <v>5104</v>
      </c>
      <c r="B305" s="92">
        <v>5</v>
      </c>
      <c r="C305" s="91" t="s">
        <v>433</v>
      </c>
      <c r="D305" s="115">
        <f>VLOOKUP($A305,INDICADORES!$A$5:$AB$350,D$19)</f>
        <v>1</v>
      </c>
      <c r="E305" s="115">
        <f>IF(A305=5201,0,VLOOKUP($A305,INDICADORES!$A$5:$AB$350,E$19))</f>
        <v>0.93913043478260871</v>
      </c>
      <c r="F305" s="115">
        <f>IF(A305=5201,0,VLOOKUP($A305,INDICADORES!$A$5:$AB$350,F$19))</f>
        <v>2.8427624243993428E-2</v>
      </c>
      <c r="G305" s="115">
        <f>VLOOKUP($A305,INDICADORES!$A$5:$AB$350,G$19)</f>
        <v>1</v>
      </c>
      <c r="H305" s="115">
        <f>VLOOKUP($A305,INDICADORES!$A$5:$AB$350,H$19)</f>
        <v>0.86269999999999991</v>
      </c>
      <c r="I305" s="115">
        <f>VLOOKUP($A305,INDICADORES!$A$5:$AB$350,I$19)</f>
        <v>1</v>
      </c>
      <c r="J305" s="115">
        <f>VLOOKUP($A305,INDICADORES!$A$5:$AB$350,J$19)</f>
        <v>0.75</v>
      </c>
      <c r="K305" s="115">
        <f t="shared" si="39"/>
        <v>0.70270755823491138</v>
      </c>
      <c r="L305" s="92">
        <f t="shared" si="40"/>
        <v>49</v>
      </c>
      <c r="M305" s="92">
        <f t="shared" si="41"/>
        <v>55</v>
      </c>
      <c r="N305" s="116">
        <f t="shared" si="42"/>
        <v>0.70270755823491138</v>
      </c>
      <c r="O305" s="117">
        <f t="shared" si="43"/>
        <v>1.7231186922146181E-2</v>
      </c>
      <c r="P305" s="93">
        <f t="shared" si="44"/>
        <v>88339235</v>
      </c>
      <c r="Q305" s="103">
        <v>88339235</v>
      </c>
    </row>
    <row r="306" spans="1:17" x14ac:dyDescent="0.3">
      <c r="A306" s="91">
        <v>6206</v>
      </c>
      <c r="B306" s="92">
        <v>5</v>
      </c>
      <c r="C306" s="91" t="s">
        <v>488</v>
      </c>
      <c r="D306" s="115">
        <f>VLOOKUP($A306,INDICADORES!$A$5:$AB$350,D$19)</f>
        <v>1</v>
      </c>
      <c r="E306" s="115">
        <f>IF(A306=5201,0,VLOOKUP($A306,INDICADORES!$A$5:$AB$350,E$19))</f>
        <v>0.8365122615803815</v>
      </c>
      <c r="F306" s="115">
        <f>IF(A306=5201,0,VLOOKUP($A306,INDICADORES!$A$5:$AB$350,F$19))</f>
        <v>5.0849986909244999E-2</v>
      </c>
      <c r="G306" s="115">
        <f>VLOOKUP($A306,INDICADORES!$A$5:$AB$350,G$19)</f>
        <v>1</v>
      </c>
      <c r="H306" s="115">
        <f>VLOOKUP($A306,INDICADORES!$A$5:$AB$350,H$19)</f>
        <v>0.97840000000000005</v>
      </c>
      <c r="I306" s="115">
        <f>VLOOKUP($A306,INDICADORES!$A$5:$AB$350,I$19)</f>
        <v>1</v>
      </c>
      <c r="J306" s="115">
        <f>VLOOKUP($A306,INDICADORES!$A$5:$AB$350,J$19)</f>
        <v>1</v>
      </c>
      <c r="K306" s="115">
        <f t="shared" si="39"/>
        <v>0.70225178828044477</v>
      </c>
      <c r="L306" s="92">
        <f t="shared" si="40"/>
        <v>50</v>
      </c>
      <c r="M306" s="92">
        <f t="shared" si="41"/>
        <v>55</v>
      </c>
      <c r="N306" s="116">
        <f t="shared" si="42"/>
        <v>0.70225178828044477</v>
      </c>
      <c r="O306" s="117">
        <f t="shared" si="43"/>
        <v>1.7220010925550044E-2</v>
      </c>
      <c r="P306" s="93">
        <f t="shared" si="44"/>
        <v>88281938</v>
      </c>
      <c r="Q306" s="103">
        <v>88281938</v>
      </c>
    </row>
    <row r="307" spans="1:17" x14ac:dyDescent="0.3">
      <c r="A307" s="91">
        <v>7408</v>
      </c>
      <c r="B307" s="92">
        <v>5</v>
      </c>
      <c r="C307" s="91" t="s">
        <v>529</v>
      </c>
      <c r="D307" s="115">
        <f>VLOOKUP($A307,INDICADORES!$A$5:$AB$350,D$19)</f>
        <v>1</v>
      </c>
      <c r="E307" s="115">
        <f>IF(A307=5201,0,VLOOKUP($A307,INDICADORES!$A$5:$AB$350,E$19))</f>
        <v>0.84101174345076779</v>
      </c>
      <c r="F307" s="115">
        <f>IF(A307=5201,0,VLOOKUP($A307,INDICADORES!$A$5:$AB$350,F$19))</f>
        <v>9.4973408054096695E-2</v>
      </c>
      <c r="G307" s="115">
        <f>VLOOKUP($A307,INDICADORES!$A$5:$AB$350,G$19)</f>
        <v>1</v>
      </c>
      <c r="H307" s="115">
        <f>VLOOKUP($A307,INDICADORES!$A$5:$AB$350,H$19)</f>
        <v>0.88829999999999998</v>
      </c>
      <c r="I307" s="115">
        <f>VLOOKUP($A307,INDICADORES!$A$5:$AB$350,I$19)</f>
        <v>0.99861802514841336</v>
      </c>
      <c r="J307" s="115">
        <f>VLOOKUP($A307,INDICADORES!$A$5:$AB$350,J$19)</f>
        <v>1</v>
      </c>
      <c r="K307" s="115">
        <f t="shared" si="39"/>
        <v>0.70127336347871361</v>
      </c>
      <c r="L307" s="92">
        <f t="shared" si="40"/>
        <v>51</v>
      </c>
      <c r="M307" s="92">
        <f t="shared" si="41"/>
        <v>55</v>
      </c>
      <c r="N307" s="116">
        <f t="shared" si="42"/>
        <v>0.70127336347871361</v>
      </c>
      <c r="O307" s="117">
        <f t="shared" si="43"/>
        <v>1.7196018838870002E-2</v>
      </c>
      <c r="P307" s="93">
        <f t="shared" si="44"/>
        <v>88158938</v>
      </c>
      <c r="Q307" s="103">
        <v>88158938</v>
      </c>
    </row>
    <row r="308" spans="1:17" x14ac:dyDescent="0.3">
      <c r="A308" s="91">
        <v>7405</v>
      </c>
      <c r="B308" s="92">
        <v>5</v>
      </c>
      <c r="C308" s="91" t="s">
        <v>526</v>
      </c>
      <c r="D308" s="115">
        <f>VLOOKUP($A308,INDICADORES!$A$5:$AB$350,D$19)</f>
        <v>1</v>
      </c>
      <c r="E308" s="115">
        <f>IF(A308=5201,0,VLOOKUP($A308,INDICADORES!$A$5:$AB$350,E$19))</f>
        <v>0.88292682926829269</v>
      </c>
      <c r="F308" s="115">
        <f>IF(A308=5201,0,VLOOKUP($A308,INDICADORES!$A$5:$AB$350,F$19))</f>
        <v>0.10710986111402462</v>
      </c>
      <c r="G308" s="115">
        <f>VLOOKUP($A308,INDICADORES!$A$5:$AB$350,G$19)</f>
        <v>1</v>
      </c>
      <c r="H308" s="115">
        <f>VLOOKUP($A308,INDICADORES!$A$5:$AB$350,H$19)</f>
        <v>0.75450000000000006</v>
      </c>
      <c r="I308" s="115">
        <f>VLOOKUP($A308,INDICADORES!$A$5:$AB$350,I$19)</f>
        <v>1</v>
      </c>
      <c r="J308" s="115">
        <f>VLOOKUP($A308,INDICADORES!$A$5:$AB$350,J$19)</f>
        <v>1</v>
      </c>
      <c r="K308" s="115">
        <f t="shared" si="39"/>
        <v>0.69897685552240874</v>
      </c>
      <c r="L308" s="92">
        <f t="shared" si="40"/>
        <v>52</v>
      </c>
      <c r="M308" s="92">
        <f t="shared" si="41"/>
        <v>55</v>
      </c>
      <c r="N308" s="116">
        <f t="shared" si="42"/>
        <v>0.69897685552240874</v>
      </c>
      <c r="O308" s="117">
        <f t="shared" si="43"/>
        <v>1.7139705857175763E-2</v>
      </c>
      <c r="P308" s="93">
        <f t="shared" si="44"/>
        <v>87870238</v>
      </c>
      <c r="Q308" s="103">
        <v>87870238</v>
      </c>
    </row>
    <row r="309" spans="1:17" x14ac:dyDescent="0.3">
      <c r="A309" s="91">
        <v>10209</v>
      </c>
      <c r="B309" s="92">
        <v>5</v>
      </c>
      <c r="C309" s="91" t="s">
        <v>612</v>
      </c>
      <c r="D309" s="115">
        <f>VLOOKUP($A309,INDICADORES!$A$5:$AB$350,D$19)</f>
        <v>1</v>
      </c>
      <c r="E309" s="115">
        <f>IF(A309=5201,0,VLOOKUP($A309,INDICADORES!$A$5:$AB$350,E$19))</f>
        <v>0.83018867924528306</v>
      </c>
      <c r="F309" s="115">
        <f>IF(A309=5201,0,VLOOKUP($A309,INDICADORES!$A$5:$AB$350,F$19))</f>
        <v>3.7025903008020097E-2</v>
      </c>
      <c r="G309" s="115">
        <f>VLOOKUP($A309,INDICADORES!$A$5:$AB$350,G$19)</f>
        <v>1</v>
      </c>
      <c r="H309" s="115">
        <f>VLOOKUP($A309,INDICADORES!$A$5:$AB$350,H$19)</f>
        <v>0.99299999999999999</v>
      </c>
      <c r="I309" s="115">
        <f>VLOOKUP($A309,INDICADORES!$A$5:$AB$350,I$19)</f>
        <v>1</v>
      </c>
      <c r="J309" s="115">
        <f>VLOOKUP($A309,INDICADORES!$A$5:$AB$350,J$19)</f>
        <v>1</v>
      </c>
      <c r="K309" s="115">
        <f t="shared" si="39"/>
        <v>0.69877251348785419</v>
      </c>
      <c r="L309" s="92">
        <f t="shared" si="40"/>
        <v>53</v>
      </c>
      <c r="M309" s="92">
        <f t="shared" si="41"/>
        <v>55</v>
      </c>
      <c r="N309" s="116">
        <f t="shared" si="42"/>
        <v>0.69877251348785419</v>
      </c>
      <c r="O309" s="117">
        <f t="shared" si="43"/>
        <v>1.7134695158554127E-2</v>
      </c>
      <c r="P309" s="93">
        <f t="shared" si="44"/>
        <v>87844550</v>
      </c>
      <c r="Q309" s="103">
        <v>87844550</v>
      </c>
    </row>
    <row r="310" spans="1:17" x14ac:dyDescent="0.3">
      <c r="A310" s="91">
        <v>9121</v>
      </c>
      <c r="B310" s="92">
        <v>5</v>
      </c>
      <c r="C310" s="91" t="s">
        <v>584</v>
      </c>
      <c r="D310" s="115">
        <f>VLOOKUP($A310,INDICADORES!$A$5:$AB$350,D$19)</f>
        <v>1</v>
      </c>
      <c r="E310" s="115">
        <f>IF(A310=5201,0,VLOOKUP($A310,INDICADORES!$A$5:$AB$350,E$19))</f>
        <v>0.8571428571428571</v>
      </c>
      <c r="F310" s="115">
        <f>IF(A310=5201,0,VLOOKUP($A310,INDICADORES!$A$5:$AB$350,F$19))</f>
        <v>7.2956217373609272E-2</v>
      </c>
      <c r="G310" s="115">
        <f>VLOOKUP($A310,INDICADORES!$A$5:$AB$350,G$19)</f>
        <v>1</v>
      </c>
      <c r="H310" s="115">
        <f>VLOOKUP($A310,INDICADORES!$A$5:$AB$350,H$19)</f>
        <v>0.86480000000000001</v>
      </c>
      <c r="I310" s="115">
        <f>VLOOKUP($A310,INDICADORES!$A$5:$AB$350,I$19)</f>
        <v>0.99941512467710669</v>
      </c>
      <c r="J310" s="115">
        <f>VLOOKUP($A310,INDICADORES!$A$5:$AB$350,J$19)</f>
        <v>1</v>
      </c>
      <c r="K310" s="115">
        <f t="shared" si="39"/>
        <v>0.69792981057725778</v>
      </c>
      <c r="L310" s="92">
        <f t="shared" si="40"/>
        <v>54</v>
      </c>
      <c r="M310" s="92">
        <f t="shared" si="41"/>
        <v>55</v>
      </c>
      <c r="N310" s="116">
        <f t="shared" si="42"/>
        <v>0.69792981057725778</v>
      </c>
      <c r="O310" s="117">
        <f t="shared" si="43"/>
        <v>1.711403112669314E-2</v>
      </c>
      <c r="P310" s="93">
        <f t="shared" si="44"/>
        <v>87738611</v>
      </c>
      <c r="Q310" s="103">
        <v>87738611</v>
      </c>
    </row>
    <row r="311" spans="1:17" x14ac:dyDescent="0.3">
      <c r="A311" s="91">
        <v>7104</v>
      </c>
      <c r="B311" s="92">
        <v>5</v>
      </c>
      <c r="C311" s="91" t="s">
        <v>503</v>
      </c>
      <c r="D311" s="115">
        <f>VLOOKUP($A311,INDICADORES!$A$5:$AB$350,D$19)</f>
        <v>1</v>
      </c>
      <c r="E311" s="115">
        <f>IF(A311=5201,0,VLOOKUP($A311,INDICADORES!$A$5:$AB$350,E$19))</f>
        <v>0.81132075471698117</v>
      </c>
      <c r="F311" s="115">
        <f>IF(A311=5201,0,VLOOKUP($A311,INDICADORES!$A$5:$AB$350,F$19))</f>
        <v>6.365314567998942E-2</v>
      </c>
      <c r="G311" s="115">
        <f>VLOOKUP($A311,INDICADORES!$A$5:$AB$350,G$19)</f>
        <v>1</v>
      </c>
      <c r="H311" s="115">
        <f>VLOOKUP($A311,INDICADORES!$A$5:$AB$350,H$19)</f>
        <v>0.96479999999999999</v>
      </c>
      <c r="I311" s="115">
        <f>VLOOKUP($A311,INDICADORES!$A$5:$AB$350,I$19)</f>
        <v>1</v>
      </c>
      <c r="J311" s="115">
        <f>VLOOKUP($A311,INDICADORES!$A$5:$AB$350,J$19)</f>
        <v>1</v>
      </c>
      <c r="K311" s="115">
        <f t="shared" si="39"/>
        <v>0.6945955505709408</v>
      </c>
      <c r="L311" s="92">
        <f t="shared" si="40"/>
        <v>55</v>
      </c>
      <c r="M311" s="92">
        <f t="shared" si="41"/>
        <v>55</v>
      </c>
      <c r="N311" s="116">
        <f t="shared" si="42"/>
        <v>0.6945955505709408</v>
      </c>
      <c r="O311" s="117">
        <f t="shared" si="43"/>
        <v>1.7032271286852797E-2</v>
      </c>
      <c r="P311" s="93">
        <f t="shared" si="44"/>
        <v>87319453</v>
      </c>
      <c r="Q311" s="103">
        <v>87319454</v>
      </c>
    </row>
    <row r="312" spans="1:17" x14ac:dyDescent="0.3">
      <c r="A312" s="91">
        <v>7305</v>
      </c>
      <c r="B312" s="92">
        <v>5</v>
      </c>
      <c r="C312" s="91" t="s">
        <v>517</v>
      </c>
      <c r="D312" s="115">
        <f>VLOOKUP($A312,INDICADORES!$A$5:$AB$350,D$19)</f>
        <v>1</v>
      </c>
      <c r="E312" s="115">
        <f>IF(A312=5201,0,VLOOKUP($A312,INDICADORES!$A$5:$AB$350,E$19))</f>
        <v>0.72243346007604559</v>
      </c>
      <c r="F312" s="115">
        <f>IF(A312=5201,0,VLOOKUP($A312,INDICADORES!$A$5:$AB$350,F$19))</f>
        <v>0.234993020395458</v>
      </c>
      <c r="G312" s="115">
        <f>VLOOKUP($A312,INDICADORES!$A$5:$AB$350,G$19)</f>
        <v>1</v>
      </c>
      <c r="H312" s="115">
        <f>VLOOKUP($A312,INDICADORES!$A$5:$AB$350,H$19)</f>
        <v>0.86950000000000005</v>
      </c>
      <c r="I312" s="115">
        <f>VLOOKUP($A312,INDICADORES!$A$5:$AB$350,I$19)</f>
        <v>1</v>
      </c>
      <c r="J312" s="115">
        <f>VLOOKUP($A312,INDICADORES!$A$5:$AB$350,J$19)</f>
        <v>1</v>
      </c>
      <c r="K312" s="115">
        <f t="shared" si="39"/>
        <v>0.69202496612548059</v>
      </c>
      <c r="L312" s="92">
        <f t="shared" si="40"/>
        <v>56</v>
      </c>
      <c r="M312" s="92">
        <f t="shared" si="41"/>
        <v>55</v>
      </c>
      <c r="N312" s="116">
        <f t="shared" si="42"/>
        <v>0</v>
      </c>
      <c r="O312" s="117">
        <f t="shared" si="43"/>
        <v>0</v>
      </c>
      <c r="P312" s="93">
        <f t="shared" si="44"/>
        <v>0</v>
      </c>
      <c r="Q312" s="103">
        <v>0</v>
      </c>
    </row>
    <row r="313" spans="1:17" x14ac:dyDescent="0.3">
      <c r="A313" s="91">
        <v>9208</v>
      </c>
      <c r="B313" s="92">
        <v>5</v>
      </c>
      <c r="C313" s="91" t="s">
        <v>591</v>
      </c>
      <c r="D313" s="115">
        <f>VLOOKUP($A313,INDICADORES!$A$5:$AB$350,D$19)</f>
        <v>1</v>
      </c>
      <c r="E313" s="115">
        <f>IF(A313=5201,0,VLOOKUP($A313,INDICADORES!$A$5:$AB$350,E$19))</f>
        <v>0.8540540540540541</v>
      </c>
      <c r="F313" s="115">
        <f>IF(A313=5201,0,VLOOKUP($A313,INDICADORES!$A$5:$AB$350,F$19))</f>
        <v>5.1091646928646178E-2</v>
      </c>
      <c r="G313" s="115">
        <f>VLOOKUP($A313,INDICADORES!$A$5:$AB$350,G$19)</f>
        <v>1</v>
      </c>
      <c r="H313" s="115">
        <f>VLOOKUP($A313,INDICADORES!$A$5:$AB$350,H$19)</f>
        <v>0.86529999999999996</v>
      </c>
      <c r="I313" s="115">
        <f>VLOOKUP($A313,INDICADORES!$A$5:$AB$350,I$19)</f>
        <v>1</v>
      </c>
      <c r="J313" s="115">
        <f>VLOOKUP($A313,INDICADORES!$A$5:$AB$350,J$19)</f>
        <v>0.97917500000000002</v>
      </c>
      <c r="K313" s="115">
        <f t="shared" si="39"/>
        <v>0.69044558065108053</v>
      </c>
      <c r="L313" s="92">
        <f t="shared" si="40"/>
        <v>57</v>
      </c>
      <c r="M313" s="92">
        <f t="shared" si="41"/>
        <v>55</v>
      </c>
      <c r="N313" s="116">
        <f t="shared" si="42"/>
        <v>0</v>
      </c>
      <c r="O313" s="117">
        <f t="shared" si="43"/>
        <v>0</v>
      </c>
      <c r="P313" s="93">
        <f t="shared" si="44"/>
        <v>0</v>
      </c>
      <c r="Q313" s="103">
        <v>0</v>
      </c>
    </row>
    <row r="314" spans="1:17" x14ac:dyDescent="0.3">
      <c r="A314" s="91">
        <v>8314</v>
      </c>
      <c r="B314" s="92">
        <v>5</v>
      </c>
      <c r="C314" s="91" t="s">
        <v>560</v>
      </c>
      <c r="D314" s="115">
        <f>VLOOKUP($A314,INDICADORES!$A$5:$AB$350,D$19)</f>
        <v>1</v>
      </c>
      <c r="E314" s="115">
        <f>IF(A314=5201,0,VLOOKUP($A314,INDICADORES!$A$5:$AB$350,E$19))</f>
        <v>0.93506493506493504</v>
      </c>
      <c r="F314" s="115">
        <f>IF(A314=5201,0,VLOOKUP($A314,INDICADORES!$A$5:$AB$350,F$19))</f>
        <v>5.9129336825973718E-2</v>
      </c>
      <c r="G314" s="115">
        <f>VLOOKUP($A314,INDICADORES!$A$5:$AB$350,G$19)</f>
        <v>1</v>
      </c>
      <c r="H314" s="115">
        <f>VLOOKUP($A314,INDICADORES!$A$5:$AB$350,H$19)</f>
        <v>0.64650000000000007</v>
      </c>
      <c r="I314" s="115">
        <f>VLOOKUP($A314,INDICADORES!$A$5:$AB$350,I$19)</f>
        <v>1</v>
      </c>
      <c r="J314" s="115">
        <f>VLOOKUP($A314,INDICADORES!$A$5:$AB$350,J$19)</f>
        <v>1</v>
      </c>
      <c r="K314" s="115">
        <f t="shared" si="39"/>
        <v>0.68903006147922086</v>
      </c>
      <c r="L314" s="92">
        <f t="shared" si="40"/>
        <v>58</v>
      </c>
      <c r="M314" s="92">
        <f t="shared" si="41"/>
        <v>55</v>
      </c>
      <c r="N314" s="116">
        <f t="shared" si="42"/>
        <v>0</v>
      </c>
      <c r="O314" s="117">
        <f t="shared" si="43"/>
        <v>0</v>
      </c>
      <c r="P314" s="93">
        <f t="shared" si="44"/>
        <v>0</v>
      </c>
      <c r="Q314" s="103">
        <v>0</v>
      </c>
    </row>
    <row r="315" spans="1:17" x14ac:dyDescent="0.3">
      <c r="A315" s="91">
        <v>3302</v>
      </c>
      <c r="B315" s="92">
        <v>5</v>
      </c>
      <c r="C315" s="91" t="s">
        <v>411</v>
      </c>
      <c r="D315" s="115">
        <f>VLOOKUP($A315,INDICADORES!$A$5:$AB$350,D$19)</f>
        <v>1</v>
      </c>
      <c r="E315" s="115">
        <f>IF(A315=5201,0,VLOOKUP($A315,INDICADORES!$A$5:$AB$350,E$19))</f>
        <v>0.81454545454545457</v>
      </c>
      <c r="F315" s="115">
        <f>IF(A315=5201,0,VLOOKUP($A315,INDICADORES!$A$5:$AB$350,F$19))</f>
        <v>4.9019309770487289E-2</v>
      </c>
      <c r="G315" s="115">
        <f>VLOOKUP($A315,INDICADORES!$A$5:$AB$350,G$19)</f>
        <v>1</v>
      </c>
      <c r="H315" s="115">
        <f>VLOOKUP($A315,INDICADORES!$A$5:$AB$350,H$19)</f>
        <v>0.93859999999999999</v>
      </c>
      <c r="I315" s="115">
        <f>VLOOKUP($A315,INDICADORES!$A$5:$AB$350,I$19)</f>
        <v>1</v>
      </c>
      <c r="J315" s="115">
        <f>VLOOKUP($A315,INDICADORES!$A$5:$AB$350,J$19)</f>
        <v>1</v>
      </c>
      <c r="K315" s="115">
        <f t="shared" si="39"/>
        <v>0.68813573653353088</v>
      </c>
      <c r="L315" s="92">
        <f t="shared" si="40"/>
        <v>59</v>
      </c>
      <c r="M315" s="92">
        <f t="shared" si="41"/>
        <v>55</v>
      </c>
      <c r="N315" s="116">
        <f t="shared" si="42"/>
        <v>0</v>
      </c>
      <c r="O315" s="117">
        <f t="shared" si="43"/>
        <v>0</v>
      </c>
      <c r="P315" s="93">
        <f t="shared" si="44"/>
        <v>0</v>
      </c>
      <c r="Q315" s="103">
        <v>0</v>
      </c>
    </row>
    <row r="316" spans="1:17" x14ac:dyDescent="0.3">
      <c r="A316" s="91">
        <v>1404</v>
      </c>
      <c r="B316" s="92">
        <v>5</v>
      </c>
      <c r="C316" s="91" t="s">
        <v>391</v>
      </c>
      <c r="D316" s="115">
        <f>VLOOKUP($A316,INDICADORES!$A$5:$AB$350,D$19)</f>
        <v>1</v>
      </c>
      <c r="E316" s="115">
        <f>IF(A316=5201,0,VLOOKUP($A316,INDICADORES!$A$5:$AB$350,E$19))</f>
        <v>1</v>
      </c>
      <c r="F316" s="115">
        <f>IF(A316=5201,0,VLOOKUP($A316,INDICADORES!$A$5:$AB$350,F$19))</f>
        <v>5.2109259257583168E-2</v>
      </c>
      <c r="G316" s="115">
        <f>VLOOKUP($A316,INDICADORES!$A$5:$AB$350,G$19)</f>
        <v>1</v>
      </c>
      <c r="H316" s="115">
        <f>VLOOKUP($A316,INDICADORES!$A$5:$AB$350,H$19)</f>
        <v>0.57509999999999994</v>
      </c>
      <c r="I316" s="115">
        <f>VLOOKUP($A316,INDICADORES!$A$5:$AB$350,I$19)</f>
        <v>1</v>
      </c>
      <c r="J316" s="115">
        <f>VLOOKUP($A316,INDICADORES!$A$5:$AB$350,J$19)</f>
        <v>0.77082500000000009</v>
      </c>
      <c r="K316" s="115">
        <f t="shared" si="39"/>
        <v>0.68783356481439584</v>
      </c>
      <c r="L316" s="92">
        <f t="shared" si="40"/>
        <v>60</v>
      </c>
      <c r="M316" s="92">
        <f t="shared" si="41"/>
        <v>55</v>
      </c>
      <c r="N316" s="116">
        <f t="shared" si="42"/>
        <v>0</v>
      </c>
      <c r="O316" s="117">
        <f t="shared" si="43"/>
        <v>0</v>
      </c>
      <c r="P316" s="93">
        <f t="shared" si="44"/>
        <v>0</v>
      </c>
      <c r="Q316" s="103">
        <v>0</v>
      </c>
    </row>
    <row r="317" spans="1:17" x14ac:dyDescent="0.3">
      <c r="A317" s="91">
        <v>9205</v>
      </c>
      <c r="B317" s="92">
        <v>5</v>
      </c>
      <c r="C317" s="91" t="s">
        <v>563</v>
      </c>
      <c r="D317" s="115">
        <f>VLOOKUP($A317,INDICADORES!$A$5:$AB$350,D$19)</f>
        <v>1</v>
      </c>
      <c r="E317" s="115">
        <f>IF(A317=5201,0,VLOOKUP($A317,INDICADORES!$A$5:$AB$350,E$19))</f>
        <v>0.85856079404466501</v>
      </c>
      <c r="F317" s="115">
        <f>IF(A317=5201,0,VLOOKUP($A317,INDICADORES!$A$5:$AB$350,F$19))</f>
        <v>3.4140713872229507E-2</v>
      </c>
      <c r="G317" s="115">
        <f>VLOOKUP($A317,INDICADORES!$A$5:$AB$350,G$19)</f>
        <v>1</v>
      </c>
      <c r="H317" s="115">
        <f>VLOOKUP($A317,INDICADORES!$A$5:$AB$350,H$19)</f>
        <v>0.84030000000000005</v>
      </c>
      <c r="I317" s="115">
        <f>VLOOKUP($A317,INDICADORES!$A$5:$AB$350,I$19)</f>
        <v>1</v>
      </c>
      <c r="J317" s="115">
        <f>VLOOKUP($A317,INDICADORES!$A$5:$AB$350,J$19)</f>
        <v>1</v>
      </c>
      <c r="K317" s="115">
        <f t="shared" si="39"/>
        <v>0.68507645638369019</v>
      </c>
      <c r="L317" s="92">
        <f t="shared" si="40"/>
        <v>61</v>
      </c>
      <c r="M317" s="92">
        <f t="shared" si="41"/>
        <v>55</v>
      </c>
      <c r="N317" s="116">
        <f t="shared" si="42"/>
        <v>0</v>
      </c>
      <c r="O317" s="117">
        <f t="shared" si="43"/>
        <v>0</v>
      </c>
      <c r="P317" s="93">
        <f t="shared" si="44"/>
        <v>0</v>
      </c>
      <c r="Q317" s="103">
        <v>0</v>
      </c>
    </row>
    <row r="318" spans="1:17" x14ac:dyDescent="0.3">
      <c r="A318" s="91">
        <v>9110</v>
      </c>
      <c r="B318" s="92">
        <v>5</v>
      </c>
      <c r="C318" s="91" t="s">
        <v>573</v>
      </c>
      <c r="D318" s="115">
        <f>VLOOKUP($A318,INDICADORES!$A$5:$AB$350,D$19)</f>
        <v>1</v>
      </c>
      <c r="E318" s="115">
        <f>IF(A318=5201,0,VLOOKUP($A318,INDICADORES!$A$5:$AB$350,E$19))</f>
        <v>0.82278481012658233</v>
      </c>
      <c r="F318" s="115">
        <f>IF(A318=5201,0,VLOOKUP($A318,INDICADORES!$A$5:$AB$350,F$19))</f>
        <v>4.8294664859297405E-2</v>
      </c>
      <c r="G318" s="115">
        <f>VLOOKUP($A318,INDICADORES!$A$5:$AB$350,G$19)</f>
        <v>1</v>
      </c>
      <c r="H318" s="115">
        <f>VLOOKUP($A318,INDICADORES!$A$5:$AB$350,H$19)</f>
        <v>0.89680000000000004</v>
      </c>
      <c r="I318" s="115">
        <f>VLOOKUP($A318,INDICADORES!$A$5:$AB$350,I$19)</f>
        <v>1</v>
      </c>
      <c r="J318" s="115">
        <f>VLOOKUP($A318,INDICADORES!$A$5:$AB$350,J$19)</f>
        <v>1</v>
      </c>
      <c r="K318" s="115">
        <f t="shared" si="39"/>
        <v>0.68456834975912817</v>
      </c>
      <c r="L318" s="92">
        <f t="shared" si="40"/>
        <v>62</v>
      </c>
      <c r="M318" s="92">
        <f t="shared" si="41"/>
        <v>55</v>
      </c>
      <c r="N318" s="116">
        <f t="shared" si="42"/>
        <v>0</v>
      </c>
      <c r="O318" s="117">
        <f t="shared" si="43"/>
        <v>0</v>
      </c>
      <c r="P318" s="93">
        <f t="shared" si="44"/>
        <v>0</v>
      </c>
      <c r="Q318" s="103">
        <v>0</v>
      </c>
    </row>
    <row r="319" spans="1:17" x14ac:dyDescent="0.3">
      <c r="A319" s="91">
        <v>6113</v>
      </c>
      <c r="B319" s="92">
        <v>5</v>
      </c>
      <c r="C319" s="91" t="s">
        <v>479</v>
      </c>
      <c r="D319" s="115">
        <f>VLOOKUP($A319,INDICADORES!$A$5:$AB$350,D$19)</f>
        <v>1</v>
      </c>
      <c r="E319" s="115">
        <f>IF(A319=5201,0,VLOOKUP($A319,INDICADORES!$A$5:$AB$350,E$19))</f>
        <v>0.78807947019867552</v>
      </c>
      <c r="F319" s="115">
        <f>IF(A319=5201,0,VLOOKUP($A319,INDICADORES!$A$5:$AB$350,F$19))</f>
        <v>0.114752369548589</v>
      </c>
      <c r="G319" s="115">
        <f>VLOOKUP($A319,INDICADORES!$A$5:$AB$350,G$19)</f>
        <v>1</v>
      </c>
      <c r="H319" s="115">
        <f>VLOOKUP($A319,INDICADORES!$A$5:$AB$350,H$19)</f>
        <v>0.86680000000000001</v>
      </c>
      <c r="I319" s="115">
        <f>VLOOKUP($A319,INDICADORES!$A$5:$AB$350,I$19)</f>
        <v>1</v>
      </c>
      <c r="J319" s="115">
        <f>VLOOKUP($A319,INDICADORES!$A$5:$AB$350,J$19)</f>
        <v>1</v>
      </c>
      <c r="K319" s="115">
        <f t="shared" si="39"/>
        <v>0.68453590695668376</v>
      </c>
      <c r="L319" s="92">
        <f t="shared" si="40"/>
        <v>63</v>
      </c>
      <c r="M319" s="92">
        <f t="shared" si="41"/>
        <v>55</v>
      </c>
      <c r="N319" s="116">
        <f t="shared" si="42"/>
        <v>0</v>
      </c>
      <c r="O319" s="117">
        <f t="shared" si="43"/>
        <v>0</v>
      </c>
      <c r="P319" s="93">
        <f t="shared" si="44"/>
        <v>0</v>
      </c>
      <c r="Q319" s="103">
        <v>0</v>
      </c>
    </row>
    <row r="320" spans="1:17" x14ac:dyDescent="0.3">
      <c r="A320" s="91">
        <v>6302</v>
      </c>
      <c r="B320" s="92">
        <v>5</v>
      </c>
      <c r="C320" s="91" t="s">
        <v>490</v>
      </c>
      <c r="D320" s="115">
        <f>VLOOKUP($A320,INDICADORES!$A$5:$AB$350,D$19)</f>
        <v>1</v>
      </c>
      <c r="E320" s="115">
        <f>IF(A320=5201,0,VLOOKUP($A320,INDICADORES!$A$5:$AB$350,E$19))</f>
        <v>0.74869109947643975</v>
      </c>
      <c r="F320" s="115">
        <f>IF(A320=5201,0,VLOOKUP($A320,INDICADORES!$A$5:$AB$350,F$19))</f>
        <v>0.10356709878487887</v>
      </c>
      <c r="G320" s="115">
        <f>VLOOKUP($A320,INDICADORES!$A$5:$AB$350,G$19)</f>
        <v>1</v>
      </c>
      <c r="H320" s="115">
        <f>VLOOKUP($A320,INDICADORES!$A$5:$AB$350,H$19)</f>
        <v>0.96319999999999995</v>
      </c>
      <c r="I320" s="115">
        <f>VLOOKUP($A320,INDICADORES!$A$5:$AB$350,I$19)</f>
        <v>1</v>
      </c>
      <c r="J320" s="115">
        <f>VLOOKUP($A320,INDICADORES!$A$5:$AB$350,J$19)</f>
        <v>1</v>
      </c>
      <c r="K320" s="115">
        <f t="shared" si="39"/>
        <v>0.68241365951297372</v>
      </c>
      <c r="L320" s="92">
        <f t="shared" si="40"/>
        <v>64</v>
      </c>
      <c r="M320" s="92">
        <f t="shared" si="41"/>
        <v>55</v>
      </c>
      <c r="N320" s="116">
        <f t="shared" si="42"/>
        <v>0</v>
      </c>
      <c r="O320" s="117">
        <f t="shared" si="43"/>
        <v>0</v>
      </c>
      <c r="P320" s="93">
        <f t="shared" si="44"/>
        <v>0</v>
      </c>
      <c r="Q320" s="103">
        <v>0</v>
      </c>
    </row>
    <row r="321" spans="1:17" x14ac:dyDescent="0.3">
      <c r="A321" s="91">
        <v>8308</v>
      </c>
      <c r="B321" s="92">
        <v>5</v>
      </c>
      <c r="C321" s="91" t="s">
        <v>554</v>
      </c>
      <c r="D321" s="115">
        <f>VLOOKUP($A321,INDICADORES!$A$5:$AB$350,D$19)</f>
        <v>1</v>
      </c>
      <c r="E321" s="115">
        <f>IF(A321=5201,0,VLOOKUP($A321,INDICADORES!$A$5:$AB$350,E$19))</f>
        <v>0.82608695652173914</v>
      </c>
      <c r="F321" s="115">
        <f>IF(A321=5201,0,VLOOKUP($A321,INDICADORES!$A$5:$AB$350,F$19))</f>
        <v>4.9534711874408936E-2</v>
      </c>
      <c r="G321" s="115">
        <f>VLOOKUP($A321,INDICADORES!$A$5:$AB$350,G$19)</f>
        <v>1</v>
      </c>
      <c r="H321" s="115">
        <f>VLOOKUP($A321,INDICADORES!$A$5:$AB$350,H$19)</f>
        <v>0.87150000000000005</v>
      </c>
      <c r="I321" s="115">
        <f>VLOOKUP($A321,INDICADORES!$A$5:$AB$350,I$19)</f>
        <v>0.99104005733730161</v>
      </c>
      <c r="J321" s="115">
        <f>VLOOKUP($A321,INDICADORES!$A$5:$AB$350,J$19)</f>
        <v>1</v>
      </c>
      <c r="K321" s="115">
        <f t="shared" ref="K321:K352" si="45">IF(D321=0,0,IF(A321=5201,SUMPRODUCT(E321:J321,$E$15:$J$15),SUMPRODUCT(E321:J321,$E$16:$J$16)))</f>
        <v>0.68179111561807604</v>
      </c>
      <c r="L321" s="92">
        <f t="shared" ref="L321:L352" si="46">RANK(K321,$K$257:$K$365,0)</f>
        <v>65</v>
      </c>
      <c r="M321" s="92">
        <f t="shared" ref="M321:M352" si="47">VLOOKUP(B321,$B$4:$E$9,4)</f>
        <v>55</v>
      </c>
      <c r="N321" s="116">
        <f t="shared" ref="N321:N352" si="48">IF(L321&lt;=M321,K321,0)</f>
        <v>0</v>
      </c>
      <c r="O321" s="117">
        <f t="shared" ref="O321:O352" si="49">N321/VLOOKUP(B321,$B$4:$F$9,5,0)</f>
        <v>0</v>
      </c>
      <c r="P321" s="93">
        <f t="shared" ref="P321:P352" si="50">ROUND(O321*VLOOKUP(B321,$B$4:$F$9,3,0),0)</f>
        <v>0</v>
      </c>
      <c r="Q321" s="103">
        <v>0</v>
      </c>
    </row>
    <row r="322" spans="1:17" x14ac:dyDescent="0.3">
      <c r="A322" s="91">
        <v>4302</v>
      </c>
      <c r="B322" s="92">
        <v>5</v>
      </c>
      <c r="C322" s="91" t="s">
        <v>425</v>
      </c>
      <c r="D322" s="115">
        <f>VLOOKUP($A322,INDICADORES!$A$5:$AB$350,D$19)</f>
        <v>1</v>
      </c>
      <c r="E322" s="115">
        <f>IF(A322=5201,0,VLOOKUP($A322,INDICADORES!$A$5:$AB$350,E$19))</f>
        <v>0.96671709531013617</v>
      </c>
      <c r="F322" s="115">
        <f>IF(A322=5201,0,VLOOKUP($A322,INDICADORES!$A$5:$AB$350,F$19))</f>
        <v>5.3508087102649322E-2</v>
      </c>
      <c r="G322" s="115">
        <f>VLOOKUP($A322,INDICADORES!$A$5:$AB$350,G$19)</f>
        <v>1</v>
      </c>
      <c r="H322" s="115">
        <f>VLOOKUP($A322,INDICADORES!$A$5:$AB$350,H$19)</f>
        <v>0.52910000000000001</v>
      </c>
      <c r="I322" s="115">
        <f>VLOOKUP($A322,INDICADORES!$A$5:$AB$350,I$19)</f>
        <v>1</v>
      </c>
      <c r="J322" s="115">
        <f>VLOOKUP($A322,INDICADORES!$A$5:$AB$350,J$19)</f>
        <v>1</v>
      </c>
      <c r="K322" s="115">
        <f t="shared" si="45"/>
        <v>0.68109300513421012</v>
      </c>
      <c r="L322" s="92">
        <f t="shared" si="46"/>
        <v>66</v>
      </c>
      <c r="M322" s="92">
        <f t="shared" si="47"/>
        <v>55</v>
      </c>
      <c r="N322" s="116">
        <f t="shared" si="48"/>
        <v>0</v>
      </c>
      <c r="O322" s="117">
        <f t="shared" si="49"/>
        <v>0</v>
      </c>
      <c r="P322" s="93">
        <f t="shared" si="50"/>
        <v>0</v>
      </c>
      <c r="Q322" s="103">
        <v>0</v>
      </c>
    </row>
    <row r="323" spans="1:17" x14ac:dyDescent="0.3">
      <c r="A323" s="91">
        <v>16105</v>
      </c>
      <c r="B323" s="92">
        <v>5</v>
      </c>
      <c r="C323" s="91" t="s">
        <v>722</v>
      </c>
      <c r="D323" s="115">
        <f>VLOOKUP($A323,INDICADORES!$A$5:$AB$350,D$19)</f>
        <v>1</v>
      </c>
      <c r="E323" s="115">
        <f>IF(A323=5201,0,VLOOKUP($A323,INDICADORES!$A$5:$AB$350,E$19))</f>
        <v>0.7769784172661871</v>
      </c>
      <c r="F323" s="115">
        <f>IF(A323=5201,0,VLOOKUP($A323,INDICADORES!$A$5:$AB$350,F$19))</f>
        <v>0.13358371391732696</v>
      </c>
      <c r="G323" s="115">
        <f>VLOOKUP($A323,INDICADORES!$A$5:$AB$350,G$19)</f>
        <v>1</v>
      </c>
      <c r="H323" s="115">
        <f>VLOOKUP($A323,INDICADORES!$A$5:$AB$350,H$19)</f>
        <v>0.81200000000000006</v>
      </c>
      <c r="I323" s="115">
        <f>VLOOKUP($A323,INDICADORES!$A$5:$AB$350,I$19)</f>
        <v>0.99724855665613321</v>
      </c>
      <c r="J323" s="115">
        <f>VLOOKUP($A323,INDICADORES!$A$5:$AB$350,J$19)</f>
        <v>1</v>
      </c>
      <c r="K323" s="115">
        <f t="shared" si="45"/>
        <v>0.67700080235530402</v>
      </c>
      <c r="L323" s="92">
        <f t="shared" si="46"/>
        <v>67</v>
      </c>
      <c r="M323" s="92">
        <f t="shared" si="47"/>
        <v>55</v>
      </c>
      <c r="N323" s="116">
        <f t="shared" si="48"/>
        <v>0</v>
      </c>
      <c r="O323" s="117">
        <f t="shared" si="49"/>
        <v>0</v>
      </c>
      <c r="P323" s="93">
        <f t="shared" si="50"/>
        <v>0</v>
      </c>
      <c r="Q323" s="103">
        <v>0</v>
      </c>
    </row>
    <row r="324" spans="1:17" x14ac:dyDescent="0.3">
      <c r="A324" s="91">
        <v>7107</v>
      </c>
      <c r="B324" s="92">
        <v>5</v>
      </c>
      <c r="C324" s="91" t="s">
        <v>506</v>
      </c>
      <c r="D324" s="115">
        <f>VLOOKUP($A324,INDICADORES!$A$5:$AB$350,D$19)</f>
        <v>1</v>
      </c>
      <c r="E324" s="115">
        <f>IF(A324=5201,0,VLOOKUP($A324,INDICADORES!$A$5:$AB$350,E$19))</f>
        <v>0.78186968838526916</v>
      </c>
      <c r="F324" s="115">
        <f>IF(A324=5201,0,VLOOKUP($A324,INDICADORES!$A$5:$AB$350,F$19))</f>
        <v>0.13746648772111025</v>
      </c>
      <c r="G324" s="115">
        <f>VLOOKUP($A324,INDICADORES!$A$5:$AB$350,G$19)</f>
        <v>1</v>
      </c>
      <c r="H324" s="115">
        <f>VLOOKUP($A324,INDICADORES!$A$5:$AB$350,H$19)</f>
        <v>0.79280000000000006</v>
      </c>
      <c r="I324" s="115">
        <f>VLOOKUP($A324,INDICADORES!$A$5:$AB$350,I$19)</f>
        <v>1</v>
      </c>
      <c r="J324" s="115">
        <f>VLOOKUP($A324,INDICADORES!$A$5:$AB$350,J$19)</f>
        <v>1</v>
      </c>
      <c r="K324" s="115">
        <f t="shared" si="45"/>
        <v>0.67694101286512187</v>
      </c>
      <c r="L324" s="92">
        <f t="shared" si="46"/>
        <v>68</v>
      </c>
      <c r="M324" s="92">
        <f t="shared" si="47"/>
        <v>55</v>
      </c>
      <c r="N324" s="116">
        <f t="shared" si="48"/>
        <v>0</v>
      </c>
      <c r="O324" s="117">
        <f t="shared" si="49"/>
        <v>0</v>
      </c>
      <c r="P324" s="93">
        <f t="shared" si="50"/>
        <v>0</v>
      </c>
      <c r="Q324" s="103">
        <v>0</v>
      </c>
    </row>
    <row r="325" spans="1:17" x14ac:dyDescent="0.3">
      <c r="A325" s="91">
        <v>7109</v>
      </c>
      <c r="B325" s="92">
        <v>5</v>
      </c>
      <c r="C325" s="91" t="s">
        <v>508</v>
      </c>
      <c r="D325" s="115">
        <f>VLOOKUP($A325,INDICADORES!$A$5:$AB$350,D$19)</f>
        <v>1</v>
      </c>
      <c r="E325" s="115">
        <f>IF(A325=5201,0,VLOOKUP($A325,INDICADORES!$A$5:$AB$350,E$19))</f>
        <v>0.74833110814419224</v>
      </c>
      <c r="F325" s="115">
        <f>IF(A325=5201,0,VLOOKUP($A325,INDICADORES!$A$5:$AB$350,F$19))</f>
        <v>0.11328059493903207</v>
      </c>
      <c r="G325" s="115">
        <f>VLOOKUP($A325,INDICADORES!$A$5:$AB$350,G$19)</f>
        <v>1</v>
      </c>
      <c r="H325" s="115">
        <f>VLOOKUP($A325,INDICADORES!$A$5:$AB$350,H$19)</f>
        <v>0.9083</v>
      </c>
      <c r="I325" s="115">
        <f>VLOOKUP($A325,INDICADORES!$A$5:$AB$350,I$19)</f>
        <v>1</v>
      </c>
      <c r="J325" s="115">
        <f>VLOOKUP($A325,INDICADORES!$A$5:$AB$350,J$19)</f>
        <v>1</v>
      </c>
      <c r="K325" s="115">
        <f t="shared" si="45"/>
        <v>0.6764810365852254</v>
      </c>
      <c r="L325" s="92">
        <f t="shared" si="46"/>
        <v>69</v>
      </c>
      <c r="M325" s="92">
        <f t="shared" si="47"/>
        <v>55</v>
      </c>
      <c r="N325" s="116">
        <f t="shared" si="48"/>
        <v>0</v>
      </c>
      <c r="O325" s="117">
        <f t="shared" si="49"/>
        <v>0</v>
      </c>
      <c r="P325" s="93">
        <f t="shared" si="50"/>
        <v>0</v>
      </c>
      <c r="Q325" s="103">
        <v>0</v>
      </c>
    </row>
    <row r="326" spans="1:17" x14ac:dyDescent="0.3">
      <c r="A326" s="91">
        <v>8307</v>
      </c>
      <c r="B326" s="92">
        <v>5</v>
      </c>
      <c r="C326" s="91" t="s">
        <v>553</v>
      </c>
      <c r="D326" s="115">
        <f>VLOOKUP($A326,INDICADORES!$A$5:$AB$350,D$19)</f>
        <v>1</v>
      </c>
      <c r="E326" s="115">
        <f>IF(A326=5201,0,VLOOKUP($A326,INDICADORES!$A$5:$AB$350,E$19))</f>
        <v>0.77500000000000002</v>
      </c>
      <c r="F326" s="115">
        <f>IF(A326=5201,0,VLOOKUP($A326,INDICADORES!$A$5:$AB$350,F$19))</f>
        <v>0.1223619539098087</v>
      </c>
      <c r="G326" s="115">
        <f>VLOOKUP($A326,INDICADORES!$A$5:$AB$350,G$19)</f>
        <v>1</v>
      </c>
      <c r="H326" s="115">
        <f>VLOOKUP($A326,INDICADORES!$A$5:$AB$350,H$19)</f>
        <v>0.81940000000000002</v>
      </c>
      <c r="I326" s="115">
        <f>VLOOKUP($A326,INDICADORES!$A$5:$AB$350,I$19)</f>
        <v>1</v>
      </c>
      <c r="J326" s="115">
        <f>VLOOKUP($A326,INDICADORES!$A$5:$AB$350,J$19)</f>
        <v>1</v>
      </c>
      <c r="K326" s="115">
        <f t="shared" si="45"/>
        <v>0.67475048847745223</v>
      </c>
      <c r="L326" s="92">
        <f t="shared" si="46"/>
        <v>70</v>
      </c>
      <c r="M326" s="92">
        <f t="shared" si="47"/>
        <v>55</v>
      </c>
      <c r="N326" s="116">
        <f t="shared" si="48"/>
        <v>0</v>
      </c>
      <c r="O326" s="117">
        <f t="shared" si="49"/>
        <v>0</v>
      </c>
      <c r="P326" s="93">
        <f t="shared" si="50"/>
        <v>0</v>
      </c>
      <c r="Q326" s="103">
        <v>0</v>
      </c>
    </row>
    <row r="327" spans="1:17" x14ac:dyDescent="0.3">
      <c r="A327" s="91">
        <v>16107</v>
      </c>
      <c r="B327" s="92">
        <v>5</v>
      </c>
      <c r="C327" s="91" t="s">
        <v>725</v>
      </c>
      <c r="D327" s="115">
        <f>VLOOKUP($A327,INDICADORES!$A$5:$AB$350,D$19)</f>
        <v>1</v>
      </c>
      <c r="E327" s="115">
        <f>IF(A327=5201,0,VLOOKUP($A327,INDICADORES!$A$5:$AB$350,E$19))</f>
        <v>0.81700753498385359</v>
      </c>
      <c r="F327" s="115">
        <f>IF(A327=5201,0,VLOOKUP($A327,INDICADORES!$A$5:$AB$350,F$19))</f>
        <v>6.1753988361345366E-2</v>
      </c>
      <c r="G327" s="115">
        <f>VLOOKUP($A327,INDICADORES!$A$5:$AB$350,G$19)</f>
        <v>1</v>
      </c>
      <c r="H327" s="115">
        <f>VLOOKUP($A327,INDICADORES!$A$5:$AB$350,H$19)</f>
        <v>0.80480000000000007</v>
      </c>
      <c r="I327" s="115">
        <f>VLOOKUP($A327,INDICADORES!$A$5:$AB$350,I$19)</f>
        <v>1</v>
      </c>
      <c r="J327" s="115">
        <f>VLOOKUP($A327,INDICADORES!$A$5:$AB$350,J$19)</f>
        <v>0.98387924999999998</v>
      </c>
      <c r="K327" s="115">
        <f t="shared" si="45"/>
        <v>0.67130509683468509</v>
      </c>
      <c r="L327" s="92">
        <f t="shared" si="46"/>
        <v>71</v>
      </c>
      <c r="M327" s="92">
        <f t="shared" si="47"/>
        <v>55</v>
      </c>
      <c r="N327" s="116">
        <f t="shared" si="48"/>
        <v>0</v>
      </c>
      <c r="O327" s="117">
        <f t="shared" si="49"/>
        <v>0</v>
      </c>
      <c r="P327" s="93">
        <f t="shared" si="50"/>
        <v>0</v>
      </c>
      <c r="Q327" s="103">
        <v>0</v>
      </c>
    </row>
    <row r="328" spans="1:17" x14ac:dyDescent="0.3">
      <c r="A328" s="91">
        <v>16204</v>
      </c>
      <c r="B328" s="92">
        <v>5</v>
      </c>
      <c r="C328" s="91" t="s">
        <v>720</v>
      </c>
      <c r="D328" s="115">
        <f>VLOOKUP($A328,INDICADORES!$A$5:$AB$350,D$19)</f>
        <v>1</v>
      </c>
      <c r="E328" s="115">
        <f>IF(A328=5201,0,VLOOKUP($A328,INDICADORES!$A$5:$AB$350,E$19))</f>
        <v>0.93137254901960786</v>
      </c>
      <c r="F328" s="115">
        <f>IF(A328=5201,0,VLOOKUP($A328,INDICADORES!$A$5:$AB$350,F$19))</f>
        <v>4.1766589675882038E-2</v>
      </c>
      <c r="G328" s="115">
        <f>VLOOKUP($A328,INDICADORES!$A$5:$AB$350,G$19)</f>
        <v>1</v>
      </c>
      <c r="H328" s="115">
        <f>VLOOKUP($A328,INDICADORES!$A$5:$AB$350,H$19)</f>
        <v>0.55559999999999998</v>
      </c>
      <c r="I328" s="115">
        <f>VLOOKUP($A328,INDICADORES!$A$5:$AB$350,I$19)</f>
        <v>1</v>
      </c>
      <c r="J328" s="115">
        <f>VLOOKUP($A328,INDICADORES!$A$5:$AB$350,J$19)</f>
        <v>1</v>
      </c>
      <c r="K328" s="115">
        <f t="shared" si="45"/>
        <v>0.66976203957583336</v>
      </c>
      <c r="L328" s="92">
        <f t="shared" si="46"/>
        <v>72</v>
      </c>
      <c r="M328" s="92">
        <f t="shared" si="47"/>
        <v>55</v>
      </c>
      <c r="N328" s="116">
        <f t="shared" si="48"/>
        <v>0</v>
      </c>
      <c r="O328" s="117">
        <f t="shared" si="49"/>
        <v>0</v>
      </c>
      <c r="P328" s="93">
        <f t="shared" si="50"/>
        <v>0</v>
      </c>
      <c r="Q328" s="103">
        <v>0</v>
      </c>
    </row>
    <row r="329" spans="1:17" x14ac:dyDescent="0.3">
      <c r="A329" s="91">
        <v>4202</v>
      </c>
      <c r="B329" s="92">
        <v>5</v>
      </c>
      <c r="C329" s="91" t="s">
        <v>421</v>
      </c>
      <c r="D329" s="115">
        <f>VLOOKUP($A329,INDICADORES!$A$5:$AB$350,D$19)</f>
        <v>1</v>
      </c>
      <c r="E329" s="115">
        <f>IF(A329=5201,0,VLOOKUP($A329,INDICADORES!$A$5:$AB$350,E$19))</f>
        <v>0.89828897338403046</v>
      </c>
      <c r="F329" s="115">
        <f>IF(A329=5201,0,VLOOKUP($A329,INDICADORES!$A$5:$AB$350,F$19))</f>
        <v>0.1105836521798345</v>
      </c>
      <c r="G329" s="115">
        <f>VLOOKUP($A329,INDICADORES!$A$5:$AB$350,G$19)</f>
        <v>1</v>
      </c>
      <c r="H329" s="115">
        <f>VLOOKUP($A329,INDICADORES!$A$5:$AB$350,H$19)</f>
        <v>0.51560000000000006</v>
      </c>
      <c r="I329" s="115">
        <f>VLOOKUP($A329,INDICADORES!$A$5:$AB$350,I$19)</f>
        <v>1</v>
      </c>
      <c r="J329" s="115">
        <f>VLOOKUP($A329,INDICADORES!$A$5:$AB$350,J$19)</f>
        <v>1</v>
      </c>
      <c r="K329" s="115">
        <f t="shared" si="45"/>
        <v>0.66938705372936935</v>
      </c>
      <c r="L329" s="92">
        <f t="shared" si="46"/>
        <v>73</v>
      </c>
      <c r="M329" s="92">
        <f t="shared" si="47"/>
        <v>55</v>
      </c>
      <c r="N329" s="116">
        <f t="shared" si="48"/>
        <v>0</v>
      </c>
      <c r="O329" s="117">
        <f t="shared" si="49"/>
        <v>0</v>
      </c>
      <c r="P329" s="93">
        <f t="shared" si="50"/>
        <v>0</v>
      </c>
      <c r="Q329" s="103">
        <v>0</v>
      </c>
    </row>
    <row r="330" spans="1:17" x14ac:dyDescent="0.3">
      <c r="A330" s="91">
        <v>11302</v>
      </c>
      <c r="B330" s="92">
        <v>5</v>
      </c>
      <c r="C330" s="91" t="s">
        <v>1670</v>
      </c>
      <c r="D330" s="115">
        <f>VLOOKUP($A330,INDICADORES!$A$5:$AB$350,D$19)</f>
        <v>1</v>
      </c>
      <c r="E330" s="115">
        <f>IF(A330=5201,0,VLOOKUP($A330,INDICADORES!$A$5:$AB$350,E$19))</f>
        <v>0.85606060606060608</v>
      </c>
      <c r="F330" s="115">
        <f>IF(A330=5201,0,VLOOKUP($A330,INDICADORES!$A$5:$AB$350,F$19))</f>
        <v>1.7191479611801373E-2</v>
      </c>
      <c r="G330" s="115">
        <f>VLOOKUP($A330,INDICADORES!$A$5:$AB$350,G$19)</f>
        <v>1</v>
      </c>
      <c r="H330" s="115">
        <f>VLOOKUP($A330,INDICADORES!$A$5:$AB$350,H$19)</f>
        <v>0.78099999999999992</v>
      </c>
      <c r="I330" s="115">
        <f>VLOOKUP($A330,INDICADORES!$A$5:$AB$350,I$19)</f>
        <v>1</v>
      </c>
      <c r="J330" s="115">
        <f>VLOOKUP($A330,INDICADORES!$A$5:$AB$350,J$19)</f>
        <v>0.85417500000000002</v>
      </c>
      <c r="K330" s="115">
        <f t="shared" si="45"/>
        <v>0.66377783202416241</v>
      </c>
      <c r="L330" s="92">
        <f t="shared" si="46"/>
        <v>74</v>
      </c>
      <c r="M330" s="92">
        <f t="shared" si="47"/>
        <v>55</v>
      </c>
      <c r="N330" s="116">
        <f t="shared" si="48"/>
        <v>0</v>
      </c>
      <c r="O330" s="117">
        <f t="shared" si="49"/>
        <v>0</v>
      </c>
      <c r="P330" s="93">
        <f t="shared" si="50"/>
        <v>0</v>
      </c>
      <c r="Q330" s="103">
        <v>0</v>
      </c>
    </row>
    <row r="331" spans="1:17" x14ac:dyDescent="0.3">
      <c r="A331" s="91">
        <v>11303</v>
      </c>
      <c r="B331" s="92">
        <v>5</v>
      </c>
      <c r="C331" s="91" t="s">
        <v>631</v>
      </c>
      <c r="D331" s="115">
        <f>VLOOKUP($A331,INDICADORES!$A$5:$AB$350,D$19)</f>
        <v>1</v>
      </c>
      <c r="E331" s="115">
        <f>IF(A331=5201,0,VLOOKUP($A331,INDICADORES!$A$5:$AB$350,E$19))</f>
        <v>0.81395348837209303</v>
      </c>
      <c r="F331" s="115">
        <f>IF(A331=5201,0,VLOOKUP($A331,INDICADORES!$A$5:$AB$350,F$19))</f>
        <v>1.6575593647342467E-2</v>
      </c>
      <c r="G331" s="115">
        <f>VLOOKUP($A331,INDICADORES!$A$5:$AB$350,G$19)</f>
        <v>1</v>
      </c>
      <c r="H331" s="115">
        <f>VLOOKUP($A331,INDICADORES!$A$5:$AB$350,H$19)</f>
        <v>0.82709999999999995</v>
      </c>
      <c r="I331" s="115">
        <f>VLOOKUP($A331,INDICADORES!$A$5:$AB$350,I$19)</f>
        <v>1</v>
      </c>
      <c r="J331" s="115">
        <f>VLOOKUP($A331,INDICADORES!$A$5:$AB$350,J$19)</f>
        <v>1</v>
      </c>
      <c r="K331" s="115">
        <f t="shared" si="45"/>
        <v>0.6630926193420682</v>
      </c>
      <c r="L331" s="92">
        <f t="shared" si="46"/>
        <v>75</v>
      </c>
      <c r="M331" s="92">
        <f t="shared" si="47"/>
        <v>55</v>
      </c>
      <c r="N331" s="116">
        <f t="shared" si="48"/>
        <v>0</v>
      </c>
      <c r="O331" s="117">
        <f t="shared" si="49"/>
        <v>0</v>
      </c>
      <c r="P331" s="93">
        <f t="shared" si="50"/>
        <v>0</v>
      </c>
      <c r="Q331" s="103">
        <v>0</v>
      </c>
    </row>
    <row r="332" spans="1:17" x14ac:dyDescent="0.3">
      <c r="A332" s="91">
        <v>8109</v>
      </c>
      <c r="B332" s="92">
        <v>5</v>
      </c>
      <c r="C332" s="91" t="s">
        <v>538</v>
      </c>
      <c r="D332" s="115">
        <f>VLOOKUP($A332,INDICADORES!$A$5:$AB$350,D$19)</f>
        <v>1</v>
      </c>
      <c r="E332" s="115">
        <f>IF(A332=5201,0,VLOOKUP($A332,INDICADORES!$A$5:$AB$350,E$19))</f>
        <v>0.79345088161209065</v>
      </c>
      <c r="F332" s="115">
        <f>IF(A332=5201,0,VLOOKUP($A332,INDICADORES!$A$5:$AB$350,F$19))</f>
        <v>0.11622771529448349</v>
      </c>
      <c r="G332" s="115">
        <f>VLOOKUP($A332,INDICADORES!$A$5:$AB$350,G$19)</f>
        <v>1</v>
      </c>
      <c r="H332" s="115">
        <f>VLOOKUP($A332,INDICADORES!$A$5:$AB$350,H$19)</f>
        <v>0.67359999999999998</v>
      </c>
      <c r="I332" s="115">
        <f>VLOOKUP($A332,INDICADORES!$A$5:$AB$350,I$19)</f>
        <v>1</v>
      </c>
      <c r="J332" s="115">
        <f>VLOOKUP($A332,INDICADORES!$A$5:$AB$350,J$19)</f>
        <v>1</v>
      </c>
      <c r="K332" s="115">
        <f t="shared" si="45"/>
        <v>0.65780473738785272</v>
      </c>
      <c r="L332" s="92">
        <f t="shared" si="46"/>
        <v>76</v>
      </c>
      <c r="M332" s="92">
        <f t="shared" si="47"/>
        <v>55</v>
      </c>
      <c r="N332" s="116">
        <f t="shared" si="48"/>
        <v>0</v>
      </c>
      <c r="O332" s="117">
        <f t="shared" si="49"/>
        <v>0</v>
      </c>
      <c r="P332" s="93">
        <f t="shared" si="50"/>
        <v>0</v>
      </c>
      <c r="Q332" s="103">
        <v>0</v>
      </c>
    </row>
    <row r="333" spans="1:17" x14ac:dyDescent="0.3">
      <c r="A333" s="91">
        <v>12102</v>
      </c>
      <c r="B333" s="92">
        <v>5</v>
      </c>
      <c r="C333" s="91" t="s">
        <v>636</v>
      </c>
      <c r="D333" s="115">
        <f>VLOOKUP($A333,INDICADORES!$A$5:$AB$350,D$19)</f>
        <v>1</v>
      </c>
      <c r="E333" s="115">
        <f>IF(A333=5201,0,VLOOKUP($A333,INDICADORES!$A$5:$AB$350,E$19))</f>
        <v>0.8</v>
      </c>
      <c r="F333" s="115">
        <f>IF(A333=5201,0,VLOOKUP($A333,INDICADORES!$A$5:$AB$350,F$19))</f>
        <v>2.2714698523784639E-2</v>
      </c>
      <c r="G333" s="115">
        <f>VLOOKUP($A333,INDICADORES!$A$5:$AB$350,G$19)</f>
        <v>1</v>
      </c>
      <c r="H333" s="115">
        <f>VLOOKUP($A333,INDICADORES!$A$5:$AB$350,H$19)</f>
        <v>0.79989999999999994</v>
      </c>
      <c r="I333" s="115">
        <f>VLOOKUP($A333,INDICADORES!$A$5:$AB$350,I$19)</f>
        <v>1</v>
      </c>
      <c r="J333" s="115">
        <f>VLOOKUP($A333,INDICADORES!$A$5:$AB$350,J$19)</f>
        <v>1</v>
      </c>
      <c r="K333" s="115">
        <f t="shared" si="45"/>
        <v>0.65566367463094621</v>
      </c>
      <c r="L333" s="92">
        <f t="shared" si="46"/>
        <v>77</v>
      </c>
      <c r="M333" s="92">
        <f t="shared" si="47"/>
        <v>55</v>
      </c>
      <c r="N333" s="116">
        <f t="shared" si="48"/>
        <v>0</v>
      </c>
      <c r="O333" s="117">
        <f t="shared" si="49"/>
        <v>0</v>
      </c>
      <c r="P333" s="93">
        <f t="shared" si="50"/>
        <v>0</v>
      </c>
      <c r="Q333" s="103">
        <v>0</v>
      </c>
    </row>
    <row r="334" spans="1:17" x14ac:dyDescent="0.3">
      <c r="A334" s="91">
        <v>9117</v>
      </c>
      <c r="B334" s="92">
        <v>5</v>
      </c>
      <c r="C334" s="91" t="s">
        <v>580</v>
      </c>
      <c r="D334" s="115">
        <f>VLOOKUP($A334,INDICADORES!$A$5:$AB$350,D$19)</f>
        <v>1</v>
      </c>
      <c r="E334" s="115">
        <f>IF(A334=5201,0,VLOOKUP($A334,INDICADORES!$A$5:$AB$350,E$19))</f>
        <v>0.68674698795180722</v>
      </c>
      <c r="F334" s="115">
        <f>IF(A334=5201,0,VLOOKUP($A334,INDICADORES!$A$5:$AB$350,F$19))</f>
        <v>4.6121402620570143E-2</v>
      </c>
      <c r="G334" s="115">
        <f>VLOOKUP($A334,INDICADORES!$A$5:$AB$350,G$19)</f>
        <v>1</v>
      </c>
      <c r="H334" s="115">
        <f>VLOOKUP($A334,INDICADORES!$A$5:$AB$350,H$19)</f>
        <v>0.92260000000000009</v>
      </c>
      <c r="I334" s="115">
        <f>VLOOKUP($A334,INDICADORES!$A$5:$AB$350,I$19)</f>
        <v>1</v>
      </c>
      <c r="J334" s="115">
        <f>VLOOKUP($A334,INDICADORES!$A$5:$AB$350,J$19)</f>
        <v>1</v>
      </c>
      <c r="K334" s="115">
        <f t="shared" si="45"/>
        <v>0.6402817964382751</v>
      </c>
      <c r="L334" s="92">
        <f t="shared" si="46"/>
        <v>78</v>
      </c>
      <c r="M334" s="92">
        <f t="shared" si="47"/>
        <v>55</v>
      </c>
      <c r="N334" s="116">
        <f t="shared" si="48"/>
        <v>0</v>
      </c>
      <c r="O334" s="117">
        <f t="shared" si="49"/>
        <v>0</v>
      </c>
      <c r="P334" s="93">
        <f t="shared" si="50"/>
        <v>0</v>
      </c>
      <c r="Q334" s="103">
        <v>0</v>
      </c>
    </row>
    <row r="335" spans="1:17" x14ac:dyDescent="0.3">
      <c r="A335" s="91">
        <v>9118</v>
      </c>
      <c r="B335" s="92">
        <v>5</v>
      </c>
      <c r="C335" s="91" t="s">
        <v>581</v>
      </c>
      <c r="D335" s="115">
        <f>VLOOKUP($A335,INDICADORES!$A$5:$AB$350,D$19)</f>
        <v>1</v>
      </c>
      <c r="E335" s="115">
        <f>IF(A335=5201,0,VLOOKUP($A335,INDICADORES!$A$5:$AB$350,E$19))</f>
        <v>0.7923728813559322</v>
      </c>
      <c r="F335" s="115">
        <f>IF(A335=5201,0,VLOOKUP($A335,INDICADORES!$A$5:$AB$350,F$19))</f>
        <v>4.1185851272831878E-2</v>
      </c>
      <c r="G335" s="115">
        <f>VLOOKUP($A335,INDICADORES!$A$5:$AB$350,G$19)</f>
        <v>1</v>
      </c>
      <c r="H335" s="115">
        <f>VLOOKUP($A335,INDICADORES!$A$5:$AB$350,H$19)</f>
        <v>0.64959999999999996</v>
      </c>
      <c r="I335" s="115">
        <f>VLOOKUP($A335,INDICADORES!$A$5:$AB$350,I$19)</f>
        <v>1</v>
      </c>
      <c r="J335" s="115">
        <f>VLOOKUP($A335,INDICADORES!$A$5:$AB$350,J$19)</f>
        <v>1</v>
      </c>
      <c r="K335" s="115">
        <f t="shared" si="45"/>
        <v>0.63506697129278422</v>
      </c>
      <c r="L335" s="92">
        <f t="shared" si="46"/>
        <v>79</v>
      </c>
      <c r="M335" s="92">
        <f t="shared" si="47"/>
        <v>55</v>
      </c>
      <c r="N335" s="116">
        <f t="shared" si="48"/>
        <v>0</v>
      </c>
      <c r="O335" s="117">
        <f t="shared" si="49"/>
        <v>0</v>
      </c>
      <c r="P335" s="93">
        <f t="shared" si="50"/>
        <v>0</v>
      </c>
      <c r="Q335" s="103">
        <v>0</v>
      </c>
    </row>
    <row r="336" spans="1:17" x14ac:dyDescent="0.3">
      <c r="A336" s="91">
        <v>12303</v>
      </c>
      <c r="B336" s="92">
        <v>5</v>
      </c>
      <c r="C336" s="91" t="s">
        <v>642</v>
      </c>
      <c r="D336" s="115">
        <f>VLOOKUP($A336,INDICADORES!$A$5:$AB$350,D$19)</f>
        <v>1</v>
      </c>
      <c r="E336" s="115">
        <f>IF(A336=5201,0,VLOOKUP($A336,INDICADORES!$A$5:$AB$350,E$19))</f>
        <v>0.75</v>
      </c>
      <c r="F336" s="115">
        <f>IF(A336=5201,0,VLOOKUP($A336,INDICADORES!$A$5:$AB$350,F$19))</f>
        <v>2.1784823050690474E-2</v>
      </c>
      <c r="G336" s="115">
        <f>VLOOKUP($A336,INDICADORES!$A$5:$AB$350,G$19)</f>
        <v>1</v>
      </c>
      <c r="H336" s="115">
        <f>VLOOKUP($A336,INDICADORES!$A$5:$AB$350,H$19)</f>
        <v>0.84450000000000003</v>
      </c>
      <c r="I336" s="115">
        <f>VLOOKUP($A336,INDICADORES!$A$5:$AB$350,I$19)</f>
        <v>1</v>
      </c>
      <c r="J336" s="115">
        <f>VLOOKUP($A336,INDICADORES!$A$5:$AB$350,J$19)</f>
        <v>0.79167499999999991</v>
      </c>
      <c r="K336" s="115">
        <f t="shared" si="45"/>
        <v>0.63420495576267266</v>
      </c>
      <c r="L336" s="92">
        <f t="shared" si="46"/>
        <v>80</v>
      </c>
      <c r="M336" s="92">
        <f t="shared" si="47"/>
        <v>55</v>
      </c>
      <c r="N336" s="116">
        <f t="shared" si="48"/>
        <v>0</v>
      </c>
      <c r="O336" s="117">
        <f t="shared" si="49"/>
        <v>0</v>
      </c>
      <c r="P336" s="93">
        <f t="shared" si="50"/>
        <v>0</v>
      </c>
      <c r="Q336" s="103">
        <v>0</v>
      </c>
    </row>
    <row r="337" spans="1:17" x14ac:dyDescent="0.3">
      <c r="A337" s="91">
        <v>11203</v>
      </c>
      <c r="B337" s="92">
        <v>5</v>
      </c>
      <c r="C337" s="91" t="s">
        <v>628</v>
      </c>
      <c r="D337" s="115">
        <f>VLOOKUP($A337,INDICADORES!$A$5:$AB$350,D$19)</f>
        <v>1</v>
      </c>
      <c r="E337" s="115">
        <f>IF(A337=5201,0,VLOOKUP($A337,INDICADORES!$A$5:$AB$350,E$19))</f>
        <v>0.67500000000000004</v>
      </c>
      <c r="F337" s="115">
        <f>IF(A337=5201,0,VLOOKUP($A337,INDICADORES!$A$5:$AB$350,F$19))</f>
        <v>7.2541543560266514E-2</v>
      </c>
      <c r="G337" s="115">
        <f>VLOOKUP($A337,INDICADORES!$A$5:$AB$350,G$19)</f>
        <v>1</v>
      </c>
      <c r="H337" s="115">
        <f>VLOOKUP($A337,INDICADORES!$A$5:$AB$350,H$19)</f>
        <v>0.86239999999999994</v>
      </c>
      <c r="I337" s="115">
        <f>VLOOKUP($A337,INDICADORES!$A$5:$AB$350,I$19)</f>
        <v>0.99970576833305658</v>
      </c>
      <c r="J337" s="115">
        <f>VLOOKUP($A337,INDICADORES!$A$5:$AB$350,J$19)</f>
        <v>1</v>
      </c>
      <c r="K337" s="115">
        <f t="shared" si="45"/>
        <v>0.63373067430671937</v>
      </c>
      <c r="L337" s="92">
        <f t="shared" si="46"/>
        <v>81</v>
      </c>
      <c r="M337" s="92">
        <f t="shared" si="47"/>
        <v>55</v>
      </c>
      <c r="N337" s="116">
        <f t="shared" si="48"/>
        <v>0</v>
      </c>
      <c r="O337" s="117">
        <f t="shared" si="49"/>
        <v>0</v>
      </c>
      <c r="P337" s="93">
        <f t="shared" si="50"/>
        <v>0</v>
      </c>
      <c r="Q337" s="103">
        <v>0</v>
      </c>
    </row>
    <row r="338" spans="1:17" x14ac:dyDescent="0.3">
      <c r="A338" s="91">
        <v>8313</v>
      </c>
      <c r="B338" s="92">
        <v>5</v>
      </c>
      <c r="C338" s="91" t="s">
        <v>559</v>
      </c>
      <c r="D338" s="115">
        <f>VLOOKUP($A338,INDICADORES!$A$5:$AB$350,D$19)</f>
        <v>1</v>
      </c>
      <c r="E338" s="115">
        <f>IF(A338=5201,0,VLOOKUP($A338,INDICADORES!$A$5:$AB$350,E$19))</f>
        <v>0.61930294906166217</v>
      </c>
      <c r="F338" s="115">
        <f>IF(A338=5201,0,VLOOKUP($A338,INDICADORES!$A$5:$AB$350,F$19))</f>
        <v>0.100300462227685</v>
      </c>
      <c r="G338" s="115">
        <f>VLOOKUP($A338,INDICADORES!$A$5:$AB$350,G$19)</f>
        <v>1</v>
      </c>
      <c r="H338" s="115">
        <f>VLOOKUP($A338,INDICADORES!$A$5:$AB$350,H$19)</f>
        <v>0.91709999999999992</v>
      </c>
      <c r="I338" s="115">
        <f>VLOOKUP($A338,INDICADORES!$A$5:$AB$350,I$19)</f>
        <v>1</v>
      </c>
      <c r="J338" s="115">
        <f>VLOOKUP($A338,INDICADORES!$A$5:$AB$350,J$19)</f>
        <v>1</v>
      </c>
      <c r="K338" s="115">
        <f t="shared" si="45"/>
        <v>0.62939614772850305</v>
      </c>
      <c r="L338" s="92">
        <f t="shared" si="46"/>
        <v>82</v>
      </c>
      <c r="M338" s="92">
        <f t="shared" si="47"/>
        <v>55</v>
      </c>
      <c r="N338" s="116">
        <f t="shared" si="48"/>
        <v>0</v>
      </c>
      <c r="O338" s="117">
        <f t="shared" si="49"/>
        <v>0</v>
      </c>
      <c r="P338" s="93">
        <f t="shared" si="50"/>
        <v>0</v>
      </c>
      <c r="Q338" s="103">
        <v>0</v>
      </c>
    </row>
    <row r="339" spans="1:17" x14ac:dyDescent="0.3">
      <c r="A339" s="91">
        <v>9105</v>
      </c>
      <c r="B339" s="92">
        <v>5</v>
      </c>
      <c r="C339" s="91" t="s">
        <v>568</v>
      </c>
      <c r="D339" s="115">
        <f>VLOOKUP($A339,INDICADORES!$A$5:$AB$350,D$19)</f>
        <v>1</v>
      </c>
      <c r="E339" s="115">
        <f>IF(A339=5201,0,VLOOKUP($A339,INDICADORES!$A$5:$AB$350,E$19))</f>
        <v>0.6344827586206897</v>
      </c>
      <c r="F339" s="115">
        <f>IF(A339=5201,0,VLOOKUP($A339,INDICADORES!$A$5:$AB$350,F$19))</f>
        <v>8.8908472373986608E-2</v>
      </c>
      <c r="G339" s="115">
        <f>VLOOKUP($A339,INDICADORES!$A$5:$AB$350,G$19)</f>
        <v>1</v>
      </c>
      <c r="H339" s="115">
        <f>VLOOKUP($A339,INDICADORES!$A$5:$AB$350,H$19)</f>
        <v>0.9002</v>
      </c>
      <c r="I339" s="115">
        <f>VLOOKUP($A339,INDICADORES!$A$5:$AB$350,I$19)</f>
        <v>1</v>
      </c>
      <c r="J339" s="115">
        <f>VLOOKUP($A339,INDICADORES!$A$5:$AB$350,J$19)</f>
        <v>0.97075</v>
      </c>
      <c r="K339" s="115">
        <f t="shared" si="45"/>
        <v>0.62786358361073802</v>
      </c>
      <c r="L339" s="92">
        <f t="shared" si="46"/>
        <v>83</v>
      </c>
      <c r="M339" s="92">
        <f t="shared" si="47"/>
        <v>55</v>
      </c>
      <c r="N339" s="116">
        <f t="shared" si="48"/>
        <v>0</v>
      </c>
      <c r="O339" s="117">
        <f t="shared" si="49"/>
        <v>0</v>
      </c>
      <c r="P339" s="93">
        <f t="shared" si="50"/>
        <v>0</v>
      </c>
      <c r="Q339" s="103">
        <v>0</v>
      </c>
    </row>
    <row r="340" spans="1:17" x14ac:dyDescent="0.3">
      <c r="A340" s="91">
        <v>8309</v>
      </c>
      <c r="B340" s="92">
        <v>5</v>
      </c>
      <c r="C340" s="91" t="s">
        <v>555</v>
      </c>
      <c r="D340" s="115">
        <f>VLOOKUP($A340,INDICADORES!$A$5:$AB$350,D$19)</f>
        <v>1</v>
      </c>
      <c r="E340" s="115">
        <f>IF(A340=5201,0,VLOOKUP($A340,INDICADORES!$A$5:$AB$350,E$19))</f>
        <v>0.61121495327102804</v>
      </c>
      <c r="F340" s="115">
        <f>IF(A340=5201,0,VLOOKUP($A340,INDICADORES!$A$5:$AB$350,F$19))</f>
        <v>4.0408496705228503E-2</v>
      </c>
      <c r="G340" s="115">
        <f>VLOOKUP($A340,INDICADORES!$A$5:$AB$350,G$19)</f>
        <v>1</v>
      </c>
      <c r="H340" s="115">
        <f>VLOOKUP($A340,INDICADORES!$A$5:$AB$350,H$19)</f>
        <v>0.92659999999999998</v>
      </c>
      <c r="I340" s="115">
        <f>VLOOKUP($A340,INDICADORES!$A$5:$AB$350,I$19)</f>
        <v>1</v>
      </c>
      <c r="J340" s="115">
        <f>VLOOKUP($A340,INDICADORES!$A$5:$AB$350,J$19)</f>
        <v>1</v>
      </c>
      <c r="K340" s="115">
        <f t="shared" si="45"/>
        <v>0.61301735782116706</v>
      </c>
      <c r="L340" s="92">
        <f t="shared" si="46"/>
        <v>84</v>
      </c>
      <c r="M340" s="92">
        <f t="shared" si="47"/>
        <v>55</v>
      </c>
      <c r="N340" s="116">
        <f t="shared" si="48"/>
        <v>0</v>
      </c>
      <c r="O340" s="117">
        <f t="shared" si="49"/>
        <v>0</v>
      </c>
      <c r="P340" s="93">
        <f t="shared" si="50"/>
        <v>0</v>
      </c>
      <c r="Q340" s="103">
        <v>0</v>
      </c>
    </row>
    <row r="341" spans="1:17" x14ac:dyDescent="0.3">
      <c r="A341" s="91">
        <v>14102</v>
      </c>
      <c r="B341" s="92">
        <v>5</v>
      </c>
      <c r="C341" s="91" t="s">
        <v>702</v>
      </c>
      <c r="D341" s="115">
        <f>VLOOKUP($A341,INDICADORES!$A$5:$AB$350,D$19)</f>
        <v>1</v>
      </c>
      <c r="E341" s="115">
        <f>IF(A341=5201,0,VLOOKUP($A341,INDICADORES!$A$5:$AB$350,E$19))</f>
        <v>0.61837455830388688</v>
      </c>
      <c r="F341" s="115">
        <f>IF(A341=5201,0,VLOOKUP($A341,INDICADORES!$A$5:$AB$350,F$19))</f>
        <v>2.4669548330055906E-2</v>
      </c>
      <c r="G341" s="115">
        <f>VLOOKUP($A341,INDICADORES!$A$5:$AB$350,G$19)</f>
        <v>1</v>
      </c>
      <c r="H341" s="115">
        <f>VLOOKUP($A341,INDICADORES!$A$5:$AB$350,H$19)</f>
        <v>0.9375</v>
      </c>
      <c r="I341" s="115">
        <f>VLOOKUP($A341,INDICADORES!$A$5:$AB$350,I$19)</f>
        <v>1</v>
      </c>
      <c r="J341" s="115">
        <f>VLOOKUP($A341,INDICADORES!$A$5:$AB$350,J$19)</f>
        <v>0.95832499999999998</v>
      </c>
      <c r="K341" s="115">
        <f t="shared" si="45"/>
        <v>0.61113973248887443</v>
      </c>
      <c r="L341" s="92">
        <f t="shared" si="46"/>
        <v>85</v>
      </c>
      <c r="M341" s="92">
        <f t="shared" si="47"/>
        <v>55</v>
      </c>
      <c r="N341" s="116">
        <f t="shared" si="48"/>
        <v>0</v>
      </c>
      <c r="O341" s="117">
        <f t="shared" si="49"/>
        <v>0</v>
      </c>
      <c r="P341" s="93">
        <f t="shared" si="50"/>
        <v>0</v>
      </c>
      <c r="Q341" s="103">
        <v>0</v>
      </c>
    </row>
    <row r="342" spans="1:17" x14ac:dyDescent="0.3">
      <c r="A342" s="91">
        <v>9106</v>
      </c>
      <c r="B342" s="92">
        <v>5</v>
      </c>
      <c r="C342" s="91" t="s">
        <v>569</v>
      </c>
      <c r="D342" s="115">
        <f>VLOOKUP($A342,INDICADORES!$A$5:$AB$350,D$19)</f>
        <v>1</v>
      </c>
      <c r="E342" s="115">
        <f>IF(A342=5201,0,VLOOKUP($A342,INDICADORES!$A$5:$AB$350,E$19))</f>
        <v>0.65671641791044777</v>
      </c>
      <c r="F342" s="115">
        <f>IF(A342=5201,0,VLOOKUP($A342,INDICADORES!$A$5:$AB$350,F$19))</f>
        <v>5.0975292897452333E-2</v>
      </c>
      <c r="G342" s="115">
        <f>VLOOKUP($A342,INDICADORES!$A$5:$AB$350,G$19)</f>
        <v>1</v>
      </c>
      <c r="H342" s="115">
        <f>VLOOKUP($A342,INDICADORES!$A$5:$AB$350,H$19)</f>
        <v>0.62609999999999999</v>
      </c>
      <c r="I342" s="115">
        <f>VLOOKUP($A342,INDICADORES!$A$5:$AB$350,I$19)</f>
        <v>1</v>
      </c>
      <c r="J342" s="115">
        <f>VLOOKUP($A342,INDICADORES!$A$5:$AB$350,J$19)</f>
        <v>0.87499175000000007</v>
      </c>
      <c r="K342" s="115">
        <f t="shared" si="45"/>
        <v>0.58025915699301978</v>
      </c>
      <c r="L342" s="92">
        <f t="shared" si="46"/>
        <v>86</v>
      </c>
      <c r="M342" s="92">
        <f t="shared" si="47"/>
        <v>55</v>
      </c>
      <c r="N342" s="116">
        <f t="shared" si="48"/>
        <v>0</v>
      </c>
      <c r="O342" s="117">
        <f t="shared" si="49"/>
        <v>0</v>
      </c>
      <c r="P342" s="93">
        <f t="shared" si="50"/>
        <v>0</v>
      </c>
      <c r="Q342" s="103">
        <v>0</v>
      </c>
    </row>
    <row r="343" spans="1:17" x14ac:dyDescent="0.3">
      <c r="A343" s="91">
        <v>10207</v>
      </c>
      <c r="B343" s="92">
        <v>5</v>
      </c>
      <c r="C343" s="91" t="s">
        <v>610</v>
      </c>
      <c r="D343" s="115">
        <f>VLOOKUP($A343,INDICADORES!$A$5:$AB$350,D$19)</f>
        <v>1</v>
      </c>
      <c r="E343" s="115">
        <f>IF(A343=5201,0,VLOOKUP($A343,INDICADORES!$A$5:$AB$350,E$19))</f>
        <v>0.86980609418282551</v>
      </c>
      <c r="F343" s="115">
        <f>IF(A343=5201,0,VLOOKUP($A343,INDICADORES!$A$5:$AB$350,F$19))</f>
        <v>0</v>
      </c>
      <c r="G343" s="115">
        <f>VLOOKUP($A343,INDICADORES!$A$5:$AB$350,G$19)</f>
        <v>0.5714285714285714</v>
      </c>
      <c r="H343" s="115">
        <f>VLOOKUP($A343,INDICADORES!$A$5:$AB$350,H$19)</f>
        <v>0.81559999999999999</v>
      </c>
      <c r="I343" s="115">
        <f>VLOOKUP($A343,INDICADORES!$A$5:$AB$350,I$19)</f>
        <v>0</v>
      </c>
      <c r="J343" s="115">
        <f>VLOOKUP($A343,INDICADORES!$A$5:$AB$350,J$19)</f>
        <v>1</v>
      </c>
      <c r="K343" s="115">
        <f t="shared" si="45"/>
        <v>0.56248641867827465</v>
      </c>
      <c r="L343" s="92">
        <f t="shared" si="46"/>
        <v>87</v>
      </c>
      <c r="M343" s="92">
        <f t="shared" si="47"/>
        <v>55</v>
      </c>
      <c r="N343" s="116">
        <f t="shared" si="48"/>
        <v>0</v>
      </c>
      <c r="O343" s="117">
        <f t="shared" si="49"/>
        <v>0</v>
      </c>
      <c r="P343" s="93">
        <f t="shared" si="50"/>
        <v>0</v>
      </c>
      <c r="Q343" s="103">
        <v>0</v>
      </c>
    </row>
    <row r="344" spans="1:17" x14ac:dyDescent="0.3">
      <c r="A344" s="91">
        <v>9102</v>
      </c>
      <c r="B344" s="92">
        <v>5</v>
      </c>
      <c r="C344" s="91" t="s">
        <v>565</v>
      </c>
      <c r="D344" s="115">
        <f>VLOOKUP($A344,INDICADORES!$A$5:$AB$350,D$19)</f>
        <v>1</v>
      </c>
      <c r="E344" s="115">
        <f>IF(A344=5201,0,VLOOKUP($A344,INDICADORES!$A$5:$AB$350,E$19))</f>
        <v>0.45575757575757575</v>
      </c>
      <c r="F344" s="115">
        <f>IF(A344=5201,0,VLOOKUP($A344,INDICADORES!$A$5:$AB$350,F$19))</f>
        <v>4.4832060715602494E-2</v>
      </c>
      <c r="G344" s="115">
        <f>VLOOKUP($A344,INDICADORES!$A$5:$AB$350,G$19)</f>
        <v>1</v>
      </c>
      <c r="H344" s="115">
        <f>VLOOKUP($A344,INDICADORES!$A$5:$AB$350,H$19)</f>
        <v>0.91209999999999991</v>
      </c>
      <c r="I344" s="115">
        <f>VLOOKUP($A344,INDICADORES!$A$5:$AB$350,I$19)</f>
        <v>1</v>
      </c>
      <c r="J344" s="115">
        <f>VLOOKUP($A344,INDICADORES!$A$5:$AB$350,J$19)</f>
        <v>1</v>
      </c>
      <c r="K344" s="115">
        <f t="shared" si="45"/>
        <v>0.55753816669405221</v>
      </c>
      <c r="L344" s="92">
        <f t="shared" si="46"/>
        <v>88</v>
      </c>
      <c r="M344" s="92">
        <f t="shared" si="47"/>
        <v>55</v>
      </c>
      <c r="N344" s="116">
        <f t="shared" si="48"/>
        <v>0</v>
      </c>
      <c r="O344" s="117">
        <f t="shared" si="49"/>
        <v>0</v>
      </c>
      <c r="P344" s="93">
        <f t="shared" si="50"/>
        <v>0</v>
      </c>
      <c r="Q344" s="103">
        <v>0</v>
      </c>
    </row>
    <row r="345" spans="1:17" x14ac:dyDescent="0.3">
      <c r="A345" s="91">
        <v>7302</v>
      </c>
      <c r="B345" s="92">
        <v>5</v>
      </c>
      <c r="C345" s="91" t="s">
        <v>514</v>
      </c>
      <c r="D345" s="115">
        <f>VLOOKUP($A345,INDICADORES!$A$5:$AB$350,D$19)</f>
        <v>1</v>
      </c>
      <c r="E345" s="115">
        <f>IF(A345=5201,0,VLOOKUP($A345,INDICADORES!$A$5:$AB$350,E$19))</f>
        <v>0</v>
      </c>
      <c r="F345" s="115">
        <f>IF(A345=5201,0,VLOOKUP($A345,INDICADORES!$A$5:$AB$350,F$19))</f>
        <v>0.10634676793175109</v>
      </c>
      <c r="G345" s="115">
        <f>VLOOKUP($A345,INDICADORES!$A$5:$AB$350,G$19)</f>
        <v>1</v>
      </c>
      <c r="H345" s="115">
        <f>VLOOKUP($A345,INDICADORES!$A$5:$AB$350,H$19)</f>
        <v>0.97840000000000005</v>
      </c>
      <c r="I345" s="115">
        <f>VLOOKUP($A345,INDICADORES!$A$5:$AB$350,I$19)</f>
        <v>1</v>
      </c>
      <c r="J345" s="115">
        <f>VLOOKUP($A345,INDICADORES!$A$5:$AB$350,J$19)</f>
        <v>0.81022075000000005</v>
      </c>
      <c r="K345" s="115">
        <f t="shared" si="45"/>
        <v>0.41385772948293775</v>
      </c>
      <c r="L345" s="92">
        <f t="shared" si="46"/>
        <v>89</v>
      </c>
      <c r="M345" s="92">
        <f t="shared" si="47"/>
        <v>55</v>
      </c>
      <c r="N345" s="116">
        <f t="shared" si="48"/>
        <v>0</v>
      </c>
      <c r="O345" s="117">
        <f t="shared" si="49"/>
        <v>0</v>
      </c>
      <c r="P345" s="93">
        <f t="shared" si="50"/>
        <v>0</v>
      </c>
      <c r="Q345" s="103">
        <v>0</v>
      </c>
    </row>
    <row r="346" spans="1:17" x14ac:dyDescent="0.3">
      <c r="A346" s="91">
        <v>8105</v>
      </c>
      <c r="B346" s="92">
        <v>5</v>
      </c>
      <c r="C346" s="91" t="s">
        <v>534</v>
      </c>
      <c r="D346" s="115">
        <f>VLOOKUP($A346,INDICADORES!$A$5:$AB$350,D$19)</f>
        <v>1</v>
      </c>
      <c r="E346" s="115">
        <f>IF(A346=5201,0,VLOOKUP($A346,INDICADORES!$A$5:$AB$350,E$19))</f>
        <v>0</v>
      </c>
      <c r="F346" s="115">
        <f>IF(A346=5201,0,VLOOKUP($A346,INDICADORES!$A$5:$AB$350,F$19))</f>
        <v>7.5403876290765351E-2</v>
      </c>
      <c r="G346" s="115">
        <f>VLOOKUP($A346,INDICADORES!$A$5:$AB$350,G$19)</f>
        <v>1</v>
      </c>
      <c r="H346" s="115">
        <f>VLOOKUP($A346,INDICADORES!$A$5:$AB$350,H$19)</f>
        <v>0.95629999999999993</v>
      </c>
      <c r="I346" s="115">
        <f>VLOOKUP($A346,INDICADORES!$A$5:$AB$350,I$19)</f>
        <v>1</v>
      </c>
      <c r="J346" s="115">
        <f>VLOOKUP($A346,INDICADORES!$A$5:$AB$350,J$19)</f>
        <v>0.96382499999999993</v>
      </c>
      <c r="K346" s="115">
        <f t="shared" si="45"/>
        <v>0.41048721907269131</v>
      </c>
      <c r="L346" s="92">
        <f t="shared" si="46"/>
        <v>90</v>
      </c>
      <c r="M346" s="92">
        <f t="shared" si="47"/>
        <v>55</v>
      </c>
      <c r="N346" s="116">
        <f t="shared" si="48"/>
        <v>0</v>
      </c>
      <c r="O346" s="117">
        <f t="shared" si="49"/>
        <v>0</v>
      </c>
      <c r="P346" s="93">
        <f t="shared" si="50"/>
        <v>0</v>
      </c>
      <c r="Q346" s="103">
        <v>0</v>
      </c>
    </row>
    <row r="347" spans="1:17" x14ac:dyDescent="0.3">
      <c r="A347" s="91">
        <v>11102</v>
      </c>
      <c r="B347" s="92">
        <v>5</v>
      </c>
      <c r="C347" s="91" t="s">
        <v>626</v>
      </c>
      <c r="D347" s="115">
        <f>VLOOKUP($A347,INDICADORES!$A$5:$AB$350,D$19)</f>
        <v>1</v>
      </c>
      <c r="E347" s="115">
        <f>IF(A347=5201,0,VLOOKUP($A347,INDICADORES!$A$5:$AB$350,E$19))</f>
        <v>0</v>
      </c>
      <c r="F347" s="115">
        <f>IF(A347=5201,0,VLOOKUP($A347,INDICADORES!$A$5:$AB$350,F$19))</f>
        <v>8.9624948369869187E-2</v>
      </c>
      <c r="G347" s="115">
        <f>VLOOKUP($A347,INDICADORES!$A$5:$AB$350,G$19)</f>
        <v>1</v>
      </c>
      <c r="H347" s="115">
        <f>VLOOKUP($A347,INDICADORES!$A$5:$AB$350,H$19)</f>
        <v>0.92180000000000006</v>
      </c>
      <c r="I347" s="115">
        <f>VLOOKUP($A347,INDICADORES!$A$5:$AB$350,I$19)</f>
        <v>1</v>
      </c>
      <c r="J347" s="115">
        <f>VLOOKUP($A347,INDICADORES!$A$5:$AB$350,J$19)</f>
        <v>0.63541674999999997</v>
      </c>
      <c r="K347" s="115">
        <f t="shared" si="45"/>
        <v>0.39244707459246725</v>
      </c>
      <c r="L347" s="92">
        <f t="shared" si="46"/>
        <v>91</v>
      </c>
      <c r="M347" s="92">
        <f t="shared" si="47"/>
        <v>55</v>
      </c>
      <c r="N347" s="116">
        <f t="shared" si="48"/>
        <v>0</v>
      </c>
      <c r="O347" s="117">
        <f t="shared" si="49"/>
        <v>0</v>
      </c>
      <c r="P347" s="93">
        <f t="shared" si="50"/>
        <v>0</v>
      </c>
      <c r="Q347" s="103">
        <v>0</v>
      </c>
    </row>
    <row r="348" spans="1:17" x14ac:dyDescent="0.3">
      <c r="A348" s="91">
        <v>4304</v>
      </c>
      <c r="B348" s="92">
        <v>5</v>
      </c>
      <c r="C348" s="91" t="s">
        <v>427</v>
      </c>
      <c r="D348" s="115">
        <f>VLOOKUP($A348,INDICADORES!$A$5:$AB$350,D$19)</f>
        <v>1</v>
      </c>
      <c r="E348" s="115">
        <f>IF(A348=5201,0,VLOOKUP($A348,INDICADORES!$A$5:$AB$350,E$19))</f>
        <v>0</v>
      </c>
      <c r="F348" s="115">
        <f>IF(A348=5201,0,VLOOKUP($A348,INDICADORES!$A$5:$AB$350,F$19))</f>
        <v>8.9502698530587399E-2</v>
      </c>
      <c r="G348" s="115">
        <f>VLOOKUP($A348,INDICADORES!$A$5:$AB$350,G$19)</f>
        <v>1</v>
      </c>
      <c r="H348" s="115">
        <f>VLOOKUP($A348,INDICADORES!$A$5:$AB$350,H$19)</f>
        <v>0.85650000000000004</v>
      </c>
      <c r="I348" s="115">
        <f>VLOOKUP($A348,INDICADORES!$A$5:$AB$350,I$19)</f>
        <v>1</v>
      </c>
      <c r="J348" s="115">
        <f>VLOOKUP($A348,INDICADORES!$A$5:$AB$350,J$19)</f>
        <v>0.71865000000000012</v>
      </c>
      <c r="K348" s="115">
        <f t="shared" si="45"/>
        <v>0.38678317463264689</v>
      </c>
      <c r="L348" s="92">
        <f t="shared" si="46"/>
        <v>92</v>
      </c>
      <c r="M348" s="92">
        <f t="shared" si="47"/>
        <v>55</v>
      </c>
      <c r="N348" s="116">
        <f t="shared" si="48"/>
        <v>0</v>
      </c>
      <c r="O348" s="117">
        <f t="shared" si="49"/>
        <v>0</v>
      </c>
      <c r="P348" s="93">
        <f t="shared" si="50"/>
        <v>0</v>
      </c>
      <c r="Q348" s="103">
        <v>0</v>
      </c>
    </row>
    <row r="349" spans="1:17" x14ac:dyDescent="0.3">
      <c r="A349" s="91">
        <v>8207</v>
      </c>
      <c r="B349" s="92">
        <v>5</v>
      </c>
      <c r="C349" s="91" t="s">
        <v>562</v>
      </c>
      <c r="D349" s="115">
        <f>VLOOKUP($A349,INDICADORES!$A$5:$AB$350,D$19)</f>
        <v>1</v>
      </c>
      <c r="E349" s="115">
        <f>IF(A349=5201,0,VLOOKUP($A349,INDICADORES!$A$5:$AB$350,E$19))</f>
        <v>0</v>
      </c>
      <c r="F349" s="115">
        <f>IF(A349=5201,0,VLOOKUP($A349,INDICADORES!$A$5:$AB$350,F$19))</f>
        <v>3.1541869365803117E-2</v>
      </c>
      <c r="G349" s="115">
        <f>VLOOKUP($A349,INDICADORES!$A$5:$AB$350,G$19)</f>
        <v>1</v>
      </c>
      <c r="H349" s="115">
        <f>VLOOKUP($A349,INDICADORES!$A$5:$AB$350,H$19)</f>
        <v>0.85849999999999993</v>
      </c>
      <c r="I349" s="115">
        <f>VLOOKUP($A349,INDICADORES!$A$5:$AB$350,I$19)</f>
        <v>1</v>
      </c>
      <c r="J349" s="115">
        <f>VLOOKUP($A349,INDICADORES!$A$5:$AB$350,J$19)</f>
        <v>0.80969175000000004</v>
      </c>
      <c r="K349" s="115">
        <f t="shared" si="45"/>
        <v>0.37714505484145078</v>
      </c>
      <c r="L349" s="92">
        <f t="shared" si="46"/>
        <v>93</v>
      </c>
      <c r="M349" s="92">
        <f t="shared" si="47"/>
        <v>55</v>
      </c>
      <c r="N349" s="116">
        <f t="shared" si="48"/>
        <v>0</v>
      </c>
      <c r="O349" s="117">
        <f t="shared" si="49"/>
        <v>0</v>
      </c>
      <c r="P349" s="93">
        <f t="shared" si="50"/>
        <v>0</v>
      </c>
      <c r="Q349" s="103">
        <v>0</v>
      </c>
    </row>
    <row r="350" spans="1:17" x14ac:dyDescent="0.3">
      <c r="A350" s="91">
        <v>1402</v>
      </c>
      <c r="B350" s="92">
        <v>5</v>
      </c>
      <c r="C350" s="91" t="s">
        <v>395</v>
      </c>
      <c r="D350" s="115">
        <f>VLOOKUP($A350,INDICADORES!$A$5:$AB$350,D$19)</f>
        <v>1</v>
      </c>
      <c r="E350" s="115">
        <f>IF(A350=5201,0,VLOOKUP($A350,INDICADORES!$A$5:$AB$350,E$19))</f>
        <v>0</v>
      </c>
      <c r="F350" s="115">
        <f>IF(A350=5201,0,VLOOKUP($A350,INDICADORES!$A$5:$AB$350,F$19))</f>
        <v>4.0978801713062287E-3</v>
      </c>
      <c r="G350" s="115">
        <f>VLOOKUP($A350,INDICADORES!$A$5:$AB$350,G$19)</f>
        <v>1</v>
      </c>
      <c r="H350" s="115">
        <f>VLOOKUP($A350,INDICADORES!$A$5:$AB$350,H$19)</f>
        <v>0.85470000000000002</v>
      </c>
      <c r="I350" s="115">
        <f>VLOOKUP($A350,INDICADORES!$A$5:$AB$350,I$19)</f>
        <v>1</v>
      </c>
      <c r="J350" s="115">
        <f>VLOOKUP($A350,INDICADORES!$A$5:$AB$350,J$19)</f>
        <v>0.52082499999999998</v>
      </c>
      <c r="K350" s="115">
        <f t="shared" si="45"/>
        <v>0.3552707200428265</v>
      </c>
      <c r="L350" s="92">
        <f t="shared" si="46"/>
        <v>94</v>
      </c>
      <c r="M350" s="92">
        <f t="shared" si="47"/>
        <v>55</v>
      </c>
      <c r="N350" s="116">
        <f t="shared" si="48"/>
        <v>0</v>
      </c>
      <c r="O350" s="117">
        <f t="shared" si="49"/>
        <v>0</v>
      </c>
      <c r="P350" s="93">
        <f t="shared" si="50"/>
        <v>0</v>
      </c>
      <c r="Q350" s="103">
        <v>0</v>
      </c>
    </row>
    <row r="351" spans="1:17" x14ac:dyDescent="0.3">
      <c r="A351" s="91">
        <v>15201</v>
      </c>
      <c r="B351" s="92">
        <v>5</v>
      </c>
      <c r="C351" s="91" t="s">
        <v>711</v>
      </c>
      <c r="D351" s="115">
        <f>VLOOKUP($A351,INDICADORES!$A$5:$AB$350,D$19)</f>
        <v>1</v>
      </c>
      <c r="E351" s="115">
        <f>IF(A351=5201,0,VLOOKUP($A351,INDICADORES!$A$5:$AB$350,E$19))</f>
        <v>0</v>
      </c>
      <c r="F351" s="115">
        <f>IF(A351=5201,0,VLOOKUP($A351,INDICADORES!$A$5:$AB$350,F$19))</f>
        <v>3.8106337127824158E-2</v>
      </c>
      <c r="G351" s="115">
        <f>VLOOKUP($A351,INDICADORES!$A$5:$AB$350,G$19)</f>
        <v>1</v>
      </c>
      <c r="H351" s="115">
        <f>VLOOKUP($A351,INDICADORES!$A$5:$AB$350,H$19)</f>
        <v>0.55889999999999995</v>
      </c>
      <c r="I351" s="115">
        <f>VLOOKUP($A351,INDICADORES!$A$5:$AB$350,I$19)</f>
        <v>1</v>
      </c>
      <c r="J351" s="115">
        <f>VLOOKUP($A351,INDICADORES!$A$5:$AB$350,J$19)</f>
        <v>0.58404575000000003</v>
      </c>
      <c r="K351" s="115">
        <f t="shared" si="45"/>
        <v>0.322563871781956</v>
      </c>
      <c r="L351" s="92">
        <f t="shared" si="46"/>
        <v>95</v>
      </c>
      <c r="M351" s="92">
        <f t="shared" si="47"/>
        <v>55</v>
      </c>
      <c r="N351" s="116">
        <f t="shared" si="48"/>
        <v>0</v>
      </c>
      <c r="O351" s="117">
        <f t="shared" si="49"/>
        <v>0</v>
      </c>
      <c r="P351" s="93">
        <f t="shared" si="50"/>
        <v>0</v>
      </c>
      <c r="Q351" s="103">
        <v>0</v>
      </c>
    </row>
    <row r="352" spans="1:17" x14ac:dyDescent="0.3">
      <c r="A352" s="91">
        <v>15102</v>
      </c>
      <c r="B352" s="92">
        <v>5</v>
      </c>
      <c r="C352" s="91" t="s">
        <v>710</v>
      </c>
      <c r="D352" s="115">
        <f>VLOOKUP($A352,INDICADORES!$A$5:$AB$350,D$19)</f>
        <v>1</v>
      </c>
      <c r="E352" s="115">
        <f>IF(A352=5201,0,VLOOKUP($A352,INDICADORES!$A$5:$AB$350,E$19))</f>
        <v>0</v>
      </c>
      <c r="F352" s="115">
        <f>IF(A352=5201,0,VLOOKUP($A352,INDICADORES!$A$5:$AB$350,F$19))</f>
        <v>8.477825359499469E-2</v>
      </c>
      <c r="G352" s="115">
        <f>VLOOKUP($A352,INDICADORES!$A$5:$AB$350,G$19)</f>
        <v>1</v>
      </c>
      <c r="H352" s="115">
        <f>VLOOKUP($A352,INDICADORES!$A$5:$AB$350,H$19)</f>
        <v>0.52880000000000005</v>
      </c>
      <c r="I352" s="115">
        <f>VLOOKUP($A352,INDICADORES!$A$5:$AB$350,I$19)</f>
        <v>1</v>
      </c>
      <c r="J352" s="115">
        <f>VLOOKUP($A352,INDICADORES!$A$5:$AB$350,J$19)</f>
        <v>0.31249175000000001</v>
      </c>
      <c r="K352" s="115">
        <f t="shared" si="45"/>
        <v>0.31613915089874867</v>
      </c>
      <c r="L352" s="92">
        <f t="shared" si="46"/>
        <v>96</v>
      </c>
      <c r="M352" s="92">
        <f t="shared" si="47"/>
        <v>55</v>
      </c>
      <c r="N352" s="116">
        <f t="shared" si="48"/>
        <v>0</v>
      </c>
      <c r="O352" s="117">
        <f t="shared" si="49"/>
        <v>0</v>
      </c>
      <c r="P352" s="93">
        <f t="shared" si="50"/>
        <v>0</v>
      </c>
      <c r="Q352" s="103">
        <v>0</v>
      </c>
    </row>
    <row r="353" spans="1:17" x14ac:dyDescent="0.3">
      <c r="A353" s="91">
        <v>4204</v>
      </c>
      <c r="B353" s="92">
        <v>5</v>
      </c>
      <c r="C353" s="91" t="s">
        <v>423</v>
      </c>
      <c r="D353" s="115">
        <f>VLOOKUP($A353,INDICADORES!$A$5:$AB$350,D$19)</f>
        <v>0</v>
      </c>
      <c r="E353" s="115">
        <f>IF(A353=5201,0,VLOOKUP($A353,INDICADORES!$A$5:$AB$350,E$19))</f>
        <v>0</v>
      </c>
      <c r="F353" s="115">
        <f>IF(A353=5201,0,VLOOKUP($A353,INDICADORES!$A$5:$AB$350,F$19))</f>
        <v>0.25854309247446666</v>
      </c>
      <c r="G353" s="115">
        <f>VLOOKUP($A353,INDICADORES!$A$5:$AB$350,G$19)</f>
        <v>1</v>
      </c>
      <c r="H353" s="115">
        <f>VLOOKUP($A353,INDICADORES!$A$5:$AB$350,H$19)</f>
        <v>0.94</v>
      </c>
      <c r="I353" s="115">
        <f>VLOOKUP($A353,INDICADORES!$A$5:$AB$350,I$19)</f>
        <v>1</v>
      </c>
      <c r="J353" s="115">
        <f>VLOOKUP($A353,INDICADORES!$A$5:$AB$350,J$19)</f>
        <v>0.52082499999999998</v>
      </c>
      <c r="K353" s="115">
        <f t="shared" ref="K353:K365" si="51">IF(D353=0,0,IF(A353=5201,SUMPRODUCT(E353:J353,$E$15:$J$15),SUMPRODUCT(E353:J353,$E$16:$J$16)))</f>
        <v>0</v>
      </c>
      <c r="L353" s="92">
        <f t="shared" ref="L353:L365" si="52">RANK(K353,$K$257:$K$365,0)</f>
        <v>97</v>
      </c>
      <c r="M353" s="92">
        <f t="shared" ref="M353:M365" si="53">VLOOKUP(B353,$B$4:$E$9,4)</f>
        <v>55</v>
      </c>
      <c r="N353" s="116">
        <f t="shared" ref="N353:N365" si="54">IF(L353&lt;=M353,K353,0)</f>
        <v>0</v>
      </c>
      <c r="O353" s="117">
        <f t="shared" ref="O353:O365" si="55">N353/VLOOKUP(B353,$B$4:$F$9,5,0)</f>
        <v>0</v>
      </c>
      <c r="P353" s="93">
        <f t="shared" ref="P353:P365" si="56">ROUND(O353*VLOOKUP(B353,$B$4:$F$9,3,0),0)</f>
        <v>0</v>
      </c>
      <c r="Q353" s="103">
        <v>0</v>
      </c>
    </row>
    <row r="354" spans="1:17" x14ac:dyDescent="0.3">
      <c r="A354" s="91">
        <v>6304</v>
      </c>
      <c r="B354" s="92">
        <v>5</v>
      </c>
      <c r="C354" s="91" t="s">
        <v>492</v>
      </c>
      <c r="D354" s="115">
        <f>VLOOKUP($A354,INDICADORES!$A$5:$AB$350,D$19)</f>
        <v>0</v>
      </c>
      <c r="E354" s="115">
        <f>IF(A354=5201,0,VLOOKUP($A354,INDICADORES!$A$5:$AB$350,E$19))</f>
        <v>0.67344497607655507</v>
      </c>
      <c r="F354" s="115">
        <f>IF(A354=5201,0,VLOOKUP($A354,INDICADORES!$A$5:$AB$350,F$19))</f>
        <v>0.10077257491204489</v>
      </c>
      <c r="G354" s="115">
        <f>VLOOKUP($A354,INDICADORES!$A$5:$AB$350,G$19)</f>
        <v>1</v>
      </c>
      <c r="H354" s="115">
        <f>VLOOKUP($A354,INDICADORES!$A$5:$AB$350,H$19)</f>
        <v>0.8073999999999999</v>
      </c>
      <c r="I354" s="115">
        <f>VLOOKUP($A354,INDICADORES!$A$5:$AB$350,I$19)</f>
        <v>1</v>
      </c>
      <c r="J354" s="115">
        <f>VLOOKUP($A354,INDICADORES!$A$5:$AB$350,J$19)</f>
        <v>0.9375</v>
      </c>
      <c r="K354" s="115">
        <f t="shared" si="51"/>
        <v>0</v>
      </c>
      <c r="L354" s="92">
        <f t="shared" si="52"/>
        <v>97</v>
      </c>
      <c r="M354" s="92">
        <f t="shared" si="53"/>
        <v>55</v>
      </c>
      <c r="N354" s="116">
        <f t="shared" si="54"/>
        <v>0</v>
      </c>
      <c r="O354" s="117">
        <f t="shared" si="55"/>
        <v>0</v>
      </c>
      <c r="P354" s="93">
        <f t="shared" si="56"/>
        <v>0</v>
      </c>
      <c r="Q354" s="103">
        <v>0</v>
      </c>
    </row>
    <row r="355" spans="1:17" x14ac:dyDescent="0.3">
      <c r="A355" s="91">
        <v>7108</v>
      </c>
      <c r="B355" s="92">
        <v>5</v>
      </c>
      <c r="C355" s="91" t="s">
        <v>507</v>
      </c>
      <c r="D355" s="115">
        <f>VLOOKUP($A355,INDICADORES!$A$5:$AB$350,D$19)</f>
        <v>0</v>
      </c>
      <c r="E355" s="115">
        <f>IF(A355=5201,0,VLOOKUP($A355,INDICADORES!$A$5:$AB$350,E$19))</f>
        <v>0.86853932584269666</v>
      </c>
      <c r="F355" s="115">
        <f>IF(A355=5201,0,VLOOKUP($A355,INDICADORES!$A$5:$AB$350,F$19))</f>
        <v>0.3679550827451038</v>
      </c>
      <c r="G355" s="115">
        <f>VLOOKUP($A355,INDICADORES!$A$5:$AB$350,G$19)</f>
        <v>1</v>
      </c>
      <c r="H355" s="115">
        <f>VLOOKUP($A355,INDICADORES!$A$5:$AB$350,H$19)</f>
        <v>0.997</v>
      </c>
      <c r="I355" s="115">
        <f>VLOOKUP($A355,INDICADORES!$A$5:$AB$350,I$19)</f>
        <v>1</v>
      </c>
      <c r="J355" s="115">
        <f>VLOOKUP($A355,INDICADORES!$A$5:$AB$350,J$19)</f>
        <v>0.9375</v>
      </c>
      <c r="K355" s="115">
        <f t="shared" si="51"/>
        <v>0</v>
      </c>
      <c r="L355" s="92">
        <f t="shared" si="52"/>
        <v>97</v>
      </c>
      <c r="M355" s="92">
        <f t="shared" si="53"/>
        <v>55</v>
      </c>
      <c r="N355" s="116">
        <f t="shared" si="54"/>
        <v>0</v>
      </c>
      <c r="O355" s="117">
        <f t="shared" si="55"/>
        <v>0</v>
      </c>
      <c r="P355" s="93">
        <f t="shared" si="56"/>
        <v>0</v>
      </c>
      <c r="Q355" s="103">
        <v>0</v>
      </c>
    </row>
    <row r="356" spans="1:17" x14ac:dyDescent="0.3">
      <c r="A356" s="91">
        <v>7402</v>
      </c>
      <c r="B356" s="92">
        <v>5</v>
      </c>
      <c r="C356" s="91" t="s">
        <v>523</v>
      </c>
      <c r="D356" s="115">
        <f>VLOOKUP($A356,INDICADORES!$A$5:$AB$350,D$19)</f>
        <v>0</v>
      </c>
      <c r="E356" s="115">
        <f>IF(A356=5201,0,VLOOKUP($A356,INDICADORES!$A$5:$AB$350,E$19))</f>
        <v>0.56580732700135683</v>
      </c>
      <c r="F356" s="115">
        <f>IF(A356=5201,0,VLOOKUP($A356,INDICADORES!$A$5:$AB$350,F$19))</f>
        <v>0.49410775632949966</v>
      </c>
      <c r="G356" s="115">
        <f>VLOOKUP($A356,INDICADORES!$A$5:$AB$350,G$19)</f>
        <v>1</v>
      </c>
      <c r="H356" s="115">
        <f>VLOOKUP($A356,INDICADORES!$A$5:$AB$350,H$19)</f>
        <v>0.88040000000000007</v>
      </c>
      <c r="I356" s="115">
        <f>VLOOKUP($A356,INDICADORES!$A$5:$AB$350,I$19)</f>
        <v>1</v>
      </c>
      <c r="J356" s="115">
        <f>VLOOKUP($A356,INDICADORES!$A$5:$AB$350,J$19)</f>
        <v>0.98957499999999998</v>
      </c>
      <c r="K356" s="115">
        <f t="shared" si="51"/>
        <v>0</v>
      </c>
      <c r="L356" s="92">
        <f t="shared" si="52"/>
        <v>97</v>
      </c>
      <c r="M356" s="92">
        <f t="shared" si="53"/>
        <v>55</v>
      </c>
      <c r="N356" s="116">
        <f t="shared" si="54"/>
        <v>0</v>
      </c>
      <c r="O356" s="117">
        <f t="shared" si="55"/>
        <v>0</v>
      </c>
      <c r="P356" s="93">
        <f t="shared" si="56"/>
        <v>0</v>
      </c>
      <c r="Q356" s="103">
        <v>0</v>
      </c>
    </row>
    <row r="357" spans="1:17" x14ac:dyDescent="0.3">
      <c r="A357" s="91">
        <v>7407</v>
      </c>
      <c r="B357" s="92">
        <v>5</v>
      </c>
      <c r="C357" s="91" t="s">
        <v>528</v>
      </c>
      <c r="D357" s="115">
        <f>VLOOKUP($A357,INDICADORES!$A$5:$AB$350,D$19)</f>
        <v>0</v>
      </c>
      <c r="E357" s="115">
        <f>IF(A357=5201,0,VLOOKUP($A357,INDICADORES!$A$5:$AB$350,E$19))</f>
        <v>0.72389380530973446</v>
      </c>
      <c r="F357" s="115">
        <f>IF(A357=5201,0,VLOOKUP($A357,INDICADORES!$A$5:$AB$350,F$19))</f>
        <v>6.739651011679261E-2</v>
      </c>
      <c r="G357" s="115">
        <f>VLOOKUP($A357,INDICADORES!$A$5:$AB$350,G$19)</f>
        <v>1</v>
      </c>
      <c r="H357" s="115">
        <f>VLOOKUP($A357,INDICADORES!$A$5:$AB$350,H$19)</f>
        <v>0.99879999999999991</v>
      </c>
      <c r="I357" s="115">
        <f>VLOOKUP($A357,INDICADORES!$A$5:$AB$350,I$19)</f>
        <v>1</v>
      </c>
      <c r="J357" s="115">
        <f>VLOOKUP($A357,INDICADORES!$A$5:$AB$350,J$19)</f>
        <v>0.91667500000000002</v>
      </c>
      <c r="K357" s="115">
        <f t="shared" si="51"/>
        <v>0</v>
      </c>
      <c r="L357" s="92">
        <f t="shared" si="52"/>
        <v>97</v>
      </c>
      <c r="M357" s="92">
        <f t="shared" si="53"/>
        <v>55</v>
      </c>
      <c r="N357" s="116">
        <f t="shared" si="54"/>
        <v>0</v>
      </c>
      <c r="O357" s="117">
        <f t="shared" si="55"/>
        <v>0</v>
      </c>
      <c r="P357" s="93">
        <f t="shared" si="56"/>
        <v>0</v>
      </c>
      <c r="Q357" s="103">
        <v>0</v>
      </c>
    </row>
    <row r="358" spans="1:17" x14ac:dyDescent="0.3">
      <c r="A358" s="91">
        <v>9104</v>
      </c>
      <c r="B358" s="92">
        <v>5</v>
      </c>
      <c r="C358" s="91" t="s">
        <v>567</v>
      </c>
      <c r="D358" s="115">
        <f>VLOOKUP($A358,INDICADORES!$A$5:$AB$350,D$19)</f>
        <v>0</v>
      </c>
      <c r="E358" s="115">
        <f>IF(A358=5201,0,VLOOKUP($A358,INDICADORES!$A$5:$AB$350,E$19))</f>
        <v>1</v>
      </c>
      <c r="F358" s="115">
        <f>IF(A358=5201,0,VLOOKUP($A358,INDICADORES!$A$5:$AB$350,F$19))</f>
        <v>4.1598808903152311E-2</v>
      </c>
      <c r="G358" s="115">
        <f>VLOOKUP($A358,INDICADORES!$A$5:$AB$350,G$19)</f>
        <v>1</v>
      </c>
      <c r="H358" s="115">
        <f>VLOOKUP($A358,INDICADORES!$A$5:$AB$350,H$19)</f>
        <v>0.92030000000000001</v>
      </c>
      <c r="I358" s="115">
        <f>VLOOKUP($A358,INDICADORES!$A$5:$AB$350,I$19)</f>
        <v>1</v>
      </c>
      <c r="J358" s="115">
        <f>VLOOKUP($A358,INDICADORES!$A$5:$AB$350,J$19)</f>
        <v>0.97917500000000002</v>
      </c>
      <c r="K358" s="115">
        <f t="shared" si="51"/>
        <v>0</v>
      </c>
      <c r="L358" s="92">
        <f t="shared" si="52"/>
        <v>97</v>
      </c>
      <c r="M358" s="92">
        <f t="shared" si="53"/>
        <v>55</v>
      </c>
      <c r="N358" s="116">
        <f t="shared" si="54"/>
        <v>0</v>
      </c>
      <c r="O358" s="117">
        <f t="shared" si="55"/>
        <v>0</v>
      </c>
      <c r="P358" s="93">
        <f t="shared" si="56"/>
        <v>0</v>
      </c>
      <c r="Q358" s="103">
        <v>0</v>
      </c>
    </row>
    <row r="359" spans="1:17" x14ac:dyDescent="0.3">
      <c r="A359" s="91">
        <v>9204</v>
      </c>
      <c r="B359" s="92">
        <v>5</v>
      </c>
      <c r="C359" s="91" t="s">
        <v>588</v>
      </c>
      <c r="D359" s="115">
        <f>VLOOKUP($A359,INDICADORES!$A$5:$AB$350,D$19)</f>
        <v>0</v>
      </c>
      <c r="E359" s="115">
        <f>IF(A359=5201,0,VLOOKUP($A359,INDICADORES!$A$5:$AB$350,E$19))</f>
        <v>0.69078947368421051</v>
      </c>
      <c r="F359" s="115">
        <f>IF(A359=5201,0,VLOOKUP($A359,INDICADORES!$A$5:$AB$350,F$19))</f>
        <v>3.1304099276865116E-2</v>
      </c>
      <c r="G359" s="115">
        <f>VLOOKUP($A359,INDICADORES!$A$5:$AB$350,G$19)</f>
        <v>1</v>
      </c>
      <c r="H359" s="115">
        <f>VLOOKUP($A359,INDICADORES!$A$5:$AB$350,H$19)</f>
        <v>0.76790000000000003</v>
      </c>
      <c r="I359" s="115">
        <f>VLOOKUP($A359,INDICADORES!$A$5:$AB$350,I$19)</f>
        <v>1</v>
      </c>
      <c r="J359" s="115">
        <f>VLOOKUP($A359,INDICADORES!$A$5:$AB$350,J$19)</f>
        <v>0.97308749999999999</v>
      </c>
      <c r="K359" s="115">
        <f t="shared" si="51"/>
        <v>0</v>
      </c>
      <c r="L359" s="92">
        <f t="shared" si="52"/>
        <v>97</v>
      </c>
      <c r="M359" s="92">
        <f t="shared" si="53"/>
        <v>55</v>
      </c>
      <c r="N359" s="116">
        <f t="shared" si="54"/>
        <v>0</v>
      </c>
      <c r="O359" s="117">
        <f t="shared" si="55"/>
        <v>0</v>
      </c>
      <c r="P359" s="93">
        <f t="shared" si="56"/>
        <v>0</v>
      </c>
      <c r="Q359" s="103">
        <v>0</v>
      </c>
    </row>
    <row r="360" spans="1:17" x14ac:dyDescent="0.3">
      <c r="A360" s="91">
        <v>9207</v>
      </c>
      <c r="B360" s="92">
        <v>5</v>
      </c>
      <c r="C360" s="91" t="s">
        <v>590</v>
      </c>
      <c r="D360" s="115">
        <f>VLOOKUP($A360,INDICADORES!$A$5:$AB$350,D$19)</f>
        <v>0</v>
      </c>
      <c r="E360" s="115">
        <f>IF(A360=5201,0,VLOOKUP($A360,INDICADORES!$A$5:$AB$350,E$19))</f>
        <v>0.74708171206225682</v>
      </c>
      <c r="F360" s="115">
        <f>IF(A360=5201,0,VLOOKUP($A360,INDICADORES!$A$5:$AB$350,F$19))</f>
        <v>3.5654350905811726E-2</v>
      </c>
      <c r="G360" s="115">
        <f>VLOOKUP($A360,INDICADORES!$A$5:$AB$350,G$19)</f>
        <v>1</v>
      </c>
      <c r="H360" s="115">
        <f>VLOOKUP($A360,INDICADORES!$A$5:$AB$350,H$19)</f>
        <v>0.62630000000000008</v>
      </c>
      <c r="I360" s="115">
        <f>VLOOKUP($A360,INDICADORES!$A$5:$AB$350,I$19)</f>
        <v>1</v>
      </c>
      <c r="J360" s="115">
        <f>VLOOKUP($A360,INDICADORES!$A$5:$AB$350,J$19)</f>
        <v>1</v>
      </c>
      <c r="K360" s="115">
        <f t="shared" si="51"/>
        <v>0</v>
      </c>
      <c r="L360" s="92">
        <f t="shared" si="52"/>
        <v>97</v>
      </c>
      <c r="M360" s="92">
        <f t="shared" si="53"/>
        <v>55</v>
      </c>
      <c r="N360" s="116">
        <f t="shared" si="54"/>
        <v>0</v>
      </c>
      <c r="O360" s="117">
        <f t="shared" si="55"/>
        <v>0</v>
      </c>
      <c r="P360" s="93">
        <f t="shared" si="56"/>
        <v>0</v>
      </c>
      <c r="Q360" s="103">
        <v>0</v>
      </c>
    </row>
    <row r="361" spans="1:17" x14ac:dyDescent="0.3">
      <c r="A361" s="91">
        <v>10306</v>
      </c>
      <c r="B361" s="92">
        <v>5</v>
      </c>
      <c r="C361" s="91" t="s">
        <v>619</v>
      </c>
      <c r="D361" s="115">
        <f>VLOOKUP($A361,INDICADORES!$A$5:$AB$350,D$19)</f>
        <v>0</v>
      </c>
      <c r="E361" s="115">
        <f>IF(A361=5201,0,VLOOKUP($A361,INDICADORES!$A$5:$AB$350,E$19))</f>
        <v>0.87150837988826813</v>
      </c>
      <c r="F361" s="115">
        <f>IF(A361=5201,0,VLOOKUP($A361,INDICADORES!$A$5:$AB$350,F$19))</f>
        <v>4.1731667848194889E-2</v>
      </c>
      <c r="G361" s="115">
        <f>VLOOKUP($A361,INDICADORES!$A$5:$AB$350,G$19)</f>
        <v>1</v>
      </c>
      <c r="H361" s="115">
        <f>VLOOKUP($A361,INDICADORES!$A$5:$AB$350,H$19)</f>
        <v>0.9456</v>
      </c>
      <c r="I361" s="115">
        <f>VLOOKUP($A361,INDICADORES!$A$5:$AB$350,I$19)</f>
        <v>1</v>
      </c>
      <c r="J361" s="115">
        <f>VLOOKUP($A361,INDICADORES!$A$5:$AB$350,J$19)</f>
        <v>0.71254999999999991</v>
      </c>
      <c r="K361" s="115">
        <f t="shared" si="51"/>
        <v>0</v>
      </c>
      <c r="L361" s="92">
        <f t="shared" si="52"/>
        <v>97</v>
      </c>
      <c r="M361" s="92">
        <f t="shared" si="53"/>
        <v>55</v>
      </c>
      <c r="N361" s="116">
        <f t="shared" si="54"/>
        <v>0</v>
      </c>
      <c r="O361" s="117">
        <f t="shared" si="55"/>
        <v>0</v>
      </c>
      <c r="P361" s="93">
        <f t="shared" si="56"/>
        <v>0</v>
      </c>
      <c r="Q361" s="103">
        <v>0</v>
      </c>
    </row>
    <row r="362" spans="1:17" x14ac:dyDescent="0.3">
      <c r="A362" s="91">
        <v>16108</v>
      </c>
      <c r="B362" s="92">
        <v>5</v>
      </c>
      <c r="C362" s="91" t="s">
        <v>729</v>
      </c>
      <c r="D362" s="115">
        <f>VLOOKUP($A362,INDICADORES!$A$5:$AB$350,D$19)</f>
        <v>0</v>
      </c>
      <c r="E362" s="115">
        <f>IF(A362=5201,0,VLOOKUP($A362,INDICADORES!$A$5:$AB$350,E$19))</f>
        <v>0</v>
      </c>
      <c r="F362" s="115">
        <f>IF(A362=5201,0,VLOOKUP($A362,INDICADORES!$A$5:$AB$350,F$19))</f>
        <v>5.1341995812493463E-2</v>
      </c>
      <c r="G362" s="115">
        <f>VLOOKUP($A362,INDICADORES!$A$5:$AB$350,G$19)</f>
        <v>1</v>
      </c>
      <c r="H362" s="115">
        <f>VLOOKUP($A362,INDICADORES!$A$5:$AB$350,H$19)</f>
        <v>0.78339999999999999</v>
      </c>
      <c r="I362" s="115">
        <f>VLOOKUP($A362,INDICADORES!$A$5:$AB$350,I$19)</f>
        <v>0.99229106240488729</v>
      </c>
      <c r="J362" s="115">
        <f>VLOOKUP($A362,INDICADORES!$A$5:$AB$350,J$19)</f>
        <v>0.26042500000000002</v>
      </c>
      <c r="K362" s="115">
        <f t="shared" si="51"/>
        <v>0</v>
      </c>
      <c r="L362" s="92">
        <f t="shared" si="52"/>
        <v>97</v>
      </c>
      <c r="M362" s="92">
        <f t="shared" si="53"/>
        <v>55</v>
      </c>
      <c r="N362" s="116">
        <f t="shared" si="54"/>
        <v>0</v>
      </c>
      <c r="O362" s="117">
        <f t="shared" si="55"/>
        <v>0</v>
      </c>
      <c r="P362" s="93">
        <f t="shared" si="56"/>
        <v>0</v>
      </c>
      <c r="Q362" s="103">
        <v>0</v>
      </c>
    </row>
    <row r="363" spans="1:17" x14ac:dyDescent="0.3">
      <c r="A363" s="91">
        <v>16202</v>
      </c>
      <c r="B363" s="92">
        <v>5</v>
      </c>
      <c r="C363" s="91" t="s">
        <v>715</v>
      </c>
      <c r="D363" s="115">
        <f>VLOOKUP($A363,INDICADORES!$A$5:$AB$350,D$19)</f>
        <v>0</v>
      </c>
      <c r="E363" s="115">
        <f>IF(A363=5201,0,VLOOKUP($A363,INDICADORES!$A$5:$AB$350,E$19))</f>
        <v>0</v>
      </c>
      <c r="F363" s="115">
        <f>IF(A363=5201,0,VLOOKUP($A363,INDICADORES!$A$5:$AB$350,F$19))</f>
        <v>5.1637132512992012E-2</v>
      </c>
      <c r="G363" s="115">
        <f>VLOOKUP($A363,INDICADORES!$A$5:$AB$350,G$19)</f>
        <v>1</v>
      </c>
      <c r="H363" s="115">
        <f>VLOOKUP($A363,INDICADORES!$A$5:$AB$350,H$19)</f>
        <v>0.99029999999999996</v>
      </c>
      <c r="I363" s="115">
        <f>VLOOKUP($A363,INDICADORES!$A$5:$AB$350,I$19)</f>
        <v>1</v>
      </c>
      <c r="J363" s="115">
        <f>VLOOKUP($A363,INDICADORES!$A$5:$AB$350,J$19)</f>
        <v>0.69845425000000005</v>
      </c>
      <c r="K363" s="115">
        <f t="shared" si="51"/>
        <v>0</v>
      </c>
      <c r="L363" s="92">
        <f t="shared" si="52"/>
        <v>97</v>
      </c>
      <c r="M363" s="92">
        <f t="shared" si="53"/>
        <v>55</v>
      </c>
      <c r="N363" s="116">
        <f t="shared" si="54"/>
        <v>0</v>
      </c>
      <c r="O363" s="117">
        <f t="shared" si="55"/>
        <v>0</v>
      </c>
      <c r="P363" s="93">
        <f t="shared" si="56"/>
        <v>0</v>
      </c>
      <c r="Q363" s="103">
        <v>0</v>
      </c>
    </row>
    <row r="364" spans="1:17" x14ac:dyDescent="0.3">
      <c r="A364" s="91">
        <v>16207</v>
      </c>
      <c r="B364" s="92">
        <v>5</v>
      </c>
      <c r="C364" s="91" t="s">
        <v>1714</v>
      </c>
      <c r="D364" s="115">
        <f>VLOOKUP($A364,INDICADORES!$A$5:$AB$350,D$19)</f>
        <v>0</v>
      </c>
      <c r="E364" s="115">
        <f>IF(A364=5201,0,VLOOKUP($A364,INDICADORES!$A$5:$AB$350,E$19))</f>
        <v>0.71223021582733814</v>
      </c>
      <c r="F364" s="115">
        <f>IF(A364=5201,0,VLOOKUP($A364,INDICADORES!$A$5:$AB$350,F$19))</f>
        <v>3.9175235200653823E-2</v>
      </c>
      <c r="G364" s="115">
        <f>VLOOKUP($A364,INDICADORES!$A$5:$AB$350,G$19)</f>
        <v>1</v>
      </c>
      <c r="H364" s="115">
        <f>VLOOKUP($A364,INDICADORES!$A$5:$AB$350,H$19)</f>
        <v>0.78560000000000008</v>
      </c>
      <c r="I364" s="115">
        <f>VLOOKUP($A364,INDICADORES!$A$5:$AB$350,I$19)</f>
        <v>1</v>
      </c>
      <c r="J364" s="115">
        <f>VLOOKUP($A364,INDICADORES!$A$5:$AB$350,J$19)</f>
        <v>0.98957499999999998</v>
      </c>
      <c r="K364" s="115">
        <f t="shared" si="51"/>
        <v>0</v>
      </c>
      <c r="L364" s="92">
        <f t="shared" si="52"/>
        <v>97</v>
      </c>
      <c r="M364" s="92">
        <f t="shared" si="53"/>
        <v>55</v>
      </c>
      <c r="N364" s="116">
        <f t="shared" si="54"/>
        <v>0</v>
      </c>
      <c r="O364" s="117">
        <f t="shared" si="55"/>
        <v>0</v>
      </c>
      <c r="P364" s="93">
        <f t="shared" si="56"/>
        <v>0</v>
      </c>
      <c r="Q364" s="103">
        <v>0</v>
      </c>
    </row>
    <row r="365" spans="1:17" ht="15" thickBot="1" x14ac:dyDescent="0.35">
      <c r="A365" s="118">
        <v>16303</v>
      </c>
      <c r="B365" s="119">
        <v>5</v>
      </c>
      <c r="C365" s="118" t="s">
        <v>721</v>
      </c>
      <c r="D365" s="120">
        <f>VLOOKUP($A365,INDICADORES!$A$5:$AB$350,D$19)</f>
        <v>0</v>
      </c>
      <c r="E365" s="120">
        <f>IF(A365=5201,0,VLOOKUP($A365,INDICADORES!$A$5:$AB$350,E$19))</f>
        <v>0.72100313479623823</v>
      </c>
      <c r="F365" s="120">
        <f>IF(A365=5201,0,VLOOKUP($A365,INDICADORES!$A$5:$AB$350,F$19))</f>
        <v>5.7804052597551697E-2</v>
      </c>
      <c r="G365" s="120">
        <f>VLOOKUP($A365,INDICADORES!$A$5:$AB$350,G$19)</f>
        <v>1</v>
      </c>
      <c r="H365" s="120">
        <f>VLOOKUP($A365,INDICADORES!$A$5:$AB$350,H$19)</f>
        <v>0.89170000000000005</v>
      </c>
      <c r="I365" s="120">
        <f>VLOOKUP($A365,INDICADORES!$A$5:$AB$350,I$19)</f>
        <v>1</v>
      </c>
      <c r="J365" s="120">
        <f>VLOOKUP($A365,INDICADORES!$A$5:$AB$350,J$19)</f>
        <v>1</v>
      </c>
      <c r="K365" s="120">
        <f t="shared" si="51"/>
        <v>0</v>
      </c>
      <c r="L365" s="119">
        <f t="shared" si="52"/>
        <v>97</v>
      </c>
      <c r="M365" s="119">
        <f t="shared" si="53"/>
        <v>55</v>
      </c>
      <c r="N365" s="120">
        <f t="shared" si="54"/>
        <v>0</v>
      </c>
      <c r="O365" s="121">
        <f t="shared" si="55"/>
        <v>0</v>
      </c>
      <c r="P365" s="122">
        <f t="shared" si="56"/>
        <v>0</v>
      </c>
      <c r="Q365" s="123">
        <v>0</v>
      </c>
    </row>
    <row r="366" spans="1:17" x14ac:dyDescent="0.3"/>
  </sheetData>
  <sheetProtection algorithmName="SHA-512" hashValue="82KIv4O3Qk/MT58mAlw1lioXu7BkeSB1tt7cQ6M+/AArRRu/UtF2TAp6b6NKTUbxHYSbNaPyIha++pv1wlADrg==" saltValue="w0GWK8Hme3EduTWfvctYdA==" spinCount="100000" sheet="1" objects="1" scenarios="1"/>
  <sortState xmlns:xlrd2="http://schemas.microsoft.com/office/spreadsheetml/2017/richdata2" ref="A257:Q365">
    <sortCondition descending="1" ref="K257:K365"/>
  </sortState>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350"/>
  <sheetViews>
    <sheetView showGridLines="0" workbookViewId="0"/>
  </sheetViews>
  <sheetFormatPr baseColWidth="10" defaultColWidth="0" defaultRowHeight="10.199999999999999" zeroHeight="1" x14ac:dyDescent="0.2"/>
  <cols>
    <col min="1" max="1" width="6.77734375" style="124" bestFit="1" customWidth="1"/>
    <col min="2" max="2" width="22.77734375" style="124" bestFit="1" customWidth="1"/>
    <col min="3" max="3" width="19.109375" style="124" customWidth="1"/>
    <col min="4" max="5" width="17" style="124" bestFit="1" customWidth="1"/>
    <col min="6" max="6" width="14.77734375" style="126" customWidth="1"/>
    <col min="7" max="9" width="11.44140625" style="127" customWidth="1"/>
    <col min="10" max="10" width="14.109375" style="126" customWidth="1"/>
    <col min="11" max="11" width="15.88671875" style="124" customWidth="1"/>
    <col min="12" max="12" width="14.77734375" style="124" customWidth="1"/>
    <col min="13" max="13" width="16.44140625" style="124" customWidth="1"/>
    <col min="14" max="14" width="16.21875" style="126" customWidth="1"/>
    <col min="15" max="15" width="12.44140625" style="124" customWidth="1"/>
    <col min="16" max="16" width="16.44140625" style="126" customWidth="1"/>
    <col min="17" max="17" width="12.44140625" style="124" customWidth="1"/>
    <col min="18" max="18" width="15.77734375" style="126" customWidth="1"/>
    <col min="19" max="21" width="15.88671875" style="124" customWidth="1"/>
    <col min="22" max="22" width="25.88671875" style="124" bestFit="1" customWidth="1"/>
    <col min="23" max="26" width="11.44140625" style="131" customWidth="1"/>
    <col min="27" max="27" width="11.44140625" style="124" customWidth="1"/>
    <col min="28" max="28" width="17.109375" style="126" customWidth="1"/>
    <col min="29" max="16384" width="11.44140625" style="124" hidden="1"/>
  </cols>
  <sheetData>
    <row r="1" spans="1:28" ht="90.75" customHeight="1" thickBot="1" x14ac:dyDescent="0.25">
      <c r="B1" s="125" t="str">
        <f>"INDICADORES - "&amp;'FIGEM 2025'!B2</f>
        <v>INDICADORES - FIGEM 2024</v>
      </c>
      <c r="M1" s="128" t="s">
        <v>1682</v>
      </c>
      <c r="U1" s="129" t="s">
        <v>1685</v>
      </c>
      <c r="V1" s="130" t="s">
        <v>1686</v>
      </c>
    </row>
    <row r="2" spans="1:28" ht="10.8" thickBot="1" x14ac:dyDescent="0.25">
      <c r="M2" s="132">
        <f>MAX(M6:M350)</f>
        <v>6.2942796123379878</v>
      </c>
      <c r="U2" s="133">
        <f>SUMIF($U$6:$U$350,"&lt;0")</f>
        <v>-67725545</v>
      </c>
      <c r="V2" s="134"/>
    </row>
    <row r="3" spans="1:28" ht="10.8" hidden="1" thickBot="1" x14ac:dyDescent="0.25">
      <c r="A3" s="135">
        <f>COLUMN()</f>
        <v>1</v>
      </c>
      <c r="B3" s="135">
        <f>COLUMN()</f>
        <v>2</v>
      </c>
      <c r="C3" s="135">
        <f>COLUMN()</f>
        <v>3</v>
      </c>
      <c r="D3" s="135">
        <f>COLUMN()</f>
        <v>4</v>
      </c>
      <c r="E3" s="135">
        <f>COLUMN()</f>
        <v>5</v>
      </c>
      <c r="F3" s="135">
        <f>COLUMN()</f>
        <v>6</v>
      </c>
      <c r="G3" s="135">
        <f>COLUMN()</f>
        <v>7</v>
      </c>
      <c r="H3" s="135">
        <f>COLUMN()</f>
        <v>8</v>
      </c>
      <c r="I3" s="135">
        <f>COLUMN()</f>
        <v>9</v>
      </c>
      <c r="J3" s="135">
        <f>COLUMN()</f>
        <v>10</v>
      </c>
      <c r="K3" s="135">
        <f>COLUMN()</f>
        <v>11</v>
      </c>
      <c r="L3" s="135">
        <f>COLUMN()</f>
        <v>12</v>
      </c>
      <c r="M3" s="135">
        <f>COLUMN()</f>
        <v>13</v>
      </c>
      <c r="N3" s="135">
        <f>COLUMN()</f>
        <v>14</v>
      </c>
      <c r="O3" s="135">
        <f>COLUMN()</f>
        <v>15</v>
      </c>
      <c r="P3" s="135">
        <f>COLUMN()</f>
        <v>16</v>
      </c>
      <c r="Q3" s="135">
        <f>COLUMN()</f>
        <v>17</v>
      </c>
      <c r="R3" s="135">
        <f>COLUMN()</f>
        <v>18</v>
      </c>
      <c r="S3" s="135">
        <f>COLUMN()</f>
        <v>19</v>
      </c>
      <c r="T3" s="135">
        <f>COLUMN()</f>
        <v>20</v>
      </c>
      <c r="U3" s="135">
        <f>COLUMN()</f>
        <v>21</v>
      </c>
      <c r="V3" s="135">
        <f>COLUMN()</f>
        <v>22</v>
      </c>
      <c r="W3" s="135">
        <f>COLUMN()</f>
        <v>23</v>
      </c>
      <c r="X3" s="135">
        <f>COLUMN()</f>
        <v>24</v>
      </c>
      <c r="Y3" s="135">
        <f>COLUMN()</f>
        <v>25</v>
      </c>
      <c r="Z3" s="135">
        <f>COLUMN()</f>
        <v>26</v>
      </c>
      <c r="AA3" s="135">
        <f>COLUMN()</f>
        <v>27</v>
      </c>
      <c r="AB3" s="135">
        <f>COLUMN()</f>
        <v>28</v>
      </c>
    </row>
    <row r="4" spans="1:28" s="136" customFormat="1" x14ac:dyDescent="0.2">
      <c r="C4" s="137" t="s">
        <v>1695</v>
      </c>
      <c r="D4" s="138"/>
      <c r="E4" s="138"/>
      <c r="F4" s="139"/>
      <c r="G4" s="137" t="s">
        <v>1694</v>
      </c>
      <c r="H4" s="138"/>
      <c r="I4" s="138"/>
      <c r="J4" s="139"/>
      <c r="K4" s="137" t="s">
        <v>1699</v>
      </c>
      <c r="L4" s="140"/>
      <c r="M4" s="140"/>
      <c r="N4" s="139"/>
      <c r="O4" s="137" t="s">
        <v>1696</v>
      </c>
      <c r="P4" s="139"/>
      <c r="Q4" s="137" t="s">
        <v>1692</v>
      </c>
      <c r="R4" s="139"/>
      <c r="S4" s="137" t="s">
        <v>1697</v>
      </c>
      <c r="T4" s="140"/>
      <c r="U4" s="140"/>
      <c r="V4" s="141"/>
      <c r="W4" s="142" t="s">
        <v>1698</v>
      </c>
      <c r="X4" s="143"/>
      <c r="Y4" s="143"/>
      <c r="Z4" s="143"/>
      <c r="AA4" s="140"/>
      <c r="AB4" s="139"/>
    </row>
    <row r="5" spans="1:28" s="144" customFormat="1" ht="41.4" thickBot="1" x14ac:dyDescent="0.35">
      <c r="A5" s="144" t="s">
        <v>734</v>
      </c>
      <c r="B5" s="144" t="s">
        <v>930</v>
      </c>
      <c r="C5" s="145" t="s">
        <v>1673</v>
      </c>
      <c r="D5" s="146" t="s">
        <v>1674</v>
      </c>
      <c r="E5" s="146" t="s">
        <v>1675</v>
      </c>
      <c r="F5" s="147" t="s">
        <v>1700</v>
      </c>
      <c r="G5" s="145" t="s">
        <v>1676</v>
      </c>
      <c r="H5" s="146" t="s">
        <v>1677</v>
      </c>
      <c r="I5" s="146" t="s">
        <v>1678</v>
      </c>
      <c r="J5" s="147" t="s">
        <v>1701</v>
      </c>
      <c r="K5" s="145" t="s">
        <v>1679</v>
      </c>
      <c r="L5" s="146" t="s">
        <v>1680</v>
      </c>
      <c r="M5" s="146" t="s">
        <v>1681</v>
      </c>
      <c r="N5" s="147" t="s">
        <v>1702</v>
      </c>
      <c r="O5" s="145" t="s">
        <v>1683</v>
      </c>
      <c r="P5" s="147" t="s">
        <v>1703</v>
      </c>
      <c r="Q5" s="145" t="s">
        <v>1691</v>
      </c>
      <c r="R5" s="147" t="s">
        <v>1684</v>
      </c>
      <c r="S5" s="145" t="s">
        <v>1668</v>
      </c>
      <c r="T5" s="146" t="s">
        <v>1669</v>
      </c>
      <c r="U5" s="146" t="s">
        <v>1687</v>
      </c>
      <c r="V5" s="147" t="s">
        <v>1704</v>
      </c>
      <c r="W5" s="148" t="s">
        <v>1688</v>
      </c>
      <c r="X5" s="149" t="s">
        <v>1689</v>
      </c>
      <c r="Y5" s="149" t="s">
        <v>1671</v>
      </c>
      <c r="Z5" s="149" t="s">
        <v>1693</v>
      </c>
      <c r="AA5" s="146" t="s">
        <v>1690</v>
      </c>
      <c r="AB5" s="147" t="s">
        <v>1705</v>
      </c>
    </row>
    <row r="6" spans="1:28" x14ac:dyDescent="0.2">
      <c r="A6" s="124">
        <v>1101</v>
      </c>
      <c r="B6" s="124" t="s">
        <v>393</v>
      </c>
      <c r="C6" s="150">
        <f>+PREVISIONAL!AC12</f>
        <v>0</v>
      </c>
      <c r="D6" s="150">
        <f>+PREVISIONAL!AD12</f>
        <v>0</v>
      </c>
      <c r="E6" s="150">
        <f>+PREVISIONAL!AE12</f>
        <v>0</v>
      </c>
      <c r="F6" s="126">
        <f>IF(E6&gt;0,0,1)</f>
        <v>1</v>
      </c>
      <c r="G6" s="127">
        <f>+PATENTES!Q4</f>
        <v>18251</v>
      </c>
      <c r="H6" s="127">
        <f>+PATENTES!R4</f>
        <v>10608</v>
      </c>
      <c r="I6" s="127">
        <f>+PATENTES!S4</f>
        <v>28859</v>
      </c>
      <c r="J6" s="126">
        <f>IFERROR(G6/I6,0)</f>
        <v>0.63241969576215395</v>
      </c>
      <c r="K6" s="150">
        <f>+'I G'!C5</f>
        <v>32599830</v>
      </c>
      <c r="L6" s="150">
        <f>+'I G'!D5</f>
        <v>23393874</v>
      </c>
      <c r="M6" s="124">
        <f>IFERROR(K6/L6,0)</f>
        <v>1.3935199445803632</v>
      </c>
      <c r="N6" s="126">
        <f>M6/$M$2</f>
        <v>0.22139466792177431</v>
      </c>
      <c r="O6" s="124">
        <f>+CGR!T8</f>
        <v>1400</v>
      </c>
      <c r="P6" s="126">
        <f>O6/1400</f>
        <v>1</v>
      </c>
      <c r="Q6" s="124">
        <f>+TM!G4</f>
        <v>95.82</v>
      </c>
      <c r="R6" s="126">
        <f>+Q6/100</f>
        <v>0.95819999999999994</v>
      </c>
      <c r="S6" s="150">
        <f>+IRPi!C4</f>
        <v>42978743</v>
      </c>
      <c r="T6" s="150">
        <f>+IRPi!D4</f>
        <v>55371913</v>
      </c>
      <c r="U6" s="150">
        <f>T6-S6</f>
        <v>12393170</v>
      </c>
      <c r="V6" s="126">
        <f t="shared" ref="V6:V69" si="0">IF(U6&gt;0,1,IF(U6&lt;0,1-(U6/$U$2),0))</f>
        <v>1</v>
      </c>
      <c r="W6" s="131">
        <f>+'R E I'!C3</f>
        <v>100</v>
      </c>
      <c r="X6" s="131">
        <f>+'R E I'!D3</f>
        <v>100</v>
      </c>
      <c r="Y6" s="131">
        <f>+'R E I'!E3</f>
        <v>100</v>
      </c>
      <c r="Z6" s="131">
        <f>+'R E I'!F3</f>
        <v>100</v>
      </c>
      <c r="AA6" s="124">
        <v>4</v>
      </c>
      <c r="AB6" s="126">
        <f>((SUM(W6:Z6)/100)/AA6)</f>
        <v>1</v>
      </c>
    </row>
    <row r="7" spans="1:28" x14ac:dyDescent="0.2">
      <c r="A7" s="124">
        <v>1107</v>
      </c>
      <c r="B7" s="124" t="s">
        <v>390</v>
      </c>
      <c r="C7" s="150">
        <f>+PREVISIONAL!AC13</f>
        <v>0</v>
      </c>
      <c r="D7" s="150">
        <f>+PREVISIONAL!AD13</f>
        <v>0</v>
      </c>
      <c r="E7" s="150">
        <f>+PREVISIONAL!AE13</f>
        <v>0</v>
      </c>
      <c r="F7" s="126">
        <f t="shared" ref="F7:F70" si="1">IF(E7&gt;0,0,1)</f>
        <v>1</v>
      </c>
      <c r="G7" s="127">
        <f>+PATENTES!Q5</f>
        <v>8998</v>
      </c>
      <c r="H7" s="127">
        <f>+PATENTES!R5</f>
        <v>2414</v>
      </c>
      <c r="I7" s="127">
        <f>+PATENTES!S5</f>
        <v>11412</v>
      </c>
      <c r="J7" s="126">
        <f t="shared" ref="J7:J70" si="2">IFERROR(G7/I7,0)</f>
        <v>0.78846827900455663</v>
      </c>
      <c r="K7" s="150">
        <f>+'I G'!C6</f>
        <v>5944554</v>
      </c>
      <c r="L7" s="150">
        <f>+'I G'!D6</f>
        <v>11611912</v>
      </c>
      <c r="M7" s="124">
        <f t="shared" ref="M7:M70" si="3">IFERROR(K7/L7,0)</f>
        <v>0.5119358465685927</v>
      </c>
      <c r="N7" s="126">
        <f t="shared" ref="N7:N70" si="4">M7/$M$2</f>
        <v>8.1333508852244329E-2</v>
      </c>
      <c r="O7" s="124">
        <f>+CGR!T9</f>
        <v>1400</v>
      </c>
      <c r="P7" s="126">
        <f t="shared" ref="P7:P70" si="5">O7/1400</f>
        <v>1</v>
      </c>
      <c r="Q7" s="124">
        <f>+TM!G5</f>
        <v>99.77</v>
      </c>
      <c r="R7" s="126">
        <f t="shared" ref="R7:R70" si="6">+Q7/100</f>
        <v>0.99769999999999992</v>
      </c>
      <c r="S7" s="150">
        <f>+IRPi!C5</f>
        <v>17480035</v>
      </c>
      <c r="T7" s="150">
        <f>+IRPi!D5</f>
        <v>25330529</v>
      </c>
      <c r="U7" s="150">
        <f t="shared" ref="U7:U70" si="7">T7-S7</f>
        <v>7850494</v>
      </c>
      <c r="V7" s="126">
        <f t="shared" si="0"/>
        <v>1</v>
      </c>
      <c r="W7" s="131">
        <f>+'R E I'!C4</f>
        <v>100</v>
      </c>
      <c r="X7" s="131">
        <f>+'R E I'!D4</f>
        <v>100</v>
      </c>
      <c r="Y7" s="131">
        <f>+'R E I'!E4</f>
        <v>100</v>
      </c>
      <c r="Z7" s="131">
        <f>+'R E I'!F4</f>
        <v>100</v>
      </c>
      <c r="AA7" s="124">
        <v>4</v>
      </c>
      <c r="AB7" s="126">
        <f t="shared" ref="AB7:AB70" si="8">((SUM(W7:Z7)/100)/AA7)</f>
        <v>1</v>
      </c>
    </row>
    <row r="8" spans="1:28" x14ac:dyDescent="0.2">
      <c r="A8" s="124">
        <v>1401</v>
      </c>
      <c r="B8" s="124" t="s">
        <v>394</v>
      </c>
      <c r="C8" s="150">
        <f>+PREVISIONAL!AC14</f>
        <v>0</v>
      </c>
      <c r="D8" s="150">
        <f>+PREVISIONAL!AD14</f>
        <v>0</v>
      </c>
      <c r="E8" s="150">
        <f>+PREVISIONAL!AE14</f>
        <v>0</v>
      </c>
      <c r="F8" s="126">
        <f t="shared" si="1"/>
        <v>1</v>
      </c>
      <c r="G8" s="127">
        <f>+PATENTES!Q6</f>
        <v>628</v>
      </c>
      <c r="H8" s="127">
        <f>+PATENTES!R6</f>
        <v>187</v>
      </c>
      <c r="I8" s="127">
        <f>+PATENTES!S6</f>
        <v>815</v>
      </c>
      <c r="J8" s="126">
        <f t="shared" si="2"/>
        <v>0.7705521472392638</v>
      </c>
      <c r="K8" s="150">
        <f>+'I G'!C7</f>
        <v>4490451</v>
      </c>
      <c r="L8" s="150">
        <f>+'I G'!D7</f>
        <v>4619991</v>
      </c>
      <c r="M8" s="124">
        <f t="shared" si="3"/>
        <v>0.97196098433957989</v>
      </c>
      <c r="N8" s="126">
        <f t="shared" si="4"/>
        <v>0.15441973413992463</v>
      </c>
      <c r="O8" s="124">
        <f>+CGR!T10</f>
        <v>1400</v>
      </c>
      <c r="P8" s="126">
        <f t="shared" si="5"/>
        <v>1</v>
      </c>
      <c r="Q8" s="124">
        <f>+TM!G6</f>
        <v>99.81</v>
      </c>
      <c r="R8" s="126">
        <f t="shared" si="6"/>
        <v>0.99809999999999999</v>
      </c>
      <c r="S8" s="150">
        <f>+IRPi!C6</f>
        <v>7719009</v>
      </c>
      <c r="T8" s="150">
        <f>+IRPi!D6</f>
        <v>8757934</v>
      </c>
      <c r="U8" s="150">
        <f t="shared" si="7"/>
        <v>1038925</v>
      </c>
      <c r="V8" s="126">
        <f t="shared" si="0"/>
        <v>1</v>
      </c>
      <c r="W8" s="131">
        <f>+'R E I'!C5</f>
        <v>100</v>
      </c>
      <c r="X8" s="131">
        <f>+'R E I'!D5</f>
        <v>100</v>
      </c>
      <c r="Y8" s="131">
        <f>+'R E I'!E5</f>
        <v>100</v>
      </c>
      <c r="Z8" s="131">
        <f>+'R E I'!F5</f>
        <v>100</v>
      </c>
      <c r="AA8" s="124">
        <v>4</v>
      </c>
      <c r="AB8" s="126">
        <f t="shared" si="8"/>
        <v>1</v>
      </c>
    </row>
    <row r="9" spans="1:28" x14ac:dyDescent="0.2">
      <c r="A9" s="124">
        <v>1402</v>
      </c>
      <c r="B9" s="124" t="s">
        <v>395</v>
      </c>
      <c r="C9" s="150">
        <f>+PREVISIONAL!AC15</f>
        <v>0</v>
      </c>
      <c r="D9" s="150">
        <f>+PREVISIONAL!AD15</f>
        <v>0</v>
      </c>
      <c r="E9" s="150">
        <f>+PREVISIONAL!AE15</f>
        <v>0</v>
      </c>
      <c r="F9" s="126">
        <f t="shared" si="1"/>
        <v>1</v>
      </c>
      <c r="G9" s="127">
        <f>+PATENTES!Q7</f>
        <v>0</v>
      </c>
      <c r="H9" s="127">
        <f>+PATENTES!R7</f>
        <v>0</v>
      </c>
      <c r="I9" s="127">
        <f>+PATENTES!S7</f>
        <v>0</v>
      </c>
      <c r="J9" s="126">
        <f t="shared" si="2"/>
        <v>0</v>
      </c>
      <c r="K9" s="150">
        <f>+'I G'!C8</f>
        <v>36050</v>
      </c>
      <c r="L9" s="150">
        <f>+'I G'!D8</f>
        <v>1397655</v>
      </c>
      <c r="M9" s="124">
        <f t="shared" si="3"/>
        <v>2.5793203616056894E-2</v>
      </c>
      <c r="N9" s="126">
        <f t="shared" si="4"/>
        <v>4.0978801713062287E-3</v>
      </c>
      <c r="O9" s="124">
        <f>+CGR!T11</f>
        <v>1400</v>
      </c>
      <c r="P9" s="126">
        <f t="shared" si="5"/>
        <v>1</v>
      </c>
      <c r="Q9" s="124">
        <f>+TM!G7</f>
        <v>85.47</v>
      </c>
      <c r="R9" s="126">
        <f t="shared" si="6"/>
        <v>0.85470000000000002</v>
      </c>
      <c r="S9" s="150">
        <f>+IRPi!C7</f>
        <v>2015101</v>
      </c>
      <c r="T9" s="150">
        <f>+IRPi!D7</f>
        <v>2459446</v>
      </c>
      <c r="U9" s="150">
        <f t="shared" si="7"/>
        <v>444345</v>
      </c>
      <c r="V9" s="126">
        <f t="shared" si="0"/>
        <v>1</v>
      </c>
      <c r="W9" s="131">
        <f>+'R E I'!C6</f>
        <v>8.33</v>
      </c>
      <c r="X9" s="131">
        <f>+'R E I'!D6</f>
        <v>0</v>
      </c>
      <c r="Y9" s="131">
        <f>+'R E I'!E6</f>
        <v>100</v>
      </c>
      <c r="Z9" s="131">
        <f>+'R E I'!F6</f>
        <v>100</v>
      </c>
      <c r="AA9" s="124">
        <v>4</v>
      </c>
      <c r="AB9" s="126">
        <f t="shared" si="8"/>
        <v>0.52082499999999998</v>
      </c>
    </row>
    <row r="10" spans="1:28" x14ac:dyDescent="0.2">
      <c r="A10" s="124">
        <v>1403</v>
      </c>
      <c r="B10" s="124" t="s">
        <v>389</v>
      </c>
      <c r="C10" s="150">
        <f>+PREVISIONAL!AC16</f>
        <v>0</v>
      </c>
      <c r="D10" s="150">
        <f>+PREVISIONAL!AD16</f>
        <v>0</v>
      </c>
      <c r="E10" s="150">
        <f>+PREVISIONAL!AE16</f>
        <v>0</v>
      </c>
      <c r="F10" s="126">
        <f t="shared" si="1"/>
        <v>1</v>
      </c>
      <c r="G10" s="127">
        <f>+PATENTES!Q8</f>
        <v>18</v>
      </c>
      <c r="H10" s="127">
        <f>+PATENTES!R8</f>
        <v>0</v>
      </c>
      <c r="I10" s="127">
        <f>+PATENTES!S8</f>
        <v>18</v>
      </c>
      <c r="J10" s="126">
        <f t="shared" si="2"/>
        <v>1</v>
      </c>
      <c r="K10" s="150">
        <f>+'I G'!C9</f>
        <v>930284</v>
      </c>
      <c r="L10" s="150">
        <f>+'I G'!D9</f>
        <v>1829557</v>
      </c>
      <c r="M10" s="124">
        <f t="shared" si="3"/>
        <v>0.50847500241861832</v>
      </c>
      <c r="N10" s="126">
        <f t="shared" si="4"/>
        <v>8.0783669257703514E-2</v>
      </c>
      <c r="O10" s="124">
        <f>+CGR!T12</f>
        <v>1400</v>
      </c>
      <c r="P10" s="126">
        <f t="shared" si="5"/>
        <v>1</v>
      </c>
      <c r="Q10" s="124">
        <f>+TM!G8</f>
        <v>77.52</v>
      </c>
      <c r="R10" s="126">
        <f t="shared" si="6"/>
        <v>0.7752</v>
      </c>
      <c r="S10" s="150">
        <f>+IRPi!C8</f>
        <v>2112699</v>
      </c>
      <c r="T10" s="150">
        <f>+IRPi!D8</f>
        <v>2812517</v>
      </c>
      <c r="U10" s="150">
        <f t="shared" si="7"/>
        <v>699818</v>
      </c>
      <c r="V10" s="126">
        <f t="shared" si="0"/>
        <v>1</v>
      </c>
      <c r="W10" s="131">
        <f>+'R E I'!C7</f>
        <v>100</v>
      </c>
      <c r="X10" s="131">
        <f>+'R E I'!D7</f>
        <v>100</v>
      </c>
      <c r="Y10" s="131">
        <f>+'R E I'!E7</f>
        <v>100</v>
      </c>
      <c r="Z10" s="131">
        <f>+'R E I'!F7</f>
        <v>100</v>
      </c>
      <c r="AA10" s="124">
        <v>4</v>
      </c>
      <c r="AB10" s="126">
        <f t="shared" si="8"/>
        <v>1</v>
      </c>
    </row>
    <row r="11" spans="1:28" x14ac:dyDescent="0.2">
      <c r="A11" s="124">
        <v>1404</v>
      </c>
      <c r="B11" s="124" t="s">
        <v>391</v>
      </c>
      <c r="C11" s="150">
        <f>+PREVISIONAL!AC17</f>
        <v>0</v>
      </c>
      <c r="D11" s="150">
        <f>+PREVISIONAL!AD17</f>
        <v>0</v>
      </c>
      <c r="E11" s="150">
        <f>+PREVISIONAL!AE17</f>
        <v>0</v>
      </c>
      <c r="F11" s="126">
        <f t="shared" si="1"/>
        <v>1</v>
      </c>
      <c r="G11" s="127">
        <f>+PATENTES!Q9</f>
        <v>69</v>
      </c>
      <c r="H11" s="127">
        <f>+PATENTES!R9</f>
        <v>0</v>
      </c>
      <c r="I11" s="127">
        <f>+PATENTES!S9</f>
        <v>69</v>
      </c>
      <c r="J11" s="126">
        <f t="shared" si="2"/>
        <v>1</v>
      </c>
      <c r="K11" s="150">
        <f>+'I G'!C10</f>
        <v>492397</v>
      </c>
      <c r="L11" s="150">
        <f>+'I G'!D10</f>
        <v>1501255</v>
      </c>
      <c r="M11" s="124">
        <f t="shared" si="3"/>
        <v>0.32799024815904027</v>
      </c>
      <c r="N11" s="126">
        <f t="shared" si="4"/>
        <v>5.2109259257583168E-2</v>
      </c>
      <c r="O11" s="124">
        <f>+CGR!T13</f>
        <v>1400</v>
      </c>
      <c r="P11" s="126">
        <f t="shared" si="5"/>
        <v>1</v>
      </c>
      <c r="Q11" s="124">
        <f>+TM!G9</f>
        <v>57.51</v>
      </c>
      <c r="R11" s="126">
        <f t="shared" si="6"/>
        <v>0.57509999999999994</v>
      </c>
      <c r="S11" s="150">
        <f>+IRPi!C9</f>
        <v>2443430</v>
      </c>
      <c r="T11" s="150">
        <f>+IRPi!D9</f>
        <v>3057723</v>
      </c>
      <c r="U11" s="150">
        <f t="shared" si="7"/>
        <v>614293</v>
      </c>
      <c r="V11" s="126">
        <f t="shared" si="0"/>
        <v>1</v>
      </c>
      <c r="W11" s="131">
        <f>+'R E I'!C8</f>
        <v>100</v>
      </c>
      <c r="X11" s="131">
        <f>+'R E I'!D8</f>
        <v>100</v>
      </c>
      <c r="Y11" s="131">
        <f>+'R E I'!E8</f>
        <v>8.33</v>
      </c>
      <c r="Z11" s="131">
        <f>+'R E I'!F8</f>
        <v>100</v>
      </c>
      <c r="AA11" s="124">
        <v>4</v>
      </c>
      <c r="AB11" s="126">
        <f t="shared" si="8"/>
        <v>0.77082500000000009</v>
      </c>
    </row>
    <row r="12" spans="1:28" x14ac:dyDescent="0.2">
      <c r="A12" s="124">
        <v>1405</v>
      </c>
      <c r="B12" s="124" t="s">
        <v>392</v>
      </c>
      <c r="C12" s="150">
        <f>+PREVISIONAL!AC18</f>
        <v>0</v>
      </c>
      <c r="D12" s="150">
        <f>+PREVISIONAL!AD18</f>
        <v>0</v>
      </c>
      <c r="E12" s="150">
        <f>+PREVISIONAL!AE18</f>
        <v>0</v>
      </c>
      <c r="F12" s="126">
        <f t="shared" si="1"/>
        <v>1</v>
      </c>
      <c r="G12" s="127">
        <f>+PATENTES!Q10</f>
        <v>0</v>
      </c>
      <c r="H12" s="127">
        <f>+PATENTES!R10</f>
        <v>0</v>
      </c>
      <c r="I12" s="127">
        <f>+PATENTES!S10</f>
        <v>0</v>
      </c>
      <c r="J12" s="126">
        <f t="shared" si="2"/>
        <v>0</v>
      </c>
      <c r="K12" s="150">
        <f>+'I G'!C11</f>
        <v>4587563</v>
      </c>
      <c r="L12" s="150">
        <f>+'I G'!D11</f>
        <v>2363497</v>
      </c>
      <c r="M12" s="124">
        <f t="shared" si="3"/>
        <v>1.9410064831899512</v>
      </c>
      <c r="N12" s="126">
        <f t="shared" si="4"/>
        <v>0.30837627222426034</v>
      </c>
      <c r="O12" s="124">
        <f>+CGR!T14</f>
        <v>1400</v>
      </c>
      <c r="P12" s="126">
        <f t="shared" si="5"/>
        <v>1</v>
      </c>
      <c r="Q12" s="124">
        <f>+TM!G10</f>
        <v>96.84</v>
      </c>
      <c r="R12" s="126">
        <f t="shared" si="6"/>
        <v>0.96840000000000004</v>
      </c>
      <c r="S12" s="150">
        <f>+IRPi!C10</f>
        <v>5959794</v>
      </c>
      <c r="T12" s="150">
        <f>+IRPi!D10</f>
        <v>7552683</v>
      </c>
      <c r="U12" s="150">
        <f t="shared" si="7"/>
        <v>1592889</v>
      </c>
      <c r="V12" s="126">
        <f t="shared" si="0"/>
        <v>1</v>
      </c>
      <c r="W12" s="131">
        <f>+'R E I'!C9</f>
        <v>45.83</v>
      </c>
      <c r="X12" s="131">
        <f>+'R E I'!D9</f>
        <v>52.996699999999997</v>
      </c>
      <c r="Y12" s="131">
        <f>+'R E I'!E9</f>
        <v>100</v>
      </c>
      <c r="Z12" s="131">
        <f>+'R E I'!F9</f>
        <v>100</v>
      </c>
      <c r="AA12" s="124">
        <v>4</v>
      </c>
      <c r="AB12" s="126">
        <f t="shared" si="8"/>
        <v>0.74706674999999989</v>
      </c>
    </row>
    <row r="13" spans="1:28" x14ac:dyDescent="0.2">
      <c r="A13" s="124">
        <v>2101</v>
      </c>
      <c r="B13" s="124" t="s">
        <v>396</v>
      </c>
      <c r="C13" s="150">
        <f>+PREVISIONAL!AC19</f>
        <v>0</v>
      </c>
      <c r="D13" s="150">
        <f>+PREVISIONAL!AD19</f>
        <v>0</v>
      </c>
      <c r="E13" s="150">
        <f>+PREVISIONAL!AE19</f>
        <v>0</v>
      </c>
      <c r="F13" s="126">
        <f t="shared" si="1"/>
        <v>1</v>
      </c>
      <c r="G13" s="127">
        <f>+PATENTES!Q11</f>
        <v>20860</v>
      </c>
      <c r="H13" s="127">
        <f>+PATENTES!R11</f>
        <v>13700</v>
      </c>
      <c r="I13" s="127">
        <f>+PATENTES!S11</f>
        <v>34560</v>
      </c>
      <c r="J13" s="126">
        <f t="shared" si="2"/>
        <v>0.60358796296296291</v>
      </c>
      <c r="K13" s="150">
        <f>+'I G'!C12</f>
        <v>43697480</v>
      </c>
      <c r="L13" s="150">
        <f>+'I G'!D12</f>
        <v>26135338</v>
      </c>
      <c r="M13" s="124">
        <f t="shared" si="3"/>
        <v>1.6719691935876246</v>
      </c>
      <c r="N13" s="126">
        <f t="shared" si="4"/>
        <v>0.26563312985178578</v>
      </c>
      <c r="O13" s="124">
        <f>+CGR!T15</f>
        <v>1400</v>
      </c>
      <c r="P13" s="126">
        <f t="shared" si="5"/>
        <v>1</v>
      </c>
      <c r="Q13" s="124">
        <f>+TM!G11</f>
        <v>75.540000000000006</v>
      </c>
      <c r="R13" s="126">
        <f t="shared" si="6"/>
        <v>0.75540000000000007</v>
      </c>
      <c r="S13" s="150">
        <f>+IRPi!C11</f>
        <v>70713908</v>
      </c>
      <c r="T13" s="150">
        <f>+IRPi!D11</f>
        <v>82550374</v>
      </c>
      <c r="U13" s="150">
        <f t="shared" si="7"/>
        <v>11836466</v>
      </c>
      <c r="V13" s="126">
        <f t="shared" si="0"/>
        <v>1</v>
      </c>
      <c r="W13" s="131">
        <f>+'R E I'!C10</f>
        <v>100</v>
      </c>
      <c r="X13" s="131">
        <f>+'R E I'!D10</f>
        <v>100</v>
      </c>
      <c r="Y13" s="131">
        <f>+'R E I'!E10</f>
        <v>100</v>
      </c>
      <c r="Z13" s="131">
        <f>+'R E I'!F10</f>
        <v>100</v>
      </c>
      <c r="AA13" s="124">
        <v>4</v>
      </c>
      <c r="AB13" s="126">
        <f t="shared" si="8"/>
        <v>1</v>
      </c>
    </row>
    <row r="14" spans="1:28" x14ac:dyDescent="0.2">
      <c r="A14" s="124">
        <v>2102</v>
      </c>
      <c r="B14" s="124" t="s">
        <v>397</v>
      </c>
      <c r="C14" s="150">
        <f>+PREVISIONAL!AC20</f>
        <v>0</v>
      </c>
      <c r="D14" s="150">
        <f>+PREVISIONAL!AD20</f>
        <v>0</v>
      </c>
      <c r="E14" s="150">
        <f>+PREVISIONAL!AE20</f>
        <v>0</v>
      </c>
      <c r="F14" s="126">
        <f t="shared" si="1"/>
        <v>1</v>
      </c>
      <c r="G14" s="127">
        <f>+PATENTES!Q12</f>
        <v>993</v>
      </c>
      <c r="H14" s="127">
        <f>+PATENTES!R12</f>
        <v>121</v>
      </c>
      <c r="I14" s="127">
        <f>+PATENTES!S12</f>
        <v>1114</v>
      </c>
      <c r="J14" s="126">
        <f t="shared" si="2"/>
        <v>0.89138240574506289</v>
      </c>
      <c r="K14" s="150">
        <f>+'I G'!C13</f>
        <v>6605244</v>
      </c>
      <c r="L14" s="150">
        <f>+'I G'!D13</f>
        <v>5410850</v>
      </c>
      <c r="M14" s="124">
        <f t="shared" si="3"/>
        <v>1.2207405490819372</v>
      </c>
      <c r="N14" s="126">
        <f t="shared" si="4"/>
        <v>0.19394444229790062</v>
      </c>
      <c r="O14" s="124">
        <f>+CGR!T16</f>
        <v>1400</v>
      </c>
      <c r="P14" s="126">
        <f t="shared" si="5"/>
        <v>1</v>
      </c>
      <c r="Q14" s="124">
        <f>+TM!G12</f>
        <v>99.5</v>
      </c>
      <c r="R14" s="126">
        <f t="shared" si="6"/>
        <v>0.995</v>
      </c>
      <c r="S14" s="150">
        <f>+IRPi!C12</f>
        <v>9073068</v>
      </c>
      <c r="T14" s="150">
        <f>+IRPi!D12</f>
        <v>10977221</v>
      </c>
      <c r="U14" s="150">
        <f t="shared" si="7"/>
        <v>1904153</v>
      </c>
      <c r="V14" s="126">
        <f t="shared" si="0"/>
        <v>1</v>
      </c>
      <c r="W14" s="131">
        <f>+'R E I'!C11</f>
        <v>100</v>
      </c>
      <c r="X14" s="131">
        <f>+'R E I'!D11</f>
        <v>100</v>
      </c>
      <c r="Y14" s="131">
        <f>+'R E I'!E11</f>
        <v>100</v>
      </c>
      <c r="Z14" s="131">
        <f>+'R E I'!F11</f>
        <v>100</v>
      </c>
      <c r="AA14" s="124">
        <v>4</v>
      </c>
      <c r="AB14" s="126">
        <f t="shared" si="8"/>
        <v>1</v>
      </c>
    </row>
    <row r="15" spans="1:28" x14ac:dyDescent="0.2">
      <c r="A15" s="124">
        <v>2103</v>
      </c>
      <c r="B15" s="124" t="s">
        <v>398</v>
      </c>
      <c r="C15" s="150">
        <f>+PREVISIONAL!AC21</f>
        <v>4892240</v>
      </c>
      <c r="D15" s="150">
        <f>+PREVISIONAL!AD21</f>
        <v>0</v>
      </c>
      <c r="E15" s="150">
        <f>+PREVISIONAL!AE21</f>
        <v>4892240</v>
      </c>
      <c r="F15" s="126">
        <f t="shared" si="1"/>
        <v>0</v>
      </c>
      <c r="G15" s="127">
        <f>+PATENTES!Q13</f>
        <v>165</v>
      </c>
      <c r="H15" s="127">
        <f>+PATENTES!R13</f>
        <v>18</v>
      </c>
      <c r="I15" s="127">
        <f>+PATENTES!S13</f>
        <v>183</v>
      </c>
      <c r="J15" s="126">
        <f t="shared" si="2"/>
        <v>0.90163934426229508</v>
      </c>
      <c r="K15" s="150">
        <f>+'I G'!C14</f>
        <v>4624626</v>
      </c>
      <c r="L15" s="150">
        <f>+'I G'!D14</f>
        <v>3771166</v>
      </c>
      <c r="M15" s="124">
        <f t="shared" si="3"/>
        <v>1.2263119682347581</v>
      </c>
      <c r="N15" s="126">
        <f t="shared" si="4"/>
        <v>0.19482959826426408</v>
      </c>
      <c r="O15" s="124">
        <f>+CGR!T17</f>
        <v>1400</v>
      </c>
      <c r="P15" s="126">
        <f t="shared" si="5"/>
        <v>1</v>
      </c>
      <c r="Q15" s="124">
        <f>+TM!G13</f>
        <v>63.44</v>
      </c>
      <c r="R15" s="126">
        <f t="shared" si="6"/>
        <v>0.63439999999999996</v>
      </c>
      <c r="S15" s="150">
        <f>+IRPi!C13</f>
        <v>5986072</v>
      </c>
      <c r="T15" s="150">
        <f>+IRPi!D13</f>
        <v>8008674</v>
      </c>
      <c r="U15" s="150">
        <f t="shared" si="7"/>
        <v>2022602</v>
      </c>
      <c r="V15" s="126">
        <f t="shared" si="0"/>
        <v>1</v>
      </c>
      <c r="W15" s="131">
        <f>+'R E I'!C12</f>
        <v>95.83</v>
      </c>
      <c r="X15" s="131">
        <f>+'R E I'!D12</f>
        <v>100</v>
      </c>
      <c r="Y15" s="131">
        <f>+'R E I'!E12</f>
        <v>100</v>
      </c>
      <c r="Z15" s="131">
        <f>+'R E I'!F12</f>
        <v>100</v>
      </c>
      <c r="AA15" s="124">
        <v>4</v>
      </c>
      <c r="AB15" s="126">
        <f t="shared" si="8"/>
        <v>0.98957499999999998</v>
      </c>
    </row>
    <row r="16" spans="1:28" x14ac:dyDescent="0.2">
      <c r="A16" s="124">
        <v>2104</v>
      </c>
      <c r="B16" s="124" t="s">
        <v>399</v>
      </c>
      <c r="C16" s="150">
        <f>+PREVISIONAL!AC22</f>
        <v>0</v>
      </c>
      <c r="D16" s="150">
        <f>+PREVISIONAL!AD22</f>
        <v>0</v>
      </c>
      <c r="E16" s="150">
        <f>+PREVISIONAL!AE22</f>
        <v>0</v>
      </c>
      <c r="F16" s="126">
        <f t="shared" si="1"/>
        <v>1</v>
      </c>
      <c r="G16" s="127">
        <f>+PATENTES!Q14</f>
        <v>0</v>
      </c>
      <c r="H16" s="127">
        <f>+PATENTES!R14</f>
        <v>0</v>
      </c>
      <c r="I16" s="127">
        <f>+PATENTES!S14</f>
        <v>0</v>
      </c>
      <c r="J16" s="126">
        <f t="shared" si="2"/>
        <v>0</v>
      </c>
      <c r="K16" s="150">
        <f>+'I G'!C15</f>
        <v>1641878</v>
      </c>
      <c r="L16" s="150">
        <f>+'I G'!D15</f>
        <v>3007460</v>
      </c>
      <c r="M16" s="124">
        <f t="shared" si="3"/>
        <v>0.54593510803136203</v>
      </c>
      <c r="N16" s="126">
        <f t="shared" si="4"/>
        <v>8.6735121674802171E-2</v>
      </c>
      <c r="O16" s="124">
        <f>+CGR!T18</f>
        <v>1400</v>
      </c>
      <c r="P16" s="126">
        <f t="shared" si="5"/>
        <v>1</v>
      </c>
      <c r="Q16" s="124">
        <f>+TM!G14</f>
        <v>84.99</v>
      </c>
      <c r="R16" s="126">
        <f t="shared" si="6"/>
        <v>0.84989999999999999</v>
      </c>
      <c r="S16" s="150">
        <f>+IRPi!C14</f>
        <v>3582893</v>
      </c>
      <c r="T16" s="150">
        <f>+IRPi!D14</f>
        <v>4596633</v>
      </c>
      <c r="U16" s="150">
        <f t="shared" si="7"/>
        <v>1013740</v>
      </c>
      <c r="V16" s="126">
        <f t="shared" si="0"/>
        <v>1</v>
      </c>
      <c r="W16" s="131">
        <f>+'R E I'!C13</f>
        <v>8.33</v>
      </c>
      <c r="X16" s="131">
        <f>+'R E I'!D13</f>
        <v>0</v>
      </c>
      <c r="Y16" s="131">
        <f>+'R E I'!E13</f>
        <v>100</v>
      </c>
      <c r="Z16" s="131">
        <f>+'R E I'!F13</f>
        <v>100</v>
      </c>
      <c r="AA16" s="124">
        <v>4</v>
      </c>
      <c r="AB16" s="126">
        <f t="shared" si="8"/>
        <v>0.52082499999999998</v>
      </c>
    </row>
    <row r="17" spans="1:28" x14ac:dyDescent="0.2">
      <c r="A17" s="124">
        <v>2201</v>
      </c>
      <c r="B17" s="124" t="s">
        <v>400</v>
      </c>
      <c r="C17" s="150">
        <f>+PREVISIONAL!AC23</f>
        <v>0</v>
      </c>
      <c r="D17" s="150">
        <f>+PREVISIONAL!AD23</f>
        <v>0</v>
      </c>
      <c r="E17" s="150">
        <f>+PREVISIONAL!AE23</f>
        <v>0</v>
      </c>
      <c r="F17" s="126">
        <f t="shared" si="1"/>
        <v>1</v>
      </c>
      <c r="G17" s="127">
        <f>+PATENTES!Q15</f>
        <v>5431</v>
      </c>
      <c r="H17" s="127">
        <f>+PATENTES!R15</f>
        <v>1114</v>
      </c>
      <c r="I17" s="127">
        <f>+PATENTES!S15</f>
        <v>6545</v>
      </c>
      <c r="J17" s="126">
        <f t="shared" si="2"/>
        <v>0.82979373567608861</v>
      </c>
      <c r="K17" s="150">
        <f>+'I G'!C16</f>
        <v>17365680</v>
      </c>
      <c r="L17" s="150">
        <f>+'I G'!D16</f>
        <v>20302594</v>
      </c>
      <c r="M17" s="124">
        <f t="shared" si="3"/>
        <v>0.85534291824975661</v>
      </c>
      <c r="N17" s="126">
        <f t="shared" si="4"/>
        <v>0.13589210694947862</v>
      </c>
      <c r="O17" s="124">
        <f>+CGR!T19</f>
        <v>1400</v>
      </c>
      <c r="P17" s="126">
        <f t="shared" si="5"/>
        <v>1</v>
      </c>
      <c r="Q17" s="124">
        <f>+TM!G15</f>
        <v>79.430000000000007</v>
      </c>
      <c r="R17" s="126">
        <f t="shared" si="6"/>
        <v>0.79430000000000012</v>
      </c>
      <c r="S17" s="150">
        <f>+IRPi!C15</f>
        <v>29690750</v>
      </c>
      <c r="T17" s="150">
        <f>+IRPi!D15</f>
        <v>39049948</v>
      </c>
      <c r="U17" s="150">
        <f t="shared" si="7"/>
        <v>9359198</v>
      </c>
      <c r="V17" s="126">
        <f t="shared" si="0"/>
        <v>1</v>
      </c>
      <c r="W17" s="131">
        <f>+'R E I'!C14</f>
        <v>100</v>
      </c>
      <c r="X17" s="131">
        <f>+'R E I'!D14</f>
        <v>54.556699999999999</v>
      </c>
      <c r="Y17" s="131">
        <f>+'R E I'!E14</f>
        <v>100</v>
      </c>
      <c r="Z17" s="131">
        <f>+'R E I'!F14</f>
        <v>100</v>
      </c>
      <c r="AA17" s="124">
        <v>4</v>
      </c>
      <c r="AB17" s="126">
        <f t="shared" si="8"/>
        <v>0.88639174999999992</v>
      </c>
    </row>
    <row r="18" spans="1:28" x14ac:dyDescent="0.2">
      <c r="A18" s="124">
        <v>2202</v>
      </c>
      <c r="B18" s="124" t="s">
        <v>401</v>
      </c>
      <c r="C18" s="150">
        <f>+PREVISIONAL!AC24</f>
        <v>0</v>
      </c>
      <c r="D18" s="150">
        <f>+PREVISIONAL!AD24</f>
        <v>0</v>
      </c>
      <c r="E18" s="150">
        <f>+PREVISIONAL!AE24</f>
        <v>0</v>
      </c>
      <c r="F18" s="126">
        <f t="shared" si="1"/>
        <v>1</v>
      </c>
      <c r="G18" s="127">
        <f>+PATENTES!Q16</f>
        <v>21</v>
      </c>
      <c r="H18" s="127">
        <f>+PATENTES!R16</f>
        <v>0</v>
      </c>
      <c r="I18" s="127">
        <f>+PATENTES!S16</f>
        <v>21</v>
      </c>
      <c r="J18" s="126">
        <f t="shared" si="2"/>
        <v>1</v>
      </c>
      <c r="K18" s="150">
        <f>+'I G'!C17</f>
        <v>698194</v>
      </c>
      <c r="L18" s="150">
        <f>+'I G'!D17</f>
        <v>2077042</v>
      </c>
      <c r="M18" s="124">
        <f t="shared" si="3"/>
        <v>0.33614823388260806</v>
      </c>
      <c r="N18" s="126">
        <f t="shared" si="4"/>
        <v>5.3405354478325597E-2</v>
      </c>
      <c r="O18" s="124">
        <f>+CGR!T20</f>
        <v>1400</v>
      </c>
      <c r="P18" s="126">
        <f t="shared" si="5"/>
        <v>1</v>
      </c>
      <c r="Q18" s="124">
        <f>+TM!G16</f>
        <v>80.349999999999994</v>
      </c>
      <c r="R18" s="126">
        <f t="shared" si="6"/>
        <v>0.80349999999999999</v>
      </c>
      <c r="S18" s="150">
        <f>+IRPi!C16</f>
        <v>2975621</v>
      </c>
      <c r="T18" s="150">
        <f>+IRPi!D16</f>
        <v>2998363</v>
      </c>
      <c r="U18" s="150">
        <f t="shared" si="7"/>
        <v>22742</v>
      </c>
      <c r="V18" s="126">
        <f t="shared" si="0"/>
        <v>1</v>
      </c>
      <c r="W18" s="131">
        <f>+'R E I'!C15</f>
        <v>100</v>
      </c>
      <c r="X18" s="131">
        <f>+'R E I'!D15</f>
        <v>100</v>
      </c>
      <c r="Y18" s="131">
        <f>+'R E I'!E15</f>
        <v>100</v>
      </c>
      <c r="Z18" s="131">
        <f>+'R E I'!F15</f>
        <v>100</v>
      </c>
      <c r="AA18" s="124">
        <v>4</v>
      </c>
      <c r="AB18" s="126">
        <f t="shared" si="8"/>
        <v>1</v>
      </c>
    </row>
    <row r="19" spans="1:28" x14ac:dyDescent="0.2">
      <c r="A19" s="124">
        <v>2203</v>
      </c>
      <c r="B19" s="124" t="s">
        <v>402</v>
      </c>
      <c r="C19" s="150">
        <f>+PREVISIONAL!AC25</f>
        <v>0</v>
      </c>
      <c r="D19" s="150">
        <f>+PREVISIONAL!AD25</f>
        <v>0</v>
      </c>
      <c r="E19" s="150">
        <f>+PREVISIONAL!AE25</f>
        <v>0</v>
      </c>
      <c r="F19" s="126">
        <f t="shared" si="1"/>
        <v>1</v>
      </c>
      <c r="G19" s="127">
        <f>+PATENTES!Q17</f>
        <v>1274</v>
      </c>
      <c r="H19" s="127">
        <f>+PATENTES!R17</f>
        <v>2038</v>
      </c>
      <c r="I19" s="127">
        <f>+PATENTES!S17</f>
        <v>3312</v>
      </c>
      <c r="J19" s="126">
        <f t="shared" si="2"/>
        <v>0.38466183574879226</v>
      </c>
      <c r="K19" s="150">
        <f>+'I G'!C18</f>
        <v>2159022</v>
      </c>
      <c r="L19" s="150">
        <f>+'I G'!D18</f>
        <v>4548757</v>
      </c>
      <c r="M19" s="124">
        <f t="shared" si="3"/>
        <v>0.47463999505799059</v>
      </c>
      <c r="N19" s="126">
        <f t="shared" si="4"/>
        <v>7.5408152209762935E-2</v>
      </c>
      <c r="O19" s="124">
        <f>+CGR!T21</f>
        <v>1400</v>
      </c>
      <c r="P19" s="126">
        <f t="shared" si="5"/>
        <v>1</v>
      </c>
      <c r="Q19" s="124">
        <f>+TM!G17</f>
        <v>79.44</v>
      </c>
      <c r="R19" s="126">
        <f t="shared" si="6"/>
        <v>0.7944</v>
      </c>
      <c r="S19" s="150">
        <f>+IRPi!C17</f>
        <v>7829090</v>
      </c>
      <c r="T19" s="150">
        <f>+IRPi!D17</f>
        <v>9081948</v>
      </c>
      <c r="U19" s="150">
        <f t="shared" si="7"/>
        <v>1252858</v>
      </c>
      <c r="V19" s="126">
        <f t="shared" si="0"/>
        <v>1</v>
      </c>
      <c r="W19" s="131">
        <f>+'R E I'!C16</f>
        <v>100</v>
      </c>
      <c r="X19" s="131">
        <f>+'R E I'!D16</f>
        <v>100</v>
      </c>
      <c r="Y19" s="131">
        <f>+'R E I'!E16</f>
        <v>50</v>
      </c>
      <c r="Z19" s="131">
        <f>+'R E I'!F16</f>
        <v>100</v>
      </c>
      <c r="AA19" s="124">
        <v>4</v>
      </c>
      <c r="AB19" s="126">
        <f t="shared" si="8"/>
        <v>0.875</v>
      </c>
    </row>
    <row r="20" spans="1:28" x14ac:dyDescent="0.2">
      <c r="A20" s="124">
        <v>2301</v>
      </c>
      <c r="B20" s="124" t="s">
        <v>403</v>
      </c>
      <c r="C20" s="150">
        <f>+PREVISIONAL!AC26</f>
        <v>0</v>
      </c>
      <c r="D20" s="150">
        <f>+PREVISIONAL!AD26</f>
        <v>0</v>
      </c>
      <c r="E20" s="150">
        <f>+PREVISIONAL!AE26</f>
        <v>0</v>
      </c>
      <c r="F20" s="126">
        <f t="shared" si="1"/>
        <v>1</v>
      </c>
      <c r="G20" s="127">
        <f>+PATENTES!Q18</f>
        <v>901</v>
      </c>
      <c r="H20" s="127">
        <f>+PATENTES!R18</f>
        <v>410</v>
      </c>
      <c r="I20" s="127">
        <f>+PATENTES!S18</f>
        <v>1311</v>
      </c>
      <c r="J20" s="126">
        <f t="shared" si="2"/>
        <v>0.68726163234172388</v>
      </c>
      <c r="K20" s="150">
        <f>+'I G'!C19</f>
        <v>2424750</v>
      </c>
      <c r="L20" s="150">
        <f>+'I G'!D19</f>
        <v>4901793</v>
      </c>
      <c r="M20" s="124">
        <f t="shared" si="3"/>
        <v>0.4946659314255008</v>
      </c>
      <c r="N20" s="126">
        <f t="shared" si="4"/>
        <v>7.858976116279634E-2</v>
      </c>
      <c r="O20" s="124">
        <f>+CGR!T22</f>
        <v>1400</v>
      </c>
      <c r="P20" s="126">
        <f t="shared" si="5"/>
        <v>1</v>
      </c>
      <c r="Q20" s="124">
        <f>+TM!G18</f>
        <v>95.85</v>
      </c>
      <c r="R20" s="126">
        <f t="shared" si="6"/>
        <v>0.95849999999999991</v>
      </c>
      <c r="S20" s="150">
        <f>+IRPi!C18</f>
        <v>5516154</v>
      </c>
      <c r="T20" s="150">
        <f>+IRPi!D18</f>
        <v>7909351</v>
      </c>
      <c r="U20" s="150">
        <f t="shared" si="7"/>
        <v>2393197</v>
      </c>
      <c r="V20" s="126">
        <f t="shared" si="0"/>
        <v>1</v>
      </c>
      <c r="W20" s="131">
        <f>+'R E I'!C17</f>
        <v>100</v>
      </c>
      <c r="X20" s="131">
        <f>+'R E I'!D17</f>
        <v>100</v>
      </c>
      <c r="Y20" s="131">
        <f>+'R E I'!E17</f>
        <v>91.67</v>
      </c>
      <c r="Z20" s="131">
        <f>+'R E I'!F17</f>
        <v>100</v>
      </c>
      <c r="AA20" s="124">
        <v>4</v>
      </c>
      <c r="AB20" s="126">
        <f t="shared" si="8"/>
        <v>0.97917500000000002</v>
      </c>
    </row>
    <row r="21" spans="1:28" x14ac:dyDescent="0.2">
      <c r="A21" s="124">
        <v>2302</v>
      </c>
      <c r="B21" s="124" t="s">
        <v>404</v>
      </c>
      <c r="C21" s="150">
        <f>+PREVISIONAL!AC27</f>
        <v>0</v>
      </c>
      <c r="D21" s="150">
        <f>+PREVISIONAL!AD27</f>
        <v>0</v>
      </c>
      <c r="E21" s="150">
        <f>+PREVISIONAL!AE27</f>
        <v>0</v>
      </c>
      <c r="F21" s="126">
        <f t="shared" si="1"/>
        <v>1</v>
      </c>
      <c r="G21" s="127">
        <f>+PATENTES!Q19</f>
        <v>253</v>
      </c>
      <c r="H21" s="127">
        <f>+PATENTES!R19</f>
        <v>8</v>
      </c>
      <c r="I21" s="127">
        <f>+PATENTES!S19</f>
        <v>261</v>
      </c>
      <c r="J21" s="126">
        <f t="shared" si="2"/>
        <v>0.96934865900383138</v>
      </c>
      <c r="K21" s="150">
        <f>+'I G'!C20</f>
        <v>2836249</v>
      </c>
      <c r="L21" s="150">
        <f>+'I G'!D20</f>
        <v>2419054</v>
      </c>
      <c r="M21" s="124">
        <f t="shared" si="3"/>
        <v>1.1724620450804322</v>
      </c>
      <c r="N21" s="126">
        <f t="shared" si="4"/>
        <v>0.18627422315052275</v>
      </c>
      <c r="O21" s="124">
        <f>+CGR!T23</f>
        <v>1400</v>
      </c>
      <c r="P21" s="126">
        <f t="shared" si="5"/>
        <v>1</v>
      </c>
      <c r="Q21" s="124">
        <f>+TM!G19</f>
        <v>62.98</v>
      </c>
      <c r="R21" s="126">
        <f t="shared" si="6"/>
        <v>0.62979999999999992</v>
      </c>
      <c r="S21" s="150">
        <f>+IRPi!C19</f>
        <v>4018785</v>
      </c>
      <c r="T21" s="150">
        <f>+IRPi!D19</f>
        <v>5063521</v>
      </c>
      <c r="U21" s="150">
        <f t="shared" si="7"/>
        <v>1044736</v>
      </c>
      <c r="V21" s="126">
        <f t="shared" si="0"/>
        <v>1</v>
      </c>
      <c r="W21" s="131">
        <f>+'R E I'!C18</f>
        <v>100</v>
      </c>
      <c r="X21" s="131">
        <f>+'R E I'!D18</f>
        <v>100</v>
      </c>
      <c r="Y21" s="131">
        <f>+'R E I'!E18</f>
        <v>100</v>
      </c>
      <c r="Z21" s="131">
        <f>+'R E I'!F18</f>
        <v>100</v>
      </c>
      <c r="AA21" s="124">
        <v>4</v>
      </c>
      <c r="AB21" s="126">
        <f t="shared" si="8"/>
        <v>1</v>
      </c>
    </row>
    <row r="22" spans="1:28" x14ac:dyDescent="0.2">
      <c r="A22" s="124">
        <v>3101</v>
      </c>
      <c r="B22" s="124" t="s">
        <v>406</v>
      </c>
      <c r="C22" s="150">
        <f>+PREVISIONAL!AC28</f>
        <v>0</v>
      </c>
      <c r="D22" s="150">
        <f>+PREVISIONAL!AD28</f>
        <v>0</v>
      </c>
      <c r="E22" s="150">
        <f>+PREVISIONAL!AE28</f>
        <v>0</v>
      </c>
      <c r="F22" s="126">
        <f t="shared" si="1"/>
        <v>1</v>
      </c>
      <c r="G22" s="127">
        <f>+PATENTES!Q20</f>
        <v>8345</v>
      </c>
      <c r="H22" s="127">
        <f>+PATENTES!R20</f>
        <v>174</v>
      </c>
      <c r="I22" s="127">
        <f>+PATENTES!S20</f>
        <v>8519</v>
      </c>
      <c r="J22" s="126">
        <f t="shared" si="2"/>
        <v>0.97957506749618495</v>
      </c>
      <c r="K22" s="150">
        <f>+'I G'!C21</f>
        <v>15934309</v>
      </c>
      <c r="L22" s="150">
        <f>+'I G'!D21</f>
        <v>14722970</v>
      </c>
      <c r="M22" s="124">
        <f t="shared" si="3"/>
        <v>1.0822754512167043</v>
      </c>
      <c r="N22" s="126">
        <f t="shared" si="4"/>
        <v>0.17194588068430233</v>
      </c>
      <c r="O22" s="124">
        <f>+CGR!T24</f>
        <v>1400</v>
      </c>
      <c r="P22" s="126">
        <f t="shared" si="5"/>
        <v>1</v>
      </c>
      <c r="Q22" s="124">
        <f>+TM!G20</f>
        <v>99.7</v>
      </c>
      <c r="R22" s="126">
        <f t="shared" si="6"/>
        <v>0.997</v>
      </c>
      <c r="S22" s="150">
        <f>+IRPi!C20</f>
        <v>35902750</v>
      </c>
      <c r="T22" s="150">
        <f>+IRPi!D20</f>
        <v>42026036</v>
      </c>
      <c r="U22" s="150">
        <f t="shared" si="7"/>
        <v>6123286</v>
      </c>
      <c r="V22" s="126">
        <f t="shared" si="0"/>
        <v>1</v>
      </c>
      <c r="W22" s="131">
        <f>+'R E I'!C19</f>
        <v>100</v>
      </c>
      <c r="X22" s="131">
        <f>+'R E I'!D19</f>
        <v>99.718299999999999</v>
      </c>
      <c r="Y22" s="131">
        <f>+'R E I'!E19</f>
        <v>100</v>
      </c>
      <c r="Z22" s="131">
        <f>+'R E I'!F19</f>
        <v>100</v>
      </c>
      <c r="AA22" s="124">
        <v>4</v>
      </c>
      <c r="AB22" s="126">
        <f t="shared" si="8"/>
        <v>0.99929575000000004</v>
      </c>
    </row>
    <row r="23" spans="1:28" x14ac:dyDescent="0.2">
      <c r="A23" s="124">
        <v>3102</v>
      </c>
      <c r="B23" s="124" t="s">
        <v>407</v>
      </c>
      <c r="C23" s="150">
        <f>+PREVISIONAL!AC29</f>
        <v>0</v>
      </c>
      <c r="D23" s="150">
        <f>+PREVISIONAL!AD29</f>
        <v>0</v>
      </c>
      <c r="E23" s="150">
        <f>+PREVISIONAL!AE29</f>
        <v>0</v>
      </c>
      <c r="F23" s="126">
        <f t="shared" si="1"/>
        <v>1</v>
      </c>
      <c r="G23" s="127">
        <f>+PATENTES!Q21</f>
        <v>1890</v>
      </c>
      <c r="H23" s="127">
        <f>+PATENTES!R21</f>
        <v>682</v>
      </c>
      <c r="I23" s="127">
        <f>+PATENTES!S21</f>
        <v>2572</v>
      </c>
      <c r="J23" s="126">
        <f t="shared" si="2"/>
        <v>0.73483670295489889</v>
      </c>
      <c r="K23" s="150">
        <f>+'I G'!C22</f>
        <v>3517767</v>
      </c>
      <c r="L23" s="150">
        <f>+'I G'!D22</f>
        <v>5264963</v>
      </c>
      <c r="M23" s="124">
        <f t="shared" si="3"/>
        <v>0.66814657576890857</v>
      </c>
      <c r="N23" s="126">
        <f t="shared" si="4"/>
        <v>0.10615139728766004</v>
      </c>
      <c r="O23" s="124">
        <f>+CGR!T25</f>
        <v>1400</v>
      </c>
      <c r="P23" s="126">
        <f t="shared" si="5"/>
        <v>1</v>
      </c>
      <c r="Q23" s="124">
        <f>+TM!G21</f>
        <v>98.35</v>
      </c>
      <c r="R23" s="126">
        <f t="shared" si="6"/>
        <v>0.98349999999999993</v>
      </c>
      <c r="S23" s="150">
        <f>+IRPi!C21</f>
        <v>11728650</v>
      </c>
      <c r="T23" s="150">
        <f>+IRPi!D21</f>
        <v>12553124</v>
      </c>
      <c r="U23" s="150">
        <f t="shared" si="7"/>
        <v>824474</v>
      </c>
      <c r="V23" s="126">
        <f t="shared" si="0"/>
        <v>1</v>
      </c>
      <c r="W23" s="131">
        <f>+'R E I'!C20</f>
        <v>100</v>
      </c>
      <c r="X23" s="131">
        <f>+'R E I'!D20</f>
        <v>100</v>
      </c>
      <c r="Y23" s="131">
        <f>+'R E I'!E20</f>
        <v>100</v>
      </c>
      <c r="Z23" s="131">
        <f>+'R E I'!F20</f>
        <v>100</v>
      </c>
      <c r="AA23" s="124">
        <v>4</v>
      </c>
      <c r="AB23" s="126">
        <f t="shared" si="8"/>
        <v>1</v>
      </c>
    </row>
    <row r="24" spans="1:28" x14ac:dyDescent="0.2">
      <c r="A24" s="124">
        <v>3103</v>
      </c>
      <c r="B24" s="124" t="s">
        <v>408</v>
      </c>
      <c r="C24" s="150">
        <f>+PREVISIONAL!AC30</f>
        <v>0</v>
      </c>
      <c r="D24" s="150">
        <f>+PREVISIONAL!AD30</f>
        <v>0</v>
      </c>
      <c r="E24" s="150">
        <f>+PREVISIONAL!AE30</f>
        <v>0</v>
      </c>
      <c r="F24" s="126">
        <f t="shared" si="1"/>
        <v>1</v>
      </c>
      <c r="G24" s="127">
        <f>+PATENTES!Q22</f>
        <v>894</v>
      </c>
      <c r="H24" s="127">
        <f>+PATENTES!R22</f>
        <v>181</v>
      </c>
      <c r="I24" s="127">
        <f>+PATENTES!S22</f>
        <v>1075</v>
      </c>
      <c r="J24" s="126">
        <f t="shared" si="2"/>
        <v>0.83162790697674416</v>
      </c>
      <c r="K24" s="150">
        <f>+'I G'!C23</f>
        <v>5420391</v>
      </c>
      <c r="L24" s="150">
        <f>+'I G'!D23</f>
        <v>4834046</v>
      </c>
      <c r="M24" s="124">
        <f t="shared" si="3"/>
        <v>1.1212948739006621</v>
      </c>
      <c r="N24" s="126">
        <f t="shared" si="4"/>
        <v>0.17814506869105567</v>
      </c>
      <c r="O24" s="124">
        <f>+CGR!T26</f>
        <v>1400</v>
      </c>
      <c r="P24" s="126">
        <f t="shared" si="5"/>
        <v>1</v>
      </c>
      <c r="Q24" s="124">
        <f>+TM!G22</f>
        <v>97.24</v>
      </c>
      <c r="R24" s="126">
        <f t="shared" si="6"/>
        <v>0.97239999999999993</v>
      </c>
      <c r="S24" s="150">
        <f>+IRPi!C22</f>
        <v>7865760</v>
      </c>
      <c r="T24" s="150">
        <f>+IRPi!D22</f>
        <v>8802768</v>
      </c>
      <c r="U24" s="150">
        <f t="shared" si="7"/>
        <v>937008</v>
      </c>
      <c r="V24" s="126">
        <f t="shared" si="0"/>
        <v>1</v>
      </c>
      <c r="W24" s="131">
        <f>+'R E I'!C21</f>
        <v>100</v>
      </c>
      <c r="X24" s="131">
        <f>+'R E I'!D21</f>
        <v>100</v>
      </c>
      <c r="Y24" s="131">
        <f>+'R E I'!E21</f>
        <v>100</v>
      </c>
      <c r="Z24" s="131">
        <f>+'R E I'!F21</f>
        <v>100</v>
      </c>
      <c r="AA24" s="124">
        <v>4</v>
      </c>
      <c r="AB24" s="126">
        <f t="shared" si="8"/>
        <v>1</v>
      </c>
    </row>
    <row r="25" spans="1:28" x14ac:dyDescent="0.2">
      <c r="A25" s="124">
        <v>3201</v>
      </c>
      <c r="B25" s="124" t="s">
        <v>405</v>
      </c>
      <c r="C25" s="150">
        <f>+PREVISIONAL!AC31</f>
        <v>0</v>
      </c>
      <c r="D25" s="150">
        <f>+PREVISIONAL!AD31</f>
        <v>0</v>
      </c>
      <c r="E25" s="150">
        <f>+PREVISIONAL!AE31</f>
        <v>0</v>
      </c>
      <c r="F25" s="126">
        <f t="shared" si="1"/>
        <v>1</v>
      </c>
      <c r="G25" s="127">
        <f>+PATENTES!Q23</f>
        <v>1149</v>
      </c>
      <c r="H25" s="127">
        <f>+PATENTES!R23</f>
        <v>479</v>
      </c>
      <c r="I25" s="127">
        <f>+PATENTES!S23</f>
        <v>1628</v>
      </c>
      <c r="J25" s="126">
        <f t="shared" si="2"/>
        <v>0.70577395577395574</v>
      </c>
      <c r="K25" s="150">
        <f>+'I G'!C24</f>
        <v>2275113</v>
      </c>
      <c r="L25" s="150">
        <f>+'I G'!D24</f>
        <v>3573522</v>
      </c>
      <c r="M25" s="124">
        <f t="shared" si="3"/>
        <v>0.63665845627926732</v>
      </c>
      <c r="N25" s="126">
        <f t="shared" si="4"/>
        <v>0.10114874068055309</v>
      </c>
      <c r="O25" s="124">
        <f>+CGR!T27</f>
        <v>1400</v>
      </c>
      <c r="P25" s="126">
        <f t="shared" si="5"/>
        <v>1</v>
      </c>
      <c r="Q25" s="124">
        <f>+TM!G23</f>
        <v>85.35</v>
      </c>
      <c r="R25" s="126">
        <f t="shared" si="6"/>
        <v>0.85349999999999993</v>
      </c>
      <c r="S25" s="150">
        <f>+IRPi!C23</f>
        <v>5132124</v>
      </c>
      <c r="T25" s="150">
        <f>+IRPi!D23</f>
        <v>5400088</v>
      </c>
      <c r="U25" s="150">
        <f t="shared" si="7"/>
        <v>267964</v>
      </c>
      <c r="V25" s="126">
        <f t="shared" si="0"/>
        <v>1</v>
      </c>
      <c r="W25" s="131">
        <f>+'R E I'!C22</f>
        <v>100</v>
      </c>
      <c r="X25" s="131">
        <f>+'R E I'!D22</f>
        <v>100</v>
      </c>
      <c r="Y25" s="131">
        <f>+'R E I'!E22</f>
        <v>100</v>
      </c>
      <c r="Z25" s="131">
        <f>+'R E I'!F22</f>
        <v>100</v>
      </c>
      <c r="AA25" s="124">
        <v>4</v>
      </c>
      <c r="AB25" s="126">
        <f t="shared" si="8"/>
        <v>1</v>
      </c>
    </row>
    <row r="26" spans="1:28" x14ac:dyDescent="0.2">
      <c r="A26" s="124">
        <v>3202</v>
      </c>
      <c r="B26" s="124" t="s">
        <v>409</v>
      </c>
      <c r="C26" s="150">
        <f>+PREVISIONAL!AC32</f>
        <v>0</v>
      </c>
      <c r="D26" s="150">
        <f>+PREVISIONAL!AD32</f>
        <v>0</v>
      </c>
      <c r="E26" s="150">
        <f>+PREVISIONAL!AE32</f>
        <v>0</v>
      </c>
      <c r="F26" s="126">
        <f t="shared" si="1"/>
        <v>1</v>
      </c>
      <c r="G26" s="127">
        <f>+PATENTES!Q24</f>
        <v>1470</v>
      </c>
      <c r="H26" s="127">
        <f>+PATENTES!R24</f>
        <v>141</v>
      </c>
      <c r="I26" s="127">
        <f>+PATENTES!S24</f>
        <v>1611</v>
      </c>
      <c r="J26" s="126">
        <f t="shared" si="2"/>
        <v>0.91247672253258849</v>
      </c>
      <c r="K26" s="150">
        <f>+'I G'!C25</f>
        <v>2276488</v>
      </c>
      <c r="L26" s="150">
        <f>+'I G'!D25</f>
        <v>3695010</v>
      </c>
      <c r="M26" s="124">
        <f t="shared" si="3"/>
        <v>0.61609792666325669</v>
      </c>
      <c r="N26" s="126">
        <f t="shared" si="4"/>
        <v>9.7882198537158613E-2</v>
      </c>
      <c r="O26" s="124">
        <f>+CGR!T28</f>
        <v>1400</v>
      </c>
      <c r="P26" s="126">
        <f t="shared" si="5"/>
        <v>1</v>
      </c>
      <c r="Q26" s="124">
        <f>+TM!G24</f>
        <v>99.53</v>
      </c>
      <c r="R26" s="126">
        <f t="shared" si="6"/>
        <v>0.99529999999999996</v>
      </c>
      <c r="S26" s="150">
        <f>+IRPi!C24</f>
        <v>4026918</v>
      </c>
      <c r="T26" s="150">
        <f>+IRPi!D24</f>
        <v>5254296</v>
      </c>
      <c r="U26" s="150">
        <f t="shared" si="7"/>
        <v>1227378</v>
      </c>
      <c r="V26" s="126">
        <f t="shared" si="0"/>
        <v>1</v>
      </c>
      <c r="W26" s="131">
        <f>+'R E I'!C23</f>
        <v>95.83</v>
      </c>
      <c r="X26" s="131">
        <f>+'R E I'!D23</f>
        <v>96.045000000000002</v>
      </c>
      <c r="Y26" s="131">
        <f>+'R E I'!E23</f>
        <v>58.330000000000005</v>
      </c>
      <c r="Z26" s="131">
        <f>+'R E I'!F23</f>
        <v>100</v>
      </c>
      <c r="AA26" s="124">
        <v>4</v>
      </c>
      <c r="AB26" s="126">
        <f t="shared" si="8"/>
        <v>0.87551250000000014</v>
      </c>
    </row>
    <row r="27" spans="1:28" x14ac:dyDescent="0.2">
      <c r="A27" s="124">
        <v>3301</v>
      </c>
      <c r="B27" s="124" t="s">
        <v>410</v>
      </c>
      <c r="C27" s="150">
        <f>+PREVISIONAL!AC33</f>
        <v>0</v>
      </c>
      <c r="D27" s="150">
        <f>+PREVISIONAL!AD33</f>
        <v>0</v>
      </c>
      <c r="E27" s="150">
        <f>+PREVISIONAL!AE33</f>
        <v>0</v>
      </c>
      <c r="F27" s="126">
        <f t="shared" si="1"/>
        <v>1</v>
      </c>
      <c r="G27" s="127">
        <f>+PATENTES!Q25</f>
        <v>3279</v>
      </c>
      <c r="H27" s="127">
        <f>+PATENTES!R25</f>
        <v>461</v>
      </c>
      <c r="I27" s="127">
        <f>+PATENTES!S25</f>
        <v>3740</v>
      </c>
      <c r="J27" s="126">
        <f t="shared" si="2"/>
        <v>0.87673796791443848</v>
      </c>
      <c r="K27" s="150">
        <f>+'I G'!C26</f>
        <v>4599205</v>
      </c>
      <c r="L27" s="150">
        <f>+'I G'!D26</f>
        <v>4997871</v>
      </c>
      <c r="M27" s="124">
        <f t="shared" si="3"/>
        <v>0.92023283514120313</v>
      </c>
      <c r="N27" s="126">
        <f t="shared" si="4"/>
        <v>0.14620145462514428</v>
      </c>
      <c r="O27" s="124">
        <f>+CGR!T29</f>
        <v>1400</v>
      </c>
      <c r="P27" s="126">
        <f t="shared" si="5"/>
        <v>1</v>
      </c>
      <c r="Q27" s="124">
        <f>+TM!G25</f>
        <v>91.08</v>
      </c>
      <c r="R27" s="126">
        <f t="shared" si="6"/>
        <v>0.91079999999999994</v>
      </c>
      <c r="S27" s="150">
        <f>+IRPi!C25</f>
        <v>10168657</v>
      </c>
      <c r="T27" s="150">
        <f>+IRPi!D25</f>
        <v>13789516</v>
      </c>
      <c r="U27" s="150">
        <f t="shared" si="7"/>
        <v>3620859</v>
      </c>
      <c r="V27" s="126">
        <f t="shared" si="0"/>
        <v>1</v>
      </c>
      <c r="W27" s="131">
        <f>+'R E I'!C24</f>
        <v>100</v>
      </c>
      <c r="X27" s="131">
        <f>+'R E I'!D24</f>
        <v>100</v>
      </c>
      <c r="Y27" s="131">
        <f>+'R E I'!E24</f>
        <v>91.67</v>
      </c>
      <c r="Z27" s="131">
        <f>+'R E I'!F24</f>
        <v>100</v>
      </c>
      <c r="AA27" s="124">
        <v>4</v>
      </c>
      <c r="AB27" s="126">
        <f t="shared" si="8"/>
        <v>0.97917500000000002</v>
      </c>
    </row>
    <row r="28" spans="1:28" x14ac:dyDescent="0.2">
      <c r="A28" s="124">
        <v>3302</v>
      </c>
      <c r="B28" s="124" t="s">
        <v>411</v>
      </c>
      <c r="C28" s="150">
        <f>+PREVISIONAL!AC34</f>
        <v>0</v>
      </c>
      <c r="D28" s="150">
        <f>+PREVISIONAL!AD34</f>
        <v>0</v>
      </c>
      <c r="E28" s="150">
        <f>+PREVISIONAL!AE34</f>
        <v>0</v>
      </c>
      <c r="F28" s="126">
        <f t="shared" si="1"/>
        <v>1</v>
      </c>
      <c r="G28" s="127">
        <f>+PATENTES!Q26</f>
        <v>224</v>
      </c>
      <c r="H28" s="127">
        <f>+PATENTES!R26</f>
        <v>51</v>
      </c>
      <c r="I28" s="127">
        <f>+PATENTES!S26</f>
        <v>275</v>
      </c>
      <c r="J28" s="126">
        <f t="shared" si="2"/>
        <v>0.81454545454545457</v>
      </c>
      <c r="K28" s="150">
        <f>+'I G'!C27</f>
        <v>641481</v>
      </c>
      <c r="L28" s="150">
        <f>+'I G'!D27</f>
        <v>2079077</v>
      </c>
      <c r="M28" s="124">
        <f t="shared" si="3"/>
        <v>0.30854124209925848</v>
      </c>
      <c r="N28" s="126">
        <f t="shared" si="4"/>
        <v>4.9019309770487289E-2</v>
      </c>
      <c r="O28" s="124">
        <f>+CGR!T30</f>
        <v>1400</v>
      </c>
      <c r="P28" s="126">
        <f t="shared" si="5"/>
        <v>1</v>
      </c>
      <c r="Q28" s="124">
        <f>+TM!G26</f>
        <v>93.86</v>
      </c>
      <c r="R28" s="126">
        <f t="shared" si="6"/>
        <v>0.93859999999999999</v>
      </c>
      <c r="S28" s="150">
        <f>+IRPi!C26</f>
        <v>2941360</v>
      </c>
      <c r="T28" s="150">
        <f>+IRPi!D26</f>
        <v>3505265</v>
      </c>
      <c r="U28" s="150">
        <f t="shared" si="7"/>
        <v>563905</v>
      </c>
      <c r="V28" s="126">
        <f t="shared" si="0"/>
        <v>1</v>
      </c>
      <c r="W28" s="131">
        <f>+'R E I'!C25</f>
        <v>100</v>
      </c>
      <c r="X28" s="131">
        <f>+'R E I'!D25</f>
        <v>100</v>
      </c>
      <c r="Y28" s="131">
        <f>+'R E I'!E25</f>
        <v>100</v>
      </c>
      <c r="Z28" s="131">
        <f>+'R E I'!F25</f>
        <v>100</v>
      </c>
      <c r="AA28" s="124">
        <v>4</v>
      </c>
      <c r="AB28" s="126">
        <f t="shared" si="8"/>
        <v>1</v>
      </c>
    </row>
    <row r="29" spans="1:28" x14ac:dyDescent="0.2">
      <c r="A29" s="124">
        <v>3303</v>
      </c>
      <c r="B29" s="124" t="s">
        <v>412</v>
      </c>
      <c r="C29" s="150">
        <f>+PREVISIONAL!AC35</f>
        <v>0</v>
      </c>
      <c r="D29" s="150">
        <f>+PREVISIONAL!AD35</f>
        <v>0</v>
      </c>
      <c r="E29" s="150">
        <f>+PREVISIONAL!AE35</f>
        <v>0</v>
      </c>
      <c r="F29" s="126">
        <f t="shared" si="1"/>
        <v>1</v>
      </c>
      <c r="G29" s="127">
        <f>+PATENTES!Q27</f>
        <v>139</v>
      </c>
      <c r="H29" s="127">
        <f>+PATENTES!R27</f>
        <v>113</v>
      </c>
      <c r="I29" s="127">
        <f>+PATENTES!S27</f>
        <v>252</v>
      </c>
      <c r="J29" s="126">
        <f t="shared" si="2"/>
        <v>0.55158730158730163</v>
      </c>
      <c r="K29" s="150">
        <f>+'I G'!C28</f>
        <v>744538</v>
      </c>
      <c r="L29" s="150">
        <f>+'I G'!D28</f>
        <v>2167427</v>
      </c>
      <c r="M29" s="124">
        <f t="shared" si="3"/>
        <v>0.34351237665674555</v>
      </c>
      <c r="N29" s="126">
        <f t="shared" si="4"/>
        <v>5.4575328363772692E-2</v>
      </c>
      <c r="O29" s="124">
        <f>+CGR!T31</f>
        <v>1400</v>
      </c>
      <c r="P29" s="126">
        <f t="shared" si="5"/>
        <v>1</v>
      </c>
      <c r="Q29" s="124">
        <f>+TM!G27</f>
        <v>98.7</v>
      </c>
      <c r="R29" s="126">
        <f t="shared" si="6"/>
        <v>0.98699999999999999</v>
      </c>
      <c r="S29" s="150">
        <f>+IRPi!C27</f>
        <v>2961849</v>
      </c>
      <c r="T29" s="150">
        <f>+IRPi!D27</f>
        <v>3409721</v>
      </c>
      <c r="U29" s="150">
        <f t="shared" si="7"/>
        <v>447872</v>
      </c>
      <c r="V29" s="126">
        <f t="shared" si="0"/>
        <v>1</v>
      </c>
      <c r="W29" s="131">
        <f>+'R E I'!C26</f>
        <v>100</v>
      </c>
      <c r="X29" s="131">
        <f>+'R E I'!D26</f>
        <v>100</v>
      </c>
      <c r="Y29" s="131">
        <f>+'R E I'!E26</f>
        <v>100</v>
      </c>
      <c r="Z29" s="131">
        <f>+'R E I'!F26</f>
        <v>100</v>
      </c>
      <c r="AA29" s="124">
        <v>4</v>
      </c>
      <c r="AB29" s="126">
        <f t="shared" si="8"/>
        <v>1</v>
      </c>
    </row>
    <row r="30" spans="1:28" x14ac:dyDescent="0.2">
      <c r="A30" s="124">
        <v>3304</v>
      </c>
      <c r="B30" s="124" t="s">
        <v>413</v>
      </c>
      <c r="C30" s="150">
        <f>+PREVISIONAL!AC36</f>
        <v>0</v>
      </c>
      <c r="D30" s="150">
        <f>+PREVISIONAL!AD36</f>
        <v>0</v>
      </c>
      <c r="E30" s="150">
        <f>+PREVISIONAL!AE36</f>
        <v>0</v>
      </c>
      <c r="F30" s="126">
        <f t="shared" si="1"/>
        <v>1</v>
      </c>
      <c r="G30" s="127">
        <f>+PATENTES!Q28</f>
        <v>467</v>
      </c>
      <c r="H30" s="127">
        <f>+PATENTES!R28</f>
        <v>19</v>
      </c>
      <c r="I30" s="127">
        <f>+PATENTES!S28</f>
        <v>486</v>
      </c>
      <c r="J30" s="126">
        <f t="shared" si="2"/>
        <v>0.96090534979423869</v>
      </c>
      <c r="K30" s="150">
        <f>+'I G'!C29</f>
        <v>2099574</v>
      </c>
      <c r="L30" s="150">
        <f>+'I G'!D29</f>
        <v>2570159</v>
      </c>
      <c r="M30" s="124">
        <f t="shared" si="3"/>
        <v>0.81690432381809841</v>
      </c>
      <c r="N30" s="126">
        <f t="shared" si="4"/>
        <v>0.12978519769233166</v>
      </c>
      <c r="O30" s="124">
        <f>+CGR!T32</f>
        <v>1400</v>
      </c>
      <c r="P30" s="126">
        <f t="shared" si="5"/>
        <v>1</v>
      </c>
      <c r="Q30" s="124">
        <f>+TM!G28</f>
        <v>75.739999999999995</v>
      </c>
      <c r="R30" s="126">
        <f t="shared" si="6"/>
        <v>0.75739999999999996</v>
      </c>
      <c r="S30" s="150">
        <f>+IRPi!C28</f>
        <v>4832711</v>
      </c>
      <c r="T30" s="150">
        <f>+IRPi!D28</f>
        <v>5166299</v>
      </c>
      <c r="U30" s="150">
        <f t="shared" si="7"/>
        <v>333588</v>
      </c>
      <c r="V30" s="126">
        <f t="shared" si="0"/>
        <v>1</v>
      </c>
      <c r="W30" s="131">
        <f>+'R E I'!C27</f>
        <v>100</v>
      </c>
      <c r="X30" s="131">
        <f>+'R E I'!D27</f>
        <v>100</v>
      </c>
      <c r="Y30" s="131">
        <f>+'R E I'!E27</f>
        <v>0</v>
      </c>
      <c r="Z30" s="131">
        <f>+'R E I'!F27</f>
        <v>100</v>
      </c>
      <c r="AA30" s="124">
        <v>4</v>
      </c>
      <c r="AB30" s="126">
        <f t="shared" si="8"/>
        <v>0.75</v>
      </c>
    </row>
    <row r="31" spans="1:28" x14ac:dyDescent="0.2">
      <c r="A31" s="124">
        <v>4101</v>
      </c>
      <c r="B31" s="124" t="s">
        <v>414</v>
      </c>
      <c r="C31" s="150">
        <f>+PREVISIONAL!AC37</f>
        <v>0</v>
      </c>
      <c r="D31" s="150">
        <f>+PREVISIONAL!AD37</f>
        <v>20919917278</v>
      </c>
      <c r="E31" s="150">
        <f>+PREVISIONAL!AE37</f>
        <v>20919917278</v>
      </c>
      <c r="F31" s="126">
        <f t="shared" si="1"/>
        <v>0</v>
      </c>
      <c r="G31" s="127">
        <f>+PATENTES!Q29</f>
        <v>31220</v>
      </c>
      <c r="H31" s="127">
        <f>+PATENTES!R29</f>
        <v>9879</v>
      </c>
      <c r="I31" s="127">
        <f>+PATENTES!S29</f>
        <v>41099</v>
      </c>
      <c r="J31" s="126">
        <f t="shared" si="2"/>
        <v>0.75962918805810364</v>
      </c>
      <c r="K31" s="150">
        <f>+'I G'!C30</f>
        <v>24548682</v>
      </c>
      <c r="L31" s="150">
        <f>+'I G'!D30</f>
        <v>19652507</v>
      </c>
      <c r="M31" s="124">
        <f t="shared" si="3"/>
        <v>1.2491374255712007</v>
      </c>
      <c r="N31" s="126">
        <f t="shared" si="4"/>
        <v>0.19845597947740568</v>
      </c>
      <c r="O31" s="124">
        <f>+CGR!T33</f>
        <v>1400</v>
      </c>
      <c r="P31" s="126">
        <f t="shared" si="5"/>
        <v>1</v>
      </c>
      <c r="Q31" s="124">
        <f>+TM!G29</f>
        <v>99.45</v>
      </c>
      <c r="R31" s="126">
        <f t="shared" si="6"/>
        <v>0.99450000000000005</v>
      </c>
      <c r="S31" s="150">
        <f>+IRPi!C29</f>
        <v>67025597</v>
      </c>
      <c r="T31" s="150">
        <f>+IRPi!D29</f>
        <v>57070254</v>
      </c>
      <c r="U31" s="150">
        <f t="shared" si="7"/>
        <v>-9955343</v>
      </c>
      <c r="V31" s="126">
        <f t="shared" si="0"/>
        <v>0.85300460852695981</v>
      </c>
      <c r="W31" s="131">
        <f>+'R E I'!C28</f>
        <v>95.83</v>
      </c>
      <c r="X31" s="131">
        <f>+'R E I'!D28</f>
        <v>100</v>
      </c>
      <c r="Y31" s="131">
        <f>+'R E I'!E28</f>
        <v>100</v>
      </c>
      <c r="Z31" s="131">
        <f>+'R E I'!F28</f>
        <v>100</v>
      </c>
      <c r="AA31" s="124">
        <v>4</v>
      </c>
      <c r="AB31" s="126">
        <f t="shared" si="8"/>
        <v>0.98957499999999998</v>
      </c>
    </row>
    <row r="32" spans="1:28" x14ac:dyDescent="0.2">
      <c r="A32" s="124">
        <v>4102</v>
      </c>
      <c r="B32" s="124" t="s">
        <v>415</v>
      </c>
      <c r="C32" s="150">
        <f>+PREVISIONAL!AC38</f>
        <v>0</v>
      </c>
      <c r="D32" s="150">
        <f>+PREVISIONAL!AD38</f>
        <v>0</v>
      </c>
      <c r="E32" s="150">
        <f>+PREVISIONAL!AE38</f>
        <v>0</v>
      </c>
      <c r="F32" s="126">
        <f t="shared" si="1"/>
        <v>1</v>
      </c>
      <c r="G32" s="127">
        <f>+PATENTES!Q30</f>
        <v>6316</v>
      </c>
      <c r="H32" s="127">
        <f>+PATENTES!R30</f>
        <v>2598</v>
      </c>
      <c r="I32" s="127">
        <f>+PATENTES!S30</f>
        <v>8914</v>
      </c>
      <c r="J32" s="126">
        <f t="shared" si="2"/>
        <v>0.70854835090868296</v>
      </c>
      <c r="K32" s="150">
        <f>+'I G'!C31</f>
        <v>19620726</v>
      </c>
      <c r="L32" s="150">
        <f>+'I G'!D31</f>
        <v>22090723</v>
      </c>
      <c r="M32" s="124">
        <f t="shared" si="3"/>
        <v>0.88818849432859215</v>
      </c>
      <c r="N32" s="126">
        <f t="shared" si="4"/>
        <v>0.14111042867996734</v>
      </c>
      <c r="O32" s="124">
        <f>+CGR!T34</f>
        <v>1400</v>
      </c>
      <c r="P32" s="126">
        <f t="shared" si="5"/>
        <v>1</v>
      </c>
      <c r="Q32" s="124">
        <f>+TM!G30</f>
        <v>100</v>
      </c>
      <c r="R32" s="126">
        <f t="shared" si="6"/>
        <v>1</v>
      </c>
      <c r="S32" s="150">
        <f>+IRPi!C30</f>
        <v>79391848</v>
      </c>
      <c r="T32" s="150">
        <f>+IRPi!D30</f>
        <v>59661147</v>
      </c>
      <c r="U32" s="150">
        <f t="shared" si="7"/>
        <v>-19730701</v>
      </c>
      <c r="V32" s="126">
        <f t="shared" si="0"/>
        <v>0.70866678149286211</v>
      </c>
      <c r="W32" s="131">
        <f>+'R E I'!C29</f>
        <v>100</v>
      </c>
      <c r="X32" s="131">
        <f>+'R E I'!D29</f>
        <v>100</v>
      </c>
      <c r="Y32" s="131">
        <f>+'R E I'!E29</f>
        <v>91.67</v>
      </c>
      <c r="Z32" s="131">
        <f>+'R E I'!F29</f>
        <v>100</v>
      </c>
      <c r="AA32" s="124">
        <v>4</v>
      </c>
      <c r="AB32" s="126">
        <f t="shared" si="8"/>
        <v>0.97917500000000002</v>
      </c>
    </row>
    <row r="33" spans="1:28" x14ac:dyDescent="0.2">
      <c r="A33" s="124">
        <v>4103</v>
      </c>
      <c r="B33" s="124" t="s">
        <v>416</v>
      </c>
      <c r="C33" s="150">
        <f>+PREVISIONAL!AC39</f>
        <v>0</v>
      </c>
      <c r="D33" s="150">
        <f>+PREVISIONAL!AD39</f>
        <v>0</v>
      </c>
      <c r="E33" s="150">
        <f>+PREVISIONAL!AE39</f>
        <v>0</v>
      </c>
      <c r="F33" s="126">
        <f t="shared" si="1"/>
        <v>1</v>
      </c>
      <c r="G33" s="127">
        <f>+PATENTES!Q31</f>
        <v>321</v>
      </c>
      <c r="H33" s="127">
        <f>+PATENTES!R31</f>
        <v>127</v>
      </c>
      <c r="I33" s="127">
        <f>+PATENTES!S31</f>
        <v>448</v>
      </c>
      <c r="J33" s="126">
        <f t="shared" si="2"/>
        <v>0.7165178571428571</v>
      </c>
      <c r="K33" s="150">
        <f>+'I G'!C32</f>
        <v>1612710</v>
      </c>
      <c r="L33" s="150">
        <f>+'I G'!D32</f>
        <v>2032336</v>
      </c>
      <c r="M33" s="124">
        <f t="shared" si="3"/>
        <v>0.79352528322088478</v>
      </c>
      <c r="N33" s="126">
        <f t="shared" si="4"/>
        <v>0.12607086626171229</v>
      </c>
      <c r="O33" s="124">
        <f>+CGR!T35</f>
        <v>1400</v>
      </c>
      <c r="P33" s="126">
        <f t="shared" si="5"/>
        <v>1</v>
      </c>
      <c r="Q33" s="124">
        <f>+TM!G31</f>
        <v>99.59</v>
      </c>
      <c r="R33" s="126">
        <f t="shared" si="6"/>
        <v>0.99590000000000001</v>
      </c>
      <c r="S33" s="150">
        <f>+IRPi!C31</f>
        <v>4015020</v>
      </c>
      <c r="T33" s="150">
        <f>+IRPi!D31</f>
        <v>4941813</v>
      </c>
      <c r="U33" s="150">
        <f t="shared" si="7"/>
        <v>926793</v>
      </c>
      <c r="V33" s="126">
        <f t="shared" si="0"/>
        <v>1</v>
      </c>
      <c r="W33" s="131">
        <f>+'R E I'!C30</f>
        <v>100</v>
      </c>
      <c r="X33" s="131">
        <f>+'R E I'!D30</f>
        <v>100</v>
      </c>
      <c r="Y33" s="131">
        <f>+'R E I'!E30</f>
        <v>100</v>
      </c>
      <c r="Z33" s="131">
        <f>+'R E I'!F30</f>
        <v>100</v>
      </c>
      <c r="AA33" s="124">
        <v>4</v>
      </c>
      <c r="AB33" s="126">
        <f t="shared" si="8"/>
        <v>1</v>
      </c>
    </row>
    <row r="34" spans="1:28" x14ac:dyDescent="0.2">
      <c r="A34" s="124">
        <v>4104</v>
      </c>
      <c r="B34" s="124" t="s">
        <v>417</v>
      </c>
      <c r="C34" s="150">
        <f>+PREVISIONAL!AC40</f>
        <v>0</v>
      </c>
      <c r="D34" s="150">
        <f>+PREVISIONAL!AD40</f>
        <v>0</v>
      </c>
      <c r="E34" s="150">
        <f>+PREVISIONAL!AE40</f>
        <v>0</v>
      </c>
      <c r="F34" s="126">
        <f t="shared" si="1"/>
        <v>1</v>
      </c>
      <c r="G34" s="127">
        <f>+PATENTES!Q32</f>
        <v>168</v>
      </c>
      <c r="H34" s="127">
        <f>+PATENTES!R32</f>
        <v>7</v>
      </c>
      <c r="I34" s="127">
        <f>+PATENTES!S32</f>
        <v>175</v>
      </c>
      <c r="J34" s="126">
        <f t="shared" si="2"/>
        <v>0.96</v>
      </c>
      <c r="K34" s="150">
        <f>+'I G'!C33</f>
        <v>3625041</v>
      </c>
      <c r="L34" s="150">
        <f>+'I G'!D33</f>
        <v>2389588</v>
      </c>
      <c r="M34" s="124">
        <f t="shared" si="3"/>
        <v>1.5170150670324758</v>
      </c>
      <c r="N34" s="126">
        <f t="shared" si="4"/>
        <v>0.24101488342825397</v>
      </c>
      <c r="O34" s="124">
        <f>+CGR!T36</f>
        <v>1400</v>
      </c>
      <c r="P34" s="126">
        <f t="shared" si="5"/>
        <v>1</v>
      </c>
      <c r="Q34" s="124">
        <f>+TM!G32</f>
        <v>67.650000000000006</v>
      </c>
      <c r="R34" s="126">
        <f t="shared" si="6"/>
        <v>0.6765000000000001</v>
      </c>
      <c r="S34" s="150">
        <f>+IRPi!C32</f>
        <v>6377771</v>
      </c>
      <c r="T34" s="150">
        <f>+IRPi!D32</f>
        <v>6194099</v>
      </c>
      <c r="U34" s="150">
        <f t="shared" si="7"/>
        <v>-183672</v>
      </c>
      <c r="V34" s="126">
        <f t="shared" si="0"/>
        <v>0.9972879952461069</v>
      </c>
      <c r="W34" s="131">
        <f>+'R E I'!C31</f>
        <v>100</v>
      </c>
      <c r="X34" s="131">
        <f>+'R E I'!D31</f>
        <v>100</v>
      </c>
      <c r="Y34" s="131">
        <f>+'R E I'!E31</f>
        <v>100</v>
      </c>
      <c r="Z34" s="131">
        <f>+'R E I'!F31</f>
        <v>100</v>
      </c>
      <c r="AA34" s="124">
        <v>4</v>
      </c>
      <c r="AB34" s="126">
        <f t="shared" si="8"/>
        <v>1</v>
      </c>
    </row>
    <row r="35" spans="1:28" x14ac:dyDescent="0.2">
      <c r="A35" s="124">
        <v>4105</v>
      </c>
      <c r="B35" s="124" t="s">
        <v>418</v>
      </c>
      <c r="C35" s="150">
        <f>+PREVISIONAL!AC41</f>
        <v>0</v>
      </c>
      <c r="D35" s="150">
        <f>+PREVISIONAL!AD41</f>
        <v>0</v>
      </c>
      <c r="E35" s="150">
        <f>+PREVISIONAL!AE41</f>
        <v>0</v>
      </c>
      <c r="F35" s="126">
        <f t="shared" si="1"/>
        <v>1</v>
      </c>
      <c r="G35" s="127">
        <f>+PATENTES!Q33</f>
        <v>336</v>
      </c>
      <c r="H35" s="127">
        <f>+PATENTES!R33</f>
        <v>143</v>
      </c>
      <c r="I35" s="127">
        <f>+PATENTES!S33</f>
        <v>479</v>
      </c>
      <c r="J35" s="126">
        <f t="shared" si="2"/>
        <v>0.70146137787056373</v>
      </c>
      <c r="K35" s="150">
        <f>+'I G'!C34</f>
        <v>3675970</v>
      </c>
      <c r="L35" s="150">
        <f>+'I G'!D34</f>
        <v>2141951</v>
      </c>
      <c r="M35" s="124">
        <f t="shared" si="3"/>
        <v>1.7161783812981717</v>
      </c>
      <c r="N35" s="126">
        <f t="shared" si="4"/>
        <v>0.27265683874833507</v>
      </c>
      <c r="O35" s="124">
        <f>+CGR!T37</f>
        <v>1400</v>
      </c>
      <c r="P35" s="126">
        <f t="shared" si="5"/>
        <v>1</v>
      </c>
      <c r="Q35" s="124">
        <f>+TM!G33</f>
        <v>92.66</v>
      </c>
      <c r="R35" s="126">
        <f t="shared" si="6"/>
        <v>0.92659999999999998</v>
      </c>
      <c r="S35" s="150">
        <f>+IRPi!C33</f>
        <v>3508971</v>
      </c>
      <c r="T35" s="150">
        <f>+IRPi!D33</f>
        <v>6893809</v>
      </c>
      <c r="U35" s="150">
        <f t="shared" si="7"/>
        <v>3384838</v>
      </c>
      <c r="V35" s="126">
        <f t="shared" si="0"/>
        <v>1</v>
      </c>
      <c r="W35" s="131">
        <f>+'R E I'!C32</f>
        <v>100</v>
      </c>
      <c r="X35" s="131">
        <f>+'R E I'!D32</f>
        <v>100</v>
      </c>
      <c r="Y35" s="131">
        <f>+'R E I'!E32</f>
        <v>100</v>
      </c>
      <c r="Z35" s="131">
        <f>+'R E I'!F32</f>
        <v>100</v>
      </c>
      <c r="AA35" s="124">
        <v>4</v>
      </c>
      <c r="AB35" s="126">
        <f t="shared" si="8"/>
        <v>1</v>
      </c>
    </row>
    <row r="36" spans="1:28" x14ac:dyDescent="0.2">
      <c r="A36" s="124">
        <v>4106</v>
      </c>
      <c r="B36" s="124" t="s">
        <v>419</v>
      </c>
      <c r="C36" s="150">
        <f>+PREVISIONAL!AC42</f>
        <v>0</v>
      </c>
      <c r="D36" s="150">
        <f>+PREVISIONAL!AD42</f>
        <v>0</v>
      </c>
      <c r="E36" s="150">
        <f>+PREVISIONAL!AE42</f>
        <v>0</v>
      </c>
      <c r="F36" s="126">
        <f t="shared" si="1"/>
        <v>1</v>
      </c>
      <c r="G36" s="127">
        <f>+PATENTES!Q34</f>
        <v>2649</v>
      </c>
      <c r="H36" s="127">
        <f>+PATENTES!R34</f>
        <v>268</v>
      </c>
      <c r="I36" s="127">
        <f>+PATENTES!S34</f>
        <v>2917</v>
      </c>
      <c r="J36" s="126">
        <f t="shared" si="2"/>
        <v>0.90812478573877276</v>
      </c>
      <c r="K36" s="150">
        <f>+'I G'!C35</f>
        <v>2248722</v>
      </c>
      <c r="L36" s="150">
        <f>+'I G'!D35</f>
        <v>3158980</v>
      </c>
      <c r="M36" s="124">
        <f t="shared" si="3"/>
        <v>0.71185066065628777</v>
      </c>
      <c r="N36" s="126">
        <f t="shared" si="4"/>
        <v>0.11309485826796203</v>
      </c>
      <c r="O36" s="124">
        <f>+CGR!T38</f>
        <v>1400</v>
      </c>
      <c r="P36" s="126">
        <f t="shared" si="5"/>
        <v>1</v>
      </c>
      <c r="Q36" s="124">
        <f>+TM!G34</f>
        <v>84.07</v>
      </c>
      <c r="R36" s="126">
        <f t="shared" si="6"/>
        <v>0.84069999999999989</v>
      </c>
      <c r="S36" s="150">
        <f>+IRPi!C34</f>
        <v>7880756</v>
      </c>
      <c r="T36" s="150">
        <f>+IRPi!D34</f>
        <v>10982410</v>
      </c>
      <c r="U36" s="150">
        <f t="shared" si="7"/>
        <v>3101654</v>
      </c>
      <c r="V36" s="126">
        <f t="shared" si="0"/>
        <v>1</v>
      </c>
      <c r="W36" s="131">
        <f>+'R E I'!C33</f>
        <v>100</v>
      </c>
      <c r="X36" s="131">
        <f>+'R E I'!D33</f>
        <v>97.564999999999998</v>
      </c>
      <c r="Y36" s="131">
        <f>+'R E I'!E33</f>
        <v>100</v>
      </c>
      <c r="Z36" s="131">
        <f>+'R E I'!F33</f>
        <v>100</v>
      </c>
      <c r="AA36" s="124">
        <v>4</v>
      </c>
      <c r="AB36" s="126">
        <f t="shared" si="8"/>
        <v>0.99391249999999998</v>
      </c>
    </row>
    <row r="37" spans="1:28" x14ac:dyDescent="0.2">
      <c r="A37" s="124">
        <v>4201</v>
      </c>
      <c r="B37" s="124" t="s">
        <v>420</v>
      </c>
      <c r="C37" s="150">
        <f>+PREVISIONAL!AC43</f>
        <v>32794331</v>
      </c>
      <c r="D37" s="150">
        <f>+PREVISIONAL!AD43</f>
        <v>0</v>
      </c>
      <c r="E37" s="150">
        <f>+PREVISIONAL!AE43</f>
        <v>32794331</v>
      </c>
      <c r="F37" s="126">
        <f t="shared" si="1"/>
        <v>0</v>
      </c>
      <c r="G37" s="127">
        <f>+PATENTES!Q35</f>
        <v>0</v>
      </c>
      <c r="H37" s="127">
        <f>+PATENTES!R35</f>
        <v>0</v>
      </c>
      <c r="I37" s="127">
        <f>+PATENTES!S35</f>
        <v>0</v>
      </c>
      <c r="J37" s="126">
        <f t="shared" si="2"/>
        <v>0</v>
      </c>
      <c r="K37" s="150">
        <f>+'I G'!C36</f>
        <v>2202591</v>
      </c>
      <c r="L37" s="150">
        <f>+'I G'!D36</f>
        <v>4679002</v>
      </c>
      <c r="M37" s="124">
        <f t="shared" si="3"/>
        <v>0.47073948675379923</v>
      </c>
      <c r="N37" s="126">
        <f t="shared" si="4"/>
        <v>7.4788461229313694E-2</v>
      </c>
      <c r="O37" s="124">
        <f>+CGR!T39</f>
        <v>1400</v>
      </c>
      <c r="P37" s="126">
        <f t="shared" si="5"/>
        <v>1</v>
      </c>
      <c r="Q37" s="124">
        <f>+TM!G35</f>
        <v>99.36</v>
      </c>
      <c r="R37" s="126">
        <f t="shared" si="6"/>
        <v>0.99360000000000004</v>
      </c>
      <c r="S37" s="150">
        <f>+IRPi!C35</f>
        <v>7515155</v>
      </c>
      <c r="T37" s="150">
        <f>+IRPi!D35</f>
        <v>9017940</v>
      </c>
      <c r="U37" s="150">
        <f t="shared" si="7"/>
        <v>1502785</v>
      </c>
      <c r="V37" s="126">
        <f t="shared" si="0"/>
        <v>1</v>
      </c>
      <c r="W37" s="131">
        <f>+'R E I'!C34</f>
        <v>87.5</v>
      </c>
      <c r="X37" s="131">
        <f>+'R E I'!D34</f>
        <v>0</v>
      </c>
      <c r="Y37" s="131">
        <f>+'R E I'!E34</f>
        <v>100</v>
      </c>
      <c r="Z37" s="131">
        <f>+'R E I'!F34</f>
        <v>100</v>
      </c>
      <c r="AA37" s="124">
        <v>4</v>
      </c>
      <c r="AB37" s="126">
        <f t="shared" si="8"/>
        <v>0.71875</v>
      </c>
    </row>
    <row r="38" spans="1:28" x14ac:dyDescent="0.2">
      <c r="A38" s="124">
        <v>4202</v>
      </c>
      <c r="B38" s="124" t="s">
        <v>421</v>
      </c>
      <c r="C38" s="150">
        <f>+PREVISIONAL!AC44</f>
        <v>0</v>
      </c>
      <c r="D38" s="150">
        <f>+PREVISIONAL!AD44</f>
        <v>0</v>
      </c>
      <c r="E38" s="150">
        <f>+PREVISIONAL!AE44</f>
        <v>0</v>
      </c>
      <c r="F38" s="126">
        <f t="shared" si="1"/>
        <v>1</v>
      </c>
      <c r="G38" s="127">
        <f>+PATENTES!Q36</f>
        <v>945</v>
      </c>
      <c r="H38" s="127">
        <f>+PATENTES!R36</f>
        <v>107</v>
      </c>
      <c r="I38" s="127">
        <f>+PATENTES!S36</f>
        <v>1052</v>
      </c>
      <c r="J38" s="126">
        <f t="shared" si="2"/>
        <v>0.89828897338403046</v>
      </c>
      <c r="K38" s="150">
        <f>+'I G'!C37</f>
        <v>1087291</v>
      </c>
      <c r="L38" s="150">
        <f>+'I G'!D37</f>
        <v>1562100</v>
      </c>
      <c r="M38" s="124">
        <f t="shared" si="3"/>
        <v>0.69604442737340755</v>
      </c>
      <c r="N38" s="126">
        <f t="shared" si="4"/>
        <v>0.1105836521798345</v>
      </c>
      <c r="O38" s="124">
        <f>+CGR!T40</f>
        <v>1400</v>
      </c>
      <c r="P38" s="126">
        <f t="shared" si="5"/>
        <v>1</v>
      </c>
      <c r="Q38" s="124">
        <f>+TM!G36</f>
        <v>51.56</v>
      </c>
      <c r="R38" s="126">
        <f t="shared" si="6"/>
        <v>0.51560000000000006</v>
      </c>
      <c r="S38" s="150">
        <f>+IRPi!C36</f>
        <v>3553000</v>
      </c>
      <c r="T38" s="150">
        <f>+IRPi!D36</f>
        <v>4050365</v>
      </c>
      <c r="U38" s="150">
        <f t="shared" si="7"/>
        <v>497365</v>
      </c>
      <c r="V38" s="126">
        <f t="shared" si="0"/>
        <v>1</v>
      </c>
      <c r="W38" s="131">
        <f>+'R E I'!C35</f>
        <v>100</v>
      </c>
      <c r="X38" s="131">
        <f>+'R E I'!D35</f>
        <v>100</v>
      </c>
      <c r="Y38" s="131">
        <f>+'R E I'!E35</f>
        <v>100</v>
      </c>
      <c r="Z38" s="131">
        <f>+'R E I'!F35</f>
        <v>100</v>
      </c>
      <c r="AA38" s="124">
        <v>4</v>
      </c>
      <c r="AB38" s="126">
        <f t="shared" si="8"/>
        <v>1</v>
      </c>
    </row>
    <row r="39" spans="1:28" x14ac:dyDescent="0.2">
      <c r="A39" s="124">
        <v>4203</v>
      </c>
      <c r="B39" s="124" t="s">
        <v>422</v>
      </c>
      <c r="C39" s="150">
        <f>+PREVISIONAL!AC45</f>
        <v>0</v>
      </c>
      <c r="D39" s="150">
        <f>+PREVISIONAL!AD45</f>
        <v>0</v>
      </c>
      <c r="E39" s="150">
        <f>+PREVISIONAL!AE45</f>
        <v>0</v>
      </c>
      <c r="F39" s="126">
        <f t="shared" si="1"/>
        <v>1</v>
      </c>
      <c r="G39" s="127">
        <f>+PATENTES!Q37</f>
        <v>2891</v>
      </c>
      <c r="H39" s="127">
        <f>+PATENTES!R37</f>
        <v>862</v>
      </c>
      <c r="I39" s="127">
        <f>+PATENTES!S37</f>
        <v>3753</v>
      </c>
      <c r="J39" s="126">
        <f t="shared" si="2"/>
        <v>0.77031707966959762</v>
      </c>
      <c r="K39" s="150">
        <f>+'I G'!C38</f>
        <v>2342259</v>
      </c>
      <c r="L39" s="150">
        <f>+'I G'!D38</f>
        <v>3549509</v>
      </c>
      <c r="M39" s="124">
        <f t="shared" si="3"/>
        <v>0.65988253586622825</v>
      </c>
      <c r="N39" s="126">
        <f t="shared" si="4"/>
        <v>0.10483845277110548</v>
      </c>
      <c r="O39" s="124">
        <f>+CGR!T41</f>
        <v>1400</v>
      </c>
      <c r="P39" s="126">
        <f t="shared" si="5"/>
        <v>1</v>
      </c>
      <c r="Q39" s="124">
        <f>+TM!G37</f>
        <v>99.82</v>
      </c>
      <c r="R39" s="126">
        <f t="shared" si="6"/>
        <v>0.99819999999999998</v>
      </c>
      <c r="S39" s="150">
        <f>+IRPi!C37</f>
        <v>10290500</v>
      </c>
      <c r="T39" s="150">
        <f>+IRPi!D37</f>
        <v>13084613</v>
      </c>
      <c r="U39" s="150">
        <f t="shared" si="7"/>
        <v>2794113</v>
      </c>
      <c r="V39" s="126">
        <f t="shared" si="0"/>
        <v>1</v>
      </c>
      <c r="W39" s="131">
        <f>+'R E I'!C36</f>
        <v>100</v>
      </c>
      <c r="X39" s="131">
        <f>+'R E I'!D36</f>
        <v>100</v>
      </c>
      <c r="Y39" s="131">
        <f>+'R E I'!E36</f>
        <v>100</v>
      </c>
      <c r="Z39" s="131">
        <f>+'R E I'!F36</f>
        <v>100</v>
      </c>
      <c r="AA39" s="124">
        <v>4</v>
      </c>
      <c r="AB39" s="126">
        <f t="shared" si="8"/>
        <v>1</v>
      </c>
    </row>
    <row r="40" spans="1:28" x14ac:dyDescent="0.2">
      <c r="A40" s="124">
        <v>4204</v>
      </c>
      <c r="B40" s="124" t="s">
        <v>423</v>
      </c>
      <c r="C40" s="150">
        <f>+PREVISIONAL!AC46</f>
        <v>9528284</v>
      </c>
      <c r="D40" s="150">
        <f>+PREVISIONAL!AD46</f>
        <v>0</v>
      </c>
      <c r="E40" s="150">
        <f>+PREVISIONAL!AE46</f>
        <v>9528284</v>
      </c>
      <c r="F40" s="126">
        <f t="shared" si="1"/>
        <v>0</v>
      </c>
      <c r="G40" s="127">
        <f>+PATENTES!Q38</f>
        <v>0</v>
      </c>
      <c r="H40" s="127">
        <f>+PATENTES!R38</f>
        <v>0</v>
      </c>
      <c r="I40" s="127">
        <f>+PATENTES!S38</f>
        <v>0</v>
      </c>
      <c r="J40" s="126">
        <f t="shared" si="2"/>
        <v>0</v>
      </c>
      <c r="K40" s="150">
        <f>+'I G'!C39</f>
        <v>4067113</v>
      </c>
      <c r="L40" s="150">
        <f>+'I G'!D39</f>
        <v>2499236</v>
      </c>
      <c r="M40" s="124">
        <f t="shared" si="3"/>
        <v>1.6273425158728507</v>
      </c>
      <c r="N40" s="126">
        <f t="shared" si="4"/>
        <v>0.25854309247446666</v>
      </c>
      <c r="O40" s="124">
        <f>+CGR!T42</f>
        <v>1400</v>
      </c>
      <c r="P40" s="126">
        <f t="shared" si="5"/>
        <v>1</v>
      </c>
      <c r="Q40" s="124">
        <f>+TM!G38</f>
        <v>94</v>
      </c>
      <c r="R40" s="126">
        <f t="shared" si="6"/>
        <v>0.94</v>
      </c>
      <c r="S40" s="150">
        <f>+IRPi!C38</f>
        <v>8257784</v>
      </c>
      <c r="T40" s="150">
        <f>+IRPi!D38</f>
        <v>9005242</v>
      </c>
      <c r="U40" s="150">
        <f t="shared" si="7"/>
        <v>747458</v>
      </c>
      <c r="V40" s="126">
        <f t="shared" si="0"/>
        <v>1</v>
      </c>
      <c r="W40" s="131">
        <f>+'R E I'!C37</f>
        <v>8.33</v>
      </c>
      <c r="X40" s="131">
        <f>+'R E I'!D37</f>
        <v>0</v>
      </c>
      <c r="Y40" s="131">
        <f>+'R E I'!E37</f>
        <v>100</v>
      </c>
      <c r="Z40" s="131">
        <f>+'R E I'!F37</f>
        <v>100</v>
      </c>
      <c r="AA40" s="124">
        <v>4</v>
      </c>
      <c r="AB40" s="126">
        <f t="shared" si="8"/>
        <v>0.52082499999999998</v>
      </c>
    </row>
    <row r="41" spans="1:28" x14ac:dyDescent="0.2">
      <c r="A41" s="124">
        <v>4301</v>
      </c>
      <c r="B41" s="124" t="s">
        <v>424</v>
      </c>
      <c r="C41" s="150">
        <f>+PREVISIONAL!AC47</f>
        <v>0</v>
      </c>
      <c r="D41" s="150">
        <f>+PREVISIONAL!AD47</f>
        <v>0</v>
      </c>
      <c r="E41" s="150">
        <f>+PREVISIONAL!AE47</f>
        <v>0</v>
      </c>
      <c r="F41" s="126">
        <f t="shared" si="1"/>
        <v>1</v>
      </c>
      <c r="G41" s="127">
        <f>+PATENTES!Q39</f>
        <v>6257</v>
      </c>
      <c r="H41" s="127">
        <f>+PATENTES!R39</f>
        <v>4767</v>
      </c>
      <c r="I41" s="127">
        <f>+PATENTES!S39</f>
        <v>11024</v>
      </c>
      <c r="J41" s="126">
        <f t="shared" si="2"/>
        <v>0.56757982583454281</v>
      </c>
      <c r="K41" s="150">
        <f>+'I G'!C40</f>
        <v>8729578</v>
      </c>
      <c r="L41" s="150">
        <f>+'I G'!D40</f>
        <v>8849261</v>
      </c>
      <c r="M41" s="124">
        <f t="shared" si="3"/>
        <v>0.98647536783014989</v>
      </c>
      <c r="N41" s="126">
        <f t="shared" si="4"/>
        <v>0.15672569834623651</v>
      </c>
      <c r="O41" s="124">
        <f>+CGR!T43</f>
        <v>1400</v>
      </c>
      <c r="P41" s="126">
        <f t="shared" si="5"/>
        <v>1</v>
      </c>
      <c r="Q41" s="124">
        <f>+TM!G39</f>
        <v>87.15</v>
      </c>
      <c r="R41" s="126">
        <f t="shared" si="6"/>
        <v>0.87150000000000005</v>
      </c>
      <c r="S41" s="150">
        <f>+IRPi!C39</f>
        <v>28138044</v>
      </c>
      <c r="T41" s="150">
        <f>+IRPi!D39</f>
        <v>30880590</v>
      </c>
      <c r="U41" s="150">
        <f t="shared" si="7"/>
        <v>2742546</v>
      </c>
      <c r="V41" s="126">
        <f t="shared" si="0"/>
        <v>1</v>
      </c>
      <c r="W41" s="131">
        <f>+'R E I'!C38</f>
        <v>100</v>
      </c>
      <c r="X41" s="131">
        <f>+'R E I'!D38</f>
        <v>95.801699999999997</v>
      </c>
      <c r="Y41" s="131">
        <f>+'R E I'!E38</f>
        <v>100</v>
      </c>
      <c r="Z41" s="131">
        <f>+'R E I'!F38</f>
        <v>100</v>
      </c>
      <c r="AA41" s="124">
        <v>4</v>
      </c>
      <c r="AB41" s="126">
        <f t="shared" si="8"/>
        <v>0.98950424999999997</v>
      </c>
    </row>
    <row r="42" spans="1:28" x14ac:dyDescent="0.2">
      <c r="A42" s="124">
        <v>4302</v>
      </c>
      <c r="B42" s="124" t="s">
        <v>425</v>
      </c>
      <c r="C42" s="150">
        <f>+PREVISIONAL!AC48</f>
        <v>0</v>
      </c>
      <c r="D42" s="150">
        <f>+PREVISIONAL!AD48</f>
        <v>0</v>
      </c>
      <c r="E42" s="150">
        <f>+PREVISIONAL!AE48</f>
        <v>0</v>
      </c>
      <c r="F42" s="126">
        <f t="shared" si="1"/>
        <v>1</v>
      </c>
      <c r="G42" s="127">
        <f>+PATENTES!Q40</f>
        <v>639</v>
      </c>
      <c r="H42" s="127">
        <f>+PATENTES!R40</f>
        <v>22</v>
      </c>
      <c r="I42" s="127">
        <f>+PATENTES!S40</f>
        <v>661</v>
      </c>
      <c r="J42" s="126">
        <f t="shared" si="2"/>
        <v>0.96671709531013617</v>
      </c>
      <c r="K42" s="150">
        <f>+'I G'!C41</f>
        <v>769097</v>
      </c>
      <c r="L42" s="150">
        <f>+'I G'!D41</f>
        <v>2283577</v>
      </c>
      <c r="M42" s="124">
        <f t="shared" si="3"/>
        <v>0.33679486174541085</v>
      </c>
      <c r="N42" s="126">
        <f t="shared" si="4"/>
        <v>5.3508087102649322E-2</v>
      </c>
      <c r="O42" s="124">
        <f>+CGR!T44</f>
        <v>1400</v>
      </c>
      <c r="P42" s="126">
        <f t="shared" si="5"/>
        <v>1</v>
      </c>
      <c r="Q42" s="124">
        <f>+TM!G40</f>
        <v>52.91</v>
      </c>
      <c r="R42" s="126">
        <f t="shared" si="6"/>
        <v>0.52910000000000001</v>
      </c>
      <c r="S42" s="150">
        <f>+IRPi!C40</f>
        <v>3692512</v>
      </c>
      <c r="T42" s="150">
        <f>+IRPi!D40</f>
        <v>5360072</v>
      </c>
      <c r="U42" s="150">
        <f t="shared" si="7"/>
        <v>1667560</v>
      </c>
      <c r="V42" s="126">
        <f t="shared" si="0"/>
        <v>1</v>
      </c>
      <c r="W42" s="131">
        <f>+'R E I'!C39</f>
        <v>100</v>
      </c>
      <c r="X42" s="131">
        <f>+'R E I'!D39</f>
        <v>100</v>
      </c>
      <c r="Y42" s="131">
        <f>+'R E I'!E39</f>
        <v>100</v>
      </c>
      <c r="Z42" s="131">
        <f>+'R E I'!F39</f>
        <v>100</v>
      </c>
      <c r="AA42" s="124">
        <v>4</v>
      </c>
      <c r="AB42" s="126">
        <f t="shared" si="8"/>
        <v>1</v>
      </c>
    </row>
    <row r="43" spans="1:28" x14ac:dyDescent="0.2">
      <c r="A43" s="124">
        <v>4303</v>
      </c>
      <c r="B43" s="124" t="s">
        <v>426</v>
      </c>
      <c r="C43" s="150">
        <f>+PREVISIONAL!AC49</f>
        <v>0</v>
      </c>
      <c r="D43" s="150">
        <f>+PREVISIONAL!AD49</f>
        <v>0</v>
      </c>
      <c r="E43" s="150">
        <f>+PREVISIONAL!AE49</f>
        <v>0</v>
      </c>
      <c r="F43" s="126">
        <f t="shared" si="1"/>
        <v>1</v>
      </c>
      <c r="G43" s="127">
        <f>+PATENTES!Q41</f>
        <v>1312</v>
      </c>
      <c r="H43" s="127">
        <f>+PATENTES!R41</f>
        <v>92</v>
      </c>
      <c r="I43" s="127">
        <f>+PATENTES!S41</f>
        <v>1404</v>
      </c>
      <c r="J43" s="126">
        <f t="shared" si="2"/>
        <v>0.93447293447293445</v>
      </c>
      <c r="K43" s="150">
        <f>+'I G'!C42</f>
        <v>1573020</v>
      </c>
      <c r="L43" s="150">
        <f>+'I G'!D42</f>
        <v>3433762</v>
      </c>
      <c r="M43" s="124">
        <f t="shared" si="3"/>
        <v>0.45810396876661807</v>
      </c>
      <c r="N43" s="126">
        <f t="shared" si="4"/>
        <v>7.2781000683326325E-2</v>
      </c>
      <c r="O43" s="124">
        <f>+CGR!T45</f>
        <v>1400</v>
      </c>
      <c r="P43" s="126">
        <f t="shared" si="5"/>
        <v>1</v>
      </c>
      <c r="Q43" s="124">
        <f>+TM!G41</f>
        <v>96.46</v>
      </c>
      <c r="R43" s="126">
        <f t="shared" si="6"/>
        <v>0.9645999999999999</v>
      </c>
      <c r="S43" s="150">
        <f>+IRPi!C41</f>
        <v>8115263</v>
      </c>
      <c r="T43" s="150">
        <f>+IRPi!D41</f>
        <v>10088472</v>
      </c>
      <c r="U43" s="150">
        <f t="shared" si="7"/>
        <v>1973209</v>
      </c>
      <c r="V43" s="126">
        <f t="shared" si="0"/>
        <v>1</v>
      </c>
      <c r="W43" s="131">
        <f>+'R E I'!C40</f>
        <v>100</v>
      </c>
      <c r="X43" s="131">
        <f>+'R E I'!D40</f>
        <v>100</v>
      </c>
      <c r="Y43" s="131">
        <f>+'R E I'!E40</f>
        <v>100</v>
      </c>
      <c r="Z43" s="131">
        <f>+'R E I'!F40</f>
        <v>100</v>
      </c>
      <c r="AA43" s="124">
        <v>4</v>
      </c>
      <c r="AB43" s="126">
        <f t="shared" si="8"/>
        <v>1</v>
      </c>
    </row>
    <row r="44" spans="1:28" x14ac:dyDescent="0.2">
      <c r="A44" s="124">
        <v>4304</v>
      </c>
      <c r="B44" s="124" t="s">
        <v>427</v>
      </c>
      <c r="C44" s="150">
        <f>+PREVISIONAL!AC50</f>
        <v>0</v>
      </c>
      <c r="D44" s="150">
        <f>+PREVISIONAL!AD50</f>
        <v>0</v>
      </c>
      <c r="E44" s="150">
        <f>+PREVISIONAL!AE50</f>
        <v>0</v>
      </c>
      <c r="F44" s="126">
        <f t="shared" si="1"/>
        <v>1</v>
      </c>
      <c r="G44" s="127">
        <f>+PATENTES!Q42</f>
        <v>0</v>
      </c>
      <c r="H44" s="127">
        <f>+PATENTES!R42</f>
        <v>0</v>
      </c>
      <c r="I44" s="127">
        <f>+PATENTES!S42</f>
        <v>0</v>
      </c>
      <c r="J44" s="126">
        <f t="shared" si="2"/>
        <v>0</v>
      </c>
      <c r="K44" s="150">
        <f>+'I G'!C43</f>
        <v>805983</v>
      </c>
      <c r="L44" s="150">
        <f>+'I G'!D43</f>
        <v>1430684</v>
      </c>
      <c r="M44" s="124">
        <f t="shared" si="3"/>
        <v>0.56335501061030946</v>
      </c>
      <c r="N44" s="126">
        <f t="shared" si="4"/>
        <v>8.9502698530587399E-2</v>
      </c>
      <c r="O44" s="124">
        <f>+CGR!T46</f>
        <v>1400</v>
      </c>
      <c r="P44" s="126">
        <f t="shared" si="5"/>
        <v>1</v>
      </c>
      <c r="Q44" s="124">
        <f>+TM!G42</f>
        <v>85.65</v>
      </c>
      <c r="R44" s="126">
        <f t="shared" si="6"/>
        <v>0.85650000000000004</v>
      </c>
      <c r="S44" s="150">
        <f>+IRPi!C42</f>
        <v>3884803</v>
      </c>
      <c r="T44" s="150">
        <f>+IRPi!D42</f>
        <v>4710495</v>
      </c>
      <c r="U44" s="150">
        <f t="shared" si="7"/>
        <v>825692</v>
      </c>
      <c r="V44" s="126">
        <f t="shared" si="0"/>
        <v>1</v>
      </c>
      <c r="W44" s="131">
        <f>+'R E I'!C41</f>
        <v>91.67</v>
      </c>
      <c r="X44" s="131">
        <f>+'R E I'!D41</f>
        <v>4.12</v>
      </c>
      <c r="Y44" s="131">
        <f>+'R E I'!E41</f>
        <v>91.67</v>
      </c>
      <c r="Z44" s="131">
        <f>+'R E I'!F41</f>
        <v>100</v>
      </c>
      <c r="AA44" s="124">
        <v>4</v>
      </c>
      <c r="AB44" s="126">
        <f t="shared" si="8"/>
        <v>0.71865000000000012</v>
      </c>
    </row>
    <row r="45" spans="1:28" x14ac:dyDescent="0.2">
      <c r="A45" s="124">
        <v>4305</v>
      </c>
      <c r="B45" s="124" t="s">
        <v>428</v>
      </c>
      <c r="C45" s="150">
        <f>+PREVISIONAL!AC51</f>
        <v>0</v>
      </c>
      <c r="D45" s="150">
        <f>+PREVISIONAL!AD51</f>
        <v>0</v>
      </c>
      <c r="E45" s="150">
        <f>+PREVISIONAL!AE51</f>
        <v>0</v>
      </c>
      <c r="F45" s="126">
        <f t="shared" si="1"/>
        <v>1</v>
      </c>
      <c r="G45" s="127">
        <f>+PATENTES!Q43</f>
        <v>145</v>
      </c>
      <c r="H45" s="127">
        <f>+PATENTES!R43</f>
        <v>6</v>
      </c>
      <c r="I45" s="127">
        <f>+PATENTES!S43</f>
        <v>151</v>
      </c>
      <c r="J45" s="126">
        <f t="shared" si="2"/>
        <v>0.96026490066225167</v>
      </c>
      <c r="K45" s="150">
        <f>+'I G'!C44</f>
        <v>709726</v>
      </c>
      <c r="L45" s="150">
        <f>+'I G'!D44</f>
        <v>1635805</v>
      </c>
      <c r="M45" s="124">
        <f t="shared" si="3"/>
        <v>0.4338695626923747</v>
      </c>
      <c r="N45" s="126">
        <f t="shared" si="4"/>
        <v>6.8930773561744485E-2</v>
      </c>
      <c r="O45" s="124">
        <f>+CGR!T47</f>
        <v>1400</v>
      </c>
      <c r="P45" s="126">
        <f t="shared" si="5"/>
        <v>1</v>
      </c>
      <c r="Q45" s="124">
        <f>+TM!G43</f>
        <v>99.52</v>
      </c>
      <c r="R45" s="126">
        <f t="shared" si="6"/>
        <v>0.99519999999999997</v>
      </c>
      <c r="S45" s="150">
        <f>+IRPi!C43</f>
        <v>2711920</v>
      </c>
      <c r="T45" s="150">
        <f>+IRPi!D43</f>
        <v>3220198</v>
      </c>
      <c r="U45" s="150">
        <f t="shared" si="7"/>
        <v>508278</v>
      </c>
      <c r="V45" s="126">
        <f t="shared" si="0"/>
        <v>1</v>
      </c>
      <c r="W45" s="131">
        <f>+'R E I'!C42</f>
        <v>95.83</v>
      </c>
      <c r="X45" s="131">
        <f>+'R E I'!D42</f>
        <v>96.9</v>
      </c>
      <c r="Y45" s="131">
        <f>+'R E I'!E42</f>
        <v>100</v>
      </c>
      <c r="Z45" s="131">
        <f>+'R E I'!F42</f>
        <v>100</v>
      </c>
      <c r="AA45" s="124">
        <v>4</v>
      </c>
      <c r="AB45" s="126">
        <f t="shared" si="8"/>
        <v>0.98182500000000006</v>
      </c>
    </row>
    <row r="46" spans="1:28" x14ac:dyDescent="0.2">
      <c r="A46" s="124">
        <v>5101</v>
      </c>
      <c r="B46" s="124" t="s">
        <v>430</v>
      </c>
      <c r="C46" s="150">
        <f>+PREVISIONAL!AC52</f>
        <v>0</v>
      </c>
      <c r="D46" s="150">
        <f>+PREVISIONAL!AD52</f>
        <v>4074365420</v>
      </c>
      <c r="E46" s="150">
        <f>+PREVISIONAL!AE52</f>
        <v>4074365420</v>
      </c>
      <c r="F46" s="126">
        <f t="shared" si="1"/>
        <v>0</v>
      </c>
      <c r="G46" s="127">
        <f>+PATENTES!Q44</f>
        <v>17346</v>
      </c>
      <c r="H46" s="127">
        <f>+PATENTES!R44</f>
        <v>1548</v>
      </c>
      <c r="I46" s="127">
        <f>+PATENTES!S44</f>
        <v>18894</v>
      </c>
      <c r="J46" s="126">
        <f t="shared" si="2"/>
        <v>0.91806922832645288</v>
      </c>
      <c r="K46" s="150">
        <f>+'I G'!C45</f>
        <v>27246608</v>
      </c>
      <c r="L46" s="150">
        <f>+'I G'!D45</f>
        <v>28247199</v>
      </c>
      <c r="M46" s="124">
        <f t="shared" si="3"/>
        <v>0.96457733738485008</v>
      </c>
      <c r="N46" s="126">
        <f t="shared" si="4"/>
        <v>0.15324666153916877</v>
      </c>
      <c r="O46" s="124">
        <f>+CGR!T48</f>
        <v>1400</v>
      </c>
      <c r="P46" s="126">
        <f t="shared" si="5"/>
        <v>1</v>
      </c>
      <c r="Q46" s="124">
        <f>+TM!G44</f>
        <v>92.34</v>
      </c>
      <c r="R46" s="126">
        <f t="shared" si="6"/>
        <v>0.9234</v>
      </c>
      <c r="S46" s="150">
        <f>+IRPi!C44</f>
        <v>65287308</v>
      </c>
      <c r="T46" s="150">
        <f>+IRPi!D44</f>
        <v>72455973</v>
      </c>
      <c r="U46" s="150">
        <f t="shared" si="7"/>
        <v>7168665</v>
      </c>
      <c r="V46" s="126">
        <f t="shared" si="0"/>
        <v>1</v>
      </c>
      <c r="W46" s="131">
        <f>+'R E I'!C43</f>
        <v>100</v>
      </c>
      <c r="X46" s="131">
        <f>+'R E I'!D43</f>
        <v>83.333299999999994</v>
      </c>
      <c r="Y46" s="131">
        <f>+'R E I'!E43</f>
        <v>8.33</v>
      </c>
      <c r="Z46" s="131">
        <f>+'R E I'!F43</f>
        <v>100</v>
      </c>
      <c r="AA46" s="124">
        <v>4</v>
      </c>
      <c r="AB46" s="126">
        <f t="shared" si="8"/>
        <v>0.72915825000000012</v>
      </c>
    </row>
    <row r="47" spans="1:28" x14ac:dyDescent="0.2">
      <c r="A47" s="124">
        <v>5102</v>
      </c>
      <c r="B47" s="124" t="s">
        <v>431</v>
      </c>
      <c r="C47" s="150">
        <f>+PREVISIONAL!AC53</f>
        <v>0</v>
      </c>
      <c r="D47" s="150">
        <f>+PREVISIONAL!AD53</f>
        <v>0</v>
      </c>
      <c r="E47" s="150">
        <f>+PREVISIONAL!AE53</f>
        <v>0</v>
      </c>
      <c r="F47" s="126">
        <f t="shared" si="1"/>
        <v>1</v>
      </c>
      <c r="G47" s="127">
        <f>+PATENTES!Q45</f>
        <v>2105</v>
      </c>
      <c r="H47" s="127">
        <f>+PATENTES!R45</f>
        <v>660</v>
      </c>
      <c r="I47" s="127">
        <f>+PATENTES!S45</f>
        <v>2765</v>
      </c>
      <c r="J47" s="126">
        <f t="shared" si="2"/>
        <v>0.7613019891500904</v>
      </c>
      <c r="K47" s="150">
        <f>+'I G'!C46</f>
        <v>8744226</v>
      </c>
      <c r="L47" s="150">
        <f>+'I G'!D46</f>
        <v>4881830</v>
      </c>
      <c r="M47" s="124">
        <f t="shared" si="3"/>
        <v>1.791177898452015</v>
      </c>
      <c r="N47" s="126">
        <f t="shared" si="4"/>
        <v>0.28457234326561615</v>
      </c>
      <c r="O47" s="124">
        <f>+CGR!T49</f>
        <v>1400</v>
      </c>
      <c r="P47" s="126">
        <f t="shared" si="5"/>
        <v>1</v>
      </c>
      <c r="Q47" s="124">
        <f>+TM!G45</f>
        <v>95.43</v>
      </c>
      <c r="R47" s="126">
        <f t="shared" si="6"/>
        <v>0.95430000000000004</v>
      </c>
      <c r="S47" s="150">
        <f>+IRPi!C45</f>
        <v>12897196</v>
      </c>
      <c r="T47" s="150">
        <f>+IRPi!D45</f>
        <v>13923424</v>
      </c>
      <c r="U47" s="150">
        <f t="shared" si="7"/>
        <v>1026228</v>
      </c>
      <c r="V47" s="126">
        <f t="shared" si="0"/>
        <v>1</v>
      </c>
      <c r="W47" s="131">
        <f>+'R E I'!C44</f>
        <v>100</v>
      </c>
      <c r="X47" s="131">
        <f>+'R E I'!D44</f>
        <v>100</v>
      </c>
      <c r="Y47" s="131">
        <f>+'R E I'!E44</f>
        <v>100</v>
      </c>
      <c r="Z47" s="131">
        <f>+'R E I'!F44</f>
        <v>100</v>
      </c>
      <c r="AA47" s="124">
        <v>4</v>
      </c>
      <c r="AB47" s="126">
        <f t="shared" si="8"/>
        <v>1</v>
      </c>
    </row>
    <row r="48" spans="1:28" x14ac:dyDescent="0.2">
      <c r="A48" s="124">
        <v>5103</v>
      </c>
      <c r="B48" s="124" t="s">
        <v>432</v>
      </c>
      <c r="C48" s="150">
        <f>+PREVISIONAL!AC54</f>
        <v>0</v>
      </c>
      <c r="D48" s="150">
        <f>+PREVISIONAL!AD54</f>
        <v>0</v>
      </c>
      <c r="E48" s="150">
        <f>+PREVISIONAL!AE54</f>
        <v>0</v>
      </c>
      <c r="F48" s="126">
        <f t="shared" si="1"/>
        <v>1</v>
      </c>
      <c r="G48" s="127">
        <f>+PATENTES!Q46</f>
        <v>3756</v>
      </c>
      <c r="H48" s="127">
        <f>+PATENTES!R46</f>
        <v>1378</v>
      </c>
      <c r="I48" s="127">
        <f>+PATENTES!S46</f>
        <v>5134</v>
      </c>
      <c r="J48" s="126">
        <f t="shared" si="2"/>
        <v>0.73159329957148422</v>
      </c>
      <c r="K48" s="150">
        <f>+'I G'!C47</f>
        <v>8069860</v>
      </c>
      <c r="L48" s="150">
        <f>+'I G'!D47</f>
        <v>5748365</v>
      </c>
      <c r="M48" s="124">
        <f t="shared" si="3"/>
        <v>1.4038530956193631</v>
      </c>
      <c r="N48" s="126">
        <f t="shared" si="4"/>
        <v>0.22303634126255584</v>
      </c>
      <c r="O48" s="124">
        <f>+CGR!T50</f>
        <v>1400</v>
      </c>
      <c r="P48" s="126">
        <f t="shared" si="5"/>
        <v>1</v>
      </c>
      <c r="Q48" s="124">
        <f>+TM!G46</f>
        <v>97.39</v>
      </c>
      <c r="R48" s="126">
        <f t="shared" si="6"/>
        <v>0.97389999999999999</v>
      </c>
      <c r="S48" s="150">
        <f>+IRPi!C46</f>
        <v>15986079</v>
      </c>
      <c r="T48" s="150">
        <f>+IRPi!D46</f>
        <v>20177137</v>
      </c>
      <c r="U48" s="150">
        <f t="shared" si="7"/>
        <v>4191058</v>
      </c>
      <c r="V48" s="126">
        <f t="shared" si="0"/>
        <v>1</v>
      </c>
      <c r="W48" s="131">
        <f>+'R E I'!C45</f>
        <v>100</v>
      </c>
      <c r="X48" s="131">
        <f>+'R E I'!D45</f>
        <v>100</v>
      </c>
      <c r="Y48" s="131">
        <f>+'R E I'!E45</f>
        <v>100</v>
      </c>
      <c r="Z48" s="131">
        <f>+'R E I'!F45</f>
        <v>100</v>
      </c>
      <c r="AA48" s="124">
        <v>4</v>
      </c>
      <c r="AB48" s="126">
        <f t="shared" si="8"/>
        <v>1</v>
      </c>
    </row>
    <row r="49" spans="1:28" x14ac:dyDescent="0.2">
      <c r="A49" s="124">
        <v>5104</v>
      </c>
      <c r="B49" s="124" t="s">
        <v>433</v>
      </c>
      <c r="C49" s="150">
        <f>+PREVISIONAL!AC55</f>
        <v>0</v>
      </c>
      <c r="D49" s="150">
        <f>+PREVISIONAL!AD55</f>
        <v>0</v>
      </c>
      <c r="E49" s="150">
        <f>+PREVISIONAL!AE55</f>
        <v>0</v>
      </c>
      <c r="F49" s="126">
        <f t="shared" si="1"/>
        <v>1</v>
      </c>
      <c r="G49" s="127">
        <f>+PATENTES!Q47</f>
        <v>108</v>
      </c>
      <c r="H49" s="127">
        <f>+PATENTES!R47</f>
        <v>7</v>
      </c>
      <c r="I49" s="127">
        <f>+PATENTES!S47</f>
        <v>115</v>
      </c>
      <c r="J49" s="126">
        <f t="shared" si="2"/>
        <v>0.93913043478260871</v>
      </c>
      <c r="K49" s="150">
        <f>+'I G'!C48</f>
        <v>266241</v>
      </c>
      <c r="L49" s="150">
        <f>+'I G'!D48</f>
        <v>1487950</v>
      </c>
      <c r="M49" s="124">
        <f t="shared" si="3"/>
        <v>0.17893141570617294</v>
      </c>
      <c r="N49" s="126">
        <f t="shared" si="4"/>
        <v>2.8427624243993428E-2</v>
      </c>
      <c r="O49" s="124">
        <f>+CGR!T51</f>
        <v>1400</v>
      </c>
      <c r="P49" s="126">
        <f t="shared" si="5"/>
        <v>1</v>
      </c>
      <c r="Q49" s="124">
        <f>+TM!G47</f>
        <v>86.27</v>
      </c>
      <c r="R49" s="126">
        <f t="shared" si="6"/>
        <v>0.86269999999999991</v>
      </c>
      <c r="S49" s="150">
        <f>+IRPi!C47</f>
        <v>2116300</v>
      </c>
      <c r="T49" s="150">
        <f>+IRPi!D47</f>
        <v>2315734</v>
      </c>
      <c r="U49" s="150">
        <f t="shared" si="7"/>
        <v>199434</v>
      </c>
      <c r="V49" s="126">
        <f t="shared" si="0"/>
        <v>1</v>
      </c>
      <c r="W49" s="131">
        <f>+'R E I'!C46</f>
        <v>100</v>
      </c>
      <c r="X49" s="131">
        <f>+'R E I'!D46</f>
        <v>100</v>
      </c>
      <c r="Y49" s="131">
        <f>+'R E I'!E46</f>
        <v>0</v>
      </c>
      <c r="Z49" s="131">
        <f>+'R E I'!F46</f>
        <v>100</v>
      </c>
      <c r="AA49" s="124">
        <v>4</v>
      </c>
      <c r="AB49" s="126">
        <f t="shared" si="8"/>
        <v>0.75</v>
      </c>
    </row>
    <row r="50" spans="1:28" x14ac:dyDescent="0.2">
      <c r="A50" s="124">
        <v>5105</v>
      </c>
      <c r="B50" s="124" t="s">
        <v>434</v>
      </c>
      <c r="C50" s="150">
        <f>+PREVISIONAL!AC56</f>
        <v>0</v>
      </c>
      <c r="D50" s="150">
        <f>+PREVISIONAL!AD56</f>
        <v>0</v>
      </c>
      <c r="E50" s="150">
        <f>+PREVISIONAL!AE56</f>
        <v>0</v>
      </c>
      <c r="F50" s="126">
        <f t="shared" si="1"/>
        <v>1</v>
      </c>
      <c r="G50" s="127">
        <f>+PATENTES!Q48</f>
        <v>0</v>
      </c>
      <c r="H50" s="127">
        <f>+PATENTES!R48</f>
        <v>0</v>
      </c>
      <c r="I50" s="127">
        <f>+PATENTES!S48</f>
        <v>0</v>
      </c>
      <c r="J50" s="126">
        <f t="shared" si="2"/>
        <v>0</v>
      </c>
      <c r="K50" s="150">
        <f>+'I G'!C49</f>
        <v>5871119</v>
      </c>
      <c r="L50" s="150">
        <f>+'I G'!D49</f>
        <v>5986282</v>
      </c>
      <c r="M50" s="124">
        <f t="shared" si="3"/>
        <v>0.98076218260349246</v>
      </c>
      <c r="N50" s="126">
        <f t="shared" si="4"/>
        <v>0.15581801937762849</v>
      </c>
      <c r="O50" s="124">
        <f>+CGR!T52</f>
        <v>1400</v>
      </c>
      <c r="P50" s="126">
        <f t="shared" si="5"/>
        <v>1</v>
      </c>
      <c r="Q50" s="124">
        <f>+TM!G48</f>
        <v>76.760000000000005</v>
      </c>
      <c r="R50" s="126">
        <f t="shared" si="6"/>
        <v>0.76760000000000006</v>
      </c>
      <c r="S50" s="150">
        <f>+IRPi!C48</f>
        <v>11582829</v>
      </c>
      <c r="T50" s="150">
        <f>+IRPi!D48</f>
        <v>12604752</v>
      </c>
      <c r="U50" s="150">
        <f t="shared" si="7"/>
        <v>1021923</v>
      </c>
      <c r="V50" s="126">
        <f t="shared" si="0"/>
        <v>1</v>
      </c>
      <c r="W50" s="131">
        <f>+'R E I'!C47</f>
        <v>100</v>
      </c>
      <c r="X50" s="131">
        <f>+'R E I'!D47</f>
        <v>92.696700000000007</v>
      </c>
      <c r="Y50" s="131">
        <f>+'R E I'!E47</f>
        <v>100</v>
      </c>
      <c r="Z50" s="131">
        <f>+'R E I'!F47</f>
        <v>100</v>
      </c>
      <c r="AA50" s="124">
        <v>4</v>
      </c>
      <c r="AB50" s="126">
        <f t="shared" si="8"/>
        <v>0.98174175000000008</v>
      </c>
    </row>
    <row r="51" spans="1:28" x14ac:dyDescent="0.2">
      <c r="A51" s="124">
        <v>5107</v>
      </c>
      <c r="B51" s="124" t="s">
        <v>435</v>
      </c>
      <c r="C51" s="150">
        <f>+PREVISIONAL!AC57</f>
        <v>0</v>
      </c>
      <c r="D51" s="150">
        <f>+PREVISIONAL!AD57</f>
        <v>0</v>
      </c>
      <c r="E51" s="150">
        <f>+PREVISIONAL!AE57</f>
        <v>0</v>
      </c>
      <c r="F51" s="126">
        <f t="shared" si="1"/>
        <v>1</v>
      </c>
      <c r="G51" s="127">
        <f>+PATENTES!Q49</f>
        <v>1337</v>
      </c>
      <c r="H51" s="127">
        <f>+PATENTES!R49</f>
        <v>477</v>
      </c>
      <c r="I51" s="127">
        <f>+PATENTES!S49</f>
        <v>1814</v>
      </c>
      <c r="J51" s="126">
        <f t="shared" si="2"/>
        <v>0.73704520396912898</v>
      </c>
      <c r="K51" s="150">
        <f>+'I G'!C50</f>
        <v>3356513</v>
      </c>
      <c r="L51" s="150">
        <f>+'I G'!D50</f>
        <v>7519066</v>
      </c>
      <c r="M51" s="124">
        <f t="shared" si="3"/>
        <v>0.44640025769158032</v>
      </c>
      <c r="N51" s="126">
        <f t="shared" si="4"/>
        <v>7.0921580416693081E-2</v>
      </c>
      <c r="O51" s="124">
        <f>+CGR!T53</f>
        <v>1400</v>
      </c>
      <c r="P51" s="126">
        <f t="shared" si="5"/>
        <v>1</v>
      </c>
      <c r="Q51" s="124">
        <f>+TM!G49</f>
        <v>98.28</v>
      </c>
      <c r="R51" s="126">
        <f t="shared" si="6"/>
        <v>0.98280000000000001</v>
      </c>
      <c r="S51" s="150">
        <f>+IRPi!C49</f>
        <v>16893000</v>
      </c>
      <c r="T51" s="150">
        <f>+IRPi!D49</f>
        <v>19998733</v>
      </c>
      <c r="U51" s="150">
        <f t="shared" si="7"/>
        <v>3105733</v>
      </c>
      <c r="V51" s="126">
        <f t="shared" si="0"/>
        <v>1</v>
      </c>
      <c r="W51" s="131">
        <f>+'R E I'!C48</f>
        <v>100</v>
      </c>
      <c r="X51" s="131">
        <f>+'R E I'!D48</f>
        <v>100</v>
      </c>
      <c r="Y51" s="131">
        <f>+'R E I'!E48</f>
        <v>100</v>
      </c>
      <c r="Z51" s="131">
        <f>+'R E I'!F48</f>
        <v>100</v>
      </c>
      <c r="AA51" s="124">
        <v>4</v>
      </c>
      <c r="AB51" s="126">
        <f t="shared" si="8"/>
        <v>1</v>
      </c>
    </row>
    <row r="52" spans="1:28" x14ac:dyDescent="0.2">
      <c r="A52" s="124">
        <v>5109</v>
      </c>
      <c r="B52" s="124" t="s">
        <v>436</v>
      </c>
      <c r="C52" s="150">
        <f>+PREVISIONAL!AC58</f>
        <v>0</v>
      </c>
      <c r="D52" s="150">
        <f>+PREVISIONAL!AD58</f>
        <v>10107219835</v>
      </c>
      <c r="E52" s="150">
        <f>+PREVISIONAL!AE58</f>
        <v>10107219835</v>
      </c>
      <c r="F52" s="126">
        <f t="shared" si="1"/>
        <v>0</v>
      </c>
      <c r="G52" s="127">
        <f>+PATENTES!Q50</f>
        <v>17909</v>
      </c>
      <c r="H52" s="127">
        <f>+PATENTES!R50</f>
        <v>7309</v>
      </c>
      <c r="I52" s="127">
        <f>+PATENTES!S50</f>
        <v>25218</v>
      </c>
      <c r="J52" s="126">
        <f t="shared" si="2"/>
        <v>0.71016734078832577</v>
      </c>
      <c r="K52" s="150">
        <f>+'I G'!C51</f>
        <v>43060794</v>
      </c>
      <c r="L52" s="150">
        <f>+'I G'!D51</f>
        <v>43950592</v>
      </c>
      <c r="M52" s="124">
        <f t="shared" si="3"/>
        <v>0.9797545844206148</v>
      </c>
      <c r="N52" s="126">
        <f t="shared" si="4"/>
        <v>0.15565793780436907</v>
      </c>
      <c r="O52" s="124">
        <f>+CGR!T54</f>
        <v>1400</v>
      </c>
      <c r="P52" s="126">
        <f t="shared" si="5"/>
        <v>1</v>
      </c>
      <c r="Q52" s="124">
        <f>+TM!G50</f>
        <v>99.93</v>
      </c>
      <c r="R52" s="126">
        <f t="shared" si="6"/>
        <v>0.99930000000000008</v>
      </c>
      <c r="S52" s="150">
        <f>+IRPi!C50</f>
        <v>87686490</v>
      </c>
      <c r="T52" s="150">
        <f>+IRPi!D50</f>
        <v>87608145</v>
      </c>
      <c r="U52" s="150">
        <f t="shared" si="7"/>
        <v>-78345</v>
      </c>
      <c r="V52" s="126">
        <f t="shared" si="0"/>
        <v>0.99884319867784011</v>
      </c>
      <c r="W52" s="131">
        <f>+'R E I'!C49</f>
        <v>100</v>
      </c>
      <c r="X52" s="131">
        <f>+'R E I'!D49</f>
        <v>100</v>
      </c>
      <c r="Y52" s="131">
        <f>+'R E I'!E49</f>
        <v>100</v>
      </c>
      <c r="Z52" s="131">
        <f>+'R E I'!F49</f>
        <v>100</v>
      </c>
      <c r="AA52" s="124">
        <v>4</v>
      </c>
      <c r="AB52" s="126">
        <f t="shared" si="8"/>
        <v>1</v>
      </c>
    </row>
    <row r="53" spans="1:28" x14ac:dyDescent="0.2">
      <c r="A53" s="124">
        <v>5201</v>
      </c>
      <c r="B53" s="124" t="s">
        <v>437</v>
      </c>
      <c r="C53" s="150">
        <f>+PREVISIONAL!AC59</f>
        <v>0</v>
      </c>
      <c r="D53" s="150">
        <f>+PREVISIONAL!AD59</f>
        <v>0</v>
      </c>
      <c r="E53" s="150">
        <f>+PREVISIONAL!AE59</f>
        <v>0</v>
      </c>
      <c r="F53" s="126">
        <f t="shared" si="1"/>
        <v>1</v>
      </c>
      <c r="G53" s="127">
        <f>+PATENTES!Q51</f>
        <v>0</v>
      </c>
      <c r="H53" s="127">
        <f>+PATENTES!R51</f>
        <v>0</v>
      </c>
      <c r="I53" s="127">
        <f>+PATENTES!S51</f>
        <v>0</v>
      </c>
      <c r="J53" s="126">
        <f t="shared" si="2"/>
        <v>0</v>
      </c>
      <c r="K53" s="150">
        <f>+'I G'!C52</f>
        <v>180029</v>
      </c>
      <c r="L53" s="150">
        <f>+'I G'!D52</f>
        <v>6213764</v>
      </c>
      <c r="M53" s="124">
        <f t="shared" si="3"/>
        <v>2.8972616275738827E-2</v>
      </c>
      <c r="N53" s="126">
        <f t="shared" si="4"/>
        <v>4.6030075020733075E-3</v>
      </c>
      <c r="O53" s="124">
        <f>+CGR!T55</f>
        <v>1400</v>
      </c>
      <c r="P53" s="126">
        <f t="shared" si="5"/>
        <v>1</v>
      </c>
      <c r="Q53" s="124">
        <f>+TM!G51</f>
        <v>94.41</v>
      </c>
      <c r="R53" s="126">
        <f t="shared" si="6"/>
        <v>0.94409999999999994</v>
      </c>
      <c r="S53" s="150">
        <f>+IRPi!C51</f>
        <v>18746750</v>
      </c>
      <c r="T53" s="150">
        <f>+IRPi!D51</f>
        <v>20598473</v>
      </c>
      <c r="U53" s="150">
        <f t="shared" si="7"/>
        <v>1851723</v>
      </c>
      <c r="V53" s="126">
        <f t="shared" si="0"/>
        <v>1</v>
      </c>
      <c r="W53" s="131">
        <f>+'R E I'!C50</f>
        <v>100</v>
      </c>
      <c r="X53" s="131">
        <f>+'R E I'!D50</f>
        <v>100</v>
      </c>
      <c r="Y53" s="131">
        <f>+'R E I'!E50</f>
        <v>100</v>
      </c>
      <c r="Z53" s="131">
        <f>+'R E I'!F50</f>
        <v>100</v>
      </c>
      <c r="AA53" s="124">
        <v>4</v>
      </c>
      <c r="AB53" s="126">
        <f t="shared" si="8"/>
        <v>1</v>
      </c>
    </row>
    <row r="54" spans="1:28" x14ac:dyDescent="0.2">
      <c r="A54" s="124">
        <v>5301</v>
      </c>
      <c r="B54" s="124" t="s">
        <v>438</v>
      </c>
      <c r="C54" s="150">
        <f>+PREVISIONAL!AC60</f>
        <v>0</v>
      </c>
      <c r="D54" s="150">
        <f>+PREVISIONAL!AD60</f>
        <v>0</v>
      </c>
      <c r="E54" s="150">
        <f>+PREVISIONAL!AE60</f>
        <v>0</v>
      </c>
      <c r="F54" s="126">
        <f t="shared" si="1"/>
        <v>1</v>
      </c>
      <c r="G54" s="127">
        <f>+PATENTES!Q52</f>
        <v>3284</v>
      </c>
      <c r="H54" s="127">
        <f>+PATENTES!R52</f>
        <v>1222</v>
      </c>
      <c r="I54" s="127">
        <f>+PATENTES!S52</f>
        <v>4506</v>
      </c>
      <c r="J54" s="126">
        <f t="shared" si="2"/>
        <v>0.72880603639591657</v>
      </c>
      <c r="K54" s="150">
        <f>+'I G'!C53</f>
        <v>6016277</v>
      </c>
      <c r="L54" s="150">
        <f>+'I G'!D53</f>
        <v>7603836</v>
      </c>
      <c r="M54" s="124">
        <f t="shared" si="3"/>
        <v>0.79121603885196889</v>
      </c>
      <c r="N54" s="126">
        <f t="shared" si="4"/>
        <v>0.12570398641030098</v>
      </c>
      <c r="O54" s="124">
        <f>+CGR!T56</f>
        <v>1400</v>
      </c>
      <c r="P54" s="126">
        <f t="shared" si="5"/>
        <v>1</v>
      </c>
      <c r="Q54" s="124">
        <f>+TM!G52</f>
        <v>87.38</v>
      </c>
      <c r="R54" s="126">
        <f t="shared" si="6"/>
        <v>0.87379999999999991</v>
      </c>
      <c r="S54" s="150">
        <f>+IRPi!C52</f>
        <v>15508149</v>
      </c>
      <c r="T54" s="150">
        <f>+IRPi!D52</f>
        <v>16912373</v>
      </c>
      <c r="U54" s="150">
        <f t="shared" si="7"/>
        <v>1404224</v>
      </c>
      <c r="V54" s="126">
        <f t="shared" si="0"/>
        <v>1</v>
      </c>
      <c r="W54" s="131">
        <f>+'R E I'!C51</f>
        <v>100</v>
      </c>
      <c r="X54" s="131">
        <f>+'R E I'!D51</f>
        <v>100</v>
      </c>
      <c r="Y54" s="131">
        <f>+'R E I'!E51</f>
        <v>100</v>
      </c>
      <c r="Z54" s="131">
        <f>+'R E I'!F51</f>
        <v>100</v>
      </c>
      <c r="AA54" s="124">
        <v>4</v>
      </c>
      <c r="AB54" s="126">
        <f t="shared" si="8"/>
        <v>1</v>
      </c>
    </row>
    <row r="55" spans="1:28" x14ac:dyDescent="0.2">
      <c r="A55" s="124">
        <v>5302</v>
      </c>
      <c r="B55" s="124" t="s">
        <v>439</v>
      </c>
      <c r="C55" s="150">
        <f>+PREVISIONAL!AC61</f>
        <v>0</v>
      </c>
      <c r="D55" s="150">
        <f>+PREVISIONAL!AD61</f>
        <v>0</v>
      </c>
      <c r="E55" s="150">
        <f>+PREVISIONAL!AE61</f>
        <v>0</v>
      </c>
      <c r="F55" s="126">
        <f t="shared" si="1"/>
        <v>1</v>
      </c>
      <c r="G55" s="127">
        <f>+PATENTES!Q53</f>
        <v>432</v>
      </c>
      <c r="H55" s="127">
        <f>+PATENTES!R53</f>
        <v>139</v>
      </c>
      <c r="I55" s="127">
        <f>+PATENTES!S53</f>
        <v>571</v>
      </c>
      <c r="J55" s="126">
        <f t="shared" si="2"/>
        <v>0.75656742556917689</v>
      </c>
      <c r="K55" s="150">
        <f>+'I G'!C54</f>
        <v>8879917</v>
      </c>
      <c r="L55" s="150">
        <f>+'I G'!D54</f>
        <v>4021657</v>
      </c>
      <c r="M55" s="124">
        <f t="shared" si="3"/>
        <v>2.2080244536020848</v>
      </c>
      <c r="N55" s="126">
        <f t="shared" si="4"/>
        <v>0.35079859643888966</v>
      </c>
      <c r="O55" s="124">
        <f>+CGR!T57</f>
        <v>1400</v>
      </c>
      <c r="P55" s="126">
        <f t="shared" si="5"/>
        <v>1</v>
      </c>
      <c r="Q55" s="124">
        <f>+TM!G53</f>
        <v>100</v>
      </c>
      <c r="R55" s="126">
        <f t="shared" si="6"/>
        <v>1</v>
      </c>
      <c r="S55" s="150">
        <f>+IRPi!C53</f>
        <v>11782239</v>
      </c>
      <c r="T55" s="150">
        <f>+IRPi!D53</f>
        <v>12177205</v>
      </c>
      <c r="U55" s="150">
        <f t="shared" si="7"/>
        <v>394966</v>
      </c>
      <c r="V55" s="126">
        <f t="shared" si="0"/>
        <v>1</v>
      </c>
      <c r="W55" s="131">
        <f>+'R E I'!C52</f>
        <v>100</v>
      </c>
      <c r="X55" s="131">
        <f>+'R E I'!D52</f>
        <v>100</v>
      </c>
      <c r="Y55" s="131">
        <f>+'R E I'!E52</f>
        <v>100</v>
      </c>
      <c r="Z55" s="131">
        <f>+'R E I'!F52</f>
        <v>100</v>
      </c>
      <c r="AA55" s="124">
        <v>4</v>
      </c>
      <c r="AB55" s="126">
        <f t="shared" si="8"/>
        <v>1</v>
      </c>
    </row>
    <row r="56" spans="1:28" x14ac:dyDescent="0.2">
      <c r="A56" s="124">
        <v>5303</v>
      </c>
      <c r="B56" s="124" t="s">
        <v>440</v>
      </c>
      <c r="C56" s="150">
        <f>+PREVISIONAL!AC62</f>
        <v>0</v>
      </c>
      <c r="D56" s="150">
        <f>+PREVISIONAL!AD62</f>
        <v>0</v>
      </c>
      <c r="E56" s="150">
        <f>+PREVISIONAL!AE62</f>
        <v>0</v>
      </c>
      <c r="F56" s="126">
        <f t="shared" si="1"/>
        <v>1</v>
      </c>
      <c r="G56" s="127">
        <f>+PATENTES!Q54</f>
        <v>376</v>
      </c>
      <c r="H56" s="127">
        <f>+PATENTES!R54</f>
        <v>127</v>
      </c>
      <c r="I56" s="127">
        <f>+PATENTES!S54</f>
        <v>503</v>
      </c>
      <c r="J56" s="126">
        <f t="shared" si="2"/>
        <v>0.74751491053677932</v>
      </c>
      <c r="K56" s="150">
        <f>+'I G'!C55</f>
        <v>1217256</v>
      </c>
      <c r="L56" s="150">
        <f>+'I G'!D55</f>
        <v>2983741</v>
      </c>
      <c r="M56" s="124">
        <f t="shared" si="3"/>
        <v>0.40796302360023878</v>
      </c>
      <c r="N56" s="126">
        <f t="shared" si="4"/>
        <v>6.4814887282820019E-2</v>
      </c>
      <c r="O56" s="124">
        <f>+CGR!T58</f>
        <v>1400</v>
      </c>
      <c r="P56" s="126">
        <f t="shared" si="5"/>
        <v>1</v>
      </c>
      <c r="Q56" s="124">
        <f>+TM!G54</f>
        <v>93.56</v>
      </c>
      <c r="R56" s="126">
        <f t="shared" si="6"/>
        <v>0.93559999999999999</v>
      </c>
      <c r="S56" s="150">
        <f>+IRPi!C54</f>
        <v>2694338</v>
      </c>
      <c r="T56" s="150">
        <f>+IRPi!D54</f>
        <v>3148592</v>
      </c>
      <c r="U56" s="150">
        <f t="shared" si="7"/>
        <v>454254</v>
      </c>
      <c r="V56" s="126">
        <f t="shared" si="0"/>
        <v>1</v>
      </c>
      <c r="W56" s="131">
        <f>+'R E I'!C53</f>
        <v>100</v>
      </c>
      <c r="X56" s="131">
        <f>+'R E I'!D53</f>
        <v>100</v>
      </c>
      <c r="Y56" s="131">
        <f>+'R E I'!E53</f>
        <v>100</v>
      </c>
      <c r="Z56" s="131">
        <f>+'R E I'!F53</f>
        <v>100</v>
      </c>
      <c r="AA56" s="124">
        <v>4</v>
      </c>
      <c r="AB56" s="126">
        <f t="shared" si="8"/>
        <v>1</v>
      </c>
    </row>
    <row r="57" spans="1:28" x14ac:dyDescent="0.2">
      <c r="A57" s="124">
        <v>5304</v>
      </c>
      <c r="B57" s="124" t="s">
        <v>441</v>
      </c>
      <c r="C57" s="150">
        <f>+PREVISIONAL!AC63</f>
        <v>0</v>
      </c>
      <c r="D57" s="150">
        <f>+PREVISIONAL!AD63</f>
        <v>0</v>
      </c>
      <c r="E57" s="150">
        <f>+PREVISIONAL!AE63</f>
        <v>0</v>
      </c>
      <c r="F57" s="126">
        <f t="shared" si="1"/>
        <v>1</v>
      </c>
      <c r="G57" s="127">
        <f>+PATENTES!Q55</f>
        <v>283</v>
      </c>
      <c r="H57" s="127">
        <f>+PATENTES!R55</f>
        <v>127</v>
      </c>
      <c r="I57" s="127">
        <f>+PATENTES!S55</f>
        <v>410</v>
      </c>
      <c r="J57" s="126">
        <f t="shared" si="2"/>
        <v>0.69024390243902434</v>
      </c>
      <c r="K57" s="150">
        <f>+'I G'!C56</f>
        <v>1902277</v>
      </c>
      <c r="L57" s="150">
        <f>+'I G'!D56</f>
        <v>2901172</v>
      </c>
      <c r="M57" s="124">
        <f t="shared" si="3"/>
        <v>0.65569259595777152</v>
      </c>
      <c r="N57" s="126">
        <f t="shared" si="4"/>
        <v>0.10417277851344402</v>
      </c>
      <c r="O57" s="124">
        <f>+CGR!T59</f>
        <v>1400</v>
      </c>
      <c r="P57" s="126">
        <f t="shared" si="5"/>
        <v>1</v>
      </c>
      <c r="Q57" s="124">
        <f>+TM!G55</f>
        <v>98.11</v>
      </c>
      <c r="R57" s="126">
        <f t="shared" si="6"/>
        <v>0.98109999999999997</v>
      </c>
      <c r="S57" s="150">
        <f>+IRPi!C55</f>
        <v>5089000</v>
      </c>
      <c r="T57" s="150">
        <f>+IRPi!D55</f>
        <v>6707203</v>
      </c>
      <c r="U57" s="150">
        <f t="shared" si="7"/>
        <v>1618203</v>
      </c>
      <c r="V57" s="126">
        <f t="shared" si="0"/>
        <v>1</v>
      </c>
      <c r="W57" s="131">
        <f>+'R E I'!C54</f>
        <v>100</v>
      </c>
      <c r="X57" s="131">
        <f>+'R E I'!D54</f>
        <v>100</v>
      </c>
      <c r="Y57" s="131">
        <f>+'R E I'!E54</f>
        <v>100</v>
      </c>
      <c r="Z57" s="131">
        <f>+'R E I'!F54</f>
        <v>100</v>
      </c>
      <c r="AA57" s="124">
        <v>4</v>
      </c>
      <c r="AB57" s="126">
        <f t="shared" si="8"/>
        <v>1</v>
      </c>
    </row>
    <row r="58" spans="1:28" x14ac:dyDescent="0.2">
      <c r="A58" s="124">
        <v>5401</v>
      </c>
      <c r="B58" s="124" t="s">
        <v>442</v>
      </c>
      <c r="C58" s="150">
        <f>+PREVISIONAL!AC64</f>
        <v>0</v>
      </c>
      <c r="D58" s="150">
        <f>+PREVISIONAL!AD64</f>
        <v>0</v>
      </c>
      <c r="E58" s="150">
        <f>+PREVISIONAL!AE64</f>
        <v>0</v>
      </c>
      <c r="F58" s="126">
        <f t="shared" si="1"/>
        <v>1</v>
      </c>
      <c r="G58" s="127">
        <f>+PATENTES!Q56</f>
        <v>1347</v>
      </c>
      <c r="H58" s="127">
        <f>+PATENTES!R56</f>
        <v>329</v>
      </c>
      <c r="I58" s="127">
        <f>+PATENTES!S56</f>
        <v>1676</v>
      </c>
      <c r="J58" s="126">
        <f t="shared" si="2"/>
        <v>0.80369928400954649</v>
      </c>
      <c r="K58" s="150">
        <f>+'I G'!C57</f>
        <v>3344593</v>
      </c>
      <c r="L58" s="150">
        <f>+'I G'!D57</f>
        <v>4813216</v>
      </c>
      <c r="M58" s="124">
        <f t="shared" si="3"/>
        <v>0.69487698038068513</v>
      </c>
      <c r="N58" s="126">
        <f t="shared" si="4"/>
        <v>0.11039817472020051</v>
      </c>
      <c r="O58" s="124">
        <f>+CGR!T60</f>
        <v>1400</v>
      </c>
      <c r="P58" s="126">
        <f t="shared" si="5"/>
        <v>1</v>
      </c>
      <c r="Q58" s="124">
        <f>+TM!G56</f>
        <v>82.8</v>
      </c>
      <c r="R58" s="126">
        <f t="shared" si="6"/>
        <v>0.82799999999999996</v>
      </c>
      <c r="S58" s="150">
        <f>+IRPi!C56</f>
        <v>9604050</v>
      </c>
      <c r="T58" s="150">
        <f>+IRPi!D56</f>
        <v>11488127</v>
      </c>
      <c r="U58" s="150">
        <f t="shared" si="7"/>
        <v>1884077</v>
      </c>
      <c r="V58" s="126">
        <f t="shared" si="0"/>
        <v>1</v>
      </c>
      <c r="W58" s="131">
        <f>+'R E I'!C55</f>
        <v>75</v>
      </c>
      <c r="X58" s="131">
        <f>+'R E I'!D55</f>
        <v>100</v>
      </c>
      <c r="Y58" s="131">
        <f>+'R E I'!E55</f>
        <v>100</v>
      </c>
      <c r="Z58" s="131">
        <f>+'R E I'!F55</f>
        <v>100</v>
      </c>
      <c r="AA58" s="124">
        <v>4</v>
      </c>
      <c r="AB58" s="126">
        <f t="shared" si="8"/>
        <v>0.9375</v>
      </c>
    </row>
    <row r="59" spans="1:28" x14ac:dyDescent="0.2">
      <c r="A59" s="124">
        <v>5402</v>
      </c>
      <c r="B59" s="124" t="s">
        <v>443</v>
      </c>
      <c r="C59" s="150">
        <f>+PREVISIONAL!AC65</f>
        <v>0</v>
      </c>
      <c r="D59" s="150">
        <f>+PREVISIONAL!AD65</f>
        <v>0</v>
      </c>
      <c r="E59" s="150">
        <f>+PREVISIONAL!AE65</f>
        <v>0</v>
      </c>
      <c r="F59" s="126">
        <f t="shared" si="1"/>
        <v>1</v>
      </c>
      <c r="G59" s="127">
        <f>+PATENTES!Q57</f>
        <v>1306</v>
      </c>
      <c r="H59" s="127">
        <f>+PATENTES!R57</f>
        <v>526</v>
      </c>
      <c r="I59" s="127">
        <f>+PATENTES!S57</f>
        <v>1832</v>
      </c>
      <c r="J59" s="126">
        <f t="shared" si="2"/>
        <v>0.71288209606986896</v>
      </c>
      <c r="K59" s="150">
        <f>+'I G'!C58</f>
        <v>1724982</v>
      </c>
      <c r="L59" s="150">
        <f>+'I G'!D58</f>
        <v>3148300</v>
      </c>
      <c r="M59" s="124">
        <f t="shared" si="3"/>
        <v>0.54790903027030458</v>
      </c>
      <c r="N59" s="126">
        <f t="shared" si="4"/>
        <v>8.7048727418511634E-2</v>
      </c>
      <c r="O59" s="124">
        <f>+CGR!T61</f>
        <v>1400</v>
      </c>
      <c r="P59" s="126">
        <f t="shared" si="5"/>
        <v>1</v>
      </c>
      <c r="Q59" s="124">
        <f>+TM!G57</f>
        <v>99.63</v>
      </c>
      <c r="R59" s="126">
        <f t="shared" si="6"/>
        <v>0.99629999999999996</v>
      </c>
      <c r="S59" s="150">
        <f>+IRPi!C57</f>
        <v>4839000</v>
      </c>
      <c r="T59" s="150">
        <f>+IRPi!D57</f>
        <v>6140069</v>
      </c>
      <c r="U59" s="150">
        <f t="shared" si="7"/>
        <v>1301069</v>
      </c>
      <c r="V59" s="126">
        <f t="shared" si="0"/>
        <v>1</v>
      </c>
      <c r="W59" s="131">
        <f>+'R E I'!C56</f>
        <v>83.33</v>
      </c>
      <c r="X59" s="131">
        <f>+'R E I'!D56</f>
        <v>98.245000000000005</v>
      </c>
      <c r="Y59" s="131">
        <f>+'R E I'!E56</f>
        <v>100</v>
      </c>
      <c r="Z59" s="131">
        <f>+'R E I'!F56</f>
        <v>100</v>
      </c>
      <c r="AA59" s="124">
        <v>4</v>
      </c>
      <c r="AB59" s="126">
        <f t="shared" si="8"/>
        <v>0.95393749999999999</v>
      </c>
    </row>
    <row r="60" spans="1:28" x14ac:dyDescent="0.2">
      <c r="A60" s="124">
        <v>5403</v>
      </c>
      <c r="B60" s="124" t="s">
        <v>444</v>
      </c>
      <c r="C60" s="150">
        <f>+PREVISIONAL!AC66</f>
        <v>0</v>
      </c>
      <c r="D60" s="150">
        <f>+PREVISIONAL!AD66</f>
        <v>0</v>
      </c>
      <c r="E60" s="150">
        <f>+PREVISIONAL!AE66</f>
        <v>0</v>
      </c>
      <c r="F60" s="126">
        <f t="shared" si="1"/>
        <v>1</v>
      </c>
      <c r="G60" s="127">
        <f>+PATENTES!Q58</f>
        <v>596</v>
      </c>
      <c r="H60" s="127">
        <f>+PATENTES!R58</f>
        <v>128</v>
      </c>
      <c r="I60" s="127">
        <f>+PATENTES!S58</f>
        <v>724</v>
      </c>
      <c r="J60" s="126">
        <f t="shared" si="2"/>
        <v>0.82320441988950277</v>
      </c>
      <c r="K60" s="150">
        <f>+'I G'!C59</f>
        <v>3768462</v>
      </c>
      <c r="L60" s="150">
        <f>+'I G'!D59</f>
        <v>2424371</v>
      </c>
      <c r="M60" s="124">
        <f t="shared" si="3"/>
        <v>1.5544081330786419</v>
      </c>
      <c r="N60" s="126">
        <f t="shared" si="4"/>
        <v>0.24695568497333764</v>
      </c>
      <c r="O60" s="124">
        <f>+CGR!T62</f>
        <v>1400</v>
      </c>
      <c r="P60" s="126">
        <f t="shared" si="5"/>
        <v>1</v>
      </c>
      <c r="Q60" s="124">
        <f>+TM!G58</f>
        <v>96.83</v>
      </c>
      <c r="R60" s="126">
        <f t="shared" si="6"/>
        <v>0.96829999999999994</v>
      </c>
      <c r="S60" s="150">
        <f>+IRPi!C58</f>
        <v>6830000</v>
      </c>
      <c r="T60" s="150">
        <f>+IRPi!D58</f>
        <v>7259496</v>
      </c>
      <c r="U60" s="150">
        <f t="shared" si="7"/>
        <v>429496</v>
      </c>
      <c r="V60" s="126">
        <f t="shared" si="0"/>
        <v>1</v>
      </c>
      <c r="W60" s="131">
        <f>+'R E I'!C57</f>
        <v>100</v>
      </c>
      <c r="X60" s="131">
        <f>+'R E I'!D57</f>
        <v>100</v>
      </c>
      <c r="Y60" s="131">
        <f>+'R E I'!E57</f>
        <v>100</v>
      </c>
      <c r="Z60" s="131">
        <f>+'R E I'!F57</f>
        <v>100</v>
      </c>
      <c r="AA60" s="124">
        <v>4</v>
      </c>
      <c r="AB60" s="126">
        <f t="shared" si="8"/>
        <v>1</v>
      </c>
    </row>
    <row r="61" spans="1:28" x14ac:dyDescent="0.2">
      <c r="A61" s="124">
        <v>5404</v>
      </c>
      <c r="B61" s="124" t="s">
        <v>445</v>
      </c>
      <c r="C61" s="150">
        <f>+PREVISIONAL!AC67</f>
        <v>0</v>
      </c>
      <c r="D61" s="150">
        <f>+PREVISIONAL!AD67</f>
        <v>0</v>
      </c>
      <c r="E61" s="150">
        <f>+PREVISIONAL!AE67</f>
        <v>0</v>
      </c>
      <c r="F61" s="126">
        <f t="shared" si="1"/>
        <v>1</v>
      </c>
      <c r="G61" s="127">
        <f>+PATENTES!Q59</f>
        <v>283</v>
      </c>
      <c r="H61" s="127">
        <f>+PATENTES!R59</f>
        <v>18</v>
      </c>
      <c r="I61" s="127">
        <f>+PATENTES!S59</f>
        <v>301</v>
      </c>
      <c r="J61" s="126">
        <f t="shared" si="2"/>
        <v>0.94019933554817281</v>
      </c>
      <c r="K61" s="150">
        <f>+'I G'!C60</f>
        <v>3297616</v>
      </c>
      <c r="L61" s="150">
        <f>+'I G'!D60</f>
        <v>2254710</v>
      </c>
      <c r="M61" s="124">
        <f t="shared" si="3"/>
        <v>1.4625455158313043</v>
      </c>
      <c r="N61" s="126">
        <f t="shared" si="4"/>
        <v>0.23236106527019174</v>
      </c>
      <c r="O61" s="124">
        <f>+CGR!T63</f>
        <v>1400</v>
      </c>
      <c r="P61" s="126">
        <f t="shared" si="5"/>
        <v>1</v>
      </c>
      <c r="Q61" s="124">
        <f>+TM!G59</f>
        <v>88.02</v>
      </c>
      <c r="R61" s="126">
        <f t="shared" si="6"/>
        <v>0.88019999999999998</v>
      </c>
      <c r="S61" s="150">
        <f>+IRPi!C59</f>
        <v>4728486</v>
      </c>
      <c r="T61" s="150">
        <f>+IRPi!D59</f>
        <v>6284671</v>
      </c>
      <c r="U61" s="150">
        <f t="shared" si="7"/>
        <v>1556185</v>
      </c>
      <c r="V61" s="126">
        <f t="shared" si="0"/>
        <v>1</v>
      </c>
      <c r="W61" s="131">
        <f>+'R E I'!C58</f>
        <v>95.83</v>
      </c>
      <c r="X61" s="131">
        <f>+'R E I'!D58</f>
        <v>83.333299999999994</v>
      </c>
      <c r="Y61" s="131">
        <f>+'R E I'!E58</f>
        <v>0</v>
      </c>
      <c r="Z61" s="131">
        <f>+'R E I'!F58</f>
        <v>100</v>
      </c>
      <c r="AA61" s="124">
        <v>4</v>
      </c>
      <c r="AB61" s="126">
        <f t="shared" si="8"/>
        <v>0.69790825000000001</v>
      </c>
    </row>
    <row r="62" spans="1:28" x14ac:dyDescent="0.2">
      <c r="A62" s="124">
        <v>5405</v>
      </c>
      <c r="B62" s="124" t="s">
        <v>446</v>
      </c>
      <c r="C62" s="150">
        <f>+PREVISIONAL!AC68</f>
        <v>0</v>
      </c>
      <c r="D62" s="150">
        <f>+PREVISIONAL!AD68</f>
        <v>0</v>
      </c>
      <c r="E62" s="150">
        <f>+PREVISIONAL!AE68</f>
        <v>0</v>
      </c>
      <c r="F62" s="126">
        <f t="shared" si="1"/>
        <v>1</v>
      </c>
      <c r="G62" s="127">
        <f>+PATENTES!Q60</f>
        <v>364</v>
      </c>
      <c r="H62" s="127">
        <f>+PATENTES!R60</f>
        <v>136</v>
      </c>
      <c r="I62" s="127">
        <f>+PATENTES!S60</f>
        <v>500</v>
      </c>
      <c r="J62" s="126">
        <f t="shared" si="2"/>
        <v>0.72799999999999998</v>
      </c>
      <c r="K62" s="150">
        <f>+'I G'!C61</f>
        <v>14744927</v>
      </c>
      <c r="L62" s="150">
        <f>+'I G'!D61</f>
        <v>7432077</v>
      </c>
      <c r="M62" s="124">
        <f t="shared" si="3"/>
        <v>1.9839577819228729</v>
      </c>
      <c r="N62" s="126">
        <f t="shared" si="4"/>
        <v>0.31520013474360709</v>
      </c>
      <c r="O62" s="124">
        <f>+CGR!T64</f>
        <v>1400</v>
      </c>
      <c r="P62" s="126">
        <f t="shared" si="5"/>
        <v>1</v>
      </c>
      <c r="Q62" s="124">
        <f>+TM!G60</f>
        <v>99.96</v>
      </c>
      <c r="R62" s="126">
        <f t="shared" si="6"/>
        <v>0.99959999999999993</v>
      </c>
      <c r="S62" s="150">
        <f>+IRPi!C60</f>
        <v>22531450</v>
      </c>
      <c r="T62" s="150">
        <f>+IRPi!D60</f>
        <v>27241798</v>
      </c>
      <c r="U62" s="150">
        <f t="shared" si="7"/>
        <v>4710348</v>
      </c>
      <c r="V62" s="126">
        <f t="shared" si="0"/>
        <v>1</v>
      </c>
      <c r="W62" s="131">
        <f>+'R E I'!C59</f>
        <v>100</v>
      </c>
      <c r="X62" s="131">
        <f>+'R E I'!D59</f>
        <v>100</v>
      </c>
      <c r="Y62" s="131">
        <f>+'R E I'!E59</f>
        <v>100</v>
      </c>
      <c r="Z62" s="131">
        <f>+'R E I'!F59</f>
        <v>100</v>
      </c>
      <c r="AA62" s="124">
        <v>4</v>
      </c>
      <c r="AB62" s="126">
        <f t="shared" si="8"/>
        <v>1</v>
      </c>
    </row>
    <row r="63" spans="1:28" x14ac:dyDescent="0.2">
      <c r="A63" s="124">
        <v>5501</v>
      </c>
      <c r="B63" s="124" t="s">
        <v>447</v>
      </c>
      <c r="C63" s="150">
        <f>+PREVISIONAL!AC69</f>
        <v>0</v>
      </c>
      <c r="D63" s="150">
        <f>+PREVISIONAL!AD69</f>
        <v>0</v>
      </c>
      <c r="E63" s="150">
        <f>+PREVISIONAL!AE69</f>
        <v>0</v>
      </c>
      <c r="F63" s="126">
        <f t="shared" si="1"/>
        <v>1</v>
      </c>
      <c r="G63" s="127">
        <f>+PATENTES!Q61</f>
        <v>3217</v>
      </c>
      <c r="H63" s="127">
        <f>+PATENTES!R61</f>
        <v>724</v>
      </c>
      <c r="I63" s="127">
        <f>+PATENTES!S61</f>
        <v>3941</v>
      </c>
      <c r="J63" s="126">
        <f t="shared" si="2"/>
        <v>0.81629028165440243</v>
      </c>
      <c r="K63" s="150">
        <f>+'I G'!C62</f>
        <v>9407956</v>
      </c>
      <c r="L63" s="150">
        <f>+'I G'!D62</f>
        <v>7594208</v>
      </c>
      <c r="M63" s="124">
        <f t="shared" si="3"/>
        <v>1.2388330685701525</v>
      </c>
      <c r="N63" s="126">
        <f t="shared" si="4"/>
        <v>0.19681888077259924</v>
      </c>
      <c r="O63" s="124">
        <f>+CGR!T65</f>
        <v>1400</v>
      </c>
      <c r="P63" s="126">
        <f t="shared" si="5"/>
        <v>1</v>
      </c>
      <c r="Q63" s="124">
        <f>+TM!G61</f>
        <v>95.13</v>
      </c>
      <c r="R63" s="126">
        <f t="shared" si="6"/>
        <v>0.95129999999999992</v>
      </c>
      <c r="S63" s="150">
        <f>+IRPi!C61</f>
        <v>24515373</v>
      </c>
      <c r="T63" s="150">
        <f>+IRPi!D61</f>
        <v>24046313</v>
      </c>
      <c r="U63" s="150">
        <f t="shared" si="7"/>
        <v>-469060</v>
      </c>
      <c r="V63" s="126">
        <f t="shared" si="0"/>
        <v>0.9930741051991534</v>
      </c>
      <c r="W63" s="131">
        <f>+'R E I'!C60</f>
        <v>100</v>
      </c>
      <c r="X63" s="131">
        <f>+'R E I'!D60</f>
        <v>100</v>
      </c>
      <c r="Y63" s="131">
        <f>+'R E I'!E60</f>
        <v>100</v>
      </c>
      <c r="Z63" s="131">
        <f>+'R E I'!F60</f>
        <v>100</v>
      </c>
      <c r="AA63" s="124">
        <v>4</v>
      </c>
      <c r="AB63" s="126">
        <f t="shared" si="8"/>
        <v>1</v>
      </c>
    </row>
    <row r="64" spans="1:28" x14ac:dyDescent="0.2">
      <c r="A64" s="124">
        <v>5502</v>
      </c>
      <c r="B64" s="124" t="s">
        <v>429</v>
      </c>
      <c r="C64" s="150">
        <f>+PREVISIONAL!AC70</f>
        <v>0</v>
      </c>
      <c r="D64" s="150">
        <f>+PREVISIONAL!AD70</f>
        <v>0</v>
      </c>
      <c r="E64" s="150">
        <f>+PREVISIONAL!AE70</f>
        <v>0</v>
      </c>
      <c r="F64" s="126">
        <f t="shared" si="1"/>
        <v>1</v>
      </c>
      <c r="G64" s="127">
        <f>+PATENTES!Q62</f>
        <v>2006</v>
      </c>
      <c r="H64" s="127">
        <f>+PATENTES!R62</f>
        <v>1107</v>
      </c>
      <c r="I64" s="127">
        <f>+PATENTES!S62</f>
        <v>3113</v>
      </c>
      <c r="J64" s="126">
        <f t="shared" si="2"/>
        <v>0.64439447478316736</v>
      </c>
      <c r="K64" s="150">
        <f>+'I G'!C63</f>
        <v>4505844</v>
      </c>
      <c r="L64" s="150">
        <f>+'I G'!D63</f>
        <v>5829548</v>
      </c>
      <c r="M64" s="124">
        <f t="shared" si="3"/>
        <v>0.77293196659500873</v>
      </c>
      <c r="N64" s="126">
        <f t="shared" si="4"/>
        <v>0.12279911510126032</v>
      </c>
      <c r="O64" s="124">
        <f>+CGR!T66</f>
        <v>1400</v>
      </c>
      <c r="P64" s="126">
        <f t="shared" si="5"/>
        <v>1</v>
      </c>
      <c r="Q64" s="124">
        <f>+TM!G62</f>
        <v>92.74</v>
      </c>
      <c r="R64" s="126">
        <f t="shared" si="6"/>
        <v>0.9274</v>
      </c>
      <c r="S64" s="150">
        <f>+IRPi!C62</f>
        <v>11041000</v>
      </c>
      <c r="T64" s="150">
        <f>+IRPi!D62</f>
        <v>13410026</v>
      </c>
      <c r="U64" s="150">
        <f t="shared" si="7"/>
        <v>2369026</v>
      </c>
      <c r="V64" s="126">
        <f t="shared" si="0"/>
        <v>1</v>
      </c>
      <c r="W64" s="131">
        <f>+'R E I'!C61</f>
        <v>100</v>
      </c>
      <c r="X64" s="131">
        <f>+'R E I'!D61</f>
        <v>100</v>
      </c>
      <c r="Y64" s="131">
        <f>+'R E I'!E61</f>
        <v>100</v>
      </c>
      <c r="Z64" s="131">
        <f>+'R E I'!F61</f>
        <v>100</v>
      </c>
      <c r="AA64" s="124">
        <v>4</v>
      </c>
      <c r="AB64" s="126">
        <f t="shared" si="8"/>
        <v>1</v>
      </c>
    </row>
    <row r="65" spans="1:28" x14ac:dyDescent="0.2">
      <c r="A65" s="124">
        <v>5503</v>
      </c>
      <c r="B65" s="124" t="s">
        <v>448</v>
      </c>
      <c r="C65" s="150">
        <f>+PREVISIONAL!AC71</f>
        <v>0</v>
      </c>
      <c r="D65" s="150">
        <f>+PREVISIONAL!AD71</f>
        <v>0</v>
      </c>
      <c r="E65" s="150">
        <f>+PREVISIONAL!AE71</f>
        <v>0</v>
      </c>
      <c r="F65" s="126">
        <f t="shared" si="1"/>
        <v>1</v>
      </c>
      <c r="G65" s="127">
        <f>+PATENTES!Q63</f>
        <v>798</v>
      </c>
      <c r="H65" s="127">
        <f>+PATENTES!R63</f>
        <v>78</v>
      </c>
      <c r="I65" s="127">
        <f>+PATENTES!S63</f>
        <v>876</v>
      </c>
      <c r="J65" s="126">
        <f t="shared" si="2"/>
        <v>0.91095890410958902</v>
      </c>
      <c r="K65" s="150">
        <f>+'I G'!C64</f>
        <v>2332504</v>
      </c>
      <c r="L65" s="150">
        <f>+'I G'!D64</f>
        <v>2690574</v>
      </c>
      <c r="M65" s="124">
        <f t="shared" si="3"/>
        <v>0.86691687349985547</v>
      </c>
      <c r="N65" s="126">
        <f t="shared" si="4"/>
        <v>0.13773091233515161</v>
      </c>
      <c r="O65" s="124">
        <f>+CGR!T67</f>
        <v>1400</v>
      </c>
      <c r="P65" s="126">
        <f t="shared" si="5"/>
        <v>1</v>
      </c>
      <c r="Q65" s="124">
        <f>+TM!G63</f>
        <v>76.75</v>
      </c>
      <c r="R65" s="126">
        <f t="shared" si="6"/>
        <v>0.76749999999999996</v>
      </c>
      <c r="S65" s="150">
        <f>+IRPi!C63</f>
        <v>5367563</v>
      </c>
      <c r="T65" s="150">
        <f>+IRPi!D63</f>
        <v>6089816</v>
      </c>
      <c r="U65" s="150">
        <f t="shared" si="7"/>
        <v>722253</v>
      </c>
      <c r="V65" s="126">
        <f t="shared" si="0"/>
        <v>1</v>
      </c>
      <c r="W65" s="131">
        <f>+'R E I'!C62</f>
        <v>100</v>
      </c>
      <c r="X65" s="131">
        <f>+'R E I'!D62</f>
        <v>100</v>
      </c>
      <c r="Y65" s="131">
        <f>+'R E I'!E62</f>
        <v>100</v>
      </c>
      <c r="Z65" s="131">
        <f>+'R E I'!F62</f>
        <v>100</v>
      </c>
      <c r="AA65" s="124">
        <v>4</v>
      </c>
      <c r="AB65" s="126">
        <f t="shared" si="8"/>
        <v>1</v>
      </c>
    </row>
    <row r="66" spans="1:28" x14ac:dyDescent="0.2">
      <c r="A66" s="124">
        <v>5504</v>
      </c>
      <c r="B66" s="124" t="s">
        <v>449</v>
      </c>
      <c r="C66" s="150">
        <f>+PREVISIONAL!AC72</f>
        <v>0</v>
      </c>
      <c r="D66" s="150">
        <f>+PREVISIONAL!AD72</f>
        <v>0</v>
      </c>
      <c r="E66" s="150">
        <f>+PREVISIONAL!AE72</f>
        <v>0</v>
      </c>
      <c r="F66" s="126">
        <f t="shared" si="1"/>
        <v>1</v>
      </c>
      <c r="G66" s="127">
        <f>+PATENTES!Q64</f>
        <v>442</v>
      </c>
      <c r="H66" s="127">
        <f>+PATENTES!R64</f>
        <v>61</v>
      </c>
      <c r="I66" s="127">
        <f>+PATENTES!S64</f>
        <v>503</v>
      </c>
      <c r="J66" s="126">
        <f t="shared" si="2"/>
        <v>0.87872763419483102</v>
      </c>
      <c r="K66" s="150">
        <f>+'I G'!C65</f>
        <v>3302129</v>
      </c>
      <c r="L66" s="150">
        <f>+'I G'!D65</f>
        <v>2610692</v>
      </c>
      <c r="M66" s="124">
        <f t="shared" si="3"/>
        <v>1.2648481705233707</v>
      </c>
      <c r="N66" s="126">
        <f t="shared" si="4"/>
        <v>0.20095201491271966</v>
      </c>
      <c r="O66" s="124">
        <f>+CGR!T68</f>
        <v>1400</v>
      </c>
      <c r="P66" s="126">
        <f t="shared" si="5"/>
        <v>1</v>
      </c>
      <c r="Q66" s="124">
        <f>+TM!G64</f>
        <v>98.1</v>
      </c>
      <c r="R66" s="126">
        <f t="shared" si="6"/>
        <v>0.98099999999999998</v>
      </c>
      <c r="S66" s="150">
        <f>+IRPi!C64</f>
        <v>8693658</v>
      </c>
      <c r="T66" s="150">
        <f>+IRPi!D64</f>
        <v>7369996</v>
      </c>
      <c r="U66" s="150">
        <f t="shared" si="7"/>
        <v>-1323662</v>
      </c>
      <c r="V66" s="126">
        <f t="shared" si="0"/>
        <v>0.98045549873389726</v>
      </c>
      <c r="W66" s="131">
        <f>+'R E I'!C63</f>
        <v>100</v>
      </c>
      <c r="X66" s="131">
        <f>+'R E I'!D63</f>
        <v>100</v>
      </c>
      <c r="Y66" s="131">
        <f>+'R E I'!E63</f>
        <v>100</v>
      </c>
      <c r="Z66" s="131">
        <f>+'R E I'!F63</f>
        <v>100</v>
      </c>
      <c r="AA66" s="124">
        <v>4</v>
      </c>
      <c r="AB66" s="126">
        <f t="shared" si="8"/>
        <v>1</v>
      </c>
    </row>
    <row r="67" spans="1:28" x14ac:dyDescent="0.2">
      <c r="A67" s="124">
        <v>5506</v>
      </c>
      <c r="B67" s="124" t="s">
        <v>450</v>
      </c>
      <c r="C67" s="150">
        <f>+PREVISIONAL!AC73</f>
        <v>0</v>
      </c>
      <c r="D67" s="150">
        <f>+PREVISIONAL!AD73</f>
        <v>0</v>
      </c>
      <c r="E67" s="150">
        <f>+PREVISIONAL!AE73</f>
        <v>0</v>
      </c>
      <c r="F67" s="126">
        <f t="shared" si="1"/>
        <v>1</v>
      </c>
      <c r="G67" s="127">
        <f>+PATENTES!Q65</f>
        <v>321</v>
      </c>
      <c r="H67" s="127">
        <f>+PATENTES!R65</f>
        <v>154</v>
      </c>
      <c r="I67" s="127">
        <f>+PATENTES!S65</f>
        <v>475</v>
      </c>
      <c r="J67" s="126">
        <f t="shared" si="2"/>
        <v>0.6757894736842105</v>
      </c>
      <c r="K67" s="150">
        <f>+'I G'!C66</f>
        <v>3035761</v>
      </c>
      <c r="L67" s="150">
        <f>+'I G'!D66</f>
        <v>3219859</v>
      </c>
      <c r="M67" s="124">
        <f t="shared" si="3"/>
        <v>0.94282420441392001</v>
      </c>
      <c r="N67" s="126">
        <f t="shared" si="4"/>
        <v>0.1497906452337778</v>
      </c>
      <c r="O67" s="124">
        <f>+CGR!T69</f>
        <v>1400</v>
      </c>
      <c r="P67" s="126">
        <f t="shared" si="5"/>
        <v>1</v>
      </c>
      <c r="Q67" s="124">
        <f>+TM!G65</f>
        <v>97.15</v>
      </c>
      <c r="R67" s="126">
        <f t="shared" si="6"/>
        <v>0.97150000000000003</v>
      </c>
      <c r="S67" s="150">
        <f>+IRPi!C65</f>
        <v>5642043</v>
      </c>
      <c r="T67" s="150">
        <f>+IRPi!D65</f>
        <v>7182396</v>
      </c>
      <c r="U67" s="150">
        <f t="shared" si="7"/>
        <v>1540353</v>
      </c>
      <c r="V67" s="126">
        <f t="shared" si="0"/>
        <v>1</v>
      </c>
      <c r="W67" s="131">
        <f>+'R E I'!C64</f>
        <v>100</v>
      </c>
      <c r="X67" s="131">
        <f>+'R E I'!D64</f>
        <v>100</v>
      </c>
      <c r="Y67" s="131">
        <f>+'R E I'!E64</f>
        <v>100</v>
      </c>
      <c r="Z67" s="131">
        <f>+'R E I'!F64</f>
        <v>100</v>
      </c>
      <c r="AA67" s="124">
        <v>4</v>
      </c>
      <c r="AB67" s="126">
        <f t="shared" si="8"/>
        <v>1</v>
      </c>
    </row>
    <row r="68" spans="1:28" x14ac:dyDescent="0.2">
      <c r="A68" s="124">
        <v>5601</v>
      </c>
      <c r="B68" s="124" t="s">
        <v>451</v>
      </c>
      <c r="C68" s="150">
        <f>+PREVISIONAL!AC74</f>
        <v>0</v>
      </c>
      <c r="D68" s="150">
        <f>+PREVISIONAL!AD74</f>
        <v>0</v>
      </c>
      <c r="E68" s="150">
        <f>+PREVISIONAL!AE74</f>
        <v>0</v>
      </c>
      <c r="F68" s="126">
        <f t="shared" si="1"/>
        <v>1</v>
      </c>
      <c r="G68" s="127">
        <f>+PATENTES!Q66</f>
        <v>3496</v>
      </c>
      <c r="H68" s="127">
        <f>+PATENTES!R66</f>
        <v>780</v>
      </c>
      <c r="I68" s="127">
        <f>+PATENTES!S66</f>
        <v>4276</v>
      </c>
      <c r="J68" s="126">
        <f t="shared" si="2"/>
        <v>0.81758652946679145</v>
      </c>
      <c r="K68" s="150">
        <f>+'I G'!C67</f>
        <v>8813674</v>
      </c>
      <c r="L68" s="150">
        <f>+'I G'!D67</f>
        <v>9804903</v>
      </c>
      <c r="M68" s="124">
        <f t="shared" si="3"/>
        <v>0.89890476223987126</v>
      </c>
      <c r="N68" s="126">
        <f t="shared" si="4"/>
        <v>0.14281296949024105</v>
      </c>
      <c r="O68" s="124">
        <f>+CGR!T70</f>
        <v>1400</v>
      </c>
      <c r="P68" s="126">
        <f t="shared" si="5"/>
        <v>1</v>
      </c>
      <c r="Q68" s="124">
        <f>+TM!G66</f>
        <v>80.319999999999993</v>
      </c>
      <c r="R68" s="126">
        <f t="shared" si="6"/>
        <v>0.80319999999999991</v>
      </c>
      <c r="S68" s="150">
        <f>+IRPi!C66</f>
        <v>24391398</v>
      </c>
      <c r="T68" s="150">
        <f>+IRPi!D66</f>
        <v>25668452</v>
      </c>
      <c r="U68" s="150">
        <f t="shared" si="7"/>
        <v>1277054</v>
      </c>
      <c r="V68" s="126">
        <f t="shared" si="0"/>
        <v>1</v>
      </c>
      <c r="W68" s="131">
        <f>+'R E I'!C65</f>
        <v>100</v>
      </c>
      <c r="X68" s="131">
        <f>+'R E I'!D65</f>
        <v>100</v>
      </c>
      <c r="Y68" s="131">
        <f>+'R E I'!E65</f>
        <v>100</v>
      </c>
      <c r="Z68" s="131">
        <f>+'R E I'!F65</f>
        <v>100</v>
      </c>
      <c r="AA68" s="124">
        <v>4</v>
      </c>
      <c r="AB68" s="126">
        <f t="shared" si="8"/>
        <v>1</v>
      </c>
    </row>
    <row r="69" spans="1:28" x14ac:dyDescent="0.2">
      <c r="A69" s="124">
        <v>5602</v>
      </c>
      <c r="B69" s="124" t="s">
        <v>452</v>
      </c>
      <c r="C69" s="150">
        <f>+PREVISIONAL!AC75</f>
        <v>0</v>
      </c>
      <c r="D69" s="150">
        <f>+PREVISIONAL!AD75</f>
        <v>0</v>
      </c>
      <c r="E69" s="150">
        <f>+PREVISIONAL!AE75</f>
        <v>0</v>
      </c>
      <c r="F69" s="126">
        <f t="shared" si="1"/>
        <v>1</v>
      </c>
      <c r="G69" s="127">
        <f>+PATENTES!Q67</f>
        <v>0</v>
      </c>
      <c r="H69" s="127">
        <f>+PATENTES!R67</f>
        <v>0</v>
      </c>
      <c r="I69" s="127">
        <f>+PATENTES!S67</f>
        <v>0</v>
      </c>
      <c r="J69" s="126">
        <f t="shared" si="2"/>
        <v>0</v>
      </c>
      <c r="K69" s="150">
        <f>+'I G'!C68</f>
        <v>11998828</v>
      </c>
      <c r="L69" s="150">
        <f>+'I G'!D68</f>
        <v>6302352</v>
      </c>
      <c r="M69" s="124">
        <f t="shared" si="3"/>
        <v>1.9038650967131001</v>
      </c>
      <c r="N69" s="126">
        <f t="shared" si="4"/>
        <v>0.30247545612386867</v>
      </c>
      <c r="O69" s="124">
        <f>+CGR!T71</f>
        <v>1400</v>
      </c>
      <c r="P69" s="126">
        <f t="shared" si="5"/>
        <v>1</v>
      </c>
      <c r="Q69" s="124">
        <f>+TM!G67</f>
        <v>63.83</v>
      </c>
      <c r="R69" s="126">
        <f t="shared" si="6"/>
        <v>0.63829999999999998</v>
      </c>
      <c r="S69" s="150">
        <f>+IRPi!C67</f>
        <v>11105019</v>
      </c>
      <c r="T69" s="150">
        <f>+IRPi!D67</f>
        <v>18356019</v>
      </c>
      <c r="U69" s="150">
        <f t="shared" si="7"/>
        <v>7251000</v>
      </c>
      <c r="V69" s="126">
        <f t="shared" si="0"/>
        <v>1</v>
      </c>
      <c r="W69" s="131">
        <f>+'R E I'!C66</f>
        <v>58.33</v>
      </c>
      <c r="X69" s="131">
        <f>+'R E I'!D66</f>
        <v>16.666699999999999</v>
      </c>
      <c r="Y69" s="131">
        <f>+'R E I'!E66</f>
        <v>100</v>
      </c>
      <c r="Z69" s="131">
        <f>+'R E I'!F66</f>
        <v>100</v>
      </c>
      <c r="AA69" s="124">
        <v>4</v>
      </c>
      <c r="AB69" s="126">
        <f t="shared" si="8"/>
        <v>0.68749175000000007</v>
      </c>
    </row>
    <row r="70" spans="1:28" x14ac:dyDescent="0.2">
      <c r="A70" s="124">
        <v>5603</v>
      </c>
      <c r="B70" s="124" t="s">
        <v>453</v>
      </c>
      <c r="C70" s="150">
        <f>+PREVISIONAL!AC76</f>
        <v>0</v>
      </c>
      <c r="D70" s="150">
        <f>+PREVISIONAL!AD76</f>
        <v>0</v>
      </c>
      <c r="E70" s="150">
        <f>+PREVISIONAL!AE76</f>
        <v>0</v>
      </c>
      <c r="F70" s="126">
        <f t="shared" si="1"/>
        <v>1</v>
      </c>
      <c r="G70" s="127">
        <f>+PATENTES!Q68</f>
        <v>1909</v>
      </c>
      <c r="H70" s="127">
        <f>+PATENTES!R68</f>
        <v>440</v>
      </c>
      <c r="I70" s="127">
        <f>+PATENTES!S68</f>
        <v>2349</v>
      </c>
      <c r="J70" s="126">
        <f t="shared" si="2"/>
        <v>0.81268624946785861</v>
      </c>
      <c r="K70" s="150">
        <f>+'I G'!C69</f>
        <v>2240729</v>
      </c>
      <c r="L70" s="150">
        <f>+'I G'!D69</f>
        <v>5514889</v>
      </c>
      <c r="M70" s="124">
        <f t="shared" si="3"/>
        <v>0.40630536716151494</v>
      </c>
      <c r="N70" s="126">
        <f t="shared" si="4"/>
        <v>6.4551528083544141E-2</v>
      </c>
      <c r="O70" s="124">
        <f>+CGR!T72</f>
        <v>1400</v>
      </c>
      <c r="P70" s="126">
        <f t="shared" si="5"/>
        <v>1</v>
      </c>
      <c r="Q70" s="124">
        <f>+TM!G68</f>
        <v>96.22</v>
      </c>
      <c r="R70" s="126">
        <f t="shared" si="6"/>
        <v>0.96219999999999994</v>
      </c>
      <c r="S70" s="150">
        <f>+IRPi!C68</f>
        <v>13885737</v>
      </c>
      <c r="T70" s="150">
        <f>+IRPi!D68</f>
        <v>16334072</v>
      </c>
      <c r="U70" s="150">
        <f t="shared" si="7"/>
        <v>2448335</v>
      </c>
      <c r="V70" s="126">
        <f t="shared" ref="V70:V133" si="9">IF(U70&gt;0,1,IF(U70&lt;0,1-(U70/$U$2),0))</f>
        <v>1</v>
      </c>
      <c r="W70" s="131">
        <f>+'R E I'!C67</f>
        <v>100</v>
      </c>
      <c r="X70" s="131">
        <f>+'R E I'!D67</f>
        <v>100</v>
      </c>
      <c r="Y70" s="131">
        <f>+'R E I'!E67</f>
        <v>100</v>
      </c>
      <c r="Z70" s="131">
        <f>+'R E I'!F67</f>
        <v>100</v>
      </c>
      <c r="AA70" s="124">
        <v>4</v>
      </c>
      <c r="AB70" s="126">
        <f t="shared" si="8"/>
        <v>1</v>
      </c>
    </row>
    <row r="71" spans="1:28" x14ac:dyDescent="0.2">
      <c r="A71" s="124">
        <v>5604</v>
      </c>
      <c r="B71" s="124" t="s">
        <v>454</v>
      </c>
      <c r="C71" s="150">
        <f>+PREVISIONAL!AC77</f>
        <v>0</v>
      </c>
      <c r="D71" s="150">
        <f>+PREVISIONAL!AD77</f>
        <v>0</v>
      </c>
      <c r="E71" s="150">
        <f>+PREVISIONAL!AE77</f>
        <v>0</v>
      </c>
      <c r="F71" s="126">
        <f t="shared" ref="F71:F134" si="10">IF(E71&gt;0,0,1)</f>
        <v>1</v>
      </c>
      <c r="G71" s="127">
        <f>+PATENTES!Q69</f>
        <v>1145</v>
      </c>
      <c r="H71" s="127">
        <f>+PATENTES!R69</f>
        <v>39</v>
      </c>
      <c r="I71" s="127">
        <f>+PATENTES!S69</f>
        <v>1184</v>
      </c>
      <c r="J71" s="126">
        <f t="shared" ref="J71:J134" si="11">IFERROR(G71/I71,0)</f>
        <v>0.96706081081081086</v>
      </c>
      <c r="K71" s="150">
        <f>+'I G'!C70</f>
        <v>2359287</v>
      </c>
      <c r="L71" s="150">
        <f>+'I G'!D70</f>
        <v>5604953</v>
      </c>
      <c r="M71" s="124">
        <f t="shared" ref="M71:M134" si="12">IFERROR(K71/L71,0)</f>
        <v>0.42092895337391767</v>
      </c>
      <c r="N71" s="126">
        <f t="shared" ref="N71:N134" si="13">M71/$M$2</f>
        <v>6.6874841808555296E-2</v>
      </c>
      <c r="O71" s="124">
        <f>+CGR!T73</f>
        <v>1400</v>
      </c>
      <c r="P71" s="126">
        <f t="shared" ref="P71:P134" si="14">O71/1400</f>
        <v>1</v>
      </c>
      <c r="Q71" s="124">
        <f>+TM!G69</f>
        <v>99.44</v>
      </c>
      <c r="R71" s="126">
        <f t="shared" ref="R71:R134" si="15">+Q71/100</f>
        <v>0.99439999999999995</v>
      </c>
      <c r="S71" s="150">
        <f>+IRPi!C69</f>
        <v>19503979</v>
      </c>
      <c r="T71" s="150">
        <f>+IRPi!D69</f>
        <v>20348230</v>
      </c>
      <c r="U71" s="150">
        <f t="shared" ref="U71:U134" si="16">T71-S71</f>
        <v>844251</v>
      </c>
      <c r="V71" s="126">
        <f t="shared" si="9"/>
        <v>1</v>
      </c>
      <c r="W71" s="131">
        <f>+'R E I'!C68</f>
        <v>100</v>
      </c>
      <c r="X71" s="131">
        <f>+'R E I'!D68</f>
        <v>100</v>
      </c>
      <c r="Y71" s="131">
        <f>+'R E I'!E68</f>
        <v>100</v>
      </c>
      <c r="Z71" s="131">
        <f>+'R E I'!F68</f>
        <v>100</v>
      </c>
      <c r="AA71" s="124">
        <v>4</v>
      </c>
      <c r="AB71" s="126">
        <f t="shared" ref="AB71:AB134" si="17">((SUM(W71:Z71)/100)/AA71)</f>
        <v>1</v>
      </c>
    </row>
    <row r="72" spans="1:28" x14ac:dyDescent="0.2">
      <c r="A72" s="124">
        <v>5605</v>
      </c>
      <c r="B72" s="124" t="s">
        <v>455</v>
      </c>
      <c r="C72" s="150">
        <f>+PREVISIONAL!AC78</f>
        <v>841802</v>
      </c>
      <c r="D72" s="150">
        <f>+PREVISIONAL!AD78</f>
        <v>0</v>
      </c>
      <c r="E72" s="150">
        <f>+PREVISIONAL!AE78</f>
        <v>841802</v>
      </c>
      <c r="F72" s="126">
        <f t="shared" si="10"/>
        <v>0</v>
      </c>
      <c r="G72" s="127">
        <f>+PATENTES!Q70</f>
        <v>1082</v>
      </c>
      <c r="H72" s="127">
        <f>+PATENTES!R70</f>
        <v>839</v>
      </c>
      <c r="I72" s="127">
        <f>+PATENTES!S70</f>
        <v>1921</v>
      </c>
      <c r="J72" s="126">
        <f t="shared" si="11"/>
        <v>0.56324830817282667</v>
      </c>
      <c r="K72" s="150">
        <f>+'I G'!C71</f>
        <v>2283975</v>
      </c>
      <c r="L72" s="150">
        <f>+'I G'!D71</f>
        <v>9848700</v>
      </c>
      <c r="M72" s="124">
        <f t="shared" si="12"/>
        <v>0.23190624143287947</v>
      </c>
      <c r="N72" s="126">
        <f t="shared" si="13"/>
        <v>3.6843968764638135E-2</v>
      </c>
      <c r="O72" s="124">
        <f>+CGR!T74</f>
        <v>1400</v>
      </c>
      <c r="P72" s="126">
        <f t="shared" si="14"/>
        <v>1</v>
      </c>
      <c r="Q72" s="124">
        <f>+TM!G70</f>
        <v>85.69</v>
      </c>
      <c r="R72" s="126">
        <f t="shared" si="15"/>
        <v>0.8569</v>
      </c>
      <c r="S72" s="150">
        <f>+IRPi!C70</f>
        <v>14373656</v>
      </c>
      <c r="T72" s="150">
        <f>+IRPi!D70</f>
        <v>17721693</v>
      </c>
      <c r="U72" s="150">
        <f t="shared" si="16"/>
        <v>3348037</v>
      </c>
      <c r="V72" s="126">
        <f t="shared" si="9"/>
        <v>1</v>
      </c>
      <c r="W72" s="131">
        <f>+'R E I'!C69</f>
        <v>95.83</v>
      </c>
      <c r="X72" s="131">
        <f>+'R E I'!D69</f>
        <v>83.333299999999994</v>
      </c>
      <c r="Y72" s="131">
        <f>+'R E I'!E69</f>
        <v>100</v>
      </c>
      <c r="Z72" s="131">
        <f>+'R E I'!F69</f>
        <v>100</v>
      </c>
      <c r="AA72" s="124">
        <v>4</v>
      </c>
      <c r="AB72" s="126">
        <f t="shared" si="17"/>
        <v>0.94790825000000001</v>
      </c>
    </row>
    <row r="73" spans="1:28" x14ac:dyDescent="0.2">
      <c r="A73" s="124">
        <v>5606</v>
      </c>
      <c r="B73" s="124" t="s">
        <v>456</v>
      </c>
      <c r="C73" s="150">
        <f>+PREVISIONAL!AC79</f>
        <v>0</v>
      </c>
      <c r="D73" s="150">
        <f>+PREVISIONAL!AD79</f>
        <v>0</v>
      </c>
      <c r="E73" s="150">
        <f>+PREVISIONAL!AE79</f>
        <v>0</v>
      </c>
      <c r="F73" s="126">
        <f t="shared" si="10"/>
        <v>1</v>
      </c>
      <c r="G73" s="127">
        <f>+PATENTES!Q71</f>
        <v>1875</v>
      </c>
      <c r="H73" s="127">
        <f>+PATENTES!R71</f>
        <v>247</v>
      </c>
      <c r="I73" s="127">
        <f>+PATENTES!S71</f>
        <v>2122</v>
      </c>
      <c r="J73" s="126">
        <f t="shared" si="11"/>
        <v>0.88360037700282756</v>
      </c>
      <c r="K73" s="150">
        <f>+'I G'!C72</f>
        <v>16035016</v>
      </c>
      <c r="L73" s="150">
        <f>+'I G'!D72</f>
        <v>7592073</v>
      </c>
      <c r="M73" s="124">
        <f t="shared" si="12"/>
        <v>2.112073474530606</v>
      </c>
      <c r="N73" s="126">
        <f t="shared" si="13"/>
        <v>0.33555444063694589</v>
      </c>
      <c r="O73" s="124">
        <f>+CGR!T75</f>
        <v>1400</v>
      </c>
      <c r="P73" s="126">
        <f t="shared" si="14"/>
        <v>1</v>
      </c>
      <c r="Q73" s="124">
        <f>+TM!G71</f>
        <v>96.13</v>
      </c>
      <c r="R73" s="126">
        <f t="shared" si="15"/>
        <v>0.96129999999999993</v>
      </c>
      <c r="S73" s="150">
        <f>+IRPi!C71</f>
        <v>17762400</v>
      </c>
      <c r="T73" s="150">
        <f>+IRPi!D71</f>
        <v>22310131</v>
      </c>
      <c r="U73" s="150">
        <f t="shared" si="16"/>
        <v>4547731</v>
      </c>
      <c r="V73" s="126">
        <f t="shared" si="9"/>
        <v>1</v>
      </c>
      <c r="W73" s="131">
        <f>+'R E I'!C70</f>
        <v>100</v>
      </c>
      <c r="X73" s="131">
        <f>+'R E I'!D70</f>
        <v>100</v>
      </c>
      <c r="Y73" s="131">
        <f>+'R E I'!E70</f>
        <v>100</v>
      </c>
      <c r="Z73" s="131">
        <f>+'R E I'!F70</f>
        <v>100</v>
      </c>
      <c r="AA73" s="124">
        <v>4</v>
      </c>
      <c r="AB73" s="126">
        <f t="shared" si="17"/>
        <v>1</v>
      </c>
    </row>
    <row r="74" spans="1:28" x14ac:dyDescent="0.2">
      <c r="A74" s="124">
        <v>5701</v>
      </c>
      <c r="B74" s="124" t="s">
        <v>457</v>
      </c>
      <c r="C74" s="150">
        <f>+PREVISIONAL!AC80</f>
        <v>0</v>
      </c>
      <c r="D74" s="150">
        <f>+PREVISIONAL!AD80</f>
        <v>0</v>
      </c>
      <c r="E74" s="150">
        <f>+PREVISIONAL!AE80</f>
        <v>0</v>
      </c>
      <c r="F74" s="126">
        <f t="shared" si="10"/>
        <v>1</v>
      </c>
      <c r="G74" s="127">
        <f>+PATENTES!Q72</f>
        <v>5736</v>
      </c>
      <c r="H74" s="127">
        <f>+PATENTES!R72</f>
        <v>15652</v>
      </c>
      <c r="I74" s="127">
        <f>+PATENTES!S72</f>
        <v>21388</v>
      </c>
      <c r="J74" s="126">
        <f t="shared" si="11"/>
        <v>0.26818776884234152</v>
      </c>
      <c r="K74" s="150">
        <f>+'I G'!C73</f>
        <v>5894562</v>
      </c>
      <c r="L74" s="150">
        <f>+'I G'!D73</f>
        <v>7305531</v>
      </c>
      <c r="M74" s="124">
        <f t="shared" si="12"/>
        <v>0.80686290975974229</v>
      </c>
      <c r="N74" s="126">
        <f t="shared" si="13"/>
        <v>0.12818987389408903</v>
      </c>
      <c r="O74" s="124">
        <f>+CGR!T76</f>
        <v>1400</v>
      </c>
      <c r="P74" s="126">
        <f t="shared" si="14"/>
        <v>1</v>
      </c>
      <c r="Q74" s="124">
        <f>+TM!G72</f>
        <v>97.79</v>
      </c>
      <c r="R74" s="126">
        <f t="shared" si="15"/>
        <v>0.9779000000000001</v>
      </c>
      <c r="S74" s="150">
        <f>+IRPi!C72</f>
        <v>17872544</v>
      </c>
      <c r="T74" s="150">
        <f>+IRPi!D72</f>
        <v>19654601</v>
      </c>
      <c r="U74" s="150">
        <f t="shared" si="16"/>
        <v>1782057</v>
      </c>
      <c r="V74" s="126">
        <f t="shared" si="9"/>
        <v>1</v>
      </c>
      <c r="W74" s="131">
        <f>+'R E I'!C71</f>
        <v>100</v>
      </c>
      <c r="X74" s="131">
        <f>+'R E I'!D71</f>
        <v>100</v>
      </c>
      <c r="Y74" s="131">
        <f>+'R E I'!E71</f>
        <v>100</v>
      </c>
      <c r="Z74" s="131">
        <f>+'R E I'!F71</f>
        <v>100</v>
      </c>
      <c r="AA74" s="124">
        <v>4</v>
      </c>
      <c r="AB74" s="126">
        <f t="shared" si="17"/>
        <v>1</v>
      </c>
    </row>
    <row r="75" spans="1:28" x14ac:dyDescent="0.2">
      <c r="A75" s="124">
        <v>5702</v>
      </c>
      <c r="B75" s="124" t="s">
        <v>458</v>
      </c>
      <c r="C75" s="150">
        <f>+PREVISIONAL!AC81</f>
        <v>0</v>
      </c>
      <c r="D75" s="150">
        <f>+PREVISIONAL!AD81</f>
        <v>0</v>
      </c>
      <c r="E75" s="150">
        <f>+PREVISIONAL!AE81</f>
        <v>0</v>
      </c>
      <c r="F75" s="126">
        <f t="shared" si="10"/>
        <v>1</v>
      </c>
      <c r="G75" s="127">
        <f>+PATENTES!Q73</f>
        <v>423</v>
      </c>
      <c r="H75" s="127">
        <f>+PATENTES!R73</f>
        <v>4</v>
      </c>
      <c r="I75" s="127">
        <f>+PATENTES!S73</f>
        <v>427</v>
      </c>
      <c r="J75" s="126">
        <f t="shared" si="11"/>
        <v>0.99063231850117095</v>
      </c>
      <c r="K75" s="150">
        <f>+'I G'!C74</f>
        <v>1577323</v>
      </c>
      <c r="L75" s="150">
        <f>+'I G'!D74</f>
        <v>2556558</v>
      </c>
      <c r="M75" s="124">
        <f t="shared" si="12"/>
        <v>0.61697133411407057</v>
      </c>
      <c r="N75" s="126">
        <f t="shared" si="13"/>
        <v>9.802096063617656E-2</v>
      </c>
      <c r="O75" s="124">
        <f>+CGR!T77</f>
        <v>1400</v>
      </c>
      <c r="P75" s="126">
        <f t="shared" si="14"/>
        <v>1</v>
      </c>
      <c r="Q75" s="124">
        <f>+TM!G73</f>
        <v>83.51</v>
      </c>
      <c r="R75" s="126">
        <f t="shared" si="15"/>
        <v>0.83510000000000006</v>
      </c>
      <c r="S75" s="150">
        <f>+IRPi!C73</f>
        <v>3704150</v>
      </c>
      <c r="T75" s="150">
        <f>+IRPi!D73</f>
        <v>5016867</v>
      </c>
      <c r="U75" s="150">
        <f t="shared" si="16"/>
        <v>1312717</v>
      </c>
      <c r="V75" s="126">
        <f t="shared" si="9"/>
        <v>1</v>
      </c>
      <c r="W75" s="131">
        <f>+'R E I'!C72</f>
        <v>100</v>
      </c>
      <c r="X75" s="131">
        <f>+'R E I'!D72</f>
        <v>100</v>
      </c>
      <c r="Y75" s="131">
        <f>+'R E I'!E72</f>
        <v>100</v>
      </c>
      <c r="Z75" s="131">
        <f>+'R E I'!F72</f>
        <v>100</v>
      </c>
      <c r="AA75" s="124">
        <v>4</v>
      </c>
      <c r="AB75" s="126">
        <f t="shared" si="17"/>
        <v>1</v>
      </c>
    </row>
    <row r="76" spans="1:28" x14ac:dyDescent="0.2">
      <c r="A76" s="124">
        <v>5703</v>
      </c>
      <c r="B76" s="124" t="s">
        <v>466</v>
      </c>
      <c r="C76" s="150">
        <f>+PREVISIONAL!AC82</f>
        <v>0</v>
      </c>
      <c r="D76" s="150">
        <f>+PREVISIONAL!AD82</f>
        <v>0</v>
      </c>
      <c r="E76" s="150">
        <f>+PREVISIONAL!AE82</f>
        <v>0</v>
      </c>
      <c r="F76" s="126">
        <f t="shared" si="10"/>
        <v>1</v>
      </c>
      <c r="G76" s="127">
        <f>+PATENTES!Q74</f>
        <v>223</v>
      </c>
      <c r="H76" s="127">
        <f>+PATENTES!R74</f>
        <v>203</v>
      </c>
      <c r="I76" s="127">
        <f>+PATENTES!S74</f>
        <v>426</v>
      </c>
      <c r="J76" s="126">
        <f t="shared" si="11"/>
        <v>0.52347417840375587</v>
      </c>
      <c r="K76" s="150">
        <f>+'I G'!C75</f>
        <v>2066877</v>
      </c>
      <c r="L76" s="150">
        <f>+'I G'!D75</f>
        <v>3371597</v>
      </c>
      <c r="M76" s="124">
        <f t="shared" si="12"/>
        <v>0.61302611195822043</v>
      </c>
      <c r="N76" s="126">
        <f t="shared" si="13"/>
        <v>9.7394165768640531E-2</v>
      </c>
      <c r="O76" s="124">
        <f>+CGR!T78</f>
        <v>1400</v>
      </c>
      <c r="P76" s="126">
        <f t="shared" si="14"/>
        <v>1</v>
      </c>
      <c r="Q76" s="124">
        <f>+TM!G74</f>
        <v>86.54</v>
      </c>
      <c r="R76" s="126">
        <f t="shared" si="15"/>
        <v>0.86540000000000006</v>
      </c>
      <c r="S76" s="150">
        <f>+IRPi!C74</f>
        <v>4555478</v>
      </c>
      <c r="T76" s="150">
        <f>+IRPi!D74</f>
        <v>7039878</v>
      </c>
      <c r="U76" s="150">
        <f t="shared" si="16"/>
        <v>2484400</v>
      </c>
      <c r="V76" s="126">
        <f t="shared" si="9"/>
        <v>1</v>
      </c>
      <c r="W76" s="131">
        <f>+'R E I'!C73</f>
        <v>100</v>
      </c>
      <c r="X76" s="131">
        <f>+'R E I'!D73</f>
        <v>100</v>
      </c>
      <c r="Y76" s="131">
        <f>+'R E I'!E73</f>
        <v>100</v>
      </c>
      <c r="Z76" s="131">
        <f>+'R E I'!F73</f>
        <v>100</v>
      </c>
      <c r="AA76" s="124">
        <v>4</v>
      </c>
      <c r="AB76" s="126">
        <f t="shared" si="17"/>
        <v>1</v>
      </c>
    </row>
    <row r="77" spans="1:28" x14ac:dyDescent="0.2">
      <c r="A77" s="124">
        <v>5704</v>
      </c>
      <c r="B77" s="124" t="s">
        <v>459</v>
      </c>
      <c r="C77" s="150">
        <f>+PREVISIONAL!AC83</f>
        <v>0</v>
      </c>
      <c r="D77" s="150">
        <f>+PREVISIONAL!AD83</f>
        <v>0</v>
      </c>
      <c r="E77" s="150">
        <f>+PREVISIONAL!AE83</f>
        <v>0</v>
      </c>
      <c r="F77" s="126">
        <f t="shared" si="10"/>
        <v>1</v>
      </c>
      <c r="G77" s="127">
        <f>+PATENTES!Q75</f>
        <v>219</v>
      </c>
      <c r="H77" s="127">
        <f>+PATENTES!R75</f>
        <v>37</v>
      </c>
      <c r="I77" s="127">
        <f>+PATENTES!S75</f>
        <v>256</v>
      </c>
      <c r="J77" s="126">
        <f t="shared" si="11"/>
        <v>0.85546875</v>
      </c>
      <c r="K77" s="150">
        <f>+'I G'!C76</f>
        <v>1676059</v>
      </c>
      <c r="L77" s="150">
        <f>+'I G'!D76</f>
        <v>1915019</v>
      </c>
      <c r="M77" s="124">
        <f t="shared" si="12"/>
        <v>0.87521794822923427</v>
      </c>
      <c r="N77" s="126">
        <f t="shared" si="13"/>
        <v>0.13904974073818396</v>
      </c>
      <c r="O77" s="124">
        <f>+CGR!T79</f>
        <v>1400</v>
      </c>
      <c r="P77" s="126">
        <f t="shared" si="14"/>
        <v>1</v>
      </c>
      <c r="Q77" s="124">
        <f>+TM!G75</f>
        <v>94.23</v>
      </c>
      <c r="R77" s="126">
        <f t="shared" si="15"/>
        <v>0.94230000000000003</v>
      </c>
      <c r="S77" s="150">
        <f>+IRPi!C75</f>
        <v>3544815</v>
      </c>
      <c r="T77" s="150">
        <f>+IRPi!D75</f>
        <v>4238414</v>
      </c>
      <c r="U77" s="150">
        <f t="shared" si="16"/>
        <v>693599</v>
      </c>
      <c r="V77" s="126">
        <f t="shared" si="9"/>
        <v>1</v>
      </c>
      <c r="W77" s="131">
        <f>+'R E I'!C74</f>
        <v>100</v>
      </c>
      <c r="X77" s="131">
        <f>+'R E I'!D74</f>
        <v>100</v>
      </c>
      <c r="Y77" s="131">
        <f>+'R E I'!E74</f>
        <v>100</v>
      </c>
      <c r="Z77" s="131">
        <f>+'R E I'!F74</f>
        <v>100</v>
      </c>
      <c r="AA77" s="124">
        <v>4</v>
      </c>
      <c r="AB77" s="126">
        <f t="shared" si="17"/>
        <v>1</v>
      </c>
    </row>
    <row r="78" spans="1:28" x14ac:dyDescent="0.2">
      <c r="A78" s="124">
        <v>5705</v>
      </c>
      <c r="B78" s="124" t="s">
        <v>460</v>
      </c>
      <c r="C78" s="150">
        <f>+PREVISIONAL!AC84</f>
        <v>0</v>
      </c>
      <c r="D78" s="150">
        <f>+PREVISIONAL!AD84</f>
        <v>0</v>
      </c>
      <c r="E78" s="150">
        <f>+PREVISIONAL!AE84</f>
        <v>0</v>
      </c>
      <c r="F78" s="126">
        <f t="shared" si="10"/>
        <v>1</v>
      </c>
      <c r="G78" s="127">
        <f>+PATENTES!Q76</f>
        <v>618</v>
      </c>
      <c r="H78" s="127">
        <f>+PATENTES!R76</f>
        <v>13</v>
      </c>
      <c r="I78" s="127">
        <f>+PATENTES!S76</f>
        <v>631</v>
      </c>
      <c r="J78" s="126">
        <f t="shared" si="11"/>
        <v>0.97939778129952459</v>
      </c>
      <c r="K78" s="150">
        <f>+'I G'!C77</f>
        <v>1049963</v>
      </c>
      <c r="L78" s="150">
        <f>+'I G'!D77</f>
        <v>2617442</v>
      </c>
      <c r="M78" s="124">
        <f t="shared" si="12"/>
        <v>0.40114088487920652</v>
      </c>
      <c r="N78" s="126">
        <f t="shared" si="13"/>
        <v>6.3731023974990544E-2</v>
      </c>
      <c r="O78" s="124">
        <f>+CGR!T80</f>
        <v>1400</v>
      </c>
      <c r="P78" s="126">
        <f t="shared" si="14"/>
        <v>1</v>
      </c>
      <c r="Q78" s="124">
        <f>+TM!G76</f>
        <v>91.39</v>
      </c>
      <c r="R78" s="126">
        <f t="shared" si="15"/>
        <v>0.91390000000000005</v>
      </c>
      <c r="S78" s="150">
        <f>+IRPi!C76</f>
        <v>4596130</v>
      </c>
      <c r="T78" s="150">
        <f>+IRPi!D76</f>
        <v>5498114</v>
      </c>
      <c r="U78" s="150">
        <f t="shared" si="16"/>
        <v>901984</v>
      </c>
      <c r="V78" s="126">
        <f t="shared" si="9"/>
        <v>1</v>
      </c>
      <c r="W78" s="131">
        <f>+'R E I'!C75</f>
        <v>100</v>
      </c>
      <c r="X78" s="131">
        <f>+'R E I'!D75</f>
        <v>100</v>
      </c>
      <c r="Y78" s="131">
        <f>+'R E I'!E75</f>
        <v>100</v>
      </c>
      <c r="Z78" s="131">
        <f>+'R E I'!F75</f>
        <v>100</v>
      </c>
      <c r="AA78" s="124">
        <v>4</v>
      </c>
      <c r="AB78" s="126">
        <f t="shared" si="17"/>
        <v>1</v>
      </c>
    </row>
    <row r="79" spans="1:28" x14ac:dyDescent="0.2">
      <c r="A79" s="124">
        <v>5706</v>
      </c>
      <c r="B79" s="124" t="s">
        <v>461</v>
      </c>
      <c r="C79" s="150">
        <f>+PREVISIONAL!AC85</f>
        <v>0</v>
      </c>
      <c r="D79" s="150">
        <f>+PREVISIONAL!AD85</f>
        <v>0</v>
      </c>
      <c r="E79" s="150">
        <f>+PREVISIONAL!AE85</f>
        <v>0</v>
      </c>
      <c r="F79" s="126">
        <f t="shared" si="10"/>
        <v>1</v>
      </c>
      <c r="G79" s="127">
        <f>+PATENTES!Q77</f>
        <v>275</v>
      </c>
      <c r="H79" s="127">
        <f>+PATENTES!R77</f>
        <v>28</v>
      </c>
      <c r="I79" s="127">
        <f>+PATENTES!S77</f>
        <v>303</v>
      </c>
      <c r="J79" s="126">
        <f t="shared" si="11"/>
        <v>0.90759075907590758</v>
      </c>
      <c r="K79" s="150">
        <f>+'I G'!C78</f>
        <v>3125165</v>
      </c>
      <c r="L79" s="150">
        <f>+'I G'!D78</f>
        <v>3537298</v>
      </c>
      <c r="M79" s="124">
        <f t="shared" si="12"/>
        <v>0.88348931868335667</v>
      </c>
      <c r="N79" s="126">
        <f t="shared" si="13"/>
        <v>0.14036384989182069</v>
      </c>
      <c r="O79" s="124">
        <f>+CGR!T81</f>
        <v>1400</v>
      </c>
      <c r="P79" s="126">
        <f t="shared" si="14"/>
        <v>1</v>
      </c>
      <c r="Q79" s="124">
        <f>+TM!G77</f>
        <v>99.53</v>
      </c>
      <c r="R79" s="126">
        <f t="shared" si="15"/>
        <v>0.99529999999999996</v>
      </c>
      <c r="S79" s="150">
        <f>+IRPi!C77</f>
        <v>4670340</v>
      </c>
      <c r="T79" s="150">
        <f>+IRPi!D77</f>
        <v>6550509</v>
      </c>
      <c r="U79" s="150">
        <f t="shared" si="16"/>
        <v>1880169</v>
      </c>
      <c r="V79" s="126">
        <f t="shared" si="9"/>
        <v>1</v>
      </c>
      <c r="W79" s="131">
        <f>+'R E I'!C76</f>
        <v>100</v>
      </c>
      <c r="X79" s="131">
        <f>+'R E I'!D76</f>
        <v>98.1267</v>
      </c>
      <c r="Y79" s="131">
        <f>+'R E I'!E76</f>
        <v>100</v>
      </c>
      <c r="Z79" s="131">
        <f>+'R E I'!F76</f>
        <v>100</v>
      </c>
      <c r="AA79" s="124">
        <v>4</v>
      </c>
      <c r="AB79" s="126">
        <f t="shared" si="17"/>
        <v>0.99531675000000008</v>
      </c>
    </row>
    <row r="80" spans="1:28" x14ac:dyDescent="0.2">
      <c r="A80" s="124">
        <v>5801</v>
      </c>
      <c r="B80" s="124" t="s">
        <v>462</v>
      </c>
      <c r="C80" s="150">
        <f>+PREVISIONAL!AC86</f>
        <v>0</v>
      </c>
      <c r="D80" s="150">
        <f>+PREVISIONAL!AD86</f>
        <v>440172804</v>
      </c>
      <c r="E80" s="150">
        <f>+PREVISIONAL!AE86</f>
        <v>440172804</v>
      </c>
      <c r="F80" s="126">
        <f t="shared" si="10"/>
        <v>0</v>
      </c>
      <c r="G80" s="127">
        <f>+PATENTES!Q78</f>
        <v>3885</v>
      </c>
      <c r="H80" s="127">
        <f>+PATENTES!R78</f>
        <v>3637</v>
      </c>
      <c r="I80" s="127">
        <f>+PATENTES!S78</f>
        <v>7522</v>
      </c>
      <c r="J80" s="126">
        <f t="shared" si="11"/>
        <v>0.51648497739962773</v>
      </c>
      <c r="K80" s="150">
        <f>+'I G'!C79</f>
        <v>10615438</v>
      </c>
      <c r="L80" s="150">
        <f>+'I G'!D79</f>
        <v>14065344</v>
      </c>
      <c r="M80" s="124">
        <f t="shared" si="12"/>
        <v>0.75472295594050165</v>
      </c>
      <c r="N80" s="126">
        <f t="shared" si="13"/>
        <v>0.11990616916050262</v>
      </c>
      <c r="O80" s="124">
        <f>+CGR!T82</f>
        <v>1400</v>
      </c>
      <c r="P80" s="126">
        <f t="shared" si="14"/>
        <v>1</v>
      </c>
      <c r="Q80" s="124">
        <f>+TM!G78</f>
        <v>94.86</v>
      </c>
      <c r="R80" s="126">
        <f t="shared" si="15"/>
        <v>0.9486</v>
      </c>
      <c r="S80" s="150">
        <f>+IRPi!C78</f>
        <v>30790183</v>
      </c>
      <c r="T80" s="150">
        <f>+IRPi!D78</f>
        <v>35625173</v>
      </c>
      <c r="U80" s="150">
        <f t="shared" si="16"/>
        <v>4834990</v>
      </c>
      <c r="V80" s="126">
        <f t="shared" si="9"/>
        <v>1</v>
      </c>
      <c r="W80" s="131">
        <f>+'R E I'!C77</f>
        <v>100</v>
      </c>
      <c r="X80" s="131">
        <f>+'R E I'!D77</f>
        <v>100</v>
      </c>
      <c r="Y80" s="131">
        <f>+'R E I'!E77</f>
        <v>100</v>
      </c>
      <c r="Z80" s="131">
        <f>+'R E I'!F77</f>
        <v>100</v>
      </c>
      <c r="AA80" s="124">
        <v>4</v>
      </c>
      <c r="AB80" s="126">
        <f t="shared" si="17"/>
        <v>1</v>
      </c>
    </row>
    <row r="81" spans="1:28" x14ac:dyDescent="0.2">
      <c r="A81" s="124">
        <v>5802</v>
      </c>
      <c r="B81" s="124" t="s">
        <v>463</v>
      </c>
      <c r="C81" s="150">
        <f>+PREVISIONAL!AC87</f>
        <v>0</v>
      </c>
      <c r="D81" s="150">
        <f>+PREVISIONAL!AD87</f>
        <v>0</v>
      </c>
      <c r="E81" s="150">
        <f>+PREVISIONAL!AE87</f>
        <v>0</v>
      </c>
      <c r="F81" s="126">
        <f t="shared" si="10"/>
        <v>1</v>
      </c>
      <c r="G81" s="127">
        <f>+PATENTES!Q79</f>
        <v>128701</v>
      </c>
      <c r="H81" s="127">
        <f>+PATENTES!R79</f>
        <v>1132</v>
      </c>
      <c r="I81" s="127">
        <f>+PATENTES!S79</f>
        <v>129833</v>
      </c>
      <c r="J81" s="126">
        <f t="shared" si="11"/>
        <v>0.99128110726856811</v>
      </c>
      <c r="K81" s="150">
        <f>+'I G'!C80</f>
        <v>4281445</v>
      </c>
      <c r="L81" s="150">
        <f>+'I G'!D80</f>
        <v>4528775</v>
      </c>
      <c r="M81" s="124">
        <f t="shared" si="12"/>
        <v>0.94538699758764788</v>
      </c>
      <c r="N81" s="126">
        <f t="shared" si="13"/>
        <v>0.15019780750357978</v>
      </c>
      <c r="O81" s="124">
        <f>+CGR!T83</f>
        <v>1400</v>
      </c>
      <c r="P81" s="126">
        <f t="shared" si="14"/>
        <v>1</v>
      </c>
      <c r="Q81" s="124">
        <f>+TM!G79</f>
        <v>81.97</v>
      </c>
      <c r="R81" s="126">
        <f t="shared" si="15"/>
        <v>0.81969999999999998</v>
      </c>
      <c r="S81" s="150">
        <f>+IRPi!C79</f>
        <v>11204736</v>
      </c>
      <c r="T81" s="150">
        <f>+IRPi!D79</f>
        <v>13601248</v>
      </c>
      <c r="U81" s="150">
        <f t="shared" si="16"/>
        <v>2396512</v>
      </c>
      <c r="V81" s="126">
        <f t="shared" si="9"/>
        <v>1</v>
      </c>
      <c r="W81" s="131">
        <f>+'R E I'!C78</f>
        <v>100</v>
      </c>
      <c r="X81" s="131">
        <f>+'R E I'!D78</f>
        <v>100</v>
      </c>
      <c r="Y81" s="131">
        <f>+'R E I'!E78</f>
        <v>100</v>
      </c>
      <c r="Z81" s="131">
        <f>+'R E I'!F78</f>
        <v>100</v>
      </c>
      <c r="AA81" s="124">
        <v>4</v>
      </c>
      <c r="AB81" s="126">
        <f t="shared" si="17"/>
        <v>1</v>
      </c>
    </row>
    <row r="82" spans="1:28" x14ac:dyDescent="0.2">
      <c r="A82" s="124">
        <v>5803</v>
      </c>
      <c r="B82" s="124" t="s">
        <v>464</v>
      </c>
      <c r="C82" s="150">
        <f>+PREVISIONAL!AC88</f>
        <v>0</v>
      </c>
      <c r="D82" s="150">
        <f>+PREVISIONAL!AD88</f>
        <v>0</v>
      </c>
      <c r="E82" s="150">
        <f>+PREVISIONAL!AE88</f>
        <v>0</v>
      </c>
      <c r="F82" s="126">
        <f t="shared" si="10"/>
        <v>1</v>
      </c>
      <c r="G82" s="127">
        <f>+PATENTES!Q80</f>
        <v>404</v>
      </c>
      <c r="H82" s="127">
        <f>+PATENTES!R80</f>
        <v>59</v>
      </c>
      <c r="I82" s="127">
        <f>+PATENTES!S80</f>
        <v>463</v>
      </c>
      <c r="J82" s="126">
        <f t="shared" si="11"/>
        <v>0.87257019438444927</v>
      </c>
      <c r="K82" s="150">
        <f>+'I G'!C81</f>
        <v>2159794</v>
      </c>
      <c r="L82" s="150">
        <f>+'I G'!D81</f>
        <v>3058520</v>
      </c>
      <c r="M82" s="124">
        <f t="shared" si="12"/>
        <v>0.7061565724598825</v>
      </c>
      <c r="N82" s="126">
        <f t="shared" si="13"/>
        <v>0.11219021332889009</v>
      </c>
      <c r="O82" s="124">
        <f>+CGR!T84</f>
        <v>1400</v>
      </c>
      <c r="P82" s="126">
        <f t="shared" si="14"/>
        <v>1</v>
      </c>
      <c r="Q82" s="124">
        <f>+TM!G80</f>
        <v>98.99</v>
      </c>
      <c r="R82" s="126">
        <f t="shared" si="15"/>
        <v>0.9899</v>
      </c>
      <c r="S82" s="150">
        <f>+IRPi!C80</f>
        <v>5874650</v>
      </c>
      <c r="T82" s="150">
        <f>+IRPi!D80</f>
        <v>6554361</v>
      </c>
      <c r="U82" s="150">
        <f t="shared" si="16"/>
        <v>679711</v>
      </c>
      <c r="V82" s="126">
        <f t="shared" si="9"/>
        <v>1</v>
      </c>
      <c r="W82" s="131">
        <f>+'R E I'!C79</f>
        <v>100</v>
      </c>
      <c r="X82" s="131">
        <f>+'R E I'!D79</f>
        <v>100</v>
      </c>
      <c r="Y82" s="131">
        <f>+'R E I'!E79</f>
        <v>100</v>
      </c>
      <c r="Z82" s="131">
        <f>+'R E I'!F79</f>
        <v>100</v>
      </c>
      <c r="AA82" s="124">
        <v>4</v>
      </c>
      <c r="AB82" s="126">
        <f t="shared" si="17"/>
        <v>1</v>
      </c>
    </row>
    <row r="83" spans="1:28" x14ac:dyDescent="0.2">
      <c r="A83" s="124">
        <v>5804</v>
      </c>
      <c r="B83" s="124" t="s">
        <v>465</v>
      </c>
      <c r="C83" s="150">
        <f>+PREVISIONAL!AC89</f>
        <v>0</v>
      </c>
      <c r="D83" s="150">
        <f>+PREVISIONAL!AD89</f>
        <v>0</v>
      </c>
      <c r="E83" s="150">
        <f>+PREVISIONAL!AE89</f>
        <v>0</v>
      </c>
      <c r="F83" s="126">
        <f t="shared" si="10"/>
        <v>1</v>
      </c>
      <c r="G83" s="127">
        <f>+PATENTES!Q81</f>
        <v>2868</v>
      </c>
      <c r="H83" s="127">
        <f>+PATENTES!R81</f>
        <v>1432</v>
      </c>
      <c r="I83" s="127">
        <f>+PATENTES!S81</f>
        <v>4300</v>
      </c>
      <c r="J83" s="126">
        <f t="shared" si="11"/>
        <v>0.66697674418604647</v>
      </c>
      <c r="K83" s="150">
        <f>+'I G'!C82</f>
        <v>7315367</v>
      </c>
      <c r="L83" s="150">
        <f>+'I G'!D82</f>
        <v>10978472</v>
      </c>
      <c r="M83" s="124">
        <f t="shared" si="12"/>
        <v>0.66633744659548255</v>
      </c>
      <c r="N83" s="126">
        <f t="shared" si="13"/>
        <v>0.1058639729460595</v>
      </c>
      <c r="O83" s="124">
        <f>+CGR!T85</f>
        <v>1400</v>
      </c>
      <c r="P83" s="126">
        <f t="shared" si="14"/>
        <v>1</v>
      </c>
      <c r="Q83" s="124">
        <f>+TM!G81</f>
        <v>94.27</v>
      </c>
      <c r="R83" s="126">
        <f t="shared" si="15"/>
        <v>0.94269999999999998</v>
      </c>
      <c r="S83" s="150">
        <f>+IRPi!C81</f>
        <v>22294027</v>
      </c>
      <c r="T83" s="150">
        <f>+IRPi!D81</f>
        <v>30323732</v>
      </c>
      <c r="U83" s="150">
        <f t="shared" si="16"/>
        <v>8029705</v>
      </c>
      <c r="V83" s="126">
        <f t="shared" si="9"/>
        <v>1</v>
      </c>
      <c r="W83" s="131">
        <f>+'R E I'!C80</f>
        <v>100</v>
      </c>
      <c r="X83" s="131">
        <f>+'R E I'!D80</f>
        <v>100</v>
      </c>
      <c r="Y83" s="131">
        <f>+'R E I'!E80</f>
        <v>100</v>
      </c>
      <c r="Z83" s="131">
        <f>+'R E I'!F80</f>
        <v>100</v>
      </c>
      <c r="AA83" s="124">
        <v>4</v>
      </c>
      <c r="AB83" s="126">
        <f t="shared" si="17"/>
        <v>1</v>
      </c>
    </row>
    <row r="84" spans="1:28" x14ac:dyDescent="0.2">
      <c r="A84" s="124">
        <v>6101</v>
      </c>
      <c r="B84" s="124" t="s">
        <v>467</v>
      </c>
      <c r="C84" s="150">
        <f>+PREVISIONAL!AC90</f>
        <v>0</v>
      </c>
      <c r="D84" s="150">
        <f>+PREVISIONAL!AD90</f>
        <v>0</v>
      </c>
      <c r="E84" s="150">
        <f>+PREVISIONAL!AE90</f>
        <v>0</v>
      </c>
      <c r="F84" s="126">
        <f t="shared" si="10"/>
        <v>1</v>
      </c>
      <c r="G84" s="127">
        <f>+PATENTES!Q82</f>
        <v>18993</v>
      </c>
      <c r="H84" s="127">
        <f>+PATENTES!R82</f>
        <v>8044</v>
      </c>
      <c r="I84" s="127">
        <f>+PATENTES!S82</f>
        <v>27037</v>
      </c>
      <c r="J84" s="126">
        <f t="shared" si="11"/>
        <v>0.70248178422162222</v>
      </c>
      <c r="K84" s="150">
        <f>+'I G'!C83</f>
        <v>27616447</v>
      </c>
      <c r="L84" s="150">
        <f>+'I G'!D83</f>
        <v>16016159</v>
      </c>
      <c r="M84" s="124">
        <f t="shared" si="12"/>
        <v>1.7242865158868614</v>
      </c>
      <c r="N84" s="126">
        <f t="shared" si="13"/>
        <v>0.27394501389911741</v>
      </c>
      <c r="O84" s="124">
        <f>+CGR!T86</f>
        <v>1400</v>
      </c>
      <c r="P84" s="126">
        <f t="shared" si="14"/>
        <v>1</v>
      </c>
      <c r="Q84" s="124">
        <f>+TM!G82</f>
        <v>99.1</v>
      </c>
      <c r="R84" s="126">
        <f t="shared" si="15"/>
        <v>0.99099999999999999</v>
      </c>
      <c r="S84" s="150">
        <f>+IRPi!C82</f>
        <v>54995983</v>
      </c>
      <c r="T84" s="150">
        <f>+IRPi!D82</f>
        <v>59919717</v>
      </c>
      <c r="U84" s="150">
        <f t="shared" si="16"/>
        <v>4923734</v>
      </c>
      <c r="V84" s="126">
        <f t="shared" si="9"/>
        <v>1</v>
      </c>
      <c r="W84" s="131">
        <f>+'R E I'!C81</f>
        <v>100</v>
      </c>
      <c r="X84" s="131">
        <f>+'R E I'!D81</f>
        <v>66.666700000000006</v>
      </c>
      <c r="Y84" s="131">
        <f>+'R E I'!E81</f>
        <v>100</v>
      </c>
      <c r="Z84" s="131">
        <f>+'R E I'!F81</f>
        <v>100</v>
      </c>
      <c r="AA84" s="124">
        <v>4</v>
      </c>
      <c r="AB84" s="126">
        <f t="shared" si="17"/>
        <v>0.91666674999999997</v>
      </c>
    </row>
    <row r="85" spans="1:28" x14ac:dyDescent="0.2">
      <c r="A85" s="124">
        <v>6102</v>
      </c>
      <c r="B85" s="124" t="s">
        <v>468</v>
      </c>
      <c r="C85" s="150">
        <f>+PREVISIONAL!AC91</f>
        <v>0</v>
      </c>
      <c r="D85" s="150">
        <f>+PREVISIONAL!AD91</f>
        <v>0</v>
      </c>
      <c r="E85" s="150">
        <f>+PREVISIONAL!AE91</f>
        <v>0</v>
      </c>
      <c r="F85" s="126">
        <f t="shared" si="10"/>
        <v>1</v>
      </c>
      <c r="G85" s="127">
        <f>+PATENTES!Q83</f>
        <v>341</v>
      </c>
      <c r="H85" s="127">
        <f>+PATENTES!R83</f>
        <v>18</v>
      </c>
      <c r="I85" s="127">
        <f>+PATENTES!S83</f>
        <v>359</v>
      </c>
      <c r="J85" s="126">
        <f t="shared" si="11"/>
        <v>0.94986072423398327</v>
      </c>
      <c r="K85" s="150">
        <f>+'I G'!C84</f>
        <v>1613594</v>
      </c>
      <c r="L85" s="150">
        <f>+'I G'!D84</f>
        <v>2246093</v>
      </c>
      <c r="M85" s="124">
        <f t="shared" si="12"/>
        <v>0.71840035118759549</v>
      </c>
      <c r="N85" s="126">
        <f t="shared" si="13"/>
        <v>0.11413543652865275</v>
      </c>
      <c r="O85" s="124">
        <f>+CGR!T87</f>
        <v>1400</v>
      </c>
      <c r="P85" s="126">
        <f t="shared" si="14"/>
        <v>1</v>
      </c>
      <c r="Q85" s="124">
        <f>+TM!G83</f>
        <v>99.81</v>
      </c>
      <c r="R85" s="126">
        <f t="shared" si="15"/>
        <v>0.99809999999999999</v>
      </c>
      <c r="S85" s="150">
        <f>+IRPi!C83</f>
        <v>4502000</v>
      </c>
      <c r="T85" s="150">
        <f>+IRPi!D83</f>
        <v>4701374</v>
      </c>
      <c r="U85" s="150">
        <f t="shared" si="16"/>
        <v>199374</v>
      </c>
      <c r="V85" s="126">
        <f t="shared" si="9"/>
        <v>1</v>
      </c>
      <c r="W85" s="131">
        <f>+'R E I'!C82</f>
        <v>100</v>
      </c>
      <c r="X85" s="131">
        <f>+'R E I'!D82</f>
        <v>100</v>
      </c>
      <c r="Y85" s="131">
        <f>+'R E I'!E82</f>
        <v>16.669999999999998</v>
      </c>
      <c r="Z85" s="131">
        <f>+'R E I'!F82</f>
        <v>100</v>
      </c>
      <c r="AA85" s="124">
        <v>4</v>
      </c>
      <c r="AB85" s="126">
        <f t="shared" si="17"/>
        <v>0.79167499999999991</v>
      </c>
    </row>
    <row r="86" spans="1:28" x14ac:dyDescent="0.2">
      <c r="A86" s="124">
        <v>6103</v>
      </c>
      <c r="B86" s="124" t="s">
        <v>469</v>
      </c>
      <c r="C86" s="150">
        <f>+PREVISIONAL!AC92</f>
        <v>0</v>
      </c>
      <c r="D86" s="150">
        <f>+PREVISIONAL!AD92</f>
        <v>0</v>
      </c>
      <c r="E86" s="150">
        <f>+PREVISIONAL!AE92</f>
        <v>0</v>
      </c>
      <c r="F86" s="126">
        <f t="shared" si="10"/>
        <v>1</v>
      </c>
      <c r="G86" s="127">
        <f>+PATENTES!Q84</f>
        <v>184</v>
      </c>
      <c r="H86" s="127">
        <f>+PATENTES!R84</f>
        <v>27</v>
      </c>
      <c r="I86" s="127">
        <f>+PATENTES!S84</f>
        <v>211</v>
      </c>
      <c r="J86" s="126">
        <f t="shared" si="11"/>
        <v>0.87203791469194314</v>
      </c>
      <c r="K86" s="150">
        <f>+'I G'!C85</f>
        <v>881655</v>
      </c>
      <c r="L86" s="150">
        <f>+'I G'!D85</f>
        <v>2050274</v>
      </c>
      <c r="M86" s="124">
        <f t="shared" si="12"/>
        <v>0.43001813416158036</v>
      </c>
      <c r="N86" s="126">
        <f t="shared" si="13"/>
        <v>6.8318880101650215E-2</v>
      </c>
      <c r="O86" s="124">
        <f>+CGR!T88</f>
        <v>1400</v>
      </c>
      <c r="P86" s="126">
        <f t="shared" si="14"/>
        <v>1</v>
      </c>
      <c r="Q86" s="124">
        <f>+TM!G84</f>
        <v>98.23</v>
      </c>
      <c r="R86" s="126">
        <f t="shared" si="15"/>
        <v>0.98230000000000006</v>
      </c>
      <c r="S86" s="150">
        <f>+IRPi!C84</f>
        <v>2186900</v>
      </c>
      <c r="T86" s="150">
        <f>+IRPi!D84</f>
        <v>3520556</v>
      </c>
      <c r="U86" s="150">
        <f t="shared" si="16"/>
        <v>1333656</v>
      </c>
      <c r="V86" s="126">
        <f t="shared" si="9"/>
        <v>1</v>
      </c>
      <c r="W86" s="131">
        <f>+'R E I'!C83</f>
        <v>100</v>
      </c>
      <c r="X86" s="131">
        <f>+'R E I'!D83</f>
        <v>100</v>
      </c>
      <c r="Y86" s="131">
        <f>+'R E I'!E83</f>
        <v>100</v>
      </c>
      <c r="Z86" s="131">
        <f>+'R E I'!F83</f>
        <v>100</v>
      </c>
      <c r="AA86" s="124">
        <v>4</v>
      </c>
      <c r="AB86" s="126">
        <f t="shared" si="17"/>
        <v>1</v>
      </c>
    </row>
    <row r="87" spans="1:28" x14ac:dyDescent="0.2">
      <c r="A87" s="124">
        <v>6104</v>
      </c>
      <c r="B87" s="124" t="s">
        <v>470</v>
      </c>
      <c r="C87" s="150">
        <f>+PREVISIONAL!AC93</f>
        <v>0</v>
      </c>
      <c r="D87" s="150">
        <f>+PREVISIONAL!AD93</f>
        <v>0</v>
      </c>
      <c r="E87" s="150">
        <f>+PREVISIONAL!AE93</f>
        <v>0</v>
      </c>
      <c r="F87" s="126">
        <f t="shared" si="10"/>
        <v>1</v>
      </c>
      <c r="G87" s="127">
        <f>+PATENTES!Q85</f>
        <v>821</v>
      </c>
      <c r="H87" s="127">
        <f>+PATENTES!R85</f>
        <v>96</v>
      </c>
      <c r="I87" s="127">
        <f>+PATENTES!S85</f>
        <v>917</v>
      </c>
      <c r="J87" s="126">
        <f t="shared" si="11"/>
        <v>0.89531079607415487</v>
      </c>
      <c r="K87" s="150">
        <f>+'I G'!C86</f>
        <v>1361218</v>
      </c>
      <c r="L87" s="150">
        <f>+'I G'!D86</f>
        <v>2698858</v>
      </c>
      <c r="M87" s="124">
        <f t="shared" si="12"/>
        <v>0.50436814385936568</v>
      </c>
      <c r="N87" s="126">
        <f t="shared" si="13"/>
        <v>8.0131194500909678E-2</v>
      </c>
      <c r="O87" s="124">
        <f>+CGR!T89</f>
        <v>1400</v>
      </c>
      <c r="P87" s="126">
        <f t="shared" si="14"/>
        <v>1</v>
      </c>
      <c r="Q87" s="124">
        <f>+TM!G85</f>
        <v>95.31</v>
      </c>
      <c r="R87" s="126">
        <f t="shared" si="15"/>
        <v>0.95310000000000006</v>
      </c>
      <c r="S87" s="150">
        <f>+IRPi!C85</f>
        <v>4902490</v>
      </c>
      <c r="T87" s="150">
        <f>+IRPi!D85</f>
        <v>6237472</v>
      </c>
      <c r="U87" s="150">
        <f t="shared" si="16"/>
        <v>1334982</v>
      </c>
      <c r="V87" s="126">
        <f t="shared" si="9"/>
        <v>1</v>
      </c>
      <c r="W87" s="131">
        <f>+'R E I'!C84</f>
        <v>100</v>
      </c>
      <c r="X87" s="131">
        <f>+'R E I'!D84</f>
        <v>100</v>
      </c>
      <c r="Y87" s="131">
        <f>+'R E I'!E84</f>
        <v>100</v>
      </c>
      <c r="Z87" s="131">
        <f>+'R E I'!F84</f>
        <v>100</v>
      </c>
      <c r="AA87" s="124">
        <v>4</v>
      </c>
      <c r="AB87" s="126">
        <f t="shared" si="17"/>
        <v>1</v>
      </c>
    </row>
    <row r="88" spans="1:28" x14ac:dyDescent="0.2">
      <c r="A88" s="124">
        <v>6105</v>
      </c>
      <c r="B88" s="124" t="s">
        <v>471</v>
      </c>
      <c r="C88" s="150">
        <f>+PREVISIONAL!AC94</f>
        <v>0</v>
      </c>
      <c r="D88" s="150">
        <f>+PREVISIONAL!AD94</f>
        <v>0</v>
      </c>
      <c r="E88" s="150">
        <f>+PREVISIONAL!AE94</f>
        <v>0</v>
      </c>
      <c r="F88" s="126">
        <f t="shared" si="10"/>
        <v>1</v>
      </c>
      <c r="G88" s="127">
        <f>+PATENTES!Q86</f>
        <v>622</v>
      </c>
      <c r="H88" s="127">
        <f>+PATENTES!R86</f>
        <v>22</v>
      </c>
      <c r="I88" s="127">
        <f>+PATENTES!S86</f>
        <v>644</v>
      </c>
      <c r="J88" s="126">
        <f t="shared" si="11"/>
        <v>0.96583850931677018</v>
      </c>
      <c r="K88" s="150">
        <f>+'I G'!C87</f>
        <v>2145309</v>
      </c>
      <c r="L88" s="150">
        <f>+'I G'!D87</f>
        <v>3112892</v>
      </c>
      <c r="M88" s="124">
        <f t="shared" si="12"/>
        <v>0.68916910705543266</v>
      </c>
      <c r="N88" s="126">
        <f t="shared" si="13"/>
        <v>0.10949133967682813</v>
      </c>
      <c r="O88" s="124">
        <f>+CGR!T90</f>
        <v>1400</v>
      </c>
      <c r="P88" s="126">
        <f t="shared" si="14"/>
        <v>1</v>
      </c>
      <c r="Q88" s="124">
        <f>+TM!G86</f>
        <v>99.81</v>
      </c>
      <c r="R88" s="126">
        <f t="shared" si="15"/>
        <v>0.99809999999999999</v>
      </c>
      <c r="S88" s="150">
        <f>+IRPi!C86</f>
        <v>7315000</v>
      </c>
      <c r="T88" s="150">
        <f>+IRPi!D86</f>
        <v>6568318</v>
      </c>
      <c r="U88" s="150">
        <f t="shared" si="16"/>
        <v>-746682</v>
      </c>
      <c r="V88" s="126">
        <f t="shared" si="9"/>
        <v>0.98897488384921817</v>
      </c>
      <c r="W88" s="131">
        <f>+'R E I'!C85</f>
        <v>100</v>
      </c>
      <c r="X88" s="131">
        <f>+'R E I'!D85</f>
        <v>100</v>
      </c>
      <c r="Y88" s="131">
        <f>+'R E I'!E85</f>
        <v>100</v>
      </c>
      <c r="Z88" s="131">
        <f>+'R E I'!F85</f>
        <v>100</v>
      </c>
      <c r="AA88" s="124">
        <v>4</v>
      </c>
      <c r="AB88" s="126">
        <f t="shared" si="17"/>
        <v>1</v>
      </c>
    </row>
    <row r="89" spans="1:28" x14ac:dyDescent="0.2">
      <c r="A89" s="124">
        <v>6106</v>
      </c>
      <c r="B89" s="124" t="s">
        <v>472</v>
      </c>
      <c r="C89" s="150">
        <f>+PREVISIONAL!AC95</f>
        <v>0</v>
      </c>
      <c r="D89" s="150">
        <f>+PREVISIONAL!AD95</f>
        <v>0</v>
      </c>
      <c r="E89" s="150">
        <f>+PREVISIONAL!AE95</f>
        <v>0</v>
      </c>
      <c r="F89" s="126">
        <f t="shared" si="10"/>
        <v>1</v>
      </c>
      <c r="G89" s="127">
        <f>+PATENTES!Q87</f>
        <v>914</v>
      </c>
      <c r="H89" s="127">
        <f>+PATENTES!R87</f>
        <v>256</v>
      </c>
      <c r="I89" s="127">
        <f>+PATENTES!S87</f>
        <v>1170</v>
      </c>
      <c r="J89" s="126">
        <f t="shared" si="11"/>
        <v>0.7811965811965812</v>
      </c>
      <c r="K89" s="150">
        <f>+'I G'!C88</f>
        <v>2278276</v>
      </c>
      <c r="L89" s="150">
        <f>+'I G'!D88</f>
        <v>5673196</v>
      </c>
      <c r="M89" s="124">
        <f t="shared" si="12"/>
        <v>0.4015859843375762</v>
      </c>
      <c r="N89" s="126">
        <f t="shared" si="13"/>
        <v>6.3801738891674134E-2</v>
      </c>
      <c r="O89" s="124">
        <f>+CGR!T91</f>
        <v>1300</v>
      </c>
      <c r="P89" s="126">
        <f t="shared" si="14"/>
        <v>0.9285714285714286</v>
      </c>
      <c r="Q89" s="124">
        <f>+TM!G87</f>
        <v>79.349999999999994</v>
      </c>
      <c r="R89" s="126">
        <f t="shared" si="15"/>
        <v>0.79349999999999998</v>
      </c>
      <c r="S89" s="150">
        <f>+IRPi!C87</f>
        <v>6534000</v>
      </c>
      <c r="T89" s="150">
        <f>+IRPi!D87</f>
        <v>8430854</v>
      </c>
      <c r="U89" s="150">
        <f t="shared" si="16"/>
        <v>1896854</v>
      </c>
      <c r="V89" s="126">
        <f t="shared" si="9"/>
        <v>1</v>
      </c>
      <c r="W89" s="131">
        <f>+'R E I'!C86</f>
        <v>95.83</v>
      </c>
      <c r="X89" s="131">
        <f>+'R E I'!D86</f>
        <v>89.685000000000002</v>
      </c>
      <c r="Y89" s="131">
        <f>+'R E I'!E86</f>
        <v>100</v>
      </c>
      <c r="Z89" s="131">
        <f>+'R E I'!F86</f>
        <v>100</v>
      </c>
      <c r="AA89" s="124">
        <v>4</v>
      </c>
      <c r="AB89" s="126">
        <f t="shared" si="17"/>
        <v>0.96378750000000002</v>
      </c>
    </row>
    <row r="90" spans="1:28" x14ac:dyDescent="0.2">
      <c r="A90" s="124">
        <v>6107</v>
      </c>
      <c r="B90" s="124" t="s">
        <v>473</v>
      </c>
      <c r="C90" s="150">
        <f>+PREVISIONAL!AC96</f>
        <v>0</v>
      </c>
      <c r="D90" s="150">
        <f>+PREVISIONAL!AD96</f>
        <v>0</v>
      </c>
      <c r="E90" s="150">
        <f>+PREVISIONAL!AE96</f>
        <v>0</v>
      </c>
      <c r="F90" s="126">
        <f t="shared" si="10"/>
        <v>1</v>
      </c>
      <c r="G90" s="127">
        <f>+PATENTES!Q88</f>
        <v>2876</v>
      </c>
      <c r="H90" s="127">
        <f>+PATENTES!R88</f>
        <v>471</v>
      </c>
      <c r="I90" s="127">
        <f>+PATENTES!S88</f>
        <v>3347</v>
      </c>
      <c r="J90" s="126">
        <f t="shared" si="11"/>
        <v>0.85927696444577228</v>
      </c>
      <c r="K90" s="150">
        <f>+'I G'!C89</f>
        <v>4952869</v>
      </c>
      <c r="L90" s="150">
        <f>+'I G'!D89</f>
        <v>4060725</v>
      </c>
      <c r="M90" s="124">
        <f t="shared" si="12"/>
        <v>1.2197006692154726</v>
      </c>
      <c r="N90" s="126">
        <f t="shared" si="13"/>
        <v>0.19377923199100128</v>
      </c>
      <c r="O90" s="124">
        <f>+CGR!T92</f>
        <v>1400</v>
      </c>
      <c r="P90" s="126">
        <f t="shared" si="14"/>
        <v>1</v>
      </c>
      <c r="Q90" s="124">
        <f>+TM!G88</f>
        <v>88.26</v>
      </c>
      <c r="R90" s="126">
        <f t="shared" si="15"/>
        <v>0.88260000000000005</v>
      </c>
      <c r="S90" s="150">
        <f>+IRPi!C88</f>
        <v>7676200</v>
      </c>
      <c r="T90" s="150">
        <f>+IRPi!D88</f>
        <v>9559669</v>
      </c>
      <c r="U90" s="150">
        <f t="shared" si="16"/>
        <v>1883469</v>
      </c>
      <c r="V90" s="126">
        <f t="shared" si="9"/>
        <v>1</v>
      </c>
      <c r="W90" s="131">
        <f>+'R E I'!C87</f>
        <v>100</v>
      </c>
      <c r="X90" s="131">
        <f>+'R E I'!D87</f>
        <v>100</v>
      </c>
      <c r="Y90" s="131">
        <f>+'R E I'!E87</f>
        <v>100</v>
      </c>
      <c r="Z90" s="131">
        <f>+'R E I'!F87</f>
        <v>100</v>
      </c>
      <c r="AA90" s="124">
        <v>4</v>
      </c>
      <c r="AB90" s="126">
        <f t="shared" si="17"/>
        <v>1</v>
      </c>
    </row>
    <row r="91" spans="1:28" x14ac:dyDescent="0.2">
      <c r="A91" s="124">
        <v>6108</v>
      </c>
      <c r="B91" s="124" t="s">
        <v>474</v>
      </c>
      <c r="C91" s="150">
        <f>+PREVISIONAL!AC97</f>
        <v>0</v>
      </c>
      <c r="D91" s="150">
        <f>+PREVISIONAL!AD97</f>
        <v>0</v>
      </c>
      <c r="E91" s="150">
        <f>+PREVISIONAL!AE97</f>
        <v>0</v>
      </c>
      <c r="F91" s="126">
        <f t="shared" si="10"/>
        <v>1</v>
      </c>
      <c r="G91" s="127">
        <f>+PATENTES!Q89</f>
        <v>1489</v>
      </c>
      <c r="H91" s="127">
        <f>+PATENTES!R89</f>
        <v>693</v>
      </c>
      <c r="I91" s="127">
        <f>+PATENTES!S89</f>
        <v>2182</v>
      </c>
      <c r="J91" s="126">
        <f t="shared" si="11"/>
        <v>0.68240146654445466</v>
      </c>
      <c r="K91" s="150">
        <f>+'I G'!C90</f>
        <v>6166871</v>
      </c>
      <c r="L91" s="150">
        <f>+'I G'!D90</f>
        <v>4805905</v>
      </c>
      <c r="M91" s="124">
        <f t="shared" si="12"/>
        <v>1.2831862053036838</v>
      </c>
      <c r="N91" s="126">
        <f t="shared" si="13"/>
        <v>0.20386545948616491</v>
      </c>
      <c r="O91" s="124">
        <f>+CGR!T93</f>
        <v>1400</v>
      </c>
      <c r="P91" s="126">
        <f t="shared" si="14"/>
        <v>1</v>
      </c>
      <c r="Q91" s="124">
        <f>+TM!G89</f>
        <v>94.6</v>
      </c>
      <c r="R91" s="126">
        <f t="shared" si="15"/>
        <v>0.94599999999999995</v>
      </c>
      <c r="S91" s="150">
        <f>+IRPi!C89</f>
        <v>11327860</v>
      </c>
      <c r="T91" s="150">
        <f>+IRPi!D89</f>
        <v>13206717</v>
      </c>
      <c r="U91" s="150">
        <f t="shared" si="16"/>
        <v>1878857</v>
      </c>
      <c r="V91" s="126">
        <f t="shared" si="9"/>
        <v>1</v>
      </c>
      <c r="W91" s="131">
        <f>+'R E I'!C88</f>
        <v>100</v>
      </c>
      <c r="X91" s="131">
        <f>+'R E I'!D88</f>
        <v>100</v>
      </c>
      <c r="Y91" s="131">
        <f>+'R E I'!E88</f>
        <v>100</v>
      </c>
      <c r="Z91" s="131">
        <f>+'R E I'!F88</f>
        <v>100</v>
      </c>
      <c r="AA91" s="124">
        <v>4</v>
      </c>
      <c r="AB91" s="126">
        <f t="shared" si="17"/>
        <v>1</v>
      </c>
    </row>
    <row r="92" spans="1:28" x14ac:dyDescent="0.2">
      <c r="A92" s="124">
        <v>6109</v>
      </c>
      <c r="B92" s="124" t="s">
        <v>475</v>
      </c>
      <c r="C92" s="150">
        <f>+PREVISIONAL!AC98</f>
        <v>0</v>
      </c>
      <c r="D92" s="150">
        <f>+PREVISIONAL!AD98</f>
        <v>0</v>
      </c>
      <c r="E92" s="150">
        <f>+PREVISIONAL!AE98</f>
        <v>0</v>
      </c>
      <c r="F92" s="126">
        <f t="shared" si="10"/>
        <v>1</v>
      </c>
      <c r="G92" s="127">
        <f>+PATENTES!Q90</f>
        <v>493</v>
      </c>
      <c r="H92" s="127">
        <f>+PATENTES!R90</f>
        <v>49</v>
      </c>
      <c r="I92" s="127">
        <f>+PATENTES!S90</f>
        <v>542</v>
      </c>
      <c r="J92" s="126">
        <f t="shared" si="11"/>
        <v>0.90959409594095941</v>
      </c>
      <c r="K92" s="150">
        <f>+'I G'!C91</f>
        <v>1729921</v>
      </c>
      <c r="L92" s="150">
        <f>+'I G'!D91</f>
        <v>2578023</v>
      </c>
      <c r="M92" s="124">
        <f t="shared" si="12"/>
        <v>0.6710262088429777</v>
      </c>
      <c r="N92" s="126">
        <f t="shared" si="13"/>
        <v>0.10660889731171752</v>
      </c>
      <c r="O92" s="124">
        <f>+CGR!T94</f>
        <v>1400</v>
      </c>
      <c r="P92" s="126">
        <f t="shared" si="14"/>
        <v>1</v>
      </c>
      <c r="Q92" s="124">
        <f>+TM!G90</f>
        <v>79.16</v>
      </c>
      <c r="R92" s="126">
        <f t="shared" si="15"/>
        <v>0.79159999999999997</v>
      </c>
      <c r="S92" s="150">
        <f>+IRPi!C90</f>
        <v>4439910</v>
      </c>
      <c r="T92" s="150">
        <f>+IRPi!D90</f>
        <v>5449917</v>
      </c>
      <c r="U92" s="150">
        <f t="shared" si="16"/>
        <v>1010007</v>
      </c>
      <c r="V92" s="126">
        <f t="shared" si="9"/>
        <v>1</v>
      </c>
      <c r="W92" s="131">
        <f>+'R E I'!C89</f>
        <v>100</v>
      </c>
      <c r="X92" s="131">
        <f>+'R E I'!D89</f>
        <v>100</v>
      </c>
      <c r="Y92" s="131">
        <f>+'R E I'!E89</f>
        <v>100</v>
      </c>
      <c r="Z92" s="131">
        <f>+'R E I'!F89</f>
        <v>100</v>
      </c>
      <c r="AA92" s="124">
        <v>4</v>
      </c>
      <c r="AB92" s="126">
        <f t="shared" si="17"/>
        <v>1</v>
      </c>
    </row>
    <row r="93" spans="1:28" x14ac:dyDescent="0.2">
      <c r="A93" s="124">
        <v>6110</v>
      </c>
      <c r="B93" s="124" t="s">
        <v>476</v>
      </c>
      <c r="C93" s="150">
        <f>+PREVISIONAL!AC99</f>
        <v>0</v>
      </c>
      <c r="D93" s="150">
        <f>+PREVISIONAL!AD99</f>
        <v>0</v>
      </c>
      <c r="E93" s="150">
        <f>+PREVISIONAL!AE99</f>
        <v>0</v>
      </c>
      <c r="F93" s="126">
        <f t="shared" si="10"/>
        <v>1</v>
      </c>
      <c r="G93" s="127">
        <f>+PATENTES!Q91</f>
        <v>2054</v>
      </c>
      <c r="H93" s="127">
        <f>+PATENTES!R91</f>
        <v>130</v>
      </c>
      <c r="I93" s="127">
        <f>+PATENTES!S91</f>
        <v>2184</v>
      </c>
      <c r="J93" s="126">
        <f t="shared" si="11"/>
        <v>0.94047619047619047</v>
      </c>
      <c r="K93" s="150">
        <f>+'I G'!C92</f>
        <v>3894522</v>
      </c>
      <c r="L93" s="150">
        <f>+'I G'!D92</f>
        <v>4661196</v>
      </c>
      <c r="M93" s="124">
        <f t="shared" si="12"/>
        <v>0.83551989661022619</v>
      </c>
      <c r="N93" s="126">
        <f t="shared" si="13"/>
        <v>0.13274273595542974</v>
      </c>
      <c r="O93" s="124">
        <f>+CGR!T95</f>
        <v>1400</v>
      </c>
      <c r="P93" s="126">
        <f t="shared" si="14"/>
        <v>1</v>
      </c>
      <c r="Q93" s="124">
        <f>+TM!G91</f>
        <v>61.91</v>
      </c>
      <c r="R93" s="126">
        <f t="shared" si="15"/>
        <v>0.61909999999999998</v>
      </c>
      <c r="S93" s="150">
        <f>+IRPi!C91</f>
        <v>6499200</v>
      </c>
      <c r="T93" s="150">
        <f>+IRPi!D91</f>
        <v>8395272</v>
      </c>
      <c r="U93" s="150">
        <f t="shared" si="16"/>
        <v>1896072</v>
      </c>
      <c r="V93" s="126">
        <f t="shared" si="9"/>
        <v>1</v>
      </c>
      <c r="W93" s="131">
        <f>+'R E I'!C90</f>
        <v>100</v>
      </c>
      <c r="X93" s="131">
        <f>+'R E I'!D90</f>
        <v>100</v>
      </c>
      <c r="Y93" s="131">
        <f>+'R E I'!E90</f>
        <v>100</v>
      </c>
      <c r="Z93" s="131">
        <f>+'R E I'!F90</f>
        <v>100</v>
      </c>
      <c r="AA93" s="124">
        <v>4</v>
      </c>
      <c r="AB93" s="126">
        <f t="shared" si="17"/>
        <v>1</v>
      </c>
    </row>
    <row r="94" spans="1:28" x14ac:dyDescent="0.2">
      <c r="A94" s="124">
        <v>6111</v>
      </c>
      <c r="B94" s="124" t="s">
        <v>477</v>
      </c>
      <c r="C94" s="150">
        <f>+PREVISIONAL!AC100</f>
        <v>0</v>
      </c>
      <c r="D94" s="150">
        <f>+PREVISIONAL!AD100</f>
        <v>0</v>
      </c>
      <c r="E94" s="150">
        <f>+PREVISIONAL!AE100</f>
        <v>0</v>
      </c>
      <c r="F94" s="126">
        <f t="shared" si="10"/>
        <v>1</v>
      </c>
      <c r="G94" s="127">
        <f>+PATENTES!Q92</f>
        <v>358452</v>
      </c>
      <c r="H94" s="127">
        <f>+PATENTES!R92</f>
        <v>107</v>
      </c>
      <c r="I94" s="127">
        <f>+PATENTES!S92</f>
        <v>358559</v>
      </c>
      <c r="J94" s="126">
        <f t="shared" si="11"/>
        <v>0.99970158328197034</v>
      </c>
      <c r="K94" s="150">
        <f>+'I G'!C93</f>
        <v>2212270</v>
      </c>
      <c r="L94" s="150">
        <f>+'I G'!D93</f>
        <v>1896349</v>
      </c>
      <c r="M94" s="124">
        <f t="shared" si="12"/>
        <v>1.166594334692612</v>
      </c>
      <c r="N94" s="126">
        <f t="shared" si="13"/>
        <v>0.18534199408711757</v>
      </c>
      <c r="O94" s="124">
        <f>+CGR!T96</f>
        <v>1400</v>
      </c>
      <c r="P94" s="126">
        <f t="shared" si="14"/>
        <v>1</v>
      </c>
      <c r="Q94" s="124">
        <f>+TM!G92</f>
        <v>96.97</v>
      </c>
      <c r="R94" s="126">
        <f t="shared" si="15"/>
        <v>0.96970000000000001</v>
      </c>
      <c r="S94" s="150">
        <f>+IRPi!C92</f>
        <v>4140023</v>
      </c>
      <c r="T94" s="150">
        <f>+IRPi!D92</f>
        <v>5003741</v>
      </c>
      <c r="U94" s="150">
        <f t="shared" si="16"/>
        <v>863718</v>
      </c>
      <c r="V94" s="126">
        <f t="shared" si="9"/>
        <v>1</v>
      </c>
      <c r="W94" s="131">
        <f>+'R E I'!C91</f>
        <v>100</v>
      </c>
      <c r="X94" s="131">
        <f>+'R E I'!D91</f>
        <v>100</v>
      </c>
      <c r="Y94" s="131">
        <f>+'R E I'!E91</f>
        <v>100</v>
      </c>
      <c r="Z94" s="131">
        <f>+'R E I'!F91</f>
        <v>100</v>
      </c>
      <c r="AA94" s="124">
        <v>4</v>
      </c>
      <c r="AB94" s="126">
        <f t="shared" si="17"/>
        <v>1</v>
      </c>
    </row>
    <row r="95" spans="1:28" x14ac:dyDescent="0.2">
      <c r="A95" s="124">
        <v>6112</v>
      </c>
      <c r="B95" s="124" t="s">
        <v>478</v>
      </c>
      <c r="C95" s="150">
        <f>+PREVISIONAL!AC101</f>
        <v>0</v>
      </c>
      <c r="D95" s="150">
        <f>+PREVISIONAL!AD101</f>
        <v>0</v>
      </c>
      <c r="E95" s="150">
        <f>+PREVISIONAL!AE101</f>
        <v>0</v>
      </c>
      <c r="F95" s="126">
        <f t="shared" si="10"/>
        <v>1</v>
      </c>
      <c r="G95" s="127">
        <f>+PATENTES!Q93</f>
        <v>270</v>
      </c>
      <c r="H95" s="127">
        <f>+PATENTES!R93</f>
        <v>164</v>
      </c>
      <c r="I95" s="127">
        <f>+PATENTES!S93</f>
        <v>434</v>
      </c>
      <c r="J95" s="126">
        <f t="shared" si="11"/>
        <v>0.62211981566820274</v>
      </c>
      <c r="K95" s="150">
        <f>+'I G'!C94</f>
        <v>1465617</v>
      </c>
      <c r="L95" s="150">
        <f>+'I G'!D94</f>
        <v>2323786</v>
      </c>
      <c r="M95" s="124">
        <f t="shared" si="12"/>
        <v>0.63070222473153725</v>
      </c>
      <c r="N95" s="126">
        <f t="shared" si="13"/>
        <v>0.10020244786952913</v>
      </c>
      <c r="O95" s="124">
        <f>+CGR!T97</f>
        <v>1400</v>
      </c>
      <c r="P95" s="126">
        <f t="shared" si="14"/>
        <v>1</v>
      </c>
      <c r="Q95" s="124">
        <f>+TM!G93</f>
        <v>97.22</v>
      </c>
      <c r="R95" s="126">
        <f t="shared" si="15"/>
        <v>0.97219999999999995</v>
      </c>
      <c r="S95" s="150">
        <f>+IRPi!C93</f>
        <v>4850530</v>
      </c>
      <c r="T95" s="150">
        <f>+IRPi!D93</f>
        <v>4722959</v>
      </c>
      <c r="U95" s="150">
        <f t="shared" si="16"/>
        <v>-127571</v>
      </c>
      <c r="V95" s="126">
        <f t="shared" si="9"/>
        <v>0.99811635329032788</v>
      </c>
      <c r="W95" s="131">
        <f>+'R E I'!C92</f>
        <v>100</v>
      </c>
      <c r="X95" s="131">
        <f>+'R E I'!D92</f>
        <v>100</v>
      </c>
      <c r="Y95" s="131">
        <f>+'R E I'!E92</f>
        <v>0</v>
      </c>
      <c r="Z95" s="131">
        <f>+'R E I'!F92</f>
        <v>100</v>
      </c>
      <c r="AA95" s="124">
        <v>4</v>
      </c>
      <c r="AB95" s="126">
        <f t="shared" si="17"/>
        <v>0.75</v>
      </c>
    </row>
    <row r="96" spans="1:28" x14ac:dyDescent="0.2">
      <c r="A96" s="124">
        <v>6113</v>
      </c>
      <c r="B96" s="124" t="s">
        <v>479</v>
      </c>
      <c r="C96" s="150">
        <f>+PREVISIONAL!AC102</f>
        <v>0</v>
      </c>
      <c r="D96" s="150">
        <f>+PREVISIONAL!AD102</f>
        <v>0</v>
      </c>
      <c r="E96" s="150">
        <f>+PREVISIONAL!AE102</f>
        <v>0</v>
      </c>
      <c r="F96" s="126">
        <f t="shared" si="10"/>
        <v>1</v>
      </c>
      <c r="G96" s="127">
        <f>+PATENTES!Q94</f>
        <v>595</v>
      </c>
      <c r="H96" s="127">
        <f>+PATENTES!R94</f>
        <v>160</v>
      </c>
      <c r="I96" s="127">
        <f>+PATENTES!S94</f>
        <v>755</v>
      </c>
      <c r="J96" s="126">
        <f t="shared" si="11"/>
        <v>0.78807947019867552</v>
      </c>
      <c r="K96" s="150">
        <f>+'I G'!C95</f>
        <v>1895745</v>
      </c>
      <c r="L96" s="150">
        <f>+'I G'!D95</f>
        <v>2624655</v>
      </c>
      <c r="M96" s="124">
        <f t="shared" si="12"/>
        <v>0.72228350011715825</v>
      </c>
      <c r="N96" s="126">
        <f t="shared" si="13"/>
        <v>0.114752369548589</v>
      </c>
      <c r="O96" s="124">
        <f>+CGR!T98</f>
        <v>1400</v>
      </c>
      <c r="P96" s="126">
        <f t="shared" si="14"/>
        <v>1</v>
      </c>
      <c r="Q96" s="124">
        <f>+TM!G94</f>
        <v>86.68</v>
      </c>
      <c r="R96" s="126">
        <f t="shared" si="15"/>
        <v>0.86680000000000001</v>
      </c>
      <c r="S96" s="150">
        <f>+IRPi!C94</f>
        <v>5008860</v>
      </c>
      <c r="T96" s="150">
        <f>+IRPi!D94</f>
        <v>6123827</v>
      </c>
      <c r="U96" s="150">
        <f t="shared" si="16"/>
        <v>1114967</v>
      </c>
      <c r="V96" s="126">
        <f t="shared" si="9"/>
        <v>1</v>
      </c>
      <c r="W96" s="131">
        <f>+'R E I'!C93</f>
        <v>100</v>
      </c>
      <c r="X96" s="131">
        <f>+'R E I'!D93</f>
        <v>100</v>
      </c>
      <c r="Y96" s="131">
        <f>+'R E I'!E93</f>
        <v>100</v>
      </c>
      <c r="Z96" s="131">
        <f>+'R E I'!F93</f>
        <v>100</v>
      </c>
      <c r="AA96" s="124">
        <v>4</v>
      </c>
      <c r="AB96" s="126">
        <f t="shared" si="17"/>
        <v>1</v>
      </c>
    </row>
    <row r="97" spans="1:28" x14ac:dyDescent="0.2">
      <c r="A97" s="124">
        <v>6114</v>
      </c>
      <c r="B97" s="124" t="s">
        <v>480</v>
      </c>
      <c r="C97" s="150">
        <f>+PREVISIONAL!AC103</f>
        <v>0</v>
      </c>
      <c r="D97" s="150">
        <f>+PREVISIONAL!AD103</f>
        <v>0</v>
      </c>
      <c r="E97" s="150">
        <f>+PREVISIONAL!AE103</f>
        <v>0</v>
      </c>
      <c r="F97" s="126">
        <f t="shared" si="10"/>
        <v>1</v>
      </c>
      <c r="G97" s="127">
        <f>+PATENTES!Q95</f>
        <v>1071</v>
      </c>
      <c r="H97" s="127">
        <f>+PATENTES!R95</f>
        <v>90</v>
      </c>
      <c r="I97" s="127">
        <f>+PATENTES!S95</f>
        <v>1161</v>
      </c>
      <c r="J97" s="126">
        <f t="shared" si="11"/>
        <v>0.92248062015503873</v>
      </c>
      <c r="K97" s="150">
        <f>+'I G'!C96</f>
        <v>1453603</v>
      </c>
      <c r="L97" s="150">
        <f>+'I G'!D96</f>
        <v>3168488</v>
      </c>
      <c r="M97" s="124">
        <f t="shared" si="12"/>
        <v>0.45876866189804094</v>
      </c>
      <c r="N97" s="126">
        <f t="shared" si="13"/>
        <v>7.2886603416658979E-2</v>
      </c>
      <c r="O97" s="124">
        <f>+CGR!T99</f>
        <v>1400</v>
      </c>
      <c r="P97" s="126">
        <f t="shared" si="14"/>
        <v>1</v>
      </c>
      <c r="Q97" s="124">
        <f>+TM!G95</f>
        <v>84.31</v>
      </c>
      <c r="R97" s="126">
        <f t="shared" si="15"/>
        <v>0.84310000000000007</v>
      </c>
      <c r="S97" s="150">
        <f>+IRPi!C95</f>
        <v>4122827</v>
      </c>
      <c r="T97" s="150">
        <f>+IRPi!D95</f>
        <v>4899897</v>
      </c>
      <c r="U97" s="150">
        <f t="shared" si="16"/>
        <v>777070</v>
      </c>
      <c r="V97" s="126">
        <f t="shared" si="9"/>
        <v>1</v>
      </c>
      <c r="W97" s="131">
        <f>+'R E I'!C94</f>
        <v>100</v>
      </c>
      <c r="X97" s="131">
        <f>+'R E I'!D94</f>
        <v>100</v>
      </c>
      <c r="Y97" s="131">
        <f>+'R E I'!E94</f>
        <v>100</v>
      </c>
      <c r="Z97" s="131">
        <f>+'R E I'!F94</f>
        <v>100</v>
      </c>
      <c r="AA97" s="124">
        <v>4</v>
      </c>
      <c r="AB97" s="126">
        <f t="shared" si="17"/>
        <v>1</v>
      </c>
    </row>
    <row r="98" spans="1:28" x14ac:dyDescent="0.2">
      <c r="A98" s="124">
        <v>6115</v>
      </c>
      <c r="B98" s="124" t="s">
        <v>481</v>
      </c>
      <c r="C98" s="150">
        <f>+PREVISIONAL!AC104</f>
        <v>0</v>
      </c>
      <c r="D98" s="150">
        <f>+PREVISIONAL!AD104</f>
        <v>0</v>
      </c>
      <c r="E98" s="150">
        <f>+PREVISIONAL!AE104</f>
        <v>0</v>
      </c>
      <c r="F98" s="126">
        <f t="shared" si="10"/>
        <v>1</v>
      </c>
      <c r="G98" s="127">
        <f>+PATENTES!Q96</f>
        <v>0</v>
      </c>
      <c r="H98" s="127">
        <f>+PATENTES!R96</f>
        <v>0</v>
      </c>
      <c r="I98" s="127">
        <f>+PATENTES!S96</f>
        <v>0</v>
      </c>
      <c r="J98" s="126">
        <f t="shared" si="11"/>
        <v>0</v>
      </c>
      <c r="K98" s="150">
        <f>+'I G'!C97</f>
        <v>4686685</v>
      </c>
      <c r="L98" s="150">
        <f>+'I G'!D97</f>
        <v>8115427</v>
      </c>
      <c r="M98" s="124">
        <f t="shared" si="12"/>
        <v>0.5775031923766919</v>
      </c>
      <c r="N98" s="126">
        <f t="shared" si="13"/>
        <v>9.1750482651688295E-2</v>
      </c>
      <c r="O98" s="124">
        <f>+CGR!T100</f>
        <v>1400</v>
      </c>
      <c r="P98" s="126">
        <f t="shared" si="14"/>
        <v>1</v>
      </c>
      <c r="Q98" s="124">
        <f>+TM!G96</f>
        <v>88.8</v>
      </c>
      <c r="R98" s="126">
        <f t="shared" si="15"/>
        <v>0.88800000000000001</v>
      </c>
      <c r="S98" s="150">
        <f>+IRPi!C96</f>
        <v>12207100</v>
      </c>
      <c r="T98" s="150">
        <f>+IRPi!D96</f>
        <v>15785823</v>
      </c>
      <c r="U98" s="150">
        <f t="shared" si="16"/>
        <v>3578723</v>
      </c>
      <c r="V98" s="126">
        <f t="shared" si="9"/>
        <v>1</v>
      </c>
      <c r="W98" s="131">
        <f>+'R E I'!C95</f>
        <v>8.33</v>
      </c>
      <c r="X98" s="131">
        <f>+'R E I'!D95</f>
        <v>0</v>
      </c>
      <c r="Y98" s="131">
        <f>+'R E I'!E95</f>
        <v>100</v>
      </c>
      <c r="Z98" s="131">
        <f>+'R E I'!F95</f>
        <v>100</v>
      </c>
      <c r="AA98" s="124">
        <v>4</v>
      </c>
      <c r="AB98" s="126">
        <f t="shared" si="17"/>
        <v>0.52082499999999998</v>
      </c>
    </row>
    <row r="99" spans="1:28" x14ac:dyDescent="0.2">
      <c r="A99" s="124">
        <v>6116</v>
      </c>
      <c r="B99" s="124" t="s">
        <v>482</v>
      </c>
      <c r="C99" s="150">
        <f>+PREVISIONAL!AC105</f>
        <v>0</v>
      </c>
      <c r="D99" s="150">
        <f>+PREVISIONAL!AD105</f>
        <v>0</v>
      </c>
      <c r="E99" s="150">
        <f>+PREVISIONAL!AE105</f>
        <v>0</v>
      </c>
      <c r="F99" s="126">
        <f t="shared" si="10"/>
        <v>1</v>
      </c>
      <c r="G99" s="127">
        <f>+PATENTES!Q97</f>
        <v>1533</v>
      </c>
      <c r="H99" s="127">
        <f>+PATENTES!R97</f>
        <v>84</v>
      </c>
      <c r="I99" s="127">
        <f>+PATENTES!S97</f>
        <v>1617</v>
      </c>
      <c r="J99" s="126">
        <f t="shared" si="11"/>
        <v>0.94805194805194803</v>
      </c>
      <c r="K99" s="150">
        <f>+'I G'!C98</f>
        <v>3621515</v>
      </c>
      <c r="L99" s="150">
        <f>+'I G'!D98</f>
        <v>3920054</v>
      </c>
      <c r="M99" s="124">
        <f t="shared" si="12"/>
        <v>0.9238431409363238</v>
      </c>
      <c r="N99" s="126">
        <f t="shared" si="13"/>
        <v>0.14677503985133028</v>
      </c>
      <c r="O99" s="124">
        <f>+CGR!T101</f>
        <v>1400</v>
      </c>
      <c r="P99" s="126">
        <f t="shared" si="14"/>
        <v>1</v>
      </c>
      <c r="Q99" s="124">
        <f>+TM!G97</f>
        <v>86.03</v>
      </c>
      <c r="R99" s="126">
        <f t="shared" si="15"/>
        <v>0.86030000000000006</v>
      </c>
      <c r="S99" s="150">
        <f>+IRPi!C97</f>
        <v>6675700</v>
      </c>
      <c r="T99" s="150">
        <f>+IRPi!D97</f>
        <v>8301232</v>
      </c>
      <c r="U99" s="150">
        <f t="shared" si="16"/>
        <v>1625532</v>
      </c>
      <c r="V99" s="126">
        <f t="shared" si="9"/>
        <v>1</v>
      </c>
      <c r="W99" s="131">
        <f>+'R E I'!C96</f>
        <v>100</v>
      </c>
      <c r="X99" s="131">
        <f>+'R E I'!D96</f>
        <v>100</v>
      </c>
      <c r="Y99" s="131">
        <f>+'R E I'!E96</f>
        <v>100</v>
      </c>
      <c r="Z99" s="131">
        <f>+'R E I'!F96</f>
        <v>100</v>
      </c>
      <c r="AA99" s="124">
        <v>4</v>
      </c>
      <c r="AB99" s="126">
        <f t="shared" si="17"/>
        <v>1</v>
      </c>
    </row>
    <row r="100" spans="1:28" x14ac:dyDescent="0.2">
      <c r="A100" s="124">
        <v>6117</v>
      </c>
      <c r="B100" s="124" t="s">
        <v>483</v>
      </c>
      <c r="C100" s="150">
        <f>+PREVISIONAL!AC106</f>
        <v>0</v>
      </c>
      <c r="D100" s="150">
        <f>+PREVISIONAL!AD106</f>
        <v>341536440</v>
      </c>
      <c r="E100" s="150">
        <f>+PREVISIONAL!AE106</f>
        <v>341536440</v>
      </c>
      <c r="F100" s="126">
        <f t="shared" si="10"/>
        <v>0</v>
      </c>
      <c r="G100" s="127">
        <f>+PATENTES!Q98</f>
        <v>3101</v>
      </c>
      <c r="H100" s="127">
        <f>+PATENTES!R98</f>
        <v>734</v>
      </c>
      <c r="I100" s="127">
        <f>+PATENTES!S98</f>
        <v>3835</v>
      </c>
      <c r="J100" s="126">
        <f t="shared" si="11"/>
        <v>0.80860495436766622</v>
      </c>
      <c r="K100" s="150">
        <f>+'I G'!C99</f>
        <v>4075263</v>
      </c>
      <c r="L100" s="150">
        <f>+'I G'!D99</f>
        <v>5782542</v>
      </c>
      <c r="M100" s="124">
        <f t="shared" si="12"/>
        <v>0.70475285782619479</v>
      </c>
      <c r="N100" s="126">
        <f t="shared" si="13"/>
        <v>0.11196719898568612</v>
      </c>
      <c r="O100" s="124">
        <f>+CGR!T102</f>
        <v>1400</v>
      </c>
      <c r="P100" s="126">
        <f t="shared" si="14"/>
        <v>1</v>
      </c>
      <c r="Q100" s="124">
        <f>+TM!G98</f>
        <v>99.81</v>
      </c>
      <c r="R100" s="126">
        <f t="shared" si="15"/>
        <v>0.99809999999999999</v>
      </c>
      <c r="S100" s="150">
        <f>+IRPi!C98</f>
        <v>11830684</v>
      </c>
      <c r="T100" s="150">
        <f>+IRPi!D98</f>
        <v>13864728</v>
      </c>
      <c r="U100" s="150">
        <f t="shared" si="16"/>
        <v>2034044</v>
      </c>
      <c r="V100" s="126">
        <f t="shared" si="9"/>
        <v>1</v>
      </c>
      <c r="W100" s="131">
        <f>+'R E I'!C97</f>
        <v>100</v>
      </c>
      <c r="X100" s="131">
        <f>+'R E I'!D97</f>
        <v>100</v>
      </c>
      <c r="Y100" s="131">
        <f>+'R E I'!E97</f>
        <v>100</v>
      </c>
      <c r="Z100" s="131">
        <f>+'R E I'!F97</f>
        <v>100</v>
      </c>
      <c r="AA100" s="124">
        <v>4</v>
      </c>
      <c r="AB100" s="126">
        <f t="shared" si="17"/>
        <v>1</v>
      </c>
    </row>
    <row r="101" spans="1:28" x14ac:dyDescent="0.2">
      <c r="A101" s="124">
        <v>6201</v>
      </c>
      <c r="B101" s="124" t="s">
        <v>484</v>
      </c>
      <c r="C101" s="150">
        <f>+PREVISIONAL!AC107</f>
        <v>0</v>
      </c>
      <c r="D101" s="150">
        <f>+PREVISIONAL!AD107</f>
        <v>0</v>
      </c>
      <c r="E101" s="150">
        <f>+PREVISIONAL!AE107</f>
        <v>0</v>
      </c>
      <c r="F101" s="126">
        <f t="shared" si="10"/>
        <v>1</v>
      </c>
      <c r="G101" s="127">
        <f>+PATENTES!Q99</f>
        <v>46615</v>
      </c>
      <c r="H101" s="127">
        <f>+PATENTES!R99</f>
        <v>3768</v>
      </c>
      <c r="I101" s="127">
        <f>+PATENTES!S99</f>
        <v>50383</v>
      </c>
      <c r="J101" s="126">
        <f t="shared" si="11"/>
        <v>0.92521286942024095</v>
      </c>
      <c r="K101" s="150">
        <f>+'I G'!C100</f>
        <v>2622350</v>
      </c>
      <c r="L101" s="150">
        <f>+'I G'!D100</f>
        <v>7203428</v>
      </c>
      <c r="M101" s="124">
        <f t="shared" si="12"/>
        <v>0.36404195335887302</v>
      </c>
      <c r="N101" s="126">
        <f t="shared" si="13"/>
        <v>5.7836952881038427E-2</v>
      </c>
      <c r="O101" s="124">
        <f>+CGR!T103</f>
        <v>1400</v>
      </c>
      <c r="P101" s="126">
        <f t="shared" si="14"/>
        <v>1</v>
      </c>
      <c r="Q101" s="124">
        <f>+TM!G99</f>
        <v>81.53</v>
      </c>
      <c r="R101" s="126">
        <f t="shared" si="15"/>
        <v>0.81530000000000002</v>
      </c>
      <c r="S101" s="150">
        <f>+IRPi!C99</f>
        <v>12794559</v>
      </c>
      <c r="T101" s="150">
        <f>+IRPi!D99</f>
        <v>17184954</v>
      </c>
      <c r="U101" s="150">
        <f t="shared" si="16"/>
        <v>4390395</v>
      </c>
      <c r="V101" s="126">
        <f t="shared" si="9"/>
        <v>1</v>
      </c>
      <c r="W101" s="131">
        <f>+'R E I'!C98</f>
        <v>100</v>
      </c>
      <c r="X101" s="131">
        <f>+'R E I'!D98</f>
        <v>100</v>
      </c>
      <c r="Y101" s="131">
        <f>+'R E I'!E98</f>
        <v>100</v>
      </c>
      <c r="Z101" s="131">
        <f>+'R E I'!F98</f>
        <v>100</v>
      </c>
      <c r="AA101" s="124">
        <v>4</v>
      </c>
      <c r="AB101" s="126">
        <f t="shared" si="17"/>
        <v>1</v>
      </c>
    </row>
    <row r="102" spans="1:28" x14ac:dyDescent="0.2">
      <c r="A102" s="124">
        <v>6202</v>
      </c>
      <c r="B102" s="124" t="s">
        <v>485</v>
      </c>
      <c r="C102" s="150">
        <f>+PREVISIONAL!AC108</f>
        <v>0</v>
      </c>
      <c r="D102" s="150">
        <f>+PREVISIONAL!AD108</f>
        <v>0</v>
      </c>
      <c r="E102" s="150">
        <f>+PREVISIONAL!AE108</f>
        <v>0</v>
      </c>
      <c r="F102" s="126">
        <f t="shared" si="10"/>
        <v>1</v>
      </c>
      <c r="G102" s="127">
        <f>+PATENTES!Q100</f>
        <v>168</v>
      </c>
      <c r="H102" s="127">
        <f>+PATENTES!R100</f>
        <v>37</v>
      </c>
      <c r="I102" s="127">
        <f>+PATENTES!S100</f>
        <v>205</v>
      </c>
      <c r="J102" s="126">
        <f t="shared" si="11"/>
        <v>0.81951219512195117</v>
      </c>
      <c r="K102" s="150">
        <f>+'I G'!C101</f>
        <v>1863400</v>
      </c>
      <c r="L102" s="150">
        <f>+'I G'!D101</f>
        <v>1823456</v>
      </c>
      <c r="M102" s="124">
        <f t="shared" si="12"/>
        <v>1.0219056560728639</v>
      </c>
      <c r="N102" s="126">
        <f t="shared" si="13"/>
        <v>0.16235466471329524</v>
      </c>
      <c r="O102" s="124">
        <f>+CGR!T104</f>
        <v>1400</v>
      </c>
      <c r="P102" s="126">
        <f t="shared" si="14"/>
        <v>1</v>
      </c>
      <c r="Q102" s="124">
        <f>+TM!G100</f>
        <v>99.53</v>
      </c>
      <c r="R102" s="126">
        <f t="shared" si="15"/>
        <v>0.99529999999999996</v>
      </c>
      <c r="S102" s="150">
        <f>+IRPi!C100</f>
        <v>3244371</v>
      </c>
      <c r="T102" s="150">
        <f>+IRPi!D100</f>
        <v>4074417</v>
      </c>
      <c r="U102" s="150">
        <f t="shared" si="16"/>
        <v>830046</v>
      </c>
      <c r="V102" s="126">
        <f t="shared" si="9"/>
        <v>1</v>
      </c>
      <c r="W102" s="131">
        <f>+'R E I'!C99</f>
        <v>100</v>
      </c>
      <c r="X102" s="131">
        <f>+'R E I'!D99</f>
        <v>100</v>
      </c>
      <c r="Y102" s="131">
        <f>+'R E I'!E99</f>
        <v>58.330000000000005</v>
      </c>
      <c r="Z102" s="131">
        <f>+'R E I'!F99</f>
        <v>100</v>
      </c>
      <c r="AA102" s="124">
        <v>4</v>
      </c>
      <c r="AB102" s="126">
        <f t="shared" si="17"/>
        <v>0.89582499999999998</v>
      </c>
    </row>
    <row r="103" spans="1:28" x14ac:dyDescent="0.2">
      <c r="A103" s="124">
        <v>6203</v>
      </c>
      <c r="B103" s="124" t="s">
        <v>486</v>
      </c>
      <c r="C103" s="150">
        <f>+PREVISIONAL!AC109</f>
        <v>0</v>
      </c>
      <c r="D103" s="150">
        <f>+PREVISIONAL!AD109</f>
        <v>0</v>
      </c>
      <c r="E103" s="150">
        <f>+PREVISIONAL!AE109</f>
        <v>0</v>
      </c>
      <c r="F103" s="126">
        <f t="shared" si="10"/>
        <v>1</v>
      </c>
      <c r="G103" s="127">
        <f>+PATENTES!Q101</f>
        <v>367</v>
      </c>
      <c r="H103" s="127">
        <f>+PATENTES!R101</f>
        <v>14</v>
      </c>
      <c r="I103" s="127">
        <f>+PATENTES!S101</f>
        <v>381</v>
      </c>
      <c r="J103" s="126">
        <f t="shared" si="11"/>
        <v>0.96325459317585305</v>
      </c>
      <c r="K103" s="150">
        <f>+'I G'!C102</f>
        <v>1674052</v>
      </c>
      <c r="L103" s="150">
        <f>+'I G'!D102</f>
        <v>1764315</v>
      </c>
      <c r="M103" s="124">
        <f t="shared" si="12"/>
        <v>0.94883963464574073</v>
      </c>
      <c r="N103" s="126">
        <f t="shared" si="13"/>
        <v>0.15074634320118765</v>
      </c>
      <c r="O103" s="124">
        <f>+CGR!T105</f>
        <v>1400</v>
      </c>
      <c r="P103" s="126">
        <f t="shared" si="14"/>
        <v>1</v>
      </c>
      <c r="Q103" s="124">
        <f>+TM!G101</f>
        <v>79.38</v>
      </c>
      <c r="R103" s="126">
        <f t="shared" si="15"/>
        <v>0.79379999999999995</v>
      </c>
      <c r="S103" s="150">
        <f>+IRPi!C101</f>
        <v>3780000</v>
      </c>
      <c r="T103" s="150">
        <f>+IRPi!D101</f>
        <v>4334890</v>
      </c>
      <c r="U103" s="150">
        <f t="shared" si="16"/>
        <v>554890</v>
      </c>
      <c r="V103" s="126">
        <f t="shared" si="9"/>
        <v>1</v>
      </c>
      <c r="W103" s="131">
        <f>+'R E I'!C100</f>
        <v>100</v>
      </c>
      <c r="X103" s="131">
        <f>+'R E I'!D100</f>
        <v>100</v>
      </c>
      <c r="Y103" s="131">
        <f>+'R E I'!E100</f>
        <v>100</v>
      </c>
      <c r="Z103" s="131">
        <f>+'R E I'!F100</f>
        <v>100</v>
      </c>
      <c r="AA103" s="124">
        <v>4</v>
      </c>
      <c r="AB103" s="126">
        <f t="shared" si="17"/>
        <v>1</v>
      </c>
    </row>
    <row r="104" spans="1:28" x14ac:dyDescent="0.2">
      <c r="A104" s="124">
        <v>6204</v>
      </c>
      <c r="B104" s="124" t="s">
        <v>499</v>
      </c>
      <c r="C104" s="150">
        <f>+PREVISIONAL!AC110</f>
        <v>0</v>
      </c>
      <c r="D104" s="150">
        <f>+PREVISIONAL!AD110</f>
        <v>0</v>
      </c>
      <c r="E104" s="150">
        <f>+PREVISIONAL!AE110</f>
        <v>0</v>
      </c>
      <c r="F104" s="126">
        <f t="shared" si="10"/>
        <v>1</v>
      </c>
      <c r="G104" s="127">
        <f>+PATENTES!Q102</f>
        <v>384</v>
      </c>
      <c r="H104" s="127">
        <f>+PATENTES!R102</f>
        <v>20</v>
      </c>
      <c r="I104" s="127">
        <f>+PATENTES!S102</f>
        <v>404</v>
      </c>
      <c r="J104" s="126">
        <f t="shared" si="11"/>
        <v>0.95049504950495045</v>
      </c>
      <c r="K104" s="150">
        <f>+'I G'!C103</f>
        <v>9027977</v>
      </c>
      <c r="L104" s="150">
        <f>+'I G'!D103</f>
        <v>2828559</v>
      </c>
      <c r="M104" s="124">
        <f t="shared" si="12"/>
        <v>3.1917230646417485</v>
      </c>
      <c r="N104" s="126">
        <f t="shared" si="13"/>
        <v>0.50708313917058323</v>
      </c>
      <c r="O104" s="124">
        <f>+CGR!T106</f>
        <v>1400</v>
      </c>
      <c r="P104" s="126">
        <f t="shared" si="14"/>
        <v>1</v>
      </c>
      <c r="Q104" s="124">
        <f>+TM!G102</f>
        <v>88.44</v>
      </c>
      <c r="R104" s="126">
        <f t="shared" si="15"/>
        <v>0.88439999999999996</v>
      </c>
      <c r="S104" s="150">
        <f>+IRPi!C102</f>
        <v>6946216</v>
      </c>
      <c r="T104" s="150">
        <f>+IRPi!D102</f>
        <v>11673625</v>
      </c>
      <c r="U104" s="150">
        <f t="shared" si="16"/>
        <v>4727409</v>
      </c>
      <c r="V104" s="126">
        <f t="shared" si="9"/>
        <v>1</v>
      </c>
      <c r="W104" s="131">
        <f>+'R E I'!C101</f>
        <v>100</v>
      </c>
      <c r="X104" s="131">
        <f>+'R E I'!D101</f>
        <v>100</v>
      </c>
      <c r="Y104" s="131">
        <f>+'R E I'!E101</f>
        <v>100</v>
      </c>
      <c r="Z104" s="131">
        <f>+'R E I'!F101</f>
        <v>100</v>
      </c>
      <c r="AA104" s="124">
        <v>4</v>
      </c>
      <c r="AB104" s="126">
        <f t="shared" si="17"/>
        <v>1</v>
      </c>
    </row>
    <row r="105" spans="1:28" x14ac:dyDescent="0.2">
      <c r="A105" s="124">
        <v>6205</v>
      </c>
      <c r="B105" s="124" t="s">
        <v>487</v>
      </c>
      <c r="C105" s="150">
        <f>+PREVISIONAL!AC111</f>
        <v>0</v>
      </c>
      <c r="D105" s="150">
        <f>+PREVISIONAL!AD111</f>
        <v>0</v>
      </c>
      <c r="E105" s="150">
        <f>+PREVISIONAL!AE111</f>
        <v>0</v>
      </c>
      <c r="F105" s="126">
        <f t="shared" si="10"/>
        <v>1</v>
      </c>
      <c r="G105" s="127">
        <f>+PATENTES!Q103</f>
        <v>677</v>
      </c>
      <c r="H105" s="127">
        <f>+PATENTES!R103</f>
        <v>27</v>
      </c>
      <c r="I105" s="127">
        <f>+PATENTES!S103</f>
        <v>704</v>
      </c>
      <c r="J105" s="126">
        <f t="shared" si="11"/>
        <v>0.96164772727272729</v>
      </c>
      <c r="K105" s="150">
        <f>+'I G'!C104</f>
        <v>867799</v>
      </c>
      <c r="L105" s="150">
        <f>+'I G'!D104</f>
        <v>3920023</v>
      </c>
      <c r="M105" s="124">
        <f t="shared" si="12"/>
        <v>0.22137599702858887</v>
      </c>
      <c r="N105" s="126">
        <f t="shared" si="13"/>
        <v>3.5170982330471896E-2</v>
      </c>
      <c r="O105" s="124">
        <f>+CGR!T107</f>
        <v>1400</v>
      </c>
      <c r="P105" s="126">
        <f t="shared" si="14"/>
        <v>1</v>
      </c>
      <c r="Q105" s="124">
        <f>+TM!G103</f>
        <v>86.78</v>
      </c>
      <c r="R105" s="126">
        <f t="shared" si="15"/>
        <v>0.86780000000000002</v>
      </c>
      <c r="S105" s="150">
        <f>+IRPi!C103</f>
        <v>7327000</v>
      </c>
      <c r="T105" s="150">
        <f>+IRPi!D103</f>
        <v>8156819</v>
      </c>
      <c r="U105" s="150">
        <f t="shared" si="16"/>
        <v>829819</v>
      </c>
      <c r="V105" s="126">
        <f t="shared" si="9"/>
        <v>1</v>
      </c>
      <c r="W105" s="131">
        <f>+'R E I'!C102</f>
        <v>100</v>
      </c>
      <c r="X105" s="131">
        <f>+'R E I'!D102</f>
        <v>100</v>
      </c>
      <c r="Y105" s="131">
        <f>+'R E I'!E102</f>
        <v>100</v>
      </c>
      <c r="Z105" s="131">
        <f>+'R E I'!F102</f>
        <v>100</v>
      </c>
      <c r="AA105" s="124">
        <v>4</v>
      </c>
      <c r="AB105" s="126">
        <f t="shared" si="17"/>
        <v>1</v>
      </c>
    </row>
    <row r="106" spans="1:28" x14ac:dyDescent="0.2">
      <c r="A106" s="124">
        <v>6206</v>
      </c>
      <c r="B106" s="124" t="s">
        <v>488</v>
      </c>
      <c r="C106" s="150">
        <f>+PREVISIONAL!AC112</f>
        <v>0</v>
      </c>
      <c r="D106" s="150">
        <f>+PREVISIONAL!AD112</f>
        <v>0</v>
      </c>
      <c r="E106" s="150">
        <f>+PREVISIONAL!AE112</f>
        <v>0</v>
      </c>
      <c r="F106" s="126">
        <f t="shared" si="10"/>
        <v>1</v>
      </c>
      <c r="G106" s="127">
        <f>+PATENTES!Q104</f>
        <v>307</v>
      </c>
      <c r="H106" s="127">
        <f>+PATENTES!R104</f>
        <v>60</v>
      </c>
      <c r="I106" s="127">
        <f>+PATENTES!S104</f>
        <v>367</v>
      </c>
      <c r="J106" s="126">
        <f t="shared" si="11"/>
        <v>0.8365122615803815</v>
      </c>
      <c r="K106" s="150">
        <f>+'I G'!C105</f>
        <v>707145</v>
      </c>
      <c r="L106" s="150">
        <f>+'I G'!D105</f>
        <v>2209386</v>
      </c>
      <c r="M106" s="124">
        <f t="shared" si="12"/>
        <v>0.32006403589051435</v>
      </c>
      <c r="N106" s="126">
        <f t="shared" si="13"/>
        <v>5.0849986909244999E-2</v>
      </c>
      <c r="O106" s="124">
        <f>+CGR!T108</f>
        <v>1400</v>
      </c>
      <c r="P106" s="126">
        <f t="shared" si="14"/>
        <v>1</v>
      </c>
      <c r="Q106" s="124">
        <f>+TM!G104</f>
        <v>97.84</v>
      </c>
      <c r="R106" s="126">
        <f t="shared" si="15"/>
        <v>0.97840000000000005</v>
      </c>
      <c r="S106" s="150">
        <f>+IRPi!C104</f>
        <v>4607930</v>
      </c>
      <c r="T106" s="150">
        <f>+IRPi!D104</f>
        <v>4788739</v>
      </c>
      <c r="U106" s="150">
        <f t="shared" si="16"/>
        <v>180809</v>
      </c>
      <c r="V106" s="126">
        <f t="shared" si="9"/>
        <v>1</v>
      </c>
      <c r="W106" s="131">
        <f>+'R E I'!C103</f>
        <v>100</v>
      </c>
      <c r="X106" s="131">
        <f>+'R E I'!D103</f>
        <v>100</v>
      </c>
      <c r="Y106" s="131">
        <f>+'R E I'!E103</f>
        <v>100</v>
      </c>
      <c r="Z106" s="131">
        <f>+'R E I'!F103</f>
        <v>100</v>
      </c>
      <c r="AA106" s="124">
        <v>4</v>
      </c>
      <c r="AB106" s="126">
        <f t="shared" si="17"/>
        <v>1</v>
      </c>
    </row>
    <row r="107" spans="1:28" x14ac:dyDescent="0.2">
      <c r="A107" s="124">
        <v>6301</v>
      </c>
      <c r="B107" s="124" t="s">
        <v>489</v>
      </c>
      <c r="C107" s="150">
        <f>+PREVISIONAL!AC113</f>
        <v>473627</v>
      </c>
      <c r="D107" s="150">
        <f>+PREVISIONAL!AD113</f>
        <v>6362221453</v>
      </c>
      <c r="E107" s="150">
        <f>+PREVISIONAL!AE113</f>
        <v>6362695080</v>
      </c>
      <c r="F107" s="126">
        <f t="shared" si="10"/>
        <v>0</v>
      </c>
      <c r="G107" s="127">
        <f>+PATENTES!Q105</f>
        <v>5632</v>
      </c>
      <c r="H107" s="127">
        <f>+PATENTES!R105</f>
        <v>1053</v>
      </c>
      <c r="I107" s="127">
        <f>+PATENTES!S105</f>
        <v>6685</v>
      </c>
      <c r="J107" s="126">
        <f t="shared" si="11"/>
        <v>0.84248317127898276</v>
      </c>
      <c r="K107" s="150">
        <f>+'I G'!C106</f>
        <v>8165495</v>
      </c>
      <c r="L107" s="150">
        <f>+'I G'!D106</f>
        <v>5086772</v>
      </c>
      <c r="M107" s="124">
        <f t="shared" si="12"/>
        <v>1.6052410054942505</v>
      </c>
      <c r="N107" s="126">
        <f t="shared" si="13"/>
        <v>0.255031727911749</v>
      </c>
      <c r="O107" s="124">
        <f>+CGR!T109</f>
        <v>1400</v>
      </c>
      <c r="P107" s="126">
        <f t="shared" si="14"/>
        <v>1</v>
      </c>
      <c r="Q107" s="124">
        <f>+TM!G105</f>
        <v>99.81</v>
      </c>
      <c r="R107" s="126">
        <f t="shared" si="15"/>
        <v>0.99809999999999999</v>
      </c>
      <c r="S107" s="150">
        <f>+IRPi!C105</f>
        <v>17996100</v>
      </c>
      <c r="T107" s="150">
        <f>+IRPi!D105</f>
        <v>19987612</v>
      </c>
      <c r="U107" s="150">
        <f t="shared" si="16"/>
        <v>1991512</v>
      </c>
      <c r="V107" s="126">
        <f t="shared" si="9"/>
        <v>1</v>
      </c>
      <c r="W107" s="131">
        <f>+'R E I'!C104</f>
        <v>100</v>
      </c>
      <c r="X107" s="131">
        <f>+'R E I'!D104</f>
        <v>100</v>
      </c>
      <c r="Y107" s="131">
        <f>+'R E I'!E104</f>
        <v>100</v>
      </c>
      <c r="Z107" s="131">
        <f>+'R E I'!F104</f>
        <v>100</v>
      </c>
      <c r="AA107" s="124">
        <v>4</v>
      </c>
      <c r="AB107" s="126">
        <f t="shared" si="17"/>
        <v>1</v>
      </c>
    </row>
    <row r="108" spans="1:28" x14ac:dyDescent="0.2">
      <c r="A108" s="124">
        <v>6302</v>
      </c>
      <c r="B108" s="124" t="s">
        <v>490</v>
      </c>
      <c r="C108" s="150">
        <f>+PREVISIONAL!AC114</f>
        <v>0</v>
      </c>
      <c r="D108" s="150">
        <f>+PREVISIONAL!AD114</f>
        <v>0</v>
      </c>
      <c r="E108" s="150">
        <f>+PREVISIONAL!AE114</f>
        <v>0</v>
      </c>
      <c r="F108" s="126">
        <f t="shared" si="10"/>
        <v>1</v>
      </c>
      <c r="G108" s="127">
        <f>+PATENTES!Q106</f>
        <v>572</v>
      </c>
      <c r="H108" s="127">
        <f>+PATENTES!R106</f>
        <v>192</v>
      </c>
      <c r="I108" s="127">
        <f>+PATENTES!S106</f>
        <v>764</v>
      </c>
      <c r="J108" s="126">
        <f t="shared" si="11"/>
        <v>0.74869109947643975</v>
      </c>
      <c r="K108" s="150">
        <f>+'I G'!C107</f>
        <v>1473430</v>
      </c>
      <c r="L108" s="150">
        <f>+'I G'!D107</f>
        <v>2260277</v>
      </c>
      <c r="M108" s="124">
        <f t="shared" si="12"/>
        <v>0.65188027839065743</v>
      </c>
      <c r="N108" s="126">
        <f t="shared" si="13"/>
        <v>0.10356709878487887</v>
      </c>
      <c r="O108" s="124">
        <f>+CGR!T110</f>
        <v>1400</v>
      </c>
      <c r="P108" s="126">
        <f t="shared" si="14"/>
        <v>1</v>
      </c>
      <c r="Q108" s="124">
        <f>+TM!G106</f>
        <v>96.32</v>
      </c>
      <c r="R108" s="126">
        <f t="shared" si="15"/>
        <v>0.96319999999999995</v>
      </c>
      <c r="S108" s="150">
        <f>+IRPi!C106</f>
        <v>4335171</v>
      </c>
      <c r="T108" s="150">
        <f>+IRPi!D106</f>
        <v>5595693</v>
      </c>
      <c r="U108" s="150">
        <f t="shared" si="16"/>
        <v>1260522</v>
      </c>
      <c r="V108" s="126">
        <f t="shared" si="9"/>
        <v>1</v>
      </c>
      <c r="W108" s="131">
        <f>+'R E I'!C105</f>
        <v>100</v>
      </c>
      <c r="X108" s="131">
        <f>+'R E I'!D105</f>
        <v>100</v>
      </c>
      <c r="Y108" s="131">
        <f>+'R E I'!E105</f>
        <v>100</v>
      </c>
      <c r="Z108" s="131">
        <f>+'R E I'!F105</f>
        <v>100</v>
      </c>
      <c r="AA108" s="124">
        <v>4</v>
      </c>
      <c r="AB108" s="126">
        <f t="shared" si="17"/>
        <v>1</v>
      </c>
    </row>
    <row r="109" spans="1:28" x14ac:dyDescent="0.2">
      <c r="A109" s="124">
        <v>6303</v>
      </c>
      <c r="B109" s="124" t="s">
        <v>491</v>
      </c>
      <c r="C109" s="150">
        <f>+PREVISIONAL!AC115</f>
        <v>1483666511</v>
      </c>
      <c r="D109" s="150">
        <f>+PREVISIONAL!AD115</f>
        <v>0</v>
      </c>
      <c r="E109" s="150">
        <f>+PREVISIONAL!AE115</f>
        <v>1483666511</v>
      </c>
      <c r="F109" s="126">
        <f t="shared" si="10"/>
        <v>0</v>
      </c>
      <c r="G109" s="127">
        <f>+PATENTES!Q107</f>
        <v>1930</v>
      </c>
      <c r="H109" s="127">
        <f>+PATENTES!R107</f>
        <v>319</v>
      </c>
      <c r="I109" s="127">
        <f>+PATENTES!S107</f>
        <v>2249</v>
      </c>
      <c r="J109" s="126">
        <f t="shared" si="11"/>
        <v>0.85815918185860385</v>
      </c>
      <c r="K109" s="150">
        <f>+'I G'!C108</f>
        <v>2802385</v>
      </c>
      <c r="L109" s="150">
        <f>+'I G'!D108</f>
        <v>4035072</v>
      </c>
      <c r="M109" s="124">
        <f t="shared" si="12"/>
        <v>0.69450681425263294</v>
      </c>
      <c r="N109" s="126">
        <f t="shared" si="13"/>
        <v>0.11033936479263921</v>
      </c>
      <c r="O109" s="124">
        <f>+CGR!T111</f>
        <v>1400</v>
      </c>
      <c r="P109" s="126">
        <f t="shared" si="14"/>
        <v>1</v>
      </c>
      <c r="Q109" s="124">
        <f>+TM!G107</f>
        <v>96.49</v>
      </c>
      <c r="R109" s="126">
        <f t="shared" si="15"/>
        <v>0.96489999999999998</v>
      </c>
      <c r="S109" s="150">
        <f>+IRPi!C107</f>
        <v>8788758</v>
      </c>
      <c r="T109" s="150">
        <f>+IRPi!D107</f>
        <v>10334653</v>
      </c>
      <c r="U109" s="150">
        <f t="shared" si="16"/>
        <v>1545895</v>
      </c>
      <c r="V109" s="126">
        <f t="shared" si="9"/>
        <v>1</v>
      </c>
      <c r="W109" s="131">
        <f>+'R E I'!C106</f>
        <v>100</v>
      </c>
      <c r="X109" s="131">
        <f>+'R E I'!D106</f>
        <v>100</v>
      </c>
      <c r="Y109" s="131">
        <f>+'R E I'!E106</f>
        <v>100</v>
      </c>
      <c r="Z109" s="131">
        <f>+'R E I'!F106</f>
        <v>100</v>
      </c>
      <c r="AA109" s="124">
        <v>4</v>
      </c>
      <c r="AB109" s="126">
        <f t="shared" si="17"/>
        <v>1</v>
      </c>
    </row>
    <row r="110" spans="1:28" x14ac:dyDescent="0.2">
      <c r="A110" s="124">
        <v>6304</v>
      </c>
      <c r="B110" s="124" t="s">
        <v>492</v>
      </c>
      <c r="C110" s="150">
        <f>+PREVISIONAL!AC116</f>
        <v>2267578</v>
      </c>
      <c r="D110" s="150">
        <f>+PREVISIONAL!AD116</f>
        <v>0</v>
      </c>
      <c r="E110" s="150">
        <f>+PREVISIONAL!AE116</f>
        <v>2267578</v>
      </c>
      <c r="F110" s="126">
        <f t="shared" si="10"/>
        <v>0</v>
      </c>
      <c r="G110" s="127">
        <f>+PATENTES!Q108</f>
        <v>563</v>
      </c>
      <c r="H110" s="127">
        <f>+PATENTES!R108</f>
        <v>273</v>
      </c>
      <c r="I110" s="127">
        <f>+PATENTES!S108</f>
        <v>836</v>
      </c>
      <c r="J110" s="126">
        <f t="shared" si="11"/>
        <v>0.67344497607655507</v>
      </c>
      <c r="K110" s="150">
        <f>+'I G'!C109</f>
        <v>1089624</v>
      </c>
      <c r="L110" s="150">
        <f>+'I G'!D109</f>
        <v>1717862</v>
      </c>
      <c r="M110" s="124">
        <f t="shared" si="12"/>
        <v>0.63429076375168669</v>
      </c>
      <c r="N110" s="126">
        <f t="shared" si="13"/>
        <v>0.10077257491204489</v>
      </c>
      <c r="O110" s="124">
        <f>+CGR!T112</f>
        <v>1400</v>
      </c>
      <c r="P110" s="126">
        <f t="shared" si="14"/>
        <v>1</v>
      </c>
      <c r="Q110" s="124">
        <f>+TM!G108</f>
        <v>80.739999999999995</v>
      </c>
      <c r="R110" s="126">
        <f t="shared" si="15"/>
        <v>0.8073999999999999</v>
      </c>
      <c r="S110" s="150">
        <f>+IRPi!C108</f>
        <v>3114512</v>
      </c>
      <c r="T110" s="150">
        <f>+IRPi!D108</f>
        <v>3559998</v>
      </c>
      <c r="U110" s="150">
        <f t="shared" si="16"/>
        <v>445486</v>
      </c>
      <c r="V110" s="126">
        <f t="shared" si="9"/>
        <v>1</v>
      </c>
      <c r="W110" s="131">
        <f>+'R E I'!C107</f>
        <v>100</v>
      </c>
      <c r="X110" s="131">
        <f>+'R E I'!D107</f>
        <v>100</v>
      </c>
      <c r="Y110" s="131">
        <f>+'R E I'!E107</f>
        <v>75</v>
      </c>
      <c r="Z110" s="131">
        <f>+'R E I'!F107</f>
        <v>100</v>
      </c>
      <c r="AA110" s="124">
        <v>4</v>
      </c>
      <c r="AB110" s="126">
        <f t="shared" si="17"/>
        <v>0.9375</v>
      </c>
    </row>
    <row r="111" spans="1:28" x14ac:dyDescent="0.2">
      <c r="A111" s="124">
        <v>6305</v>
      </c>
      <c r="B111" s="124" t="s">
        <v>493</v>
      </c>
      <c r="C111" s="150">
        <f>+PREVISIONAL!AC117</f>
        <v>0</v>
      </c>
      <c r="D111" s="150">
        <f>+PREVISIONAL!AD117</f>
        <v>0</v>
      </c>
      <c r="E111" s="150">
        <f>+PREVISIONAL!AE117</f>
        <v>0</v>
      </c>
      <c r="F111" s="126">
        <f t="shared" si="10"/>
        <v>1</v>
      </c>
      <c r="G111" s="127">
        <f>+PATENTES!Q109</f>
        <v>757</v>
      </c>
      <c r="H111" s="127">
        <f>+PATENTES!R109</f>
        <v>149</v>
      </c>
      <c r="I111" s="127">
        <f>+PATENTES!S109</f>
        <v>906</v>
      </c>
      <c r="J111" s="126">
        <f t="shared" si="11"/>
        <v>0.83554083885209718</v>
      </c>
      <c r="K111" s="150">
        <f>+'I G'!C110</f>
        <v>2489544</v>
      </c>
      <c r="L111" s="150">
        <f>+'I G'!D110</f>
        <v>2267963</v>
      </c>
      <c r="M111" s="124">
        <f t="shared" si="12"/>
        <v>1.0977004474940728</v>
      </c>
      <c r="N111" s="126">
        <f t="shared" si="13"/>
        <v>0.17439651796567326</v>
      </c>
      <c r="O111" s="124">
        <f>+CGR!T113</f>
        <v>1400</v>
      </c>
      <c r="P111" s="126">
        <f t="shared" si="14"/>
        <v>1</v>
      </c>
      <c r="Q111" s="124">
        <f>+TM!G109</f>
        <v>84.13</v>
      </c>
      <c r="R111" s="126">
        <f t="shared" si="15"/>
        <v>0.84129999999999994</v>
      </c>
      <c r="S111" s="150">
        <f>+IRPi!C109</f>
        <v>5206453</v>
      </c>
      <c r="T111" s="150">
        <f>+IRPi!D109</f>
        <v>6213686</v>
      </c>
      <c r="U111" s="150">
        <f t="shared" si="16"/>
        <v>1007233</v>
      </c>
      <c r="V111" s="126">
        <f t="shared" si="9"/>
        <v>1</v>
      </c>
      <c r="W111" s="131">
        <f>+'R E I'!C108</f>
        <v>100</v>
      </c>
      <c r="X111" s="131">
        <f>+'R E I'!D108</f>
        <v>100</v>
      </c>
      <c r="Y111" s="131">
        <f>+'R E I'!E108</f>
        <v>0</v>
      </c>
      <c r="Z111" s="131">
        <f>+'R E I'!F108</f>
        <v>100</v>
      </c>
      <c r="AA111" s="124">
        <v>4</v>
      </c>
      <c r="AB111" s="126">
        <f t="shared" si="17"/>
        <v>0.75</v>
      </c>
    </row>
    <row r="112" spans="1:28" x14ac:dyDescent="0.2">
      <c r="A112" s="124">
        <v>6306</v>
      </c>
      <c r="B112" s="124" t="s">
        <v>494</v>
      </c>
      <c r="C112" s="150">
        <f>+PREVISIONAL!AC118</f>
        <v>0</v>
      </c>
      <c r="D112" s="150">
        <f>+PREVISIONAL!AD118</f>
        <v>0</v>
      </c>
      <c r="E112" s="150">
        <f>+PREVISIONAL!AE118</f>
        <v>0</v>
      </c>
      <c r="F112" s="126">
        <f t="shared" si="10"/>
        <v>1</v>
      </c>
      <c r="G112" s="127">
        <f>+PATENTES!Q110</f>
        <v>316</v>
      </c>
      <c r="H112" s="127">
        <f>+PATENTES!R110</f>
        <v>65</v>
      </c>
      <c r="I112" s="127">
        <f>+PATENTES!S110</f>
        <v>381</v>
      </c>
      <c r="J112" s="126">
        <f t="shared" si="11"/>
        <v>0.82939632545931763</v>
      </c>
      <c r="K112" s="150">
        <f>+'I G'!C111</f>
        <v>2020102</v>
      </c>
      <c r="L112" s="150">
        <f>+'I G'!D111</f>
        <v>2518528</v>
      </c>
      <c r="M112" s="124">
        <f t="shared" si="12"/>
        <v>0.80209630387273834</v>
      </c>
      <c r="N112" s="126">
        <f t="shared" si="13"/>
        <v>0.12743258216563444</v>
      </c>
      <c r="O112" s="124">
        <f>+CGR!T114</f>
        <v>1400</v>
      </c>
      <c r="P112" s="126">
        <f t="shared" si="14"/>
        <v>1</v>
      </c>
      <c r="Q112" s="124">
        <f>+TM!G110</f>
        <v>91.19</v>
      </c>
      <c r="R112" s="126">
        <f t="shared" si="15"/>
        <v>0.91189999999999993</v>
      </c>
      <c r="S112" s="150">
        <f>+IRPi!C110</f>
        <v>3920499</v>
      </c>
      <c r="T112" s="150">
        <f>+IRPi!D110</f>
        <v>4861615</v>
      </c>
      <c r="U112" s="150">
        <f t="shared" si="16"/>
        <v>941116</v>
      </c>
      <c r="V112" s="126">
        <f t="shared" si="9"/>
        <v>1</v>
      </c>
      <c r="W112" s="131">
        <f>+'R E I'!C109</f>
        <v>100</v>
      </c>
      <c r="X112" s="131">
        <f>+'R E I'!D109</f>
        <v>100</v>
      </c>
      <c r="Y112" s="131">
        <f>+'R E I'!E109</f>
        <v>100</v>
      </c>
      <c r="Z112" s="131">
        <f>+'R E I'!F109</f>
        <v>100</v>
      </c>
      <c r="AA112" s="124">
        <v>4</v>
      </c>
      <c r="AB112" s="126">
        <f t="shared" si="17"/>
        <v>1</v>
      </c>
    </row>
    <row r="113" spans="1:28" x14ac:dyDescent="0.2">
      <c r="A113" s="124">
        <v>6307</v>
      </c>
      <c r="B113" s="124" t="s">
        <v>495</v>
      </c>
      <c r="C113" s="150">
        <f>+PREVISIONAL!AC119</f>
        <v>0</v>
      </c>
      <c r="D113" s="150">
        <f>+PREVISIONAL!AD119</f>
        <v>0</v>
      </c>
      <c r="E113" s="150">
        <f>+PREVISIONAL!AE119</f>
        <v>0</v>
      </c>
      <c r="F113" s="126">
        <f t="shared" si="10"/>
        <v>1</v>
      </c>
      <c r="G113" s="127">
        <f>+PATENTES!Q111</f>
        <v>992</v>
      </c>
      <c r="H113" s="127">
        <f>+PATENTES!R111</f>
        <v>109</v>
      </c>
      <c r="I113" s="127">
        <f>+PATENTES!S111</f>
        <v>1101</v>
      </c>
      <c r="J113" s="126">
        <f t="shared" si="11"/>
        <v>0.90099909173478654</v>
      </c>
      <c r="K113" s="150">
        <f>+'I G'!C112</f>
        <v>1703689</v>
      </c>
      <c r="L113" s="150">
        <f>+'I G'!D112</f>
        <v>2639422</v>
      </c>
      <c r="M113" s="124">
        <f t="shared" si="12"/>
        <v>0.64547806300015687</v>
      </c>
      <c r="N113" s="126">
        <f t="shared" si="13"/>
        <v>0.10254995055111578</v>
      </c>
      <c r="O113" s="124">
        <f>+CGR!T115</f>
        <v>1400</v>
      </c>
      <c r="P113" s="126">
        <f t="shared" si="14"/>
        <v>1</v>
      </c>
      <c r="Q113" s="124">
        <f>+TM!G111</f>
        <v>97.74</v>
      </c>
      <c r="R113" s="126">
        <f t="shared" si="15"/>
        <v>0.97739999999999994</v>
      </c>
      <c r="S113" s="150">
        <f>+IRPi!C111</f>
        <v>4193444</v>
      </c>
      <c r="T113" s="150">
        <f>+IRPi!D111</f>
        <v>4547801</v>
      </c>
      <c r="U113" s="150">
        <f t="shared" si="16"/>
        <v>354357</v>
      </c>
      <c r="V113" s="126">
        <f t="shared" si="9"/>
        <v>1</v>
      </c>
      <c r="W113" s="131">
        <f>+'R E I'!C110</f>
        <v>100</v>
      </c>
      <c r="X113" s="131">
        <f>+'R E I'!D110</f>
        <v>100</v>
      </c>
      <c r="Y113" s="131">
        <f>+'R E I'!E110</f>
        <v>100</v>
      </c>
      <c r="Z113" s="131">
        <f>+'R E I'!F110</f>
        <v>100</v>
      </c>
      <c r="AA113" s="124">
        <v>4</v>
      </c>
      <c r="AB113" s="126">
        <f t="shared" si="17"/>
        <v>1</v>
      </c>
    </row>
    <row r="114" spans="1:28" x14ac:dyDescent="0.2">
      <c r="A114" s="124">
        <v>6308</v>
      </c>
      <c r="B114" s="124" t="s">
        <v>496</v>
      </c>
      <c r="C114" s="150">
        <f>+PREVISIONAL!AC120</f>
        <v>0</v>
      </c>
      <c r="D114" s="150">
        <f>+PREVISIONAL!AD120</f>
        <v>0</v>
      </c>
      <c r="E114" s="150">
        <f>+PREVISIONAL!AE120</f>
        <v>0</v>
      </c>
      <c r="F114" s="126">
        <f t="shared" si="10"/>
        <v>1</v>
      </c>
      <c r="G114" s="127">
        <f>+PATENTES!Q112</f>
        <v>274</v>
      </c>
      <c r="H114" s="127">
        <f>+PATENTES!R112</f>
        <v>27</v>
      </c>
      <c r="I114" s="127">
        <f>+PATENTES!S112</f>
        <v>301</v>
      </c>
      <c r="J114" s="126">
        <f t="shared" si="11"/>
        <v>0.9102990033222591</v>
      </c>
      <c r="K114" s="150">
        <f>+'I G'!C113</f>
        <v>1004507</v>
      </c>
      <c r="L114" s="150">
        <f>+'I G'!D113</f>
        <v>1486608</v>
      </c>
      <c r="M114" s="124">
        <f t="shared" si="12"/>
        <v>0.67570401881329845</v>
      </c>
      <c r="N114" s="126">
        <f t="shared" si="13"/>
        <v>0.10735208164073133</v>
      </c>
      <c r="O114" s="124">
        <f>+CGR!T116</f>
        <v>1400</v>
      </c>
      <c r="P114" s="126">
        <f t="shared" si="14"/>
        <v>1</v>
      </c>
      <c r="Q114" s="124">
        <f>+TM!G112</f>
        <v>97.21</v>
      </c>
      <c r="R114" s="126">
        <f t="shared" si="15"/>
        <v>0.97209999999999996</v>
      </c>
      <c r="S114" s="150">
        <f>+IRPi!C112</f>
        <v>3403539</v>
      </c>
      <c r="T114" s="150">
        <f>+IRPi!D112</f>
        <v>3596306</v>
      </c>
      <c r="U114" s="150">
        <f t="shared" si="16"/>
        <v>192767</v>
      </c>
      <c r="V114" s="126">
        <f t="shared" si="9"/>
        <v>1</v>
      </c>
      <c r="W114" s="131">
        <f>+'R E I'!C111</f>
        <v>95.83</v>
      </c>
      <c r="X114" s="131">
        <f>+'R E I'!D111</f>
        <v>75</v>
      </c>
      <c r="Y114" s="131">
        <f>+'R E I'!E111</f>
        <v>100</v>
      </c>
      <c r="Z114" s="131">
        <f>+'R E I'!F111</f>
        <v>100</v>
      </c>
      <c r="AA114" s="124">
        <v>4</v>
      </c>
      <c r="AB114" s="126">
        <f t="shared" si="17"/>
        <v>0.92707499999999998</v>
      </c>
    </row>
    <row r="115" spans="1:28" x14ac:dyDescent="0.2">
      <c r="A115" s="124">
        <v>6309</v>
      </c>
      <c r="B115" s="124" t="s">
        <v>497</v>
      </c>
      <c r="C115" s="150">
        <f>+PREVISIONAL!AC121</f>
        <v>0</v>
      </c>
      <c r="D115" s="150">
        <f>+PREVISIONAL!AD121</f>
        <v>0</v>
      </c>
      <c r="E115" s="150">
        <f>+PREVISIONAL!AE121</f>
        <v>0</v>
      </c>
      <c r="F115" s="126">
        <f t="shared" si="10"/>
        <v>1</v>
      </c>
      <c r="G115" s="127">
        <f>+PATENTES!Q113</f>
        <v>108</v>
      </c>
      <c r="H115" s="127">
        <f>+PATENTES!R113</f>
        <v>4</v>
      </c>
      <c r="I115" s="127">
        <f>+PATENTES!S113</f>
        <v>112</v>
      </c>
      <c r="J115" s="126">
        <f t="shared" si="11"/>
        <v>0.9642857142857143</v>
      </c>
      <c r="K115" s="150">
        <f>+'I G'!C114</f>
        <v>762188</v>
      </c>
      <c r="L115" s="150">
        <f>+'I G'!D114</f>
        <v>1137716</v>
      </c>
      <c r="M115" s="124">
        <f t="shared" si="12"/>
        <v>0.66992817188120757</v>
      </c>
      <c r="N115" s="126">
        <f t="shared" si="13"/>
        <v>0.10643444733024263</v>
      </c>
      <c r="O115" s="124">
        <f>+CGR!T117</f>
        <v>1400</v>
      </c>
      <c r="P115" s="126">
        <f t="shared" si="14"/>
        <v>1</v>
      </c>
      <c r="Q115" s="124">
        <f>+TM!G113</f>
        <v>92.99</v>
      </c>
      <c r="R115" s="126">
        <f t="shared" si="15"/>
        <v>0.92989999999999995</v>
      </c>
      <c r="S115" s="150">
        <f>+IRPi!C113</f>
        <v>3063558</v>
      </c>
      <c r="T115" s="150">
        <f>+IRPi!D113</f>
        <v>2853314</v>
      </c>
      <c r="U115" s="150">
        <f t="shared" si="16"/>
        <v>-210244</v>
      </c>
      <c r="V115" s="126">
        <f t="shared" si="9"/>
        <v>0.99689564698224287</v>
      </c>
      <c r="W115" s="131">
        <f>+'R E I'!C112</f>
        <v>100</v>
      </c>
      <c r="X115" s="131">
        <f>+'R E I'!D112</f>
        <v>100</v>
      </c>
      <c r="Y115" s="131">
        <f>+'R E I'!E112</f>
        <v>100</v>
      </c>
      <c r="Z115" s="131">
        <f>+'R E I'!F112</f>
        <v>100</v>
      </c>
      <c r="AA115" s="124">
        <v>4</v>
      </c>
      <c r="AB115" s="126">
        <f t="shared" si="17"/>
        <v>1</v>
      </c>
    </row>
    <row r="116" spans="1:28" x14ac:dyDescent="0.2">
      <c r="A116" s="124">
        <v>6310</v>
      </c>
      <c r="B116" s="124" t="s">
        <v>498</v>
      </c>
      <c r="C116" s="150">
        <f>+PREVISIONAL!AC122</f>
        <v>0</v>
      </c>
      <c r="D116" s="150">
        <f>+PREVISIONAL!AD122</f>
        <v>0</v>
      </c>
      <c r="E116" s="150">
        <f>+PREVISIONAL!AE122</f>
        <v>0</v>
      </c>
      <c r="F116" s="126">
        <f t="shared" si="10"/>
        <v>1</v>
      </c>
      <c r="G116" s="127">
        <f>+PATENTES!Q114</f>
        <v>2002</v>
      </c>
      <c r="H116" s="127">
        <f>+PATENTES!R114</f>
        <v>575</v>
      </c>
      <c r="I116" s="127">
        <f>+PATENTES!S114</f>
        <v>2577</v>
      </c>
      <c r="J116" s="126">
        <f t="shared" si="11"/>
        <v>0.77687233216918894</v>
      </c>
      <c r="K116" s="150">
        <f>+'I G'!C115</f>
        <v>4088002</v>
      </c>
      <c r="L116" s="150">
        <f>+'I G'!D115</f>
        <v>5105842</v>
      </c>
      <c r="M116" s="124">
        <f t="shared" si="12"/>
        <v>0.80065188072799742</v>
      </c>
      <c r="N116" s="126">
        <f t="shared" si="13"/>
        <v>0.12720310028149481</v>
      </c>
      <c r="O116" s="124">
        <f>+CGR!T118</f>
        <v>1400</v>
      </c>
      <c r="P116" s="126">
        <f t="shared" si="14"/>
        <v>1</v>
      </c>
      <c r="Q116" s="124">
        <f>+TM!G114</f>
        <v>61.83</v>
      </c>
      <c r="R116" s="126">
        <f t="shared" si="15"/>
        <v>0.61829999999999996</v>
      </c>
      <c r="S116" s="150">
        <f>+IRPi!C114</f>
        <v>9086272</v>
      </c>
      <c r="T116" s="150">
        <f>+IRPi!D114</f>
        <v>11125017</v>
      </c>
      <c r="U116" s="150">
        <f t="shared" si="16"/>
        <v>2038745</v>
      </c>
      <c r="V116" s="126">
        <f t="shared" si="9"/>
        <v>1</v>
      </c>
      <c r="W116" s="131">
        <f>+'R E I'!C113</f>
        <v>83.33</v>
      </c>
      <c r="X116" s="131">
        <f>+'R E I'!D113</f>
        <v>96.173299999999998</v>
      </c>
      <c r="Y116" s="131">
        <f>+'R E I'!E113</f>
        <v>100</v>
      </c>
      <c r="Z116" s="131">
        <f>+'R E I'!F113</f>
        <v>100</v>
      </c>
      <c r="AA116" s="124">
        <v>4</v>
      </c>
      <c r="AB116" s="126">
        <f t="shared" si="17"/>
        <v>0.94875824999999991</v>
      </c>
    </row>
    <row r="117" spans="1:28" x14ac:dyDescent="0.2">
      <c r="A117" s="124">
        <v>7101</v>
      </c>
      <c r="B117" s="124" t="s">
        <v>500</v>
      </c>
      <c r="C117" s="150">
        <f>+PREVISIONAL!AC123</f>
        <v>0</v>
      </c>
      <c r="D117" s="150">
        <f>+PREVISIONAL!AD123</f>
        <v>0</v>
      </c>
      <c r="E117" s="150">
        <f>+PREVISIONAL!AE123</f>
        <v>0</v>
      </c>
      <c r="F117" s="126">
        <f t="shared" si="10"/>
        <v>1</v>
      </c>
      <c r="G117" s="127">
        <f>+PATENTES!Q115</f>
        <v>7030</v>
      </c>
      <c r="H117" s="127">
        <f>+PATENTES!R115</f>
        <v>1950</v>
      </c>
      <c r="I117" s="127">
        <f>+PATENTES!S115</f>
        <v>8980</v>
      </c>
      <c r="J117" s="126">
        <f t="shared" si="11"/>
        <v>0.78285077951002224</v>
      </c>
      <c r="K117" s="150">
        <f>+'I G'!C116</f>
        <v>20903642</v>
      </c>
      <c r="L117" s="150">
        <f>+'I G'!D116</f>
        <v>15420241</v>
      </c>
      <c r="M117" s="124">
        <f t="shared" si="12"/>
        <v>1.3555976200371966</v>
      </c>
      <c r="N117" s="126">
        <f t="shared" si="13"/>
        <v>0.21536978074186075</v>
      </c>
      <c r="O117" s="124">
        <f>+CGR!T119</f>
        <v>1400</v>
      </c>
      <c r="P117" s="126">
        <f t="shared" si="14"/>
        <v>1</v>
      </c>
      <c r="Q117" s="124">
        <f>+TM!G115</f>
        <v>99.32</v>
      </c>
      <c r="R117" s="126">
        <f t="shared" si="15"/>
        <v>0.99319999999999997</v>
      </c>
      <c r="S117" s="150">
        <f>+IRPi!C115</f>
        <v>53759895</v>
      </c>
      <c r="T117" s="150">
        <f>+IRPi!D115</f>
        <v>54033446</v>
      </c>
      <c r="U117" s="150">
        <f t="shared" si="16"/>
        <v>273551</v>
      </c>
      <c r="V117" s="126">
        <f t="shared" si="9"/>
        <v>1</v>
      </c>
      <c r="W117" s="131">
        <f>+'R E I'!C114</f>
        <v>79.17</v>
      </c>
      <c r="X117" s="131">
        <f>+'R E I'!D114</f>
        <v>100</v>
      </c>
      <c r="Y117" s="131">
        <f>+'R E I'!E114</f>
        <v>100</v>
      </c>
      <c r="Z117" s="131">
        <f>+'R E I'!F114</f>
        <v>100</v>
      </c>
      <c r="AA117" s="124">
        <v>4</v>
      </c>
      <c r="AB117" s="126">
        <f t="shared" si="17"/>
        <v>0.94792500000000002</v>
      </c>
    </row>
    <row r="118" spans="1:28" x14ac:dyDescent="0.2">
      <c r="A118" s="124">
        <v>7102</v>
      </c>
      <c r="B118" s="124" t="s">
        <v>501</v>
      </c>
      <c r="C118" s="150">
        <f>+PREVISIONAL!AC124</f>
        <v>230200715</v>
      </c>
      <c r="D118" s="150">
        <f>+PREVISIONAL!AD124</f>
        <v>0</v>
      </c>
      <c r="E118" s="150">
        <f>+PREVISIONAL!AE124</f>
        <v>230200715</v>
      </c>
      <c r="F118" s="126">
        <f t="shared" si="10"/>
        <v>0</v>
      </c>
      <c r="G118" s="127">
        <f>+PATENTES!Q116</f>
        <v>1096</v>
      </c>
      <c r="H118" s="127">
        <f>+PATENTES!R116</f>
        <v>266</v>
      </c>
      <c r="I118" s="127">
        <f>+PATENTES!S116</f>
        <v>1362</v>
      </c>
      <c r="J118" s="126">
        <f t="shared" si="11"/>
        <v>0.80469897209985319</v>
      </c>
      <c r="K118" s="150">
        <f>+'I G'!C117</f>
        <v>4930701</v>
      </c>
      <c r="L118" s="150">
        <f>+'I G'!D117</f>
        <v>4762944</v>
      </c>
      <c r="M118" s="124">
        <f t="shared" si="12"/>
        <v>1.035221283307131</v>
      </c>
      <c r="N118" s="126">
        <f t="shared" si="13"/>
        <v>0.16447017721899421</v>
      </c>
      <c r="O118" s="124">
        <f>+CGR!T120</f>
        <v>1400</v>
      </c>
      <c r="P118" s="126">
        <f t="shared" si="14"/>
        <v>1</v>
      </c>
      <c r="Q118" s="124">
        <f>+TM!G116</f>
        <v>95.34</v>
      </c>
      <c r="R118" s="126">
        <f t="shared" si="15"/>
        <v>0.95340000000000003</v>
      </c>
      <c r="S118" s="150">
        <f>+IRPi!C116</f>
        <v>15984266</v>
      </c>
      <c r="T118" s="150">
        <f>+IRPi!D116</f>
        <v>18149994</v>
      </c>
      <c r="U118" s="150">
        <f t="shared" si="16"/>
        <v>2165728</v>
      </c>
      <c r="V118" s="126">
        <f t="shared" si="9"/>
        <v>1</v>
      </c>
      <c r="W118" s="131">
        <f>+'R E I'!C115</f>
        <v>100</v>
      </c>
      <c r="X118" s="131">
        <f>+'R E I'!D115</f>
        <v>100</v>
      </c>
      <c r="Y118" s="131">
        <f>+'R E I'!E115</f>
        <v>100</v>
      </c>
      <c r="Z118" s="131">
        <f>+'R E I'!F115</f>
        <v>100</v>
      </c>
      <c r="AA118" s="124">
        <v>4</v>
      </c>
      <c r="AB118" s="126">
        <f t="shared" si="17"/>
        <v>1</v>
      </c>
    </row>
    <row r="119" spans="1:28" x14ac:dyDescent="0.2">
      <c r="A119" s="124">
        <v>7103</v>
      </c>
      <c r="B119" s="124" t="s">
        <v>502</v>
      </c>
      <c r="C119" s="150">
        <f>+PREVISIONAL!AC125</f>
        <v>0</v>
      </c>
      <c r="D119" s="150">
        <f>+PREVISIONAL!AD125</f>
        <v>0</v>
      </c>
      <c r="E119" s="150">
        <f>+PREVISIONAL!AE125</f>
        <v>0</v>
      </c>
      <c r="F119" s="126">
        <f t="shared" si="10"/>
        <v>1</v>
      </c>
      <c r="G119" s="127">
        <f>+PATENTES!Q117</f>
        <v>300</v>
      </c>
      <c r="H119" s="127">
        <f>+PATENTES!R117</f>
        <v>13</v>
      </c>
      <c r="I119" s="127">
        <f>+PATENTES!S117</f>
        <v>313</v>
      </c>
      <c r="J119" s="126">
        <f t="shared" si="11"/>
        <v>0.95846645367412142</v>
      </c>
      <c r="K119" s="150">
        <f>+'I G'!C118</f>
        <v>1052188</v>
      </c>
      <c r="L119" s="150">
        <f>+'I G'!D118</f>
        <v>2193230</v>
      </c>
      <c r="M119" s="124">
        <f t="shared" si="12"/>
        <v>0.47974357454530531</v>
      </c>
      <c r="N119" s="126">
        <f t="shared" si="13"/>
        <v>7.6218980422305432E-2</v>
      </c>
      <c r="O119" s="124">
        <f>+CGR!T121</f>
        <v>1400</v>
      </c>
      <c r="P119" s="126">
        <f t="shared" si="14"/>
        <v>1</v>
      </c>
      <c r="Q119" s="124">
        <f>+TM!G117</f>
        <v>85.71</v>
      </c>
      <c r="R119" s="126">
        <f t="shared" si="15"/>
        <v>0.85709999999999997</v>
      </c>
      <c r="S119" s="150">
        <f>+IRPi!C117</f>
        <v>4348532</v>
      </c>
      <c r="T119" s="150">
        <f>+IRPi!D117</f>
        <v>4994121</v>
      </c>
      <c r="U119" s="150">
        <f t="shared" si="16"/>
        <v>645589</v>
      </c>
      <c r="V119" s="126">
        <f t="shared" si="9"/>
        <v>1</v>
      </c>
      <c r="W119" s="131">
        <f>+'R E I'!C116</f>
        <v>100</v>
      </c>
      <c r="X119" s="131">
        <f>+'R E I'!D116</f>
        <v>100</v>
      </c>
      <c r="Y119" s="131">
        <f>+'R E I'!E116</f>
        <v>100</v>
      </c>
      <c r="Z119" s="131">
        <f>+'R E I'!F116</f>
        <v>100</v>
      </c>
      <c r="AA119" s="124">
        <v>4</v>
      </c>
      <c r="AB119" s="126">
        <f t="shared" si="17"/>
        <v>1</v>
      </c>
    </row>
    <row r="120" spans="1:28" x14ac:dyDescent="0.2">
      <c r="A120" s="124">
        <v>7104</v>
      </c>
      <c r="B120" s="124" t="s">
        <v>503</v>
      </c>
      <c r="C120" s="150">
        <f>+PREVISIONAL!AC126</f>
        <v>0</v>
      </c>
      <c r="D120" s="150">
        <f>+PREVISIONAL!AD126</f>
        <v>0</v>
      </c>
      <c r="E120" s="150">
        <f>+PREVISIONAL!AE126</f>
        <v>0</v>
      </c>
      <c r="F120" s="126">
        <f t="shared" si="10"/>
        <v>1</v>
      </c>
      <c r="G120" s="127">
        <f>+PATENTES!Q118</f>
        <v>86</v>
      </c>
      <c r="H120" s="127">
        <f>+PATENTES!R118</f>
        <v>20</v>
      </c>
      <c r="I120" s="127">
        <f>+PATENTES!S118</f>
        <v>106</v>
      </c>
      <c r="J120" s="126">
        <f t="shared" si="11"/>
        <v>0.81132075471698117</v>
      </c>
      <c r="K120" s="150">
        <f>+'I G'!C119</f>
        <v>565359</v>
      </c>
      <c r="L120" s="150">
        <f>+'I G'!D119</f>
        <v>1411102</v>
      </c>
      <c r="M120" s="124">
        <f t="shared" si="12"/>
        <v>0.40065069711473728</v>
      </c>
      <c r="N120" s="126">
        <f t="shared" si="13"/>
        <v>6.365314567998942E-2</v>
      </c>
      <c r="O120" s="124">
        <f>+CGR!T122</f>
        <v>1400</v>
      </c>
      <c r="P120" s="126">
        <f t="shared" si="14"/>
        <v>1</v>
      </c>
      <c r="Q120" s="124">
        <f>+TM!G118</f>
        <v>96.48</v>
      </c>
      <c r="R120" s="126">
        <f t="shared" si="15"/>
        <v>0.96479999999999999</v>
      </c>
      <c r="S120" s="150">
        <f>+IRPi!C118</f>
        <v>2682600</v>
      </c>
      <c r="T120" s="150">
        <f>+IRPi!D118</f>
        <v>3276851</v>
      </c>
      <c r="U120" s="150">
        <f t="shared" si="16"/>
        <v>594251</v>
      </c>
      <c r="V120" s="126">
        <f t="shared" si="9"/>
        <v>1</v>
      </c>
      <c r="W120" s="131">
        <f>+'R E I'!C117</f>
        <v>100</v>
      </c>
      <c r="X120" s="131">
        <f>+'R E I'!D117</f>
        <v>100</v>
      </c>
      <c r="Y120" s="131">
        <f>+'R E I'!E117</f>
        <v>100</v>
      </c>
      <c r="Z120" s="131">
        <f>+'R E I'!F117</f>
        <v>100</v>
      </c>
      <c r="AA120" s="124">
        <v>4</v>
      </c>
      <c r="AB120" s="126">
        <f t="shared" si="17"/>
        <v>1</v>
      </c>
    </row>
    <row r="121" spans="1:28" x14ac:dyDescent="0.2">
      <c r="A121" s="124">
        <v>7105</v>
      </c>
      <c r="B121" s="124" t="s">
        <v>504</v>
      </c>
      <c r="C121" s="150">
        <f>+PREVISIONAL!AC127</f>
        <v>0</v>
      </c>
      <c r="D121" s="150">
        <f>+PREVISIONAL!AD127</f>
        <v>0</v>
      </c>
      <c r="E121" s="150">
        <f>+PREVISIONAL!AE127</f>
        <v>0</v>
      </c>
      <c r="F121" s="126">
        <f t="shared" si="10"/>
        <v>1</v>
      </c>
      <c r="G121" s="127">
        <f>+PATENTES!Q119</f>
        <v>1636</v>
      </c>
      <c r="H121" s="127">
        <f>+PATENTES!R119</f>
        <v>208</v>
      </c>
      <c r="I121" s="127">
        <f>+PATENTES!S119</f>
        <v>1844</v>
      </c>
      <c r="J121" s="126">
        <f t="shared" si="11"/>
        <v>0.88720173535791758</v>
      </c>
      <c r="K121" s="150">
        <f>+'I G'!C120</f>
        <v>3940362</v>
      </c>
      <c r="L121" s="150">
        <f>+'I G'!D120</f>
        <v>3172185</v>
      </c>
      <c r="M121" s="124">
        <f t="shared" si="12"/>
        <v>1.242160214489382</v>
      </c>
      <c r="N121" s="126">
        <f t="shared" si="13"/>
        <v>0.19734747913875819</v>
      </c>
      <c r="O121" s="124">
        <f>+CGR!T123</f>
        <v>1400</v>
      </c>
      <c r="P121" s="126">
        <f t="shared" si="14"/>
        <v>1</v>
      </c>
      <c r="Q121" s="124">
        <f>+TM!G119</f>
        <v>94.21</v>
      </c>
      <c r="R121" s="126">
        <f t="shared" si="15"/>
        <v>0.94209999999999994</v>
      </c>
      <c r="S121" s="150">
        <f>+IRPi!C119</f>
        <v>11016040</v>
      </c>
      <c r="T121" s="150">
        <f>+IRPi!D119</f>
        <v>13950947</v>
      </c>
      <c r="U121" s="150">
        <f t="shared" si="16"/>
        <v>2934907</v>
      </c>
      <c r="V121" s="126">
        <f t="shared" si="9"/>
        <v>1</v>
      </c>
      <c r="W121" s="131">
        <f>+'R E I'!C118</f>
        <v>100</v>
      </c>
      <c r="X121" s="131">
        <f>+'R E I'!D118</f>
        <v>100</v>
      </c>
      <c r="Y121" s="131">
        <f>+'R E I'!E118</f>
        <v>100</v>
      </c>
      <c r="Z121" s="131">
        <f>+'R E I'!F118</f>
        <v>100</v>
      </c>
      <c r="AA121" s="124">
        <v>4</v>
      </c>
      <c r="AB121" s="126">
        <f t="shared" si="17"/>
        <v>1</v>
      </c>
    </row>
    <row r="122" spans="1:28" x14ac:dyDescent="0.2">
      <c r="A122" s="124">
        <v>7106</v>
      </c>
      <c r="B122" s="124" t="s">
        <v>505</v>
      </c>
      <c r="C122" s="150">
        <f>+PREVISIONAL!AC128</f>
        <v>0</v>
      </c>
      <c r="D122" s="150">
        <f>+PREVISIONAL!AD128</f>
        <v>0</v>
      </c>
      <c r="E122" s="150">
        <f>+PREVISIONAL!AE128</f>
        <v>0</v>
      </c>
      <c r="F122" s="126">
        <f t="shared" si="10"/>
        <v>1</v>
      </c>
      <c r="G122" s="127">
        <f>+PATENTES!Q120</f>
        <v>217</v>
      </c>
      <c r="H122" s="127">
        <f>+PATENTES!R120</f>
        <v>0</v>
      </c>
      <c r="I122" s="127">
        <f>+PATENTES!S120</f>
        <v>217</v>
      </c>
      <c r="J122" s="126">
        <f t="shared" si="11"/>
        <v>1</v>
      </c>
      <c r="K122" s="150">
        <f>+'I G'!C121</f>
        <v>11586718</v>
      </c>
      <c r="L122" s="150">
        <f>+'I G'!D121</f>
        <v>3607856</v>
      </c>
      <c r="M122" s="124">
        <f t="shared" si="12"/>
        <v>3.2115245176082414</v>
      </c>
      <c r="N122" s="126">
        <f t="shared" si="13"/>
        <v>0.51022908345429097</v>
      </c>
      <c r="O122" s="124">
        <f>+CGR!T124</f>
        <v>1400</v>
      </c>
      <c r="P122" s="126">
        <f t="shared" si="14"/>
        <v>1</v>
      </c>
      <c r="Q122" s="124">
        <f>+TM!G120</f>
        <v>72.69</v>
      </c>
      <c r="R122" s="126">
        <f t="shared" si="15"/>
        <v>0.72689999999999999</v>
      </c>
      <c r="S122" s="150">
        <f>+IRPi!C120</f>
        <v>7119005</v>
      </c>
      <c r="T122" s="150">
        <f>+IRPi!D120</f>
        <v>14143221</v>
      </c>
      <c r="U122" s="150">
        <f t="shared" si="16"/>
        <v>7024216</v>
      </c>
      <c r="V122" s="126">
        <f t="shared" si="9"/>
        <v>1</v>
      </c>
      <c r="W122" s="131">
        <f>+'R E I'!C119</f>
        <v>100</v>
      </c>
      <c r="X122" s="131">
        <f>+'R E I'!D119</f>
        <v>100</v>
      </c>
      <c r="Y122" s="131">
        <f>+'R E I'!E119</f>
        <v>83.33</v>
      </c>
      <c r="Z122" s="131">
        <f>+'R E I'!F119</f>
        <v>100</v>
      </c>
      <c r="AA122" s="124">
        <v>4</v>
      </c>
      <c r="AB122" s="126">
        <f t="shared" si="17"/>
        <v>0.95832499999999998</v>
      </c>
    </row>
    <row r="123" spans="1:28" x14ac:dyDescent="0.2">
      <c r="A123" s="124">
        <v>7107</v>
      </c>
      <c r="B123" s="124" t="s">
        <v>506</v>
      </c>
      <c r="C123" s="150">
        <f>+PREVISIONAL!AC129</f>
        <v>0</v>
      </c>
      <c r="D123" s="150">
        <f>+PREVISIONAL!AD129</f>
        <v>0</v>
      </c>
      <c r="E123" s="150">
        <f>+PREVISIONAL!AE129</f>
        <v>0</v>
      </c>
      <c r="F123" s="126">
        <f t="shared" si="10"/>
        <v>1</v>
      </c>
      <c r="G123" s="127">
        <f>+PATENTES!Q121</f>
        <v>276</v>
      </c>
      <c r="H123" s="127">
        <f>+PATENTES!R121</f>
        <v>77</v>
      </c>
      <c r="I123" s="127">
        <f>+PATENTES!S121</f>
        <v>353</v>
      </c>
      <c r="J123" s="126">
        <f t="shared" si="11"/>
        <v>0.78186968838526916</v>
      </c>
      <c r="K123" s="150">
        <f>+'I G'!C122</f>
        <v>1820583</v>
      </c>
      <c r="L123" s="150">
        <f>+'I G'!D122</f>
        <v>2104106</v>
      </c>
      <c r="M123" s="124">
        <f t="shared" si="12"/>
        <v>0.86525251104269463</v>
      </c>
      <c r="N123" s="126">
        <f t="shared" si="13"/>
        <v>0.13746648772111025</v>
      </c>
      <c r="O123" s="124">
        <f>+CGR!T125</f>
        <v>1400</v>
      </c>
      <c r="P123" s="126">
        <f t="shared" si="14"/>
        <v>1</v>
      </c>
      <c r="Q123" s="124">
        <f>+TM!G121</f>
        <v>79.28</v>
      </c>
      <c r="R123" s="126">
        <f t="shared" si="15"/>
        <v>0.79280000000000006</v>
      </c>
      <c r="S123" s="150">
        <f>+IRPi!C121</f>
        <v>4067428</v>
      </c>
      <c r="T123" s="150">
        <f>+IRPi!D121</f>
        <v>4281105</v>
      </c>
      <c r="U123" s="150">
        <f t="shared" si="16"/>
        <v>213677</v>
      </c>
      <c r="V123" s="126">
        <f t="shared" si="9"/>
        <v>1</v>
      </c>
      <c r="W123" s="131">
        <f>+'R E I'!C120</f>
        <v>100</v>
      </c>
      <c r="X123" s="131">
        <f>+'R E I'!D120</f>
        <v>100</v>
      </c>
      <c r="Y123" s="131">
        <f>+'R E I'!E120</f>
        <v>100</v>
      </c>
      <c r="Z123" s="131">
        <f>+'R E I'!F120</f>
        <v>100</v>
      </c>
      <c r="AA123" s="124">
        <v>4</v>
      </c>
      <c r="AB123" s="126">
        <f t="shared" si="17"/>
        <v>1</v>
      </c>
    </row>
    <row r="124" spans="1:28" x14ac:dyDescent="0.2">
      <c r="A124" s="124">
        <v>7108</v>
      </c>
      <c r="B124" s="124" t="s">
        <v>507</v>
      </c>
      <c r="C124" s="150">
        <f>+PREVISIONAL!AC130</f>
        <v>32803934</v>
      </c>
      <c r="D124" s="150">
        <f>+PREVISIONAL!AD130</f>
        <v>0</v>
      </c>
      <c r="E124" s="150">
        <f>+PREVISIONAL!AE130</f>
        <v>32803934</v>
      </c>
      <c r="F124" s="126">
        <f t="shared" si="10"/>
        <v>0</v>
      </c>
      <c r="G124" s="127">
        <f>+PATENTES!Q122</f>
        <v>773</v>
      </c>
      <c r="H124" s="127">
        <f>+PATENTES!R122</f>
        <v>117</v>
      </c>
      <c r="I124" s="127">
        <f>+PATENTES!S122</f>
        <v>890</v>
      </c>
      <c r="J124" s="126">
        <f t="shared" si="11"/>
        <v>0.86853932584269666</v>
      </c>
      <c r="K124" s="150">
        <f>+'I G'!C123</f>
        <v>6321319</v>
      </c>
      <c r="L124" s="150">
        <f>+'I G'!D123</f>
        <v>2729398</v>
      </c>
      <c r="M124" s="124">
        <f t="shared" si="12"/>
        <v>2.3160121755786442</v>
      </c>
      <c r="N124" s="126">
        <f t="shared" si="13"/>
        <v>0.3679550827451038</v>
      </c>
      <c r="O124" s="124">
        <f>+CGR!T126</f>
        <v>1400</v>
      </c>
      <c r="P124" s="126">
        <f t="shared" si="14"/>
        <v>1</v>
      </c>
      <c r="Q124" s="124">
        <f>+TM!G122</f>
        <v>99.7</v>
      </c>
      <c r="R124" s="126">
        <f t="shared" si="15"/>
        <v>0.997</v>
      </c>
      <c r="S124" s="150">
        <f>+IRPi!C122</f>
        <v>7387525</v>
      </c>
      <c r="T124" s="150">
        <f>+IRPi!D122</f>
        <v>9457941</v>
      </c>
      <c r="U124" s="150">
        <f t="shared" si="16"/>
        <v>2070416</v>
      </c>
      <c r="V124" s="126">
        <f t="shared" si="9"/>
        <v>1</v>
      </c>
      <c r="W124" s="131">
        <f>+'R E I'!C121</f>
        <v>100</v>
      </c>
      <c r="X124" s="131">
        <f>+'R E I'!D121</f>
        <v>100</v>
      </c>
      <c r="Y124" s="131">
        <f>+'R E I'!E121</f>
        <v>75</v>
      </c>
      <c r="Z124" s="131">
        <f>+'R E I'!F121</f>
        <v>100</v>
      </c>
      <c r="AA124" s="124">
        <v>4</v>
      </c>
      <c r="AB124" s="126">
        <f t="shared" si="17"/>
        <v>0.9375</v>
      </c>
    </row>
    <row r="125" spans="1:28" x14ac:dyDescent="0.2">
      <c r="A125" s="124">
        <v>7109</v>
      </c>
      <c r="B125" s="124" t="s">
        <v>508</v>
      </c>
      <c r="C125" s="150">
        <f>+PREVISIONAL!AC131</f>
        <v>0</v>
      </c>
      <c r="D125" s="150">
        <f>+PREVISIONAL!AD131</f>
        <v>0</v>
      </c>
      <c r="E125" s="150">
        <f>+PREVISIONAL!AE131</f>
        <v>0</v>
      </c>
      <c r="F125" s="126">
        <f t="shared" si="10"/>
        <v>1</v>
      </c>
      <c r="G125" s="127">
        <f>+PATENTES!Q123</f>
        <v>1121</v>
      </c>
      <c r="H125" s="127">
        <f>+PATENTES!R123</f>
        <v>377</v>
      </c>
      <c r="I125" s="127">
        <f>+PATENTES!S123</f>
        <v>1498</v>
      </c>
      <c r="J125" s="126">
        <f t="shared" si="11"/>
        <v>0.74833110814419224</v>
      </c>
      <c r="K125" s="150">
        <f>+'I G'!C124</f>
        <v>3900203</v>
      </c>
      <c r="L125" s="150">
        <f>+'I G'!D124</f>
        <v>5469979</v>
      </c>
      <c r="M125" s="124">
        <f t="shared" si="12"/>
        <v>0.71301973919826744</v>
      </c>
      <c r="N125" s="126">
        <f t="shared" si="13"/>
        <v>0.11328059493903207</v>
      </c>
      <c r="O125" s="124">
        <f>+CGR!T127</f>
        <v>1400</v>
      </c>
      <c r="P125" s="126">
        <f t="shared" si="14"/>
        <v>1</v>
      </c>
      <c r="Q125" s="124">
        <f>+TM!G123</f>
        <v>90.83</v>
      </c>
      <c r="R125" s="126">
        <f t="shared" si="15"/>
        <v>0.9083</v>
      </c>
      <c r="S125" s="150">
        <f>+IRPi!C123</f>
        <v>10674706</v>
      </c>
      <c r="T125" s="150">
        <f>+IRPi!D123</f>
        <v>13719858</v>
      </c>
      <c r="U125" s="150">
        <f t="shared" si="16"/>
        <v>3045152</v>
      </c>
      <c r="V125" s="126">
        <f t="shared" si="9"/>
        <v>1</v>
      </c>
      <c r="W125" s="131">
        <f>+'R E I'!C122</f>
        <v>100</v>
      </c>
      <c r="X125" s="131">
        <f>+'R E I'!D122</f>
        <v>100</v>
      </c>
      <c r="Y125" s="131">
        <f>+'R E I'!E122</f>
        <v>100</v>
      </c>
      <c r="Z125" s="131">
        <f>+'R E I'!F122</f>
        <v>100</v>
      </c>
      <c r="AA125" s="124">
        <v>4</v>
      </c>
      <c r="AB125" s="126">
        <f t="shared" si="17"/>
        <v>1</v>
      </c>
    </row>
    <row r="126" spans="1:28" x14ac:dyDescent="0.2">
      <c r="A126" s="124">
        <v>7110</v>
      </c>
      <c r="B126" s="124" t="s">
        <v>509</v>
      </c>
      <c r="C126" s="150">
        <f>+PREVISIONAL!AC132</f>
        <v>0</v>
      </c>
      <c r="D126" s="150">
        <f>+PREVISIONAL!AD132</f>
        <v>0</v>
      </c>
      <c r="E126" s="150">
        <f>+PREVISIONAL!AE132</f>
        <v>0</v>
      </c>
      <c r="F126" s="126">
        <f t="shared" si="10"/>
        <v>1</v>
      </c>
      <c r="G126" s="127">
        <f>+PATENTES!Q124</f>
        <v>553</v>
      </c>
      <c r="H126" s="127">
        <f>+PATENTES!R124</f>
        <v>73</v>
      </c>
      <c r="I126" s="127">
        <f>+PATENTES!S124</f>
        <v>626</v>
      </c>
      <c r="J126" s="126">
        <f t="shared" si="11"/>
        <v>0.88338658146964855</v>
      </c>
      <c r="K126" s="150">
        <f>+'I G'!C125</f>
        <v>1457054</v>
      </c>
      <c r="L126" s="150">
        <f>+'I G'!D125</f>
        <v>1714148</v>
      </c>
      <c r="M126" s="124">
        <f t="shared" si="12"/>
        <v>0.85001645132158954</v>
      </c>
      <c r="N126" s="126">
        <f t="shared" si="13"/>
        <v>0.13504586762485024</v>
      </c>
      <c r="O126" s="124">
        <f>+CGR!T128</f>
        <v>1400</v>
      </c>
      <c r="P126" s="126">
        <f t="shared" si="14"/>
        <v>1</v>
      </c>
      <c r="Q126" s="124">
        <f>+TM!G124</f>
        <v>75.400000000000006</v>
      </c>
      <c r="R126" s="126">
        <f t="shared" si="15"/>
        <v>0.754</v>
      </c>
      <c r="S126" s="150">
        <f>+IRPi!C124</f>
        <v>3222574</v>
      </c>
      <c r="T126" s="150">
        <f>+IRPi!D124</f>
        <v>4386614</v>
      </c>
      <c r="U126" s="150">
        <f t="shared" si="16"/>
        <v>1164040</v>
      </c>
      <c r="V126" s="126">
        <f t="shared" si="9"/>
        <v>1</v>
      </c>
      <c r="W126" s="131">
        <f>+'R E I'!C123</f>
        <v>100</v>
      </c>
      <c r="X126" s="131">
        <f>+'R E I'!D123</f>
        <v>100</v>
      </c>
      <c r="Y126" s="131">
        <f>+'R E I'!E123</f>
        <v>100</v>
      </c>
      <c r="Z126" s="131">
        <f>+'R E I'!F123</f>
        <v>100</v>
      </c>
      <c r="AA126" s="124">
        <v>4</v>
      </c>
      <c r="AB126" s="126">
        <f t="shared" si="17"/>
        <v>1</v>
      </c>
    </row>
    <row r="127" spans="1:28" x14ac:dyDescent="0.2">
      <c r="A127" s="124">
        <v>7201</v>
      </c>
      <c r="B127" s="124" t="s">
        <v>510</v>
      </c>
      <c r="C127" s="150">
        <f>+PREVISIONAL!AC133</f>
        <v>0</v>
      </c>
      <c r="D127" s="150">
        <f>+PREVISIONAL!AD133</f>
        <v>0</v>
      </c>
      <c r="E127" s="150">
        <f>+PREVISIONAL!AE133</f>
        <v>0</v>
      </c>
      <c r="F127" s="126">
        <f t="shared" si="10"/>
        <v>1</v>
      </c>
      <c r="G127" s="127">
        <f>+PATENTES!Q125</f>
        <v>2438</v>
      </c>
      <c r="H127" s="127">
        <f>+PATENTES!R125</f>
        <v>2405</v>
      </c>
      <c r="I127" s="127">
        <f>+PATENTES!S125</f>
        <v>4843</v>
      </c>
      <c r="J127" s="126">
        <f t="shared" si="11"/>
        <v>0.50340697914515797</v>
      </c>
      <c r="K127" s="150">
        <f>+'I G'!C126</f>
        <v>2744344</v>
      </c>
      <c r="L127" s="150">
        <f>+'I G'!D126</f>
        <v>5297524</v>
      </c>
      <c r="M127" s="124">
        <f t="shared" si="12"/>
        <v>0.51804276865947185</v>
      </c>
      <c r="N127" s="126">
        <f t="shared" si="13"/>
        <v>8.2303742535366445E-2</v>
      </c>
      <c r="O127" s="124">
        <f>+CGR!T129</f>
        <v>1400</v>
      </c>
      <c r="P127" s="126">
        <f t="shared" si="14"/>
        <v>1</v>
      </c>
      <c r="Q127" s="124">
        <f>+TM!G125</f>
        <v>90.73</v>
      </c>
      <c r="R127" s="126">
        <f t="shared" si="15"/>
        <v>0.9073</v>
      </c>
      <c r="S127" s="150">
        <f>+IRPi!C125</f>
        <v>12189587</v>
      </c>
      <c r="T127" s="150">
        <f>+IRPi!D125</f>
        <v>13685344</v>
      </c>
      <c r="U127" s="150">
        <f t="shared" si="16"/>
        <v>1495757</v>
      </c>
      <c r="V127" s="126">
        <f t="shared" si="9"/>
        <v>1</v>
      </c>
      <c r="W127" s="131">
        <f>+'R E I'!C124</f>
        <v>100</v>
      </c>
      <c r="X127" s="131">
        <f>+'R E I'!D124</f>
        <v>100</v>
      </c>
      <c r="Y127" s="131">
        <f>+'R E I'!E124</f>
        <v>100</v>
      </c>
      <c r="Z127" s="131">
        <f>+'R E I'!F124</f>
        <v>100</v>
      </c>
      <c r="AA127" s="124">
        <v>4</v>
      </c>
      <c r="AB127" s="126">
        <f t="shared" si="17"/>
        <v>1</v>
      </c>
    </row>
    <row r="128" spans="1:28" x14ac:dyDescent="0.2">
      <c r="A128" s="124">
        <v>7202</v>
      </c>
      <c r="B128" s="124" t="s">
        <v>511</v>
      </c>
      <c r="C128" s="150">
        <f>+PREVISIONAL!AC134</f>
        <v>0</v>
      </c>
      <c r="D128" s="150">
        <f>+PREVISIONAL!AD134</f>
        <v>0</v>
      </c>
      <c r="E128" s="150">
        <f>+PREVISIONAL!AE134</f>
        <v>0</v>
      </c>
      <c r="F128" s="126">
        <f t="shared" si="10"/>
        <v>1</v>
      </c>
      <c r="G128" s="127">
        <f>+PATENTES!Q126</f>
        <v>299</v>
      </c>
      <c r="H128" s="127">
        <f>+PATENTES!R126</f>
        <v>0</v>
      </c>
      <c r="I128" s="127">
        <f>+PATENTES!S126</f>
        <v>299</v>
      </c>
      <c r="J128" s="126">
        <f t="shared" si="11"/>
        <v>1</v>
      </c>
      <c r="K128" s="150">
        <f>+'I G'!C127</f>
        <v>911041</v>
      </c>
      <c r="L128" s="150">
        <f>+'I G'!D127</f>
        <v>2082684</v>
      </c>
      <c r="M128" s="124">
        <f t="shared" si="12"/>
        <v>0.43743602005873189</v>
      </c>
      <c r="N128" s="126">
        <f t="shared" si="13"/>
        <v>6.9497392394401086E-2</v>
      </c>
      <c r="O128" s="124">
        <f>+CGR!T130</f>
        <v>1400</v>
      </c>
      <c r="P128" s="126">
        <f t="shared" si="14"/>
        <v>1</v>
      </c>
      <c r="Q128" s="124">
        <f>+TM!G126</f>
        <v>70.81</v>
      </c>
      <c r="R128" s="126">
        <f t="shared" si="15"/>
        <v>0.70810000000000006</v>
      </c>
      <c r="S128" s="150">
        <f>+IRPi!C126</f>
        <v>3966850</v>
      </c>
      <c r="T128" s="150">
        <f>+IRPi!D126</f>
        <v>4552760</v>
      </c>
      <c r="U128" s="150">
        <f t="shared" si="16"/>
        <v>585910</v>
      </c>
      <c r="V128" s="126">
        <f t="shared" si="9"/>
        <v>1</v>
      </c>
      <c r="W128" s="131">
        <f>+'R E I'!C125</f>
        <v>100</v>
      </c>
      <c r="X128" s="131">
        <f>+'R E I'!D125</f>
        <v>100</v>
      </c>
      <c r="Y128" s="131">
        <f>+'R E I'!E125</f>
        <v>83.33</v>
      </c>
      <c r="Z128" s="131">
        <f>+'R E I'!F125</f>
        <v>100</v>
      </c>
      <c r="AA128" s="124">
        <v>4</v>
      </c>
      <c r="AB128" s="126">
        <f t="shared" si="17"/>
        <v>0.95832499999999998</v>
      </c>
    </row>
    <row r="129" spans="1:28" x14ac:dyDescent="0.2">
      <c r="A129" s="124">
        <v>7203</v>
      </c>
      <c r="B129" s="124" t="s">
        <v>512</v>
      </c>
      <c r="C129" s="150">
        <f>+PREVISIONAL!AC135</f>
        <v>0</v>
      </c>
      <c r="D129" s="150">
        <f>+PREVISIONAL!AD135</f>
        <v>0</v>
      </c>
      <c r="E129" s="150">
        <f>+PREVISIONAL!AE135</f>
        <v>0</v>
      </c>
      <c r="F129" s="126">
        <f t="shared" si="10"/>
        <v>1</v>
      </c>
      <c r="G129" s="127">
        <f>+PATENTES!Q127</f>
        <v>574</v>
      </c>
      <c r="H129" s="127">
        <f>+PATENTES!R127</f>
        <v>57</v>
      </c>
      <c r="I129" s="127">
        <f>+PATENTES!S127</f>
        <v>631</v>
      </c>
      <c r="J129" s="126">
        <f t="shared" si="11"/>
        <v>0.90966719492868464</v>
      </c>
      <c r="K129" s="150">
        <f>+'I G'!C128</f>
        <v>1263915</v>
      </c>
      <c r="L129" s="150">
        <f>+'I G'!D128</f>
        <v>2707497</v>
      </c>
      <c r="M129" s="124">
        <f t="shared" si="12"/>
        <v>0.46682046185092724</v>
      </c>
      <c r="N129" s="126">
        <f t="shared" si="13"/>
        <v>7.4165828435055564E-2</v>
      </c>
      <c r="O129" s="124">
        <f>+CGR!T131</f>
        <v>1400</v>
      </c>
      <c r="P129" s="126">
        <f t="shared" si="14"/>
        <v>1</v>
      </c>
      <c r="Q129" s="124">
        <f>+TM!G127</f>
        <v>94.76</v>
      </c>
      <c r="R129" s="126">
        <f t="shared" si="15"/>
        <v>0.9476</v>
      </c>
      <c r="S129" s="150">
        <f>+IRPi!C127</f>
        <v>8338014</v>
      </c>
      <c r="T129" s="150">
        <f>+IRPi!D127</f>
        <v>9176437</v>
      </c>
      <c r="U129" s="150">
        <f t="shared" si="16"/>
        <v>838423</v>
      </c>
      <c r="V129" s="126">
        <f t="shared" si="9"/>
        <v>1</v>
      </c>
      <c r="W129" s="131">
        <f>+'R E I'!C126</f>
        <v>100</v>
      </c>
      <c r="X129" s="131">
        <f>+'R E I'!D126</f>
        <v>100</v>
      </c>
      <c r="Y129" s="131">
        <f>+'R E I'!E126</f>
        <v>100</v>
      </c>
      <c r="Z129" s="131">
        <f>+'R E I'!F126</f>
        <v>100</v>
      </c>
      <c r="AA129" s="124">
        <v>4</v>
      </c>
      <c r="AB129" s="126">
        <f t="shared" si="17"/>
        <v>1</v>
      </c>
    </row>
    <row r="130" spans="1:28" x14ac:dyDescent="0.2">
      <c r="A130" s="124">
        <v>7301</v>
      </c>
      <c r="B130" s="124" t="s">
        <v>513</v>
      </c>
      <c r="C130" s="150">
        <f>+PREVISIONAL!AC136</f>
        <v>0</v>
      </c>
      <c r="D130" s="150">
        <f>+PREVISIONAL!AD136</f>
        <v>3502228</v>
      </c>
      <c r="E130" s="150">
        <f>+PREVISIONAL!AE136</f>
        <v>3502228</v>
      </c>
      <c r="F130" s="126">
        <f t="shared" si="10"/>
        <v>0</v>
      </c>
      <c r="G130" s="127">
        <f>+PATENTES!Q128</f>
        <v>8161</v>
      </c>
      <c r="H130" s="127">
        <f>+PATENTES!R128</f>
        <v>1268</v>
      </c>
      <c r="I130" s="127">
        <f>+PATENTES!S128</f>
        <v>9429</v>
      </c>
      <c r="J130" s="126">
        <f t="shared" si="11"/>
        <v>0.86552126418496134</v>
      </c>
      <c r="K130" s="150">
        <f>+'I G'!C129</f>
        <v>15675777</v>
      </c>
      <c r="L130" s="150">
        <f>+'I G'!D129</f>
        <v>24169063</v>
      </c>
      <c r="M130" s="124">
        <f t="shared" si="12"/>
        <v>0.64858852823545543</v>
      </c>
      <c r="N130" s="126">
        <f t="shared" si="13"/>
        <v>0.10304412390007242</v>
      </c>
      <c r="O130" s="124">
        <f>+CGR!T132</f>
        <v>1400</v>
      </c>
      <c r="P130" s="126">
        <f t="shared" si="14"/>
        <v>1</v>
      </c>
      <c r="Q130" s="124">
        <f>+TM!G128</f>
        <v>100</v>
      </c>
      <c r="R130" s="126">
        <f t="shared" si="15"/>
        <v>1</v>
      </c>
      <c r="S130" s="150">
        <f>+IRPi!C128</f>
        <v>41534450</v>
      </c>
      <c r="T130" s="150">
        <f>+IRPi!D128</f>
        <v>38515960</v>
      </c>
      <c r="U130" s="150">
        <f t="shared" si="16"/>
        <v>-3018490</v>
      </c>
      <c r="V130" s="126">
        <f t="shared" si="9"/>
        <v>0.95543055430561685</v>
      </c>
      <c r="W130" s="131">
        <f>+'R E I'!C127</f>
        <v>100</v>
      </c>
      <c r="X130" s="131">
        <f>+'R E I'!D127</f>
        <v>100</v>
      </c>
      <c r="Y130" s="131">
        <f>+'R E I'!E127</f>
        <v>100</v>
      </c>
      <c r="Z130" s="131">
        <f>+'R E I'!F127</f>
        <v>100</v>
      </c>
      <c r="AA130" s="124">
        <v>4</v>
      </c>
      <c r="AB130" s="126">
        <f t="shared" si="17"/>
        <v>1</v>
      </c>
    </row>
    <row r="131" spans="1:28" x14ac:dyDescent="0.2">
      <c r="A131" s="124">
        <v>7302</v>
      </c>
      <c r="B131" s="124" t="s">
        <v>514</v>
      </c>
      <c r="C131" s="150">
        <f>+PREVISIONAL!AC137</f>
        <v>0</v>
      </c>
      <c r="D131" s="150">
        <f>+PREVISIONAL!AD137</f>
        <v>0</v>
      </c>
      <c r="E131" s="150">
        <f>+PREVISIONAL!AE137</f>
        <v>0</v>
      </c>
      <c r="F131" s="126">
        <f t="shared" si="10"/>
        <v>1</v>
      </c>
      <c r="G131" s="127">
        <f>+PATENTES!Q129</f>
        <v>0</v>
      </c>
      <c r="H131" s="127">
        <f>+PATENTES!R129</f>
        <v>0</v>
      </c>
      <c r="I131" s="127">
        <f>+PATENTES!S129</f>
        <v>0</v>
      </c>
      <c r="J131" s="126">
        <f t="shared" si="11"/>
        <v>0</v>
      </c>
      <c r="K131" s="150">
        <f>+'I G'!C130</f>
        <v>1893122</v>
      </c>
      <c r="L131" s="150">
        <f>+'I G'!D130</f>
        <v>2828188</v>
      </c>
      <c r="M131" s="124">
        <f t="shared" si="12"/>
        <v>0.66937629323086023</v>
      </c>
      <c r="N131" s="126">
        <f t="shared" si="13"/>
        <v>0.10634676793175109</v>
      </c>
      <c r="O131" s="124">
        <f>+CGR!T133</f>
        <v>1400</v>
      </c>
      <c r="P131" s="126">
        <f t="shared" si="14"/>
        <v>1</v>
      </c>
      <c r="Q131" s="124">
        <f>+TM!G129</f>
        <v>97.84</v>
      </c>
      <c r="R131" s="126">
        <f t="shared" si="15"/>
        <v>0.97840000000000005</v>
      </c>
      <c r="S131" s="150">
        <f>+IRPi!C129</f>
        <v>4676600</v>
      </c>
      <c r="T131" s="150">
        <f>+IRPi!D129</f>
        <v>4808090</v>
      </c>
      <c r="U131" s="150">
        <f t="shared" si="16"/>
        <v>131490</v>
      </c>
      <c r="V131" s="126">
        <f t="shared" si="9"/>
        <v>1</v>
      </c>
      <c r="W131" s="131">
        <f>+'R E I'!C128</f>
        <v>83.33</v>
      </c>
      <c r="X131" s="131">
        <f>+'R E I'!D128</f>
        <v>40.758299999999998</v>
      </c>
      <c r="Y131" s="131">
        <f>+'R E I'!E128</f>
        <v>100</v>
      </c>
      <c r="Z131" s="131">
        <f>+'R E I'!F128</f>
        <v>100</v>
      </c>
      <c r="AA131" s="124">
        <v>4</v>
      </c>
      <c r="AB131" s="126">
        <f t="shared" si="17"/>
        <v>0.81022075000000005</v>
      </c>
    </row>
    <row r="132" spans="1:28" x14ac:dyDescent="0.2">
      <c r="A132" s="124">
        <v>7303</v>
      </c>
      <c r="B132" s="124" t="s">
        <v>515</v>
      </c>
      <c r="C132" s="150">
        <f>+PREVISIONAL!AC138</f>
        <v>0</v>
      </c>
      <c r="D132" s="150">
        <f>+PREVISIONAL!AD138</f>
        <v>0</v>
      </c>
      <c r="E132" s="150">
        <f>+PREVISIONAL!AE138</f>
        <v>0</v>
      </c>
      <c r="F132" s="126">
        <f t="shared" si="10"/>
        <v>1</v>
      </c>
      <c r="G132" s="127">
        <f>+PATENTES!Q130</f>
        <v>1206</v>
      </c>
      <c r="H132" s="127">
        <f>+PATENTES!R130</f>
        <v>97</v>
      </c>
      <c r="I132" s="127">
        <f>+PATENTES!S130</f>
        <v>1303</v>
      </c>
      <c r="J132" s="126">
        <f t="shared" si="11"/>
        <v>0.92555640828856489</v>
      </c>
      <c r="K132" s="150">
        <f>+'I G'!C131</f>
        <v>1691008</v>
      </c>
      <c r="L132" s="150">
        <f>+'I G'!D131</f>
        <v>2824580</v>
      </c>
      <c r="M132" s="124">
        <f t="shared" si="12"/>
        <v>0.59867590933873349</v>
      </c>
      <c r="N132" s="126">
        <f t="shared" si="13"/>
        <v>9.5114285702404225E-2</v>
      </c>
      <c r="O132" s="124">
        <f>+CGR!T134</f>
        <v>1400</v>
      </c>
      <c r="P132" s="126">
        <f t="shared" si="14"/>
        <v>1</v>
      </c>
      <c r="Q132" s="124">
        <f>+TM!G130</f>
        <v>85.29</v>
      </c>
      <c r="R132" s="126">
        <f t="shared" si="15"/>
        <v>0.8529000000000001</v>
      </c>
      <c r="S132" s="150">
        <f>+IRPi!C130</f>
        <v>5793800</v>
      </c>
      <c r="T132" s="150">
        <f>+IRPi!D130</f>
        <v>6691313</v>
      </c>
      <c r="U132" s="150">
        <f t="shared" si="16"/>
        <v>897513</v>
      </c>
      <c r="V132" s="126">
        <f t="shared" si="9"/>
        <v>1</v>
      </c>
      <c r="W132" s="131">
        <f>+'R E I'!C129</f>
        <v>87.5</v>
      </c>
      <c r="X132" s="131">
        <f>+'R E I'!D129</f>
        <v>100</v>
      </c>
      <c r="Y132" s="131">
        <f>+'R E I'!E129</f>
        <v>100</v>
      </c>
      <c r="Z132" s="131">
        <f>+'R E I'!F129</f>
        <v>100</v>
      </c>
      <c r="AA132" s="124">
        <v>4</v>
      </c>
      <c r="AB132" s="126">
        <f t="shared" si="17"/>
        <v>0.96875</v>
      </c>
    </row>
    <row r="133" spans="1:28" x14ac:dyDescent="0.2">
      <c r="A133" s="124">
        <v>7304</v>
      </c>
      <c r="B133" s="124" t="s">
        <v>516</v>
      </c>
      <c r="C133" s="150">
        <f>+PREVISIONAL!AC139</f>
        <v>0</v>
      </c>
      <c r="D133" s="150">
        <f>+PREVISIONAL!AD139</f>
        <v>0</v>
      </c>
      <c r="E133" s="150">
        <f>+PREVISIONAL!AE139</f>
        <v>0</v>
      </c>
      <c r="F133" s="126">
        <f t="shared" si="10"/>
        <v>1</v>
      </c>
      <c r="G133" s="127">
        <f>+PATENTES!Q131</f>
        <v>1849</v>
      </c>
      <c r="H133" s="127">
        <f>+PATENTES!R131</f>
        <v>90</v>
      </c>
      <c r="I133" s="127">
        <f>+PATENTES!S131</f>
        <v>1939</v>
      </c>
      <c r="J133" s="126">
        <f t="shared" si="11"/>
        <v>0.95358432181536879</v>
      </c>
      <c r="K133" s="150">
        <f>+'I G'!C132</f>
        <v>3327997</v>
      </c>
      <c r="L133" s="150">
        <f>+'I G'!D132</f>
        <v>5090743</v>
      </c>
      <c r="M133" s="124">
        <f t="shared" si="12"/>
        <v>0.65373502453374688</v>
      </c>
      <c r="N133" s="126">
        <f t="shared" si="13"/>
        <v>0.10386177049591214</v>
      </c>
      <c r="O133" s="124">
        <f>+CGR!T135</f>
        <v>1400</v>
      </c>
      <c r="P133" s="126">
        <f t="shared" si="14"/>
        <v>1</v>
      </c>
      <c r="Q133" s="124">
        <f>+TM!G131</f>
        <v>97.89</v>
      </c>
      <c r="R133" s="126">
        <f t="shared" si="15"/>
        <v>0.97889999999999999</v>
      </c>
      <c r="S133" s="150">
        <f>+IRPi!C131</f>
        <v>11253042</v>
      </c>
      <c r="T133" s="150">
        <f>+IRPi!D131</f>
        <v>14209127</v>
      </c>
      <c r="U133" s="150">
        <f t="shared" si="16"/>
        <v>2956085</v>
      </c>
      <c r="V133" s="126">
        <f t="shared" si="9"/>
        <v>1</v>
      </c>
      <c r="W133" s="131">
        <f>+'R E I'!C130</f>
        <v>100</v>
      </c>
      <c r="X133" s="131">
        <f>+'R E I'!D130</f>
        <v>100</v>
      </c>
      <c r="Y133" s="131">
        <f>+'R E I'!E130</f>
        <v>100</v>
      </c>
      <c r="Z133" s="131">
        <f>+'R E I'!F130</f>
        <v>100</v>
      </c>
      <c r="AA133" s="124">
        <v>4</v>
      </c>
      <c r="AB133" s="126">
        <f t="shared" si="17"/>
        <v>1</v>
      </c>
    </row>
    <row r="134" spans="1:28" x14ac:dyDescent="0.2">
      <c r="A134" s="124">
        <v>7305</v>
      </c>
      <c r="B134" s="124" t="s">
        <v>517</v>
      </c>
      <c r="C134" s="150">
        <f>+PREVISIONAL!AC140</f>
        <v>0</v>
      </c>
      <c r="D134" s="150">
        <f>+PREVISIONAL!AD140</f>
        <v>0</v>
      </c>
      <c r="E134" s="150">
        <f>+PREVISIONAL!AE140</f>
        <v>0</v>
      </c>
      <c r="F134" s="126">
        <f t="shared" si="10"/>
        <v>1</v>
      </c>
      <c r="G134" s="127">
        <f>+PATENTES!Q132</f>
        <v>190</v>
      </c>
      <c r="H134" s="127">
        <f>+PATENTES!R132</f>
        <v>73</v>
      </c>
      <c r="I134" s="127">
        <f>+PATENTES!S132</f>
        <v>263</v>
      </c>
      <c r="J134" s="126">
        <f t="shared" si="11"/>
        <v>0.72243346007604559</v>
      </c>
      <c r="K134" s="150">
        <f>+'I G'!C133</f>
        <v>2121527</v>
      </c>
      <c r="L134" s="150">
        <f>+'I G'!D133</f>
        <v>1434325</v>
      </c>
      <c r="M134" s="124">
        <f t="shared" si="12"/>
        <v>1.4791117773168563</v>
      </c>
      <c r="N134" s="126">
        <f t="shared" si="13"/>
        <v>0.234993020395458</v>
      </c>
      <c r="O134" s="124">
        <f>+CGR!T136</f>
        <v>1400</v>
      </c>
      <c r="P134" s="126">
        <f t="shared" si="14"/>
        <v>1</v>
      </c>
      <c r="Q134" s="124">
        <f>+TM!G132</f>
        <v>86.95</v>
      </c>
      <c r="R134" s="126">
        <f t="shared" si="15"/>
        <v>0.86950000000000005</v>
      </c>
      <c r="S134" s="150">
        <f>+IRPi!C132</f>
        <v>4003076</v>
      </c>
      <c r="T134" s="150">
        <f>+IRPi!D132</f>
        <v>5066555</v>
      </c>
      <c r="U134" s="150">
        <f t="shared" si="16"/>
        <v>1063479</v>
      </c>
      <c r="V134" s="126">
        <f t="shared" ref="V134:V197" si="18">IF(U134&gt;0,1,IF(U134&lt;0,1-(U134/$U$2),0))</f>
        <v>1</v>
      </c>
      <c r="W134" s="131">
        <f>+'R E I'!C131</f>
        <v>100</v>
      </c>
      <c r="X134" s="131">
        <f>+'R E I'!D131</f>
        <v>100</v>
      </c>
      <c r="Y134" s="131">
        <f>+'R E I'!E131</f>
        <v>100</v>
      </c>
      <c r="Z134" s="131">
        <f>+'R E I'!F131</f>
        <v>100</v>
      </c>
      <c r="AA134" s="124">
        <v>4</v>
      </c>
      <c r="AB134" s="126">
        <f t="shared" si="17"/>
        <v>1</v>
      </c>
    </row>
    <row r="135" spans="1:28" x14ac:dyDescent="0.2">
      <c r="A135" s="124">
        <v>7306</v>
      </c>
      <c r="B135" s="124" t="s">
        <v>518</v>
      </c>
      <c r="C135" s="150">
        <f>+PREVISIONAL!AC141</f>
        <v>0</v>
      </c>
      <c r="D135" s="150">
        <f>+PREVISIONAL!AD141</f>
        <v>0</v>
      </c>
      <c r="E135" s="150">
        <f>+PREVISIONAL!AE141</f>
        <v>0</v>
      </c>
      <c r="F135" s="126">
        <f t="shared" ref="F135:F198" si="19">IF(E135&gt;0,0,1)</f>
        <v>1</v>
      </c>
      <c r="G135" s="127">
        <f>+PATENTES!Q133</f>
        <v>541</v>
      </c>
      <c r="H135" s="127">
        <f>+PATENTES!R133</f>
        <v>33</v>
      </c>
      <c r="I135" s="127">
        <f>+PATENTES!S133</f>
        <v>574</v>
      </c>
      <c r="J135" s="126">
        <f t="shared" ref="J135:J198" si="20">IFERROR(G135/I135,0)</f>
        <v>0.94250871080139376</v>
      </c>
      <c r="K135" s="150">
        <f>+'I G'!C134</f>
        <v>3179337</v>
      </c>
      <c r="L135" s="150">
        <f>+'I G'!D134</f>
        <v>2826052</v>
      </c>
      <c r="M135" s="124">
        <f t="shared" ref="M135:M198" si="21">IFERROR(K135/L135,0)</f>
        <v>1.125010084740125</v>
      </c>
      <c r="N135" s="126">
        <f t="shared" ref="N135:N198" si="22">M135/$M$2</f>
        <v>0.1787353206449378</v>
      </c>
      <c r="O135" s="124">
        <f>+CGR!T137</f>
        <v>1400</v>
      </c>
      <c r="P135" s="126">
        <f t="shared" ref="P135:P198" si="23">O135/1400</f>
        <v>1</v>
      </c>
      <c r="Q135" s="124">
        <f>+TM!G133</f>
        <v>98.34</v>
      </c>
      <c r="R135" s="126">
        <f t="shared" ref="R135:R198" si="24">+Q135/100</f>
        <v>0.98340000000000005</v>
      </c>
      <c r="S135" s="150">
        <f>+IRPi!C133</f>
        <v>5232100</v>
      </c>
      <c r="T135" s="150">
        <f>+IRPi!D133</f>
        <v>6557769</v>
      </c>
      <c r="U135" s="150">
        <f t="shared" ref="U135:U198" si="25">T135-S135</f>
        <v>1325669</v>
      </c>
      <c r="V135" s="126">
        <f t="shared" si="18"/>
        <v>1</v>
      </c>
      <c r="W135" s="131">
        <f>+'R E I'!C132</f>
        <v>100</v>
      </c>
      <c r="X135" s="131">
        <f>+'R E I'!D132</f>
        <v>100</v>
      </c>
      <c r="Y135" s="131">
        <f>+'R E I'!E132</f>
        <v>100</v>
      </c>
      <c r="Z135" s="131">
        <f>+'R E I'!F132</f>
        <v>100</v>
      </c>
      <c r="AA135" s="124">
        <v>4</v>
      </c>
      <c r="AB135" s="126">
        <f t="shared" ref="AB135:AB198" si="26">((SUM(W135:Z135)/100)/AA135)</f>
        <v>1</v>
      </c>
    </row>
    <row r="136" spans="1:28" x14ac:dyDescent="0.2">
      <c r="A136" s="124">
        <v>7307</v>
      </c>
      <c r="B136" s="124" t="s">
        <v>519</v>
      </c>
      <c r="C136" s="150">
        <f>+PREVISIONAL!AC142</f>
        <v>0</v>
      </c>
      <c r="D136" s="150">
        <f>+PREVISIONAL!AD142</f>
        <v>0</v>
      </c>
      <c r="E136" s="150">
        <f>+PREVISIONAL!AE142</f>
        <v>0</v>
      </c>
      <c r="F136" s="126">
        <f t="shared" si="19"/>
        <v>1</v>
      </c>
      <c r="G136" s="127">
        <f>+PATENTES!Q134</f>
        <v>903</v>
      </c>
      <c r="H136" s="127">
        <f>+PATENTES!R134</f>
        <v>49</v>
      </c>
      <c r="I136" s="127">
        <f>+PATENTES!S134</f>
        <v>952</v>
      </c>
      <c r="J136" s="126">
        <f t="shared" si="20"/>
        <v>0.94852941176470584</v>
      </c>
      <c r="K136" s="150">
        <f>+'I G'!C135</f>
        <v>5222214</v>
      </c>
      <c r="L136" s="150">
        <f>+'I G'!D135</f>
        <v>3824537</v>
      </c>
      <c r="M136" s="124">
        <f t="shared" si="21"/>
        <v>1.3654499878024451</v>
      </c>
      <c r="N136" s="126">
        <f t="shared" si="22"/>
        <v>0.21693506992061534</v>
      </c>
      <c r="O136" s="124">
        <f>+CGR!T138</f>
        <v>1400</v>
      </c>
      <c r="P136" s="126">
        <f t="shared" si="23"/>
        <v>1</v>
      </c>
      <c r="Q136" s="124">
        <f>+TM!G134</f>
        <v>81.7</v>
      </c>
      <c r="R136" s="126">
        <f t="shared" si="24"/>
        <v>0.81700000000000006</v>
      </c>
      <c r="S136" s="150">
        <f>+IRPi!C134</f>
        <v>8399000</v>
      </c>
      <c r="T136" s="150">
        <f>+IRPi!D134</f>
        <v>8998467</v>
      </c>
      <c r="U136" s="150">
        <f t="shared" si="25"/>
        <v>599467</v>
      </c>
      <c r="V136" s="126">
        <f t="shared" si="18"/>
        <v>1</v>
      </c>
      <c r="W136" s="131">
        <f>+'R E I'!C133</f>
        <v>100</v>
      </c>
      <c r="X136" s="131">
        <f>+'R E I'!D133</f>
        <v>100</v>
      </c>
      <c r="Y136" s="131">
        <f>+'R E I'!E133</f>
        <v>100</v>
      </c>
      <c r="Z136" s="131">
        <f>+'R E I'!F133</f>
        <v>100</v>
      </c>
      <c r="AA136" s="124">
        <v>4</v>
      </c>
      <c r="AB136" s="126">
        <f t="shared" si="26"/>
        <v>1</v>
      </c>
    </row>
    <row r="137" spans="1:28" x14ac:dyDescent="0.2">
      <c r="A137" s="124">
        <v>7308</v>
      </c>
      <c r="B137" s="124" t="s">
        <v>520</v>
      </c>
      <c r="C137" s="150">
        <f>+PREVISIONAL!AC143</f>
        <v>0</v>
      </c>
      <c r="D137" s="150">
        <f>+PREVISIONAL!AD143</f>
        <v>0</v>
      </c>
      <c r="E137" s="150">
        <f>+PREVISIONAL!AE143</f>
        <v>0</v>
      </c>
      <c r="F137" s="126">
        <f t="shared" si="19"/>
        <v>1</v>
      </c>
      <c r="G137" s="127">
        <f>+PATENTES!Q135</f>
        <v>1381</v>
      </c>
      <c r="H137" s="127">
        <f>+PATENTES!R135</f>
        <v>209</v>
      </c>
      <c r="I137" s="127">
        <f>+PATENTES!S135</f>
        <v>1590</v>
      </c>
      <c r="J137" s="126">
        <f t="shared" si="20"/>
        <v>0.86855345911949688</v>
      </c>
      <c r="K137" s="150">
        <f>+'I G'!C136</f>
        <v>2990788</v>
      </c>
      <c r="L137" s="150">
        <f>+'I G'!D136</f>
        <v>3390149</v>
      </c>
      <c r="M137" s="124">
        <f t="shared" si="21"/>
        <v>0.88219957293912454</v>
      </c>
      <c r="N137" s="126">
        <f t="shared" si="22"/>
        <v>0.1401589422894155</v>
      </c>
      <c r="O137" s="124">
        <f>+CGR!T139</f>
        <v>1400</v>
      </c>
      <c r="P137" s="126">
        <f t="shared" si="23"/>
        <v>1</v>
      </c>
      <c r="Q137" s="124">
        <f>+TM!G135</f>
        <v>77.290000000000006</v>
      </c>
      <c r="R137" s="126">
        <f t="shared" si="24"/>
        <v>0.77290000000000003</v>
      </c>
      <c r="S137" s="150">
        <f>+IRPi!C135</f>
        <v>6790186</v>
      </c>
      <c r="T137" s="150">
        <f>+IRPi!D135</f>
        <v>8366699</v>
      </c>
      <c r="U137" s="150">
        <f t="shared" si="25"/>
        <v>1576513</v>
      </c>
      <c r="V137" s="126">
        <f t="shared" si="18"/>
        <v>1</v>
      </c>
      <c r="W137" s="131">
        <f>+'R E I'!C134</f>
        <v>95.83</v>
      </c>
      <c r="X137" s="131">
        <f>+'R E I'!D134</f>
        <v>100</v>
      </c>
      <c r="Y137" s="131">
        <f>+'R E I'!E134</f>
        <v>100</v>
      </c>
      <c r="Z137" s="131">
        <f>+'R E I'!F134</f>
        <v>100</v>
      </c>
      <c r="AA137" s="124">
        <v>4</v>
      </c>
      <c r="AB137" s="126">
        <f t="shared" si="26"/>
        <v>0.98957499999999998</v>
      </c>
    </row>
    <row r="138" spans="1:28" x14ac:dyDescent="0.2">
      <c r="A138" s="124">
        <v>7309</v>
      </c>
      <c r="B138" s="124" t="s">
        <v>521</v>
      </c>
      <c r="C138" s="150">
        <f>+PREVISIONAL!AC144</f>
        <v>0</v>
      </c>
      <c r="D138" s="150">
        <f>+PREVISIONAL!AD144</f>
        <v>0</v>
      </c>
      <c r="E138" s="150">
        <f>+PREVISIONAL!AE144</f>
        <v>0</v>
      </c>
      <c r="F138" s="126">
        <f t="shared" si="19"/>
        <v>1</v>
      </c>
      <c r="G138" s="127">
        <f>+PATENTES!Q136</f>
        <v>653</v>
      </c>
      <c r="H138" s="127">
        <f>+PATENTES!R136</f>
        <v>110</v>
      </c>
      <c r="I138" s="127">
        <f>+PATENTES!S136</f>
        <v>763</v>
      </c>
      <c r="J138" s="126">
        <f t="shared" si="20"/>
        <v>0.85583224115334211</v>
      </c>
      <c r="K138" s="150">
        <f>+'I G'!C137</f>
        <v>2966024</v>
      </c>
      <c r="L138" s="150">
        <f>+'I G'!D137</f>
        <v>2326810</v>
      </c>
      <c r="M138" s="124">
        <f t="shared" si="21"/>
        <v>1.2747168870685617</v>
      </c>
      <c r="N138" s="126">
        <f t="shared" si="22"/>
        <v>0.20251990149434632</v>
      </c>
      <c r="O138" s="124">
        <f>+CGR!T140</f>
        <v>1400</v>
      </c>
      <c r="P138" s="126">
        <f t="shared" si="23"/>
        <v>1</v>
      </c>
      <c r="Q138" s="124">
        <f>+TM!G136</f>
        <v>61.17</v>
      </c>
      <c r="R138" s="126">
        <f t="shared" si="24"/>
        <v>0.61170000000000002</v>
      </c>
      <c r="S138" s="150">
        <f>+IRPi!C136</f>
        <v>3899100</v>
      </c>
      <c r="T138" s="150">
        <f>+IRPi!D136</f>
        <v>6145221</v>
      </c>
      <c r="U138" s="150">
        <f t="shared" si="25"/>
        <v>2246121</v>
      </c>
      <c r="V138" s="126">
        <f t="shared" si="18"/>
        <v>1</v>
      </c>
      <c r="W138" s="131">
        <f>+'R E I'!C135</f>
        <v>100</v>
      </c>
      <c r="X138" s="131">
        <f>+'R E I'!D135</f>
        <v>100</v>
      </c>
      <c r="Y138" s="131">
        <f>+'R E I'!E135</f>
        <v>100</v>
      </c>
      <c r="Z138" s="131">
        <f>+'R E I'!F135</f>
        <v>100</v>
      </c>
      <c r="AA138" s="124">
        <v>4</v>
      </c>
      <c r="AB138" s="126">
        <f t="shared" si="26"/>
        <v>1</v>
      </c>
    </row>
    <row r="139" spans="1:28" x14ac:dyDescent="0.2">
      <c r="A139" s="124">
        <v>7401</v>
      </c>
      <c r="B139" s="124" t="s">
        <v>522</v>
      </c>
      <c r="C139" s="150">
        <f>+PREVISIONAL!AC145</f>
        <v>50699087</v>
      </c>
      <c r="D139" s="150">
        <f>+PREVISIONAL!AD145</f>
        <v>0</v>
      </c>
      <c r="E139" s="150">
        <f>+PREVISIONAL!AE145</f>
        <v>50699087</v>
      </c>
      <c r="F139" s="126">
        <f t="shared" si="19"/>
        <v>0</v>
      </c>
      <c r="G139" s="127">
        <f>+PATENTES!Q137</f>
        <v>6295</v>
      </c>
      <c r="H139" s="127">
        <f>+PATENTES!R137</f>
        <v>3202</v>
      </c>
      <c r="I139" s="127">
        <f>+PATENTES!S137</f>
        <v>9497</v>
      </c>
      <c r="J139" s="126">
        <f t="shared" si="20"/>
        <v>0.66284089712540806</v>
      </c>
      <c r="K139" s="150">
        <f>+'I G'!C138</f>
        <v>7119208</v>
      </c>
      <c r="L139" s="150">
        <f>+'I G'!D138</f>
        <v>12321758</v>
      </c>
      <c r="M139" s="124">
        <f t="shared" si="21"/>
        <v>0.57777534666725316</v>
      </c>
      <c r="N139" s="126">
        <f t="shared" si="22"/>
        <v>9.1793721005769005E-2</v>
      </c>
      <c r="O139" s="124">
        <f>+CGR!T141</f>
        <v>1400</v>
      </c>
      <c r="P139" s="126">
        <f t="shared" si="23"/>
        <v>1</v>
      </c>
      <c r="Q139" s="124">
        <f>+TM!G137</f>
        <v>80.150000000000006</v>
      </c>
      <c r="R139" s="126">
        <f t="shared" si="24"/>
        <v>0.8015000000000001</v>
      </c>
      <c r="S139" s="150">
        <f>+IRPi!C137</f>
        <v>21253443</v>
      </c>
      <c r="T139" s="150">
        <f>+IRPi!D137</f>
        <v>25425341</v>
      </c>
      <c r="U139" s="150">
        <f t="shared" si="25"/>
        <v>4171898</v>
      </c>
      <c r="V139" s="126">
        <f t="shared" si="18"/>
        <v>1</v>
      </c>
      <c r="W139" s="131">
        <f>+'R E I'!C136</f>
        <v>100</v>
      </c>
      <c r="X139" s="131">
        <f>+'R E I'!D136</f>
        <v>87.765000000000001</v>
      </c>
      <c r="Y139" s="131">
        <f>+'R E I'!E136</f>
        <v>0</v>
      </c>
      <c r="Z139" s="131">
        <f>+'R E I'!F136</f>
        <v>100</v>
      </c>
      <c r="AA139" s="124">
        <v>4</v>
      </c>
      <c r="AB139" s="126">
        <f t="shared" si="26"/>
        <v>0.71941250000000001</v>
      </c>
    </row>
    <row r="140" spans="1:28" x14ac:dyDescent="0.2">
      <c r="A140" s="124">
        <v>7402</v>
      </c>
      <c r="B140" s="124" t="s">
        <v>523</v>
      </c>
      <c r="C140" s="150">
        <f>+PREVISIONAL!AC146</f>
        <v>0</v>
      </c>
      <c r="D140" s="150">
        <f>+PREVISIONAL!AD146</f>
        <v>943655856</v>
      </c>
      <c r="E140" s="150">
        <f>+PREVISIONAL!AE146</f>
        <v>943655856</v>
      </c>
      <c r="F140" s="126">
        <f t="shared" si="19"/>
        <v>0</v>
      </c>
      <c r="G140" s="127">
        <f>+PATENTES!Q138</f>
        <v>417</v>
      </c>
      <c r="H140" s="127">
        <f>+PATENTES!R138</f>
        <v>320</v>
      </c>
      <c r="I140" s="127">
        <f>+PATENTES!S138</f>
        <v>737</v>
      </c>
      <c r="J140" s="126">
        <f t="shared" si="20"/>
        <v>0.56580732700135683</v>
      </c>
      <c r="K140" s="150">
        <f>+'I G'!C139</f>
        <v>13155845</v>
      </c>
      <c r="L140" s="150">
        <f>+'I G'!D139</f>
        <v>4230104</v>
      </c>
      <c r="M140" s="124">
        <f t="shared" si="21"/>
        <v>3.1100523769628361</v>
      </c>
      <c r="N140" s="126">
        <f t="shared" si="22"/>
        <v>0.49410775632949966</v>
      </c>
      <c r="O140" s="124">
        <f>+CGR!T142</f>
        <v>1400</v>
      </c>
      <c r="P140" s="126">
        <f t="shared" si="23"/>
        <v>1</v>
      </c>
      <c r="Q140" s="124">
        <f>+TM!G138</f>
        <v>88.04</v>
      </c>
      <c r="R140" s="126">
        <f t="shared" si="24"/>
        <v>0.88040000000000007</v>
      </c>
      <c r="S140" s="150">
        <f>+IRPi!C138</f>
        <v>12025935</v>
      </c>
      <c r="T140" s="150">
        <f>+IRPi!D138</f>
        <v>18407143</v>
      </c>
      <c r="U140" s="150">
        <f t="shared" si="25"/>
        <v>6381208</v>
      </c>
      <c r="V140" s="126">
        <f t="shared" si="18"/>
        <v>1</v>
      </c>
      <c r="W140" s="131">
        <f>+'R E I'!C137</f>
        <v>95.83</v>
      </c>
      <c r="X140" s="131">
        <f>+'R E I'!D137</f>
        <v>100</v>
      </c>
      <c r="Y140" s="131">
        <f>+'R E I'!E137</f>
        <v>100</v>
      </c>
      <c r="Z140" s="131">
        <f>+'R E I'!F137</f>
        <v>100</v>
      </c>
      <c r="AA140" s="124">
        <v>4</v>
      </c>
      <c r="AB140" s="126">
        <f t="shared" si="26"/>
        <v>0.98957499999999998</v>
      </c>
    </row>
    <row r="141" spans="1:28" x14ac:dyDescent="0.2">
      <c r="A141" s="124">
        <v>7403</v>
      </c>
      <c r="B141" s="124" t="s">
        <v>524</v>
      </c>
      <c r="C141" s="150">
        <f>+PREVISIONAL!AC147</f>
        <v>0</v>
      </c>
      <c r="D141" s="150">
        <f>+PREVISIONAL!AD147</f>
        <v>0</v>
      </c>
      <c r="E141" s="150">
        <f>+PREVISIONAL!AE147</f>
        <v>0</v>
      </c>
      <c r="F141" s="126">
        <f t="shared" si="19"/>
        <v>1</v>
      </c>
      <c r="G141" s="127">
        <f>+PATENTES!Q139</f>
        <v>710</v>
      </c>
      <c r="H141" s="127">
        <f>+PATENTES!R139</f>
        <v>1</v>
      </c>
      <c r="I141" s="127">
        <f>+PATENTES!S139</f>
        <v>711</v>
      </c>
      <c r="J141" s="126">
        <f t="shared" si="20"/>
        <v>0.99859353023909991</v>
      </c>
      <c r="K141" s="150">
        <f>+'I G'!C140</f>
        <v>1980913</v>
      </c>
      <c r="L141" s="150">
        <f>+'I G'!D140</f>
        <v>3939752</v>
      </c>
      <c r="M141" s="124">
        <f t="shared" si="21"/>
        <v>0.50280144537016547</v>
      </c>
      <c r="N141" s="126">
        <f t="shared" si="22"/>
        <v>7.9882286192780316E-2</v>
      </c>
      <c r="O141" s="124">
        <f>+CGR!T143</f>
        <v>1400</v>
      </c>
      <c r="P141" s="126">
        <f t="shared" si="23"/>
        <v>1</v>
      </c>
      <c r="Q141" s="124">
        <f>+TM!G139</f>
        <v>92.88</v>
      </c>
      <c r="R141" s="126">
        <f t="shared" si="24"/>
        <v>0.92879999999999996</v>
      </c>
      <c r="S141" s="150">
        <f>+IRPi!C139</f>
        <v>8026444</v>
      </c>
      <c r="T141" s="150">
        <f>+IRPi!D139</f>
        <v>9672754</v>
      </c>
      <c r="U141" s="150">
        <f t="shared" si="25"/>
        <v>1646310</v>
      </c>
      <c r="V141" s="126">
        <f t="shared" si="18"/>
        <v>1</v>
      </c>
      <c r="W141" s="131">
        <f>+'R E I'!C138</f>
        <v>100</v>
      </c>
      <c r="X141" s="131">
        <f>+'R E I'!D138</f>
        <v>100</v>
      </c>
      <c r="Y141" s="131">
        <f>+'R E I'!E138</f>
        <v>100</v>
      </c>
      <c r="Z141" s="131">
        <f>+'R E I'!F138</f>
        <v>100</v>
      </c>
      <c r="AA141" s="124">
        <v>4</v>
      </c>
      <c r="AB141" s="126">
        <f t="shared" si="26"/>
        <v>1</v>
      </c>
    </row>
    <row r="142" spans="1:28" x14ac:dyDescent="0.2">
      <c r="A142" s="124">
        <v>7404</v>
      </c>
      <c r="B142" s="124" t="s">
        <v>525</v>
      </c>
      <c r="C142" s="150">
        <f>+PREVISIONAL!AC148</f>
        <v>0</v>
      </c>
      <c r="D142" s="150">
        <f>+PREVISIONAL!AD148</f>
        <v>0</v>
      </c>
      <c r="E142" s="150">
        <f>+PREVISIONAL!AE148</f>
        <v>0</v>
      </c>
      <c r="F142" s="126">
        <f t="shared" si="19"/>
        <v>1</v>
      </c>
      <c r="G142" s="127">
        <f>+PATENTES!Q140</f>
        <v>1509</v>
      </c>
      <c r="H142" s="127">
        <f>+PATENTES!R140</f>
        <v>178</v>
      </c>
      <c r="I142" s="127">
        <f>+PATENTES!S140</f>
        <v>1687</v>
      </c>
      <c r="J142" s="126">
        <f t="shared" si="20"/>
        <v>0.89448725548310615</v>
      </c>
      <c r="K142" s="150">
        <f>+'I G'!C141</f>
        <v>3409883</v>
      </c>
      <c r="L142" s="150">
        <f>+'I G'!D141</f>
        <v>5444369</v>
      </c>
      <c r="M142" s="124">
        <f t="shared" si="21"/>
        <v>0.62631371973501426</v>
      </c>
      <c r="N142" s="126">
        <f t="shared" si="22"/>
        <v>9.9505226699385899E-2</v>
      </c>
      <c r="O142" s="124">
        <f>+CGR!T144</f>
        <v>1400</v>
      </c>
      <c r="P142" s="126">
        <f t="shared" si="23"/>
        <v>1</v>
      </c>
      <c r="Q142" s="124">
        <f>+TM!G140</f>
        <v>97.4</v>
      </c>
      <c r="R142" s="126">
        <f t="shared" si="24"/>
        <v>0.97400000000000009</v>
      </c>
      <c r="S142" s="150">
        <f>+IRPi!C140</f>
        <v>12242739</v>
      </c>
      <c r="T142" s="150">
        <f>+IRPi!D140</f>
        <v>14202897</v>
      </c>
      <c r="U142" s="150">
        <f t="shared" si="25"/>
        <v>1960158</v>
      </c>
      <c r="V142" s="126">
        <f t="shared" si="18"/>
        <v>1</v>
      </c>
      <c r="W142" s="131">
        <f>+'R E I'!C139</f>
        <v>100</v>
      </c>
      <c r="X142" s="131">
        <f>+'R E I'!D139</f>
        <v>100</v>
      </c>
      <c r="Y142" s="131">
        <f>+'R E I'!E139</f>
        <v>100</v>
      </c>
      <c r="Z142" s="131">
        <f>+'R E I'!F139</f>
        <v>100</v>
      </c>
      <c r="AA142" s="124">
        <v>4</v>
      </c>
      <c r="AB142" s="126">
        <f t="shared" si="26"/>
        <v>1</v>
      </c>
    </row>
    <row r="143" spans="1:28" x14ac:dyDescent="0.2">
      <c r="A143" s="124">
        <v>7405</v>
      </c>
      <c r="B143" s="124" t="s">
        <v>526</v>
      </c>
      <c r="C143" s="150">
        <f>+PREVISIONAL!AC149</f>
        <v>0</v>
      </c>
      <c r="D143" s="150">
        <f>+PREVISIONAL!AD149</f>
        <v>0</v>
      </c>
      <c r="E143" s="150">
        <f>+PREVISIONAL!AE149</f>
        <v>0</v>
      </c>
      <c r="F143" s="126">
        <f t="shared" si="19"/>
        <v>1</v>
      </c>
      <c r="G143" s="127">
        <f>+PATENTES!Q141</f>
        <v>362</v>
      </c>
      <c r="H143" s="127">
        <f>+PATENTES!R141</f>
        <v>48</v>
      </c>
      <c r="I143" s="127">
        <f>+PATENTES!S141</f>
        <v>410</v>
      </c>
      <c r="J143" s="126">
        <f t="shared" si="20"/>
        <v>0.88292682926829269</v>
      </c>
      <c r="K143" s="150">
        <f>+'I G'!C142</f>
        <v>1495365</v>
      </c>
      <c r="L143" s="150">
        <f>+'I G'!D142</f>
        <v>2218052</v>
      </c>
      <c r="M143" s="124">
        <f t="shared" si="21"/>
        <v>0.67417941509035861</v>
      </c>
      <c r="N143" s="126">
        <f t="shared" si="22"/>
        <v>0.10710986111402462</v>
      </c>
      <c r="O143" s="124">
        <f>+CGR!T145</f>
        <v>1400</v>
      </c>
      <c r="P143" s="126">
        <f t="shared" si="23"/>
        <v>1</v>
      </c>
      <c r="Q143" s="124">
        <f>+TM!G141</f>
        <v>75.45</v>
      </c>
      <c r="R143" s="126">
        <f t="shared" si="24"/>
        <v>0.75450000000000006</v>
      </c>
      <c r="S143" s="150">
        <f>+IRPi!C141</f>
        <v>5505010</v>
      </c>
      <c r="T143" s="150">
        <f>+IRPi!D141</f>
        <v>6484997</v>
      </c>
      <c r="U143" s="150">
        <f t="shared" si="25"/>
        <v>979987</v>
      </c>
      <c r="V143" s="126">
        <f t="shared" si="18"/>
        <v>1</v>
      </c>
      <c r="W143" s="131">
        <f>+'R E I'!C140</f>
        <v>100</v>
      </c>
      <c r="X143" s="131">
        <f>+'R E I'!D140</f>
        <v>100</v>
      </c>
      <c r="Y143" s="131">
        <f>+'R E I'!E140</f>
        <v>100</v>
      </c>
      <c r="Z143" s="131">
        <f>+'R E I'!F140</f>
        <v>100</v>
      </c>
      <c r="AA143" s="124">
        <v>4</v>
      </c>
      <c r="AB143" s="126">
        <f t="shared" si="26"/>
        <v>1</v>
      </c>
    </row>
    <row r="144" spans="1:28" x14ac:dyDescent="0.2">
      <c r="A144" s="124">
        <v>7406</v>
      </c>
      <c r="B144" s="124" t="s">
        <v>527</v>
      </c>
      <c r="C144" s="150">
        <f>+PREVISIONAL!AC150</f>
        <v>0</v>
      </c>
      <c r="D144" s="150">
        <f>+PREVISIONAL!AD150</f>
        <v>0</v>
      </c>
      <c r="E144" s="150">
        <f>+PREVISIONAL!AE150</f>
        <v>0</v>
      </c>
      <c r="F144" s="126">
        <f t="shared" si="19"/>
        <v>1</v>
      </c>
      <c r="G144" s="127">
        <f>+PATENTES!Q142</f>
        <v>1346</v>
      </c>
      <c r="H144" s="127">
        <f>+PATENTES!R142</f>
        <v>82</v>
      </c>
      <c r="I144" s="127">
        <f>+PATENTES!S142</f>
        <v>1428</v>
      </c>
      <c r="J144" s="126">
        <f t="shared" si="20"/>
        <v>0.94257703081232491</v>
      </c>
      <c r="K144" s="150">
        <f>+'I G'!C143</f>
        <v>3815503</v>
      </c>
      <c r="L144" s="150">
        <f>+'I G'!D143</f>
        <v>5089925</v>
      </c>
      <c r="M144" s="124">
        <f t="shared" si="21"/>
        <v>0.74961870754480664</v>
      </c>
      <c r="N144" s="126">
        <f t="shared" si="22"/>
        <v>0.11909523467553158</v>
      </c>
      <c r="O144" s="124">
        <f>+CGR!T146</f>
        <v>1400</v>
      </c>
      <c r="P144" s="126">
        <f t="shared" si="23"/>
        <v>1</v>
      </c>
      <c r="Q144" s="124">
        <f>+TM!G142</f>
        <v>97.95</v>
      </c>
      <c r="R144" s="126">
        <f t="shared" si="24"/>
        <v>0.97950000000000004</v>
      </c>
      <c r="S144" s="150">
        <f>+IRPi!C142</f>
        <v>8887026</v>
      </c>
      <c r="T144" s="150">
        <f>+IRPi!D142</f>
        <v>14238409</v>
      </c>
      <c r="U144" s="150">
        <f t="shared" si="25"/>
        <v>5351383</v>
      </c>
      <c r="V144" s="126">
        <f t="shared" si="18"/>
        <v>1</v>
      </c>
      <c r="W144" s="131">
        <f>+'R E I'!C141</f>
        <v>100</v>
      </c>
      <c r="X144" s="131">
        <f>+'R E I'!D141</f>
        <v>100</v>
      </c>
      <c r="Y144" s="131">
        <f>+'R E I'!E141</f>
        <v>100</v>
      </c>
      <c r="Z144" s="131">
        <f>+'R E I'!F141</f>
        <v>100</v>
      </c>
      <c r="AA144" s="124">
        <v>4</v>
      </c>
      <c r="AB144" s="126">
        <f t="shared" si="26"/>
        <v>1</v>
      </c>
    </row>
    <row r="145" spans="1:28" x14ac:dyDescent="0.2">
      <c r="A145" s="124">
        <v>7407</v>
      </c>
      <c r="B145" s="124" t="s">
        <v>528</v>
      </c>
      <c r="C145" s="150">
        <f>+PREVISIONAL!AC151</f>
        <v>8424126207</v>
      </c>
      <c r="D145" s="150">
        <f>+PREVISIONAL!AD151</f>
        <v>0</v>
      </c>
      <c r="E145" s="150">
        <f>+PREVISIONAL!AE151</f>
        <v>8424126207</v>
      </c>
      <c r="F145" s="126">
        <f t="shared" si="19"/>
        <v>0</v>
      </c>
      <c r="G145" s="127">
        <f>+PATENTES!Q143</f>
        <v>409</v>
      </c>
      <c r="H145" s="127">
        <f>+PATENTES!R143</f>
        <v>156</v>
      </c>
      <c r="I145" s="127">
        <f>+PATENTES!S143</f>
        <v>565</v>
      </c>
      <c r="J145" s="126">
        <f t="shared" si="20"/>
        <v>0.72389380530973446</v>
      </c>
      <c r="K145" s="150">
        <f>+'I G'!C144</f>
        <v>1131177</v>
      </c>
      <c r="L145" s="150">
        <f>+'I G'!D144</f>
        <v>2666534</v>
      </c>
      <c r="M145" s="124">
        <f t="shared" si="21"/>
        <v>0.42421247957085867</v>
      </c>
      <c r="N145" s="126">
        <f t="shared" si="22"/>
        <v>6.739651011679261E-2</v>
      </c>
      <c r="O145" s="124">
        <f>+CGR!T147</f>
        <v>1400</v>
      </c>
      <c r="P145" s="126">
        <f t="shared" si="23"/>
        <v>1</v>
      </c>
      <c r="Q145" s="124">
        <f>+TM!G143</f>
        <v>99.88</v>
      </c>
      <c r="R145" s="126">
        <f t="shared" si="24"/>
        <v>0.99879999999999991</v>
      </c>
      <c r="S145" s="150">
        <f>+IRPi!C143</f>
        <v>4759738</v>
      </c>
      <c r="T145" s="150">
        <f>+IRPi!D143</f>
        <v>5458990</v>
      </c>
      <c r="U145" s="150">
        <f t="shared" si="25"/>
        <v>699252</v>
      </c>
      <c r="V145" s="126">
        <f t="shared" si="18"/>
        <v>1</v>
      </c>
      <c r="W145" s="131">
        <f>+'R E I'!C142</f>
        <v>100</v>
      </c>
      <c r="X145" s="131">
        <f>+'R E I'!D142</f>
        <v>100</v>
      </c>
      <c r="Y145" s="131">
        <f>+'R E I'!E142</f>
        <v>66.67</v>
      </c>
      <c r="Z145" s="131">
        <f>+'R E I'!F142</f>
        <v>100</v>
      </c>
      <c r="AA145" s="124">
        <v>4</v>
      </c>
      <c r="AB145" s="126">
        <f t="shared" si="26"/>
        <v>0.91667500000000002</v>
      </c>
    </row>
    <row r="146" spans="1:28" x14ac:dyDescent="0.2">
      <c r="A146" s="124">
        <v>7408</v>
      </c>
      <c r="B146" s="124" t="s">
        <v>529</v>
      </c>
      <c r="C146" s="150">
        <f>+PREVISIONAL!AC152</f>
        <v>0</v>
      </c>
      <c r="D146" s="150">
        <f>+PREVISIONAL!AD152</f>
        <v>0</v>
      </c>
      <c r="E146" s="150">
        <f>+PREVISIONAL!AE152</f>
        <v>0</v>
      </c>
      <c r="F146" s="126">
        <f t="shared" si="19"/>
        <v>1</v>
      </c>
      <c r="G146" s="127">
        <f>+PATENTES!Q144</f>
        <v>931</v>
      </c>
      <c r="H146" s="127">
        <f>+PATENTES!R144</f>
        <v>176</v>
      </c>
      <c r="I146" s="127">
        <f>+PATENTES!S144</f>
        <v>1107</v>
      </c>
      <c r="J146" s="126">
        <f t="shared" si="20"/>
        <v>0.84101174345076779</v>
      </c>
      <c r="K146" s="150">
        <f>+'I G'!C145</f>
        <v>1834456</v>
      </c>
      <c r="L146" s="150">
        <f>+'I G'!D145</f>
        <v>3068734</v>
      </c>
      <c r="M146" s="124">
        <f t="shared" si="21"/>
        <v>0.59778918602915732</v>
      </c>
      <c r="N146" s="126">
        <f t="shared" si="22"/>
        <v>9.4973408054096695E-2</v>
      </c>
      <c r="O146" s="124">
        <f>+CGR!T148</f>
        <v>1400</v>
      </c>
      <c r="P146" s="126">
        <f t="shared" si="23"/>
        <v>1</v>
      </c>
      <c r="Q146" s="124">
        <f>+TM!G144</f>
        <v>88.83</v>
      </c>
      <c r="R146" s="126">
        <f t="shared" si="24"/>
        <v>0.88829999999999998</v>
      </c>
      <c r="S146" s="150">
        <f>+IRPi!C144</f>
        <v>6006654</v>
      </c>
      <c r="T146" s="150">
        <f>+IRPi!D144</f>
        <v>5913059</v>
      </c>
      <c r="U146" s="150">
        <f t="shared" si="25"/>
        <v>-93595</v>
      </c>
      <c r="V146" s="126">
        <f t="shared" si="18"/>
        <v>0.99861802514841336</v>
      </c>
      <c r="W146" s="131">
        <f>+'R E I'!C143</f>
        <v>100</v>
      </c>
      <c r="X146" s="131">
        <f>+'R E I'!D143</f>
        <v>100</v>
      </c>
      <c r="Y146" s="131">
        <f>+'R E I'!E143</f>
        <v>100</v>
      </c>
      <c r="Z146" s="131">
        <f>+'R E I'!F143</f>
        <v>100</v>
      </c>
      <c r="AA146" s="124">
        <v>4</v>
      </c>
      <c r="AB146" s="126">
        <f t="shared" si="26"/>
        <v>1</v>
      </c>
    </row>
    <row r="147" spans="1:28" x14ac:dyDescent="0.2">
      <c r="A147" s="124">
        <v>8101</v>
      </c>
      <c r="B147" s="124" t="s">
        <v>530</v>
      </c>
      <c r="C147" s="150">
        <f>+PREVISIONAL!AC153</f>
        <v>0</v>
      </c>
      <c r="D147" s="150">
        <f>+PREVISIONAL!AD153</f>
        <v>0</v>
      </c>
      <c r="E147" s="150">
        <f>+PREVISIONAL!AE153</f>
        <v>0</v>
      </c>
      <c r="F147" s="126">
        <f t="shared" si="19"/>
        <v>1</v>
      </c>
      <c r="G147" s="127">
        <f>+PATENTES!Q145</f>
        <v>11929</v>
      </c>
      <c r="H147" s="127">
        <f>+PATENTES!R145</f>
        <v>1885</v>
      </c>
      <c r="I147" s="127">
        <f>+PATENTES!S145</f>
        <v>13814</v>
      </c>
      <c r="J147" s="126">
        <f t="shared" si="20"/>
        <v>0.86354423049080642</v>
      </c>
      <c r="K147" s="150">
        <f>+'I G'!C146</f>
        <v>29878888</v>
      </c>
      <c r="L147" s="150">
        <f>+'I G'!D146</f>
        <v>23247409</v>
      </c>
      <c r="M147" s="124">
        <f t="shared" si="21"/>
        <v>1.2852566924769981</v>
      </c>
      <c r="N147" s="126">
        <f t="shared" si="22"/>
        <v>0.20419440692746635</v>
      </c>
      <c r="O147" s="124">
        <f>+CGR!T149</f>
        <v>1400</v>
      </c>
      <c r="P147" s="126">
        <f t="shared" si="23"/>
        <v>1</v>
      </c>
      <c r="Q147" s="124">
        <f>+TM!G145</f>
        <v>95.25</v>
      </c>
      <c r="R147" s="126">
        <f t="shared" si="24"/>
        <v>0.95250000000000001</v>
      </c>
      <c r="S147" s="150">
        <f>+IRPi!C145</f>
        <v>51555900</v>
      </c>
      <c r="T147" s="150">
        <f>+IRPi!D145</f>
        <v>57297419</v>
      </c>
      <c r="U147" s="150">
        <f t="shared" si="25"/>
        <v>5741519</v>
      </c>
      <c r="V147" s="126">
        <f t="shared" si="18"/>
        <v>1</v>
      </c>
      <c r="W147" s="131">
        <f>+'R E I'!C144</f>
        <v>100</v>
      </c>
      <c r="X147" s="131">
        <f>+'R E I'!D144</f>
        <v>100</v>
      </c>
      <c r="Y147" s="131">
        <f>+'R E I'!E144</f>
        <v>100</v>
      </c>
      <c r="Z147" s="131">
        <f>+'R E I'!F144</f>
        <v>100</v>
      </c>
      <c r="AA147" s="124">
        <v>4</v>
      </c>
      <c r="AB147" s="126">
        <f t="shared" si="26"/>
        <v>1</v>
      </c>
    </row>
    <row r="148" spans="1:28" x14ac:dyDescent="0.2">
      <c r="A148" s="124">
        <v>8102</v>
      </c>
      <c r="B148" s="124" t="s">
        <v>531</v>
      </c>
      <c r="C148" s="150">
        <f>+PREVISIONAL!AC154</f>
        <v>8840161</v>
      </c>
      <c r="D148" s="150">
        <f>+PREVISIONAL!AD154</f>
        <v>0</v>
      </c>
      <c r="E148" s="150">
        <f>+PREVISIONAL!AE154</f>
        <v>8840161</v>
      </c>
      <c r="F148" s="126">
        <f t="shared" si="19"/>
        <v>0</v>
      </c>
      <c r="G148" s="127">
        <f>+PATENTES!Q146</f>
        <v>4989</v>
      </c>
      <c r="H148" s="127">
        <f>+PATENTES!R146</f>
        <v>1345</v>
      </c>
      <c r="I148" s="127">
        <f>+PATENTES!S146</f>
        <v>6334</v>
      </c>
      <c r="J148" s="126">
        <f t="shared" si="20"/>
        <v>0.78765393116514049</v>
      </c>
      <c r="K148" s="150">
        <f>+'I G'!C147</f>
        <v>15526954</v>
      </c>
      <c r="L148" s="150">
        <f>+'I G'!D147</f>
        <v>11463162</v>
      </c>
      <c r="M148" s="124">
        <f t="shared" si="21"/>
        <v>1.3545088170262272</v>
      </c>
      <c r="N148" s="126">
        <f t="shared" si="22"/>
        <v>0.21519679779893028</v>
      </c>
      <c r="O148" s="124">
        <f>+CGR!T150</f>
        <v>1400</v>
      </c>
      <c r="P148" s="126">
        <f t="shared" si="23"/>
        <v>1</v>
      </c>
      <c r="Q148" s="124">
        <f>+TM!G146</f>
        <v>92.1</v>
      </c>
      <c r="R148" s="126">
        <f t="shared" si="24"/>
        <v>0.92099999999999993</v>
      </c>
      <c r="S148" s="150">
        <f>+IRPi!C146</f>
        <v>33568684</v>
      </c>
      <c r="T148" s="150">
        <f>+IRPi!D146</f>
        <v>37240243</v>
      </c>
      <c r="U148" s="150">
        <f t="shared" si="25"/>
        <v>3671559</v>
      </c>
      <c r="V148" s="126">
        <f t="shared" si="18"/>
        <v>1</v>
      </c>
      <c r="W148" s="131">
        <f>+'R E I'!C145</f>
        <v>79.17</v>
      </c>
      <c r="X148" s="131">
        <f>+'R E I'!D145</f>
        <v>92.281700000000001</v>
      </c>
      <c r="Y148" s="131">
        <f>+'R E I'!E145</f>
        <v>66.67</v>
      </c>
      <c r="Z148" s="131">
        <f>+'R E I'!F145</f>
        <v>100</v>
      </c>
      <c r="AA148" s="124">
        <v>4</v>
      </c>
      <c r="AB148" s="126">
        <f t="shared" si="26"/>
        <v>0.84530425000000009</v>
      </c>
    </row>
    <row r="149" spans="1:28" x14ac:dyDescent="0.2">
      <c r="A149" s="124">
        <v>8103</v>
      </c>
      <c r="B149" s="124" t="s">
        <v>532</v>
      </c>
      <c r="C149" s="150">
        <f>+PREVISIONAL!AC155</f>
        <v>0</v>
      </c>
      <c r="D149" s="150">
        <f>+PREVISIONAL!AD155</f>
        <v>0</v>
      </c>
      <c r="E149" s="150">
        <f>+PREVISIONAL!AE155</f>
        <v>0</v>
      </c>
      <c r="F149" s="126">
        <f t="shared" si="19"/>
        <v>1</v>
      </c>
      <c r="G149" s="127">
        <f>+PATENTES!Q147</f>
        <v>1613</v>
      </c>
      <c r="H149" s="127">
        <f>+PATENTES!R147</f>
        <v>89</v>
      </c>
      <c r="I149" s="127">
        <f>+PATENTES!S147</f>
        <v>1702</v>
      </c>
      <c r="J149" s="126">
        <f t="shared" si="20"/>
        <v>0.94770857814336074</v>
      </c>
      <c r="K149" s="150">
        <f>+'I G'!C148</f>
        <v>8730426</v>
      </c>
      <c r="L149" s="150">
        <f>+'I G'!D148</f>
        <v>8623214</v>
      </c>
      <c r="M149" s="124">
        <f t="shared" si="21"/>
        <v>1.0124329513334587</v>
      </c>
      <c r="N149" s="126">
        <f t="shared" si="22"/>
        <v>0.16084969427619597</v>
      </c>
      <c r="O149" s="124">
        <f>+CGR!T151</f>
        <v>1400</v>
      </c>
      <c r="P149" s="126">
        <f t="shared" si="23"/>
        <v>1</v>
      </c>
      <c r="Q149" s="124">
        <f>+TM!G147</f>
        <v>99.77</v>
      </c>
      <c r="R149" s="126">
        <f t="shared" si="24"/>
        <v>0.99769999999999992</v>
      </c>
      <c r="S149" s="150">
        <f>+IRPi!C147</f>
        <v>19858400</v>
      </c>
      <c r="T149" s="150">
        <f>+IRPi!D147</f>
        <v>23969511</v>
      </c>
      <c r="U149" s="150">
        <f t="shared" si="25"/>
        <v>4111111</v>
      </c>
      <c r="V149" s="126">
        <f t="shared" si="18"/>
        <v>1</v>
      </c>
      <c r="W149" s="131">
        <f>+'R E I'!C146</f>
        <v>100</v>
      </c>
      <c r="X149" s="131">
        <f>+'R E I'!D146</f>
        <v>100</v>
      </c>
      <c r="Y149" s="131">
        <f>+'R E I'!E146</f>
        <v>100</v>
      </c>
      <c r="Z149" s="131">
        <f>+'R E I'!F146</f>
        <v>100</v>
      </c>
      <c r="AA149" s="124">
        <v>4</v>
      </c>
      <c r="AB149" s="126">
        <f t="shared" si="26"/>
        <v>1</v>
      </c>
    </row>
    <row r="150" spans="1:28" x14ac:dyDescent="0.2">
      <c r="A150" s="124">
        <v>8104</v>
      </c>
      <c r="B150" s="124" t="s">
        <v>533</v>
      </c>
      <c r="C150" s="150">
        <f>+PREVISIONAL!AC156</f>
        <v>0</v>
      </c>
      <c r="D150" s="150">
        <f>+PREVISIONAL!AD156</f>
        <v>0</v>
      </c>
      <c r="E150" s="150">
        <f>+PREVISIONAL!AE156</f>
        <v>0</v>
      </c>
      <c r="F150" s="126">
        <f t="shared" si="19"/>
        <v>1</v>
      </c>
      <c r="G150" s="127">
        <f>+PATENTES!Q148</f>
        <v>245</v>
      </c>
      <c r="H150" s="127">
        <f>+PATENTES!R148</f>
        <v>4</v>
      </c>
      <c r="I150" s="127">
        <f>+PATENTES!S148</f>
        <v>249</v>
      </c>
      <c r="J150" s="126">
        <f t="shared" si="20"/>
        <v>0.98393574297188757</v>
      </c>
      <c r="K150" s="150">
        <f>+'I G'!C149</f>
        <v>770278</v>
      </c>
      <c r="L150" s="150">
        <f>+'I G'!D149</f>
        <v>2200696</v>
      </c>
      <c r="M150" s="124">
        <f t="shared" si="21"/>
        <v>0.35001563141842401</v>
      </c>
      <c r="N150" s="126">
        <f t="shared" si="22"/>
        <v>5.5608529168663982E-2</v>
      </c>
      <c r="O150" s="124">
        <f>+CGR!T152</f>
        <v>1400</v>
      </c>
      <c r="P150" s="126">
        <f t="shared" si="23"/>
        <v>1</v>
      </c>
      <c r="Q150" s="124">
        <f>+TM!G148</f>
        <v>99.76</v>
      </c>
      <c r="R150" s="126">
        <f t="shared" si="24"/>
        <v>0.99760000000000004</v>
      </c>
      <c r="S150" s="150">
        <f>+IRPi!C148</f>
        <v>4032000</v>
      </c>
      <c r="T150" s="150">
        <f>+IRPi!D148</f>
        <v>5153946</v>
      </c>
      <c r="U150" s="150">
        <f t="shared" si="25"/>
        <v>1121946</v>
      </c>
      <c r="V150" s="126">
        <f t="shared" si="18"/>
        <v>1</v>
      </c>
      <c r="W150" s="131">
        <f>+'R E I'!C147</f>
        <v>100</v>
      </c>
      <c r="X150" s="131">
        <f>+'R E I'!D147</f>
        <v>100</v>
      </c>
      <c r="Y150" s="131">
        <f>+'R E I'!E147</f>
        <v>100</v>
      </c>
      <c r="Z150" s="131">
        <f>+'R E I'!F147</f>
        <v>100</v>
      </c>
      <c r="AA150" s="124">
        <v>4</v>
      </c>
      <c r="AB150" s="126">
        <f t="shared" si="26"/>
        <v>1</v>
      </c>
    </row>
    <row r="151" spans="1:28" x14ac:dyDescent="0.2">
      <c r="A151" s="124">
        <v>8105</v>
      </c>
      <c r="B151" s="124" t="s">
        <v>534</v>
      </c>
      <c r="C151" s="150">
        <f>+PREVISIONAL!AC157</f>
        <v>0</v>
      </c>
      <c r="D151" s="150">
        <f>+PREVISIONAL!AD157</f>
        <v>0</v>
      </c>
      <c r="E151" s="150">
        <f>+PREVISIONAL!AE157</f>
        <v>0</v>
      </c>
      <c r="F151" s="126">
        <f t="shared" si="19"/>
        <v>1</v>
      </c>
      <c r="G151" s="127">
        <f>+PATENTES!Q149</f>
        <v>0</v>
      </c>
      <c r="H151" s="127">
        <f>+PATENTES!R149</f>
        <v>0</v>
      </c>
      <c r="I151" s="127">
        <f>+PATENTES!S149</f>
        <v>0</v>
      </c>
      <c r="J151" s="126">
        <f t="shared" si="20"/>
        <v>0</v>
      </c>
      <c r="K151" s="150">
        <f>+'I G'!C150</f>
        <v>1521442</v>
      </c>
      <c r="L151" s="150">
        <f>+'I G'!D150</f>
        <v>3205647</v>
      </c>
      <c r="M151" s="124">
        <f t="shared" si="21"/>
        <v>0.4746130812282201</v>
      </c>
      <c r="N151" s="126">
        <f t="shared" si="22"/>
        <v>7.5403876290765351E-2</v>
      </c>
      <c r="O151" s="124">
        <f>+CGR!T153</f>
        <v>1400</v>
      </c>
      <c r="P151" s="126">
        <f t="shared" si="23"/>
        <v>1</v>
      </c>
      <c r="Q151" s="124">
        <f>+TM!G149</f>
        <v>95.63</v>
      </c>
      <c r="R151" s="126">
        <f t="shared" si="24"/>
        <v>0.95629999999999993</v>
      </c>
      <c r="S151" s="150">
        <f>+IRPi!C149</f>
        <v>6704507</v>
      </c>
      <c r="T151" s="150">
        <f>+IRPi!D149</f>
        <v>8112617</v>
      </c>
      <c r="U151" s="150">
        <f t="shared" si="25"/>
        <v>1408110</v>
      </c>
      <c r="V151" s="126">
        <f t="shared" si="18"/>
        <v>1</v>
      </c>
      <c r="W151" s="131">
        <f>+'R E I'!C148</f>
        <v>95.83</v>
      </c>
      <c r="X151" s="131">
        <f>+'R E I'!D148</f>
        <v>89.7</v>
      </c>
      <c r="Y151" s="131">
        <f>+'R E I'!E148</f>
        <v>100</v>
      </c>
      <c r="Z151" s="131">
        <f>+'R E I'!F148</f>
        <v>100</v>
      </c>
      <c r="AA151" s="124">
        <v>4</v>
      </c>
      <c r="AB151" s="126">
        <f t="shared" si="26"/>
        <v>0.96382499999999993</v>
      </c>
    </row>
    <row r="152" spans="1:28" x14ac:dyDescent="0.2">
      <c r="A152" s="124">
        <v>8106</v>
      </c>
      <c r="B152" s="124" t="s">
        <v>535</v>
      </c>
      <c r="C152" s="150">
        <f>+PREVISIONAL!AC158</f>
        <v>7936337934</v>
      </c>
      <c r="D152" s="150">
        <f>+PREVISIONAL!AD158</f>
        <v>0</v>
      </c>
      <c r="E152" s="150">
        <f>+PREVISIONAL!AE158</f>
        <v>7936337934</v>
      </c>
      <c r="F152" s="126">
        <f t="shared" si="19"/>
        <v>0</v>
      </c>
      <c r="G152" s="127">
        <f>+PATENTES!Q150</f>
        <v>935</v>
      </c>
      <c r="H152" s="127">
        <f>+PATENTES!R150</f>
        <v>377</v>
      </c>
      <c r="I152" s="127">
        <f>+PATENTES!S150</f>
        <v>1312</v>
      </c>
      <c r="J152" s="126">
        <f t="shared" si="20"/>
        <v>0.71265243902439024</v>
      </c>
      <c r="K152" s="150">
        <f>+'I G'!C151</f>
        <v>2177413</v>
      </c>
      <c r="L152" s="150">
        <f>+'I G'!D151</f>
        <v>5502208</v>
      </c>
      <c r="M152" s="124">
        <f t="shared" si="21"/>
        <v>0.39573440335225424</v>
      </c>
      <c r="N152" s="126">
        <f t="shared" si="22"/>
        <v>6.2872072377677557E-2</v>
      </c>
      <c r="O152" s="124">
        <f>+CGR!T154</f>
        <v>1400</v>
      </c>
      <c r="P152" s="126">
        <f t="shared" si="23"/>
        <v>1</v>
      </c>
      <c r="Q152" s="124">
        <f>+TM!G150</f>
        <v>92.89</v>
      </c>
      <c r="R152" s="126">
        <f t="shared" si="24"/>
        <v>0.92890000000000006</v>
      </c>
      <c r="S152" s="150">
        <f>+IRPi!C150</f>
        <v>10923157</v>
      </c>
      <c r="T152" s="150">
        <f>+IRPi!D150</f>
        <v>12993571</v>
      </c>
      <c r="U152" s="150">
        <f t="shared" si="25"/>
        <v>2070414</v>
      </c>
      <c r="V152" s="126">
        <f t="shared" si="18"/>
        <v>1</v>
      </c>
      <c r="W152" s="131">
        <f>+'R E I'!C149</f>
        <v>100</v>
      </c>
      <c r="X152" s="131">
        <f>+'R E I'!D149</f>
        <v>100</v>
      </c>
      <c r="Y152" s="131">
        <f>+'R E I'!E149</f>
        <v>100</v>
      </c>
      <c r="Z152" s="131">
        <f>+'R E I'!F149</f>
        <v>100</v>
      </c>
      <c r="AA152" s="124">
        <v>4</v>
      </c>
      <c r="AB152" s="126">
        <f t="shared" si="26"/>
        <v>1</v>
      </c>
    </row>
    <row r="153" spans="1:28" x14ac:dyDescent="0.2">
      <c r="A153" s="124">
        <v>8107</v>
      </c>
      <c r="B153" s="124" t="s">
        <v>536</v>
      </c>
      <c r="C153" s="150">
        <f>+PREVISIONAL!AC159</f>
        <v>0</v>
      </c>
      <c r="D153" s="150">
        <f>+PREVISIONAL!AD159</f>
        <v>0</v>
      </c>
      <c r="E153" s="150">
        <f>+PREVISIONAL!AE159</f>
        <v>0</v>
      </c>
      <c r="F153" s="126">
        <f t="shared" si="19"/>
        <v>1</v>
      </c>
      <c r="G153" s="127">
        <f>+PATENTES!Q151</f>
        <v>781</v>
      </c>
      <c r="H153" s="127">
        <f>+PATENTES!R151</f>
        <v>409</v>
      </c>
      <c r="I153" s="127">
        <f>+PATENTES!S151</f>
        <v>1190</v>
      </c>
      <c r="J153" s="126">
        <f t="shared" si="20"/>
        <v>0.65630252100840336</v>
      </c>
      <c r="K153" s="150">
        <f>+'I G'!C152</f>
        <v>4056717</v>
      </c>
      <c r="L153" s="150">
        <f>+'I G'!D152</f>
        <v>5649455</v>
      </c>
      <c r="M153" s="124">
        <f t="shared" si="21"/>
        <v>0.71807227422822206</v>
      </c>
      <c r="N153" s="126">
        <f t="shared" si="22"/>
        <v>0.1140833134932016</v>
      </c>
      <c r="O153" s="124">
        <f>+CGR!T155</f>
        <v>1400</v>
      </c>
      <c r="P153" s="126">
        <f t="shared" si="23"/>
        <v>1</v>
      </c>
      <c r="Q153" s="124">
        <f>+TM!G151</f>
        <v>98.07</v>
      </c>
      <c r="R153" s="126">
        <f t="shared" si="24"/>
        <v>0.98069999999999991</v>
      </c>
      <c r="S153" s="150">
        <f>+IRPi!C151</f>
        <v>8782130</v>
      </c>
      <c r="T153" s="150">
        <f>+IRPi!D151</f>
        <v>13056523</v>
      </c>
      <c r="U153" s="150">
        <f t="shared" si="25"/>
        <v>4274393</v>
      </c>
      <c r="V153" s="126">
        <f t="shared" si="18"/>
        <v>1</v>
      </c>
      <c r="W153" s="131">
        <f>+'R E I'!C150</f>
        <v>100</v>
      </c>
      <c r="X153" s="131">
        <f>+'R E I'!D150</f>
        <v>100</v>
      </c>
      <c r="Y153" s="131">
        <f>+'R E I'!E150</f>
        <v>100</v>
      </c>
      <c r="Z153" s="131">
        <f>+'R E I'!F150</f>
        <v>100</v>
      </c>
      <c r="AA153" s="124">
        <v>4</v>
      </c>
      <c r="AB153" s="126">
        <f t="shared" si="26"/>
        <v>1</v>
      </c>
    </row>
    <row r="154" spans="1:28" x14ac:dyDescent="0.2">
      <c r="A154" s="124">
        <v>8108</v>
      </c>
      <c r="B154" s="124" t="s">
        <v>537</v>
      </c>
      <c r="C154" s="150">
        <f>+PREVISIONAL!AC160</f>
        <v>0</v>
      </c>
      <c r="D154" s="150">
        <f>+PREVISIONAL!AD160</f>
        <v>0</v>
      </c>
      <c r="E154" s="150">
        <f>+PREVISIONAL!AE160</f>
        <v>0</v>
      </c>
      <c r="F154" s="126">
        <f t="shared" si="19"/>
        <v>1</v>
      </c>
      <c r="G154" s="127">
        <f>+PATENTES!Q152</f>
        <v>2930</v>
      </c>
      <c r="H154" s="127">
        <f>+PATENTES!R152</f>
        <v>690</v>
      </c>
      <c r="I154" s="127">
        <f>+PATENTES!S152</f>
        <v>3620</v>
      </c>
      <c r="J154" s="126">
        <f t="shared" si="20"/>
        <v>0.80939226519337015</v>
      </c>
      <c r="K154" s="150">
        <f>+'I G'!C153</f>
        <v>11924733</v>
      </c>
      <c r="L154" s="150">
        <f>+'I G'!D153</f>
        <v>11345140</v>
      </c>
      <c r="M154" s="124">
        <f t="shared" si="21"/>
        <v>1.0510873378380523</v>
      </c>
      <c r="N154" s="126">
        <f t="shared" si="22"/>
        <v>0.16699088737299195</v>
      </c>
      <c r="O154" s="124">
        <f>+CGR!T156</f>
        <v>1400</v>
      </c>
      <c r="P154" s="126">
        <f t="shared" si="23"/>
        <v>1</v>
      </c>
      <c r="Q154" s="124">
        <f>+TM!G152</f>
        <v>96.71</v>
      </c>
      <c r="R154" s="126">
        <f t="shared" si="24"/>
        <v>0.96709999999999996</v>
      </c>
      <c r="S154" s="150">
        <f>+IRPi!C152</f>
        <v>27731474</v>
      </c>
      <c r="T154" s="150">
        <f>+IRPi!D152</f>
        <v>29119206</v>
      </c>
      <c r="U154" s="150">
        <f t="shared" si="25"/>
        <v>1387732</v>
      </c>
      <c r="V154" s="126">
        <f t="shared" si="18"/>
        <v>1</v>
      </c>
      <c r="W154" s="131">
        <f>+'R E I'!C151</f>
        <v>100</v>
      </c>
      <c r="X154" s="131">
        <f>+'R E I'!D151</f>
        <v>100</v>
      </c>
      <c r="Y154" s="131">
        <f>+'R E I'!E151</f>
        <v>100</v>
      </c>
      <c r="Z154" s="131">
        <f>+'R E I'!F151</f>
        <v>100</v>
      </c>
      <c r="AA154" s="124">
        <v>4</v>
      </c>
      <c r="AB154" s="126">
        <f t="shared" si="26"/>
        <v>1</v>
      </c>
    </row>
    <row r="155" spans="1:28" x14ac:dyDescent="0.2">
      <c r="A155" s="124">
        <v>8109</v>
      </c>
      <c r="B155" s="124" t="s">
        <v>538</v>
      </c>
      <c r="C155" s="150">
        <f>+PREVISIONAL!AC161</f>
        <v>0</v>
      </c>
      <c r="D155" s="150">
        <f>+PREVISIONAL!AD161</f>
        <v>0</v>
      </c>
      <c r="E155" s="150">
        <f>+PREVISIONAL!AE161</f>
        <v>0</v>
      </c>
      <c r="F155" s="126">
        <f t="shared" si="19"/>
        <v>1</v>
      </c>
      <c r="G155" s="127">
        <f>+PATENTES!Q153</f>
        <v>630</v>
      </c>
      <c r="H155" s="127">
        <f>+PATENTES!R153</f>
        <v>164</v>
      </c>
      <c r="I155" s="127">
        <f>+PATENTES!S153</f>
        <v>794</v>
      </c>
      <c r="J155" s="126">
        <f t="shared" si="20"/>
        <v>0.79345088161209065</v>
      </c>
      <c r="K155" s="150">
        <f>+'I G'!C154</f>
        <v>2330223</v>
      </c>
      <c r="L155" s="150">
        <f>+'I G'!D154</f>
        <v>3185237</v>
      </c>
      <c r="M155" s="124">
        <f t="shared" si="21"/>
        <v>0.73156973876669151</v>
      </c>
      <c r="N155" s="126">
        <f t="shared" si="22"/>
        <v>0.11622771529448349</v>
      </c>
      <c r="O155" s="124">
        <f>+CGR!T157</f>
        <v>1400</v>
      </c>
      <c r="P155" s="126">
        <f t="shared" si="23"/>
        <v>1</v>
      </c>
      <c r="Q155" s="124">
        <f>+TM!G153</f>
        <v>67.36</v>
      </c>
      <c r="R155" s="126">
        <f t="shared" si="24"/>
        <v>0.67359999999999998</v>
      </c>
      <c r="S155" s="150">
        <f>+IRPi!C153</f>
        <v>5238796</v>
      </c>
      <c r="T155" s="150">
        <f>+IRPi!D153</f>
        <v>7667495</v>
      </c>
      <c r="U155" s="150">
        <f t="shared" si="25"/>
        <v>2428699</v>
      </c>
      <c r="V155" s="126">
        <f t="shared" si="18"/>
        <v>1</v>
      </c>
      <c r="W155" s="131">
        <f>+'R E I'!C152</f>
        <v>100</v>
      </c>
      <c r="X155" s="131">
        <f>+'R E I'!D152</f>
        <v>100</v>
      </c>
      <c r="Y155" s="131">
        <f>+'R E I'!E152</f>
        <v>100</v>
      </c>
      <c r="Z155" s="131">
        <f>+'R E I'!F152</f>
        <v>100</v>
      </c>
      <c r="AA155" s="124">
        <v>4</v>
      </c>
      <c r="AB155" s="126">
        <f t="shared" si="26"/>
        <v>1</v>
      </c>
    </row>
    <row r="156" spans="1:28" x14ac:dyDescent="0.2">
      <c r="A156" s="124">
        <v>8110</v>
      </c>
      <c r="B156" s="124" t="s">
        <v>539</v>
      </c>
      <c r="C156" s="150">
        <f>+PREVISIONAL!AC162</f>
        <v>190100</v>
      </c>
      <c r="D156" s="150">
        <f>+PREVISIONAL!AD162</f>
        <v>0</v>
      </c>
      <c r="E156" s="150">
        <f>+PREVISIONAL!AE162</f>
        <v>190100</v>
      </c>
      <c r="F156" s="126">
        <f t="shared" si="19"/>
        <v>0</v>
      </c>
      <c r="G156" s="127">
        <f>+PATENTES!Q154</f>
        <v>3691</v>
      </c>
      <c r="H156" s="127">
        <f>+PATENTES!R154</f>
        <v>282</v>
      </c>
      <c r="I156" s="127">
        <f>+PATENTES!S154</f>
        <v>3973</v>
      </c>
      <c r="J156" s="126">
        <f t="shared" si="20"/>
        <v>0.92902089101434682</v>
      </c>
      <c r="K156" s="150">
        <f>+'I G'!C155</f>
        <v>16336529</v>
      </c>
      <c r="L156" s="150">
        <f>+'I G'!D155</f>
        <v>13133636</v>
      </c>
      <c r="M156" s="124">
        <f t="shared" si="21"/>
        <v>1.2438694813835254</v>
      </c>
      <c r="N156" s="126">
        <f t="shared" si="22"/>
        <v>0.19761903791901841</v>
      </c>
      <c r="O156" s="124">
        <f>+CGR!T158</f>
        <v>1400</v>
      </c>
      <c r="P156" s="126">
        <f t="shared" si="23"/>
        <v>1</v>
      </c>
      <c r="Q156" s="124">
        <f>+TM!G154</f>
        <v>94.17</v>
      </c>
      <c r="R156" s="126">
        <f t="shared" si="24"/>
        <v>0.94169999999999998</v>
      </c>
      <c r="S156" s="150">
        <f>+IRPi!C154</f>
        <v>35893841</v>
      </c>
      <c r="T156" s="150">
        <f>+IRPi!D154</f>
        <v>37852252</v>
      </c>
      <c r="U156" s="150">
        <f t="shared" si="25"/>
        <v>1958411</v>
      </c>
      <c r="V156" s="126">
        <f t="shared" si="18"/>
        <v>1</v>
      </c>
      <c r="W156" s="131">
        <f>+'R E I'!C153</f>
        <v>100</v>
      </c>
      <c r="X156" s="131">
        <f>+'R E I'!D153</f>
        <v>100</v>
      </c>
      <c r="Y156" s="131">
        <f>+'R E I'!E153</f>
        <v>100</v>
      </c>
      <c r="Z156" s="131">
        <f>+'R E I'!F153</f>
        <v>100</v>
      </c>
      <c r="AA156" s="124">
        <v>4</v>
      </c>
      <c r="AB156" s="126">
        <f t="shared" si="26"/>
        <v>1</v>
      </c>
    </row>
    <row r="157" spans="1:28" x14ac:dyDescent="0.2">
      <c r="A157" s="124">
        <v>8111</v>
      </c>
      <c r="B157" s="124" t="s">
        <v>540</v>
      </c>
      <c r="C157" s="150">
        <f>+PREVISIONAL!AC163</f>
        <v>127988325</v>
      </c>
      <c r="D157" s="150">
        <f>+PREVISIONAL!AD163</f>
        <v>0</v>
      </c>
      <c r="E157" s="150">
        <f>+PREVISIONAL!AE163</f>
        <v>127988325</v>
      </c>
      <c r="F157" s="126">
        <f t="shared" si="19"/>
        <v>0</v>
      </c>
      <c r="G157" s="127">
        <f>+PATENTES!Q155</f>
        <v>1489</v>
      </c>
      <c r="H157" s="127">
        <f>+PATENTES!R155</f>
        <v>516</v>
      </c>
      <c r="I157" s="127">
        <f>+PATENTES!S155</f>
        <v>2005</v>
      </c>
      <c r="J157" s="126">
        <f t="shared" si="20"/>
        <v>0.74264339152119696</v>
      </c>
      <c r="K157" s="150">
        <f>+'I G'!C156</f>
        <v>3765942</v>
      </c>
      <c r="L157" s="150">
        <f>+'I G'!D156</f>
        <v>8240200</v>
      </c>
      <c r="M157" s="124">
        <f t="shared" si="21"/>
        <v>0.45702070338098588</v>
      </c>
      <c r="N157" s="126">
        <f t="shared" si="22"/>
        <v>7.2608897527389499E-2</v>
      </c>
      <c r="O157" s="124">
        <f>+CGR!T159</f>
        <v>1400</v>
      </c>
      <c r="P157" s="126">
        <f t="shared" si="23"/>
        <v>1</v>
      </c>
      <c r="Q157" s="124">
        <f>+TM!G155</f>
        <v>99.55</v>
      </c>
      <c r="R157" s="126">
        <f t="shared" si="24"/>
        <v>0.99549999999999994</v>
      </c>
      <c r="S157" s="150">
        <f>+IRPi!C155</f>
        <v>16770164</v>
      </c>
      <c r="T157" s="150">
        <f>+IRPi!D155</f>
        <v>20541494</v>
      </c>
      <c r="U157" s="150">
        <f t="shared" si="25"/>
        <v>3771330</v>
      </c>
      <c r="V157" s="126">
        <f t="shared" si="18"/>
        <v>1</v>
      </c>
      <c r="W157" s="131">
        <f>+'R E I'!C154</f>
        <v>100</v>
      </c>
      <c r="X157" s="131">
        <f>+'R E I'!D154</f>
        <v>100</v>
      </c>
      <c r="Y157" s="131">
        <f>+'R E I'!E154</f>
        <v>100</v>
      </c>
      <c r="Z157" s="131">
        <f>+'R E I'!F154</f>
        <v>100</v>
      </c>
      <c r="AA157" s="124">
        <v>4</v>
      </c>
      <c r="AB157" s="126">
        <f t="shared" si="26"/>
        <v>1</v>
      </c>
    </row>
    <row r="158" spans="1:28" x14ac:dyDescent="0.2">
      <c r="A158" s="124">
        <v>8112</v>
      </c>
      <c r="B158" s="124" t="s">
        <v>541</v>
      </c>
      <c r="C158" s="150">
        <f>+PREVISIONAL!AC164</f>
        <v>0</v>
      </c>
      <c r="D158" s="150">
        <f>+PREVISIONAL!AD164</f>
        <v>0</v>
      </c>
      <c r="E158" s="150">
        <f>+PREVISIONAL!AE164</f>
        <v>0</v>
      </c>
      <c r="F158" s="126">
        <f t="shared" si="19"/>
        <v>1</v>
      </c>
      <c r="G158" s="127">
        <f>+PATENTES!Q156</f>
        <v>1445</v>
      </c>
      <c r="H158" s="127">
        <f>+PATENTES!R156</f>
        <v>51</v>
      </c>
      <c r="I158" s="127">
        <f>+PATENTES!S156</f>
        <v>1496</v>
      </c>
      <c r="J158" s="126">
        <f t="shared" si="20"/>
        <v>0.96590909090909094</v>
      </c>
      <c r="K158" s="150">
        <f>+'I G'!C157</f>
        <v>10290230</v>
      </c>
      <c r="L158" s="150">
        <f>+'I G'!D157</f>
        <v>8063490</v>
      </c>
      <c r="M158" s="124">
        <f t="shared" si="21"/>
        <v>1.2761508974401903</v>
      </c>
      <c r="N158" s="126">
        <f t="shared" si="22"/>
        <v>0.20274772905523475</v>
      </c>
      <c r="O158" s="124">
        <f>+CGR!T160</f>
        <v>1400</v>
      </c>
      <c r="P158" s="126">
        <f t="shared" si="23"/>
        <v>1</v>
      </c>
      <c r="Q158" s="124">
        <f>+TM!G156</f>
        <v>86.88</v>
      </c>
      <c r="R158" s="126">
        <f t="shared" si="24"/>
        <v>0.86879999999999991</v>
      </c>
      <c r="S158" s="150">
        <f>+IRPi!C156</f>
        <v>19208180</v>
      </c>
      <c r="T158" s="150">
        <f>+IRPi!D156</f>
        <v>25312408</v>
      </c>
      <c r="U158" s="150">
        <f t="shared" si="25"/>
        <v>6104228</v>
      </c>
      <c r="V158" s="126">
        <f t="shared" si="18"/>
        <v>1</v>
      </c>
      <c r="W158" s="131">
        <f>+'R E I'!C155</f>
        <v>100</v>
      </c>
      <c r="X158" s="131">
        <f>+'R E I'!D155</f>
        <v>100</v>
      </c>
      <c r="Y158" s="131">
        <f>+'R E I'!E155</f>
        <v>100</v>
      </c>
      <c r="Z158" s="131">
        <f>+'R E I'!F155</f>
        <v>100</v>
      </c>
      <c r="AA158" s="124">
        <v>4</v>
      </c>
      <c r="AB158" s="126">
        <f t="shared" si="26"/>
        <v>1</v>
      </c>
    </row>
    <row r="159" spans="1:28" x14ac:dyDescent="0.2">
      <c r="A159" s="124">
        <v>8201</v>
      </c>
      <c r="B159" s="124" t="s">
        <v>542</v>
      </c>
      <c r="C159" s="150">
        <f>+PREVISIONAL!AC165</f>
        <v>0</v>
      </c>
      <c r="D159" s="150">
        <f>+PREVISIONAL!AD165</f>
        <v>0</v>
      </c>
      <c r="E159" s="150">
        <f>+PREVISIONAL!AE165</f>
        <v>0</v>
      </c>
      <c r="F159" s="126">
        <f t="shared" si="19"/>
        <v>1</v>
      </c>
      <c r="G159" s="127">
        <f>+PATENTES!Q157</f>
        <v>792</v>
      </c>
      <c r="H159" s="127">
        <f>+PATENTES!R157</f>
        <v>116</v>
      </c>
      <c r="I159" s="127">
        <f>+PATENTES!S157</f>
        <v>908</v>
      </c>
      <c r="J159" s="126">
        <f t="shared" si="20"/>
        <v>0.8722466960352423</v>
      </c>
      <c r="K159" s="150">
        <f>+'I G'!C158</f>
        <v>1782350</v>
      </c>
      <c r="L159" s="150">
        <f>+'I G'!D158</f>
        <v>3639818</v>
      </c>
      <c r="M159" s="124">
        <f t="shared" si="21"/>
        <v>0.48968107746046641</v>
      </c>
      <c r="N159" s="126">
        <f t="shared" si="22"/>
        <v>7.7797795398316619E-2</v>
      </c>
      <c r="O159" s="124">
        <f>+CGR!T161</f>
        <v>1400</v>
      </c>
      <c r="P159" s="126">
        <f t="shared" si="23"/>
        <v>1</v>
      </c>
      <c r="Q159" s="124">
        <f>+TM!G157</f>
        <v>90.38</v>
      </c>
      <c r="R159" s="126">
        <f t="shared" si="24"/>
        <v>0.90379999999999994</v>
      </c>
      <c r="S159" s="150">
        <f>+IRPi!C157</f>
        <v>6100000</v>
      </c>
      <c r="T159" s="150">
        <f>+IRPi!D157</f>
        <v>8767461</v>
      </c>
      <c r="U159" s="150">
        <f t="shared" si="25"/>
        <v>2667461</v>
      </c>
      <c r="V159" s="126">
        <f t="shared" si="18"/>
        <v>1</v>
      </c>
      <c r="W159" s="131">
        <f>+'R E I'!C156</f>
        <v>95.83</v>
      </c>
      <c r="X159" s="131">
        <f>+'R E I'!D156</f>
        <v>99.813299999999998</v>
      </c>
      <c r="Y159" s="131">
        <f>+'R E I'!E156</f>
        <v>100</v>
      </c>
      <c r="Z159" s="131">
        <f>+'R E I'!F156</f>
        <v>100</v>
      </c>
      <c r="AA159" s="124">
        <v>4</v>
      </c>
      <c r="AB159" s="126">
        <f t="shared" si="26"/>
        <v>0.98910825000000002</v>
      </c>
    </row>
    <row r="160" spans="1:28" x14ac:dyDescent="0.2">
      <c r="A160" s="124">
        <v>8202</v>
      </c>
      <c r="B160" s="124" t="s">
        <v>543</v>
      </c>
      <c r="C160" s="150">
        <f>+PREVISIONAL!AC166</f>
        <v>0</v>
      </c>
      <c r="D160" s="150">
        <f>+PREVISIONAL!AD166</f>
        <v>0</v>
      </c>
      <c r="E160" s="150">
        <f>+PREVISIONAL!AE166</f>
        <v>0</v>
      </c>
      <c r="F160" s="126">
        <f t="shared" si="19"/>
        <v>1</v>
      </c>
      <c r="G160" s="127">
        <f>+PATENTES!Q158</f>
        <v>2404</v>
      </c>
      <c r="H160" s="127">
        <f>+PATENTES!R158</f>
        <v>606</v>
      </c>
      <c r="I160" s="127">
        <f>+PATENTES!S158</f>
        <v>3010</v>
      </c>
      <c r="J160" s="126">
        <f t="shared" si="20"/>
        <v>0.79867109634551492</v>
      </c>
      <c r="K160" s="150">
        <f>+'I G'!C159</f>
        <v>3540353</v>
      </c>
      <c r="L160" s="150">
        <f>+'I G'!D159</f>
        <v>4797259</v>
      </c>
      <c r="M160" s="124">
        <f t="shared" si="21"/>
        <v>0.73799496754292404</v>
      </c>
      <c r="N160" s="126">
        <f t="shared" si="22"/>
        <v>0.11724851976647387</v>
      </c>
      <c r="O160" s="124">
        <f>+CGR!T162</f>
        <v>1400</v>
      </c>
      <c r="P160" s="126">
        <f t="shared" si="23"/>
        <v>1</v>
      </c>
      <c r="Q160" s="124">
        <f>+TM!G158</f>
        <v>96.05</v>
      </c>
      <c r="R160" s="126">
        <f t="shared" si="24"/>
        <v>0.96050000000000002</v>
      </c>
      <c r="S160" s="150">
        <f>+IRPi!C158</f>
        <v>8924920</v>
      </c>
      <c r="T160" s="150">
        <f>+IRPi!D158</f>
        <v>14153585</v>
      </c>
      <c r="U160" s="150">
        <f t="shared" si="25"/>
        <v>5228665</v>
      </c>
      <c r="V160" s="126">
        <f t="shared" si="18"/>
        <v>1</v>
      </c>
      <c r="W160" s="131">
        <f>+'R E I'!C157</f>
        <v>100</v>
      </c>
      <c r="X160" s="131">
        <f>+'R E I'!D157</f>
        <v>100</v>
      </c>
      <c r="Y160" s="131">
        <f>+'R E I'!E157</f>
        <v>100</v>
      </c>
      <c r="Z160" s="131">
        <f>+'R E I'!F157</f>
        <v>100</v>
      </c>
      <c r="AA160" s="124">
        <v>4</v>
      </c>
      <c r="AB160" s="126">
        <f t="shared" si="26"/>
        <v>1</v>
      </c>
    </row>
    <row r="161" spans="1:28" x14ac:dyDescent="0.2">
      <c r="A161" s="124">
        <v>8203</v>
      </c>
      <c r="B161" s="124" t="s">
        <v>544</v>
      </c>
      <c r="C161" s="150">
        <f>+PREVISIONAL!AC167</f>
        <v>0</v>
      </c>
      <c r="D161" s="150">
        <f>+PREVISIONAL!AD167</f>
        <v>0</v>
      </c>
      <c r="E161" s="150">
        <f>+PREVISIONAL!AE167</f>
        <v>0</v>
      </c>
      <c r="F161" s="126">
        <f t="shared" si="19"/>
        <v>1</v>
      </c>
      <c r="G161" s="127">
        <f>+PATENTES!Q159</f>
        <v>1338</v>
      </c>
      <c r="H161" s="127">
        <f>+PATENTES!R159</f>
        <v>784</v>
      </c>
      <c r="I161" s="127">
        <f>+PATENTES!S159</f>
        <v>2122</v>
      </c>
      <c r="J161" s="126">
        <f t="shared" si="20"/>
        <v>0.63053722902921772</v>
      </c>
      <c r="K161" s="150">
        <f>+'I G'!C160</f>
        <v>1850279</v>
      </c>
      <c r="L161" s="150">
        <f>+'I G'!D160</f>
        <v>3551081</v>
      </c>
      <c r="M161" s="124">
        <f t="shared" si="21"/>
        <v>0.52104668972631152</v>
      </c>
      <c r="N161" s="126">
        <f t="shared" si="22"/>
        <v>8.2780988741739517E-2</v>
      </c>
      <c r="O161" s="124">
        <f>+CGR!T163</f>
        <v>1400</v>
      </c>
      <c r="P161" s="126">
        <f t="shared" si="23"/>
        <v>1</v>
      </c>
      <c r="Q161" s="124">
        <f>+TM!G159</f>
        <v>92.82</v>
      </c>
      <c r="R161" s="126">
        <f t="shared" si="24"/>
        <v>0.92819999999999991</v>
      </c>
      <c r="S161" s="150">
        <f>+IRPi!C159</f>
        <v>9909600</v>
      </c>
      <c r="T161" s="150">
        <f>+IRPi!D159</f>
        <v>11414775</v>
      </c>
      <c r="U161" s="150">
        <f t="shared" si="25"/>
        <v>1505175</v>
      </c>
      <c r="V161" s="126">
        <f t="shared" si="18"/>
        <v>1</v>
      </c>
      <c r="W161" s="131">
        <f>+'R E I'!C158</f>
        <v>100</v>
      </c>
      <c r="X161" s="131">
        <f>+'R E I'!D158</f>
        <v>100</v>
      </c>
      <c r="Y161" s="131">
        <f>+'R E I'!E158</f>
        <v>100</v>
      </c>
      <c r="Z161" s="131">
        <f>+'R E I'!F158</f>
        <v>100</v>
      </c>
      <c r="AA161" s="124">
        <v>4</v>
      </c>
      <c r="AB161" s="126">
        <f t="shared" si="26"/>
        <v>1</v>
      </c>
    </row>
    <row r="162" spans="1:28" x14ac:dyDescent="0.2">
      <c r="A162" s="124">
        <v>8204</v>
      </c>
      <c r="B162" s="124" t="s">
        <v>545</v>
      </c>
      <c r="C162" s="150">
        <f>+PREVISIONAL!AC168</f>
        <v>0</v>
      </c>
      <c r="D162" s="150">
        <f>+PREVISIONAL!AD168</f>
        <v>0</v>
      </c>
      <c r="E162" s="150">
        <f>+PREVISIONAL!AE168</f>
        <v>0</v>
      </c>
      <c r="F162" s="126">
        <f t="shared" si="19"/>
        <v>1</v>
      </c>
      <c r="G162" s="127">
        <f>+PATENTES!Q160</f>
        <v>181</v>
      </c>
      <c r="H162" s="127">
        <f>+PATENTES!R160</f>
        <v>0</v>
      </c>
      <c r="I162" s="127">
        <f>+PATENTES!S160</f>
        <v>181</v>
      </c>
      <c r="J162" s="126">
        <f t="shared" si="20"/>
        <v>1</v>
      </c>
      <c r="K162" s="150">
        <f>+'I G'!C161</f>
        <v>557022</v>
      </c>
      <c r="L162" s="150">
        <f>+'I G'!D161</f>
        <v>1925948</v>
      </c>
      <c r="M162" s="124">
        <f t="shared" si="21"/>
        <v>0.2892196466363578</v>
      </c>
      <c r="N162" s="126">
        <f t="shared" si="22"/>
        <v>4.5949602567612685E-2</v>
      </c>
      <c r="O162" s="124">
        <f>+CGR!T164</f>
        <v>1400</v>
      </c>
      <c r="P162" s="126">
        <f t="shared" si="23"/>
        <v>1</v>
      </c>
      <c r="Q162" s="124">
        <f>+TM!G160</f>
        <v>86.26</v>
      </c>
      <c r="R162" s="126">
        <f t="shared" si="24"/>
        <v>0.86260000000000003</v>
      </c>
      <c r="S162" s="150">
        <f>+IRPi!C160</f>
        <v>3270353</v>
      </c>
      <c r="T162" s="150">
        <f>+IRPi!D160</f>
        <v>4760037</v>
      </c>
      <c r="U162" s="150">
        <f t="shared" si="25"/>
        <v>1489684</v>
      </c>
      <c r="V162" s="126">
        <f t="shared" si="18"/>
        <v>1</v>
      </c>
      <c r="W162" s="131">
        <f>+'R E I'!C159</f>
        <v>100</v>
      </c>
      <c r="X162" s="131">
        <f>+'R E I'!D159</f>
        <v>100</v>
      </c>
      <c r="Y162" s="131">
        <f>+'R E I'!E159</f>
        <v>83.33</v>
      </c>
      <c r="Z162" s="131">
        <f>+'R E I'!F159</f>
        <v>100</v>
      </c>
      <c r="AA162" s="124">
        <v>4</v>
      </c>
      <c r="AB162" s="126">
        <f t="shared" si="26"/>
        <v>0.95832499999999998</v>
      </c>
    </row>
    <row r="163" spans="1:28" x14ac:dyDescent="0.2">
      <c r="A163" s="124">
        <v>8205</v>
      </c>
      <c r="B163" s="124" t="s">
        <v>546</v>
      </c>
      <c r="C163" s="150">
        <f>+PREVISIONAL!AC169</f>
        <v>0</v>
      </c>
      <c r="D163" s="150">
        <f>+PREVISIONAL!AD169</f>
        <v>0</v>
      </c>
      <c r="E163" s="150">
        <f>+PREVISIONAL!AE169</f>
        <v>0</v>
      </c>
      <c r="F163" s="126">
        <f t="shared" si="19"/>
        <v>1</v>
      </c>
      <c r="G163" s="127">
        <f>+PATENTES!Q161</f>
        <v>940</v>
      </c>
      <c r="H163" s="127">
        <f>+PATENTES!R161</f>
        <v>389</v>
      </c>
      <c r="I163" s="127">
        <f>+PATENTES!S161</f>
        <v>1329</v>
      </c>
      <c r="J163" s="126">
        <f t="shared" si="20"/>
        <v>0.70729872084273893</v>
      </c>
      <c r="K163" s="150">
        <f>+'I G'!C162</f>
        <v>2000395</v>
      </c>
      <c r="L163" s="150">
        <f>+'I G'!D162</f>
        <v>3916698</v>
      </c>
      <c r="M163" s="124">
        <f t="shared" si="21"/>
        <v>0.51073506305566574</v>
      </c>
      <c r="N163" s="126">
        <f t="shared" si="22"/>
        <v>8.1142735072418398E-2</v>
      </c>
      <c r="O163" s="124">
        <f>+CGR!T165</f>
        <v>1400</v>
      </c>
      <c r="P163" s="126">
        <f t="shared" si="23"/>
        <v>1</v>
      </c>
      <c r="Q163" s="124">
        <f>+TM!G161</f>
        <v>95.11</v>
      </c>
      <c r="R163" s="126">
        <f t="shared" si="24"/>
        <v>0.95109999999999995</v>
      </c>
      <c r="S163" s="150">
        <f>+IRPi!C161</f>
        <v>7709747</v>
      </c>
      <c r="T163" s="150">
        <f>+IRPi!D161</f>
        <v>9511286</v>
      </c>
      <c r="U163" s="150">
        <f t="shared" si="25"/>
        <v>1801539</v>
      </c>
      <c r="V163" s="126">
        <f t="shared" si="18"/>
        <v>1</v>
      </c>
      <c r="W163" s="131">
        <f>+'R E I'!C160</f>
        <v>100</v>
      </c>
      <c r="X163" s="131">
        <f>+'R E I'!D160</f>
        <v>95.504999999999995</v>
      </c>
      <c r="Y163" s="131">
        <f>+'R E I'!E160</f>
        <v>100</v>
      </c>
      <c r="Z163" s="131">
        <f>+'R E I'!F160</f>
        <v>100</v>
      </c>
      <c r="AA163" s="124">
        <v>4</v>
      </c>
      <c r="AB163" s="126">
        <f t="shared" si="26"/>
        <v>0.98876249999999999</v>
      </c>
    </row>
    <row r="164" spans="1:28" x14ac:dyDescent="0.2">
      <c r="A164" s="124">
        <v>8206</v>
      </c>
      <c r="B164" s="124" t="s">
        <v>561</v>
      </c>
      <c r="C164" s="150">
        <f>+PREVISIONAL!AC170</f>
        <v>0</v>
      </c>
      <c r="D164" s="150">
        <f>+PREVISIONAL!AD170</f>
        <v>0</v>
      </c>
      <c r="E164" s="150">
        <f>+PREVISIONAL!AE170</f>
        <v>0</v>
      </c>
      <c r="F164" s="126">
        <f t="shared" si="19"/>
        <v>1</v>
      </c>
      <c r="G164" s="127">
        <f>+PATENTES!Q162</f>
        <v>522</v>
      </c>
      <c r="H164" s="127">
        <f>+PATENTES!R162</f>
        <v>62</v>
      </c>
      <c r="I164" s="127">
        <f>+PATENTES!S162</f>
        <v>584</v>
      </c>
      <c r="J164" s="126">
        <f t="shared" si="20"/>
        <v>0.89383561643835618</v>
      </c>
      <c r="K164" s="150">
        <f>+'I G'!C163</f>
        <v>1142241</v>
      </c>
      <c r="L164" s="150">
        <f>+'I G'!D163</f>
        <v>3613649</v>
      </c>
      <c r="M164" s="124">
        <f t="shared" si="21"/>
        <v>0.31609074373299678</v>
      </c>
      <c r="N164" s="126">
        <f t="shared" si="22"/>
        <v>5.0218732436576007E-2</v>
      </c>
      <c r="O164" s="124">
        <f>+CGR!T166</f>
        <v>1400</v>
      </c>
      <c r="P164" s="126">
        <f t="shared" si="23"/>
        <v>1</v>
      </c>
      <c r="Q164" s="124">
        <f>+TM!G162</f>
        <v>93.27</v>
      </c>
      <c r="R164" s="126">
        <f t="shared" si="24"/>
        <v>0.93269999999999997</v>
      </c>
      <c r="S164" s="150">
        <f>+IRPi!C162</f>
        <v>5649600</v>
      </c>
      <c r="T164" s="150">
        <f>+IRPi!D162</f>
        <v>6466269</v>
      </c>
      <c r="U164" s="150">
        <f t="shared" si="25"/>
        <v>816669</v>
      </c>
      <c r="V164" s="126">
        <f t="shared" si="18"/>
        <v>1</v>
      </c>
      <c r="W164" s="131">
        <f>+'R E I'!C161</f>
        <v>100</v>
      </c>
      <c r="X164" s="131">
        <f>+'R E I'!D161</f>
        <v>100</v>
      </c>
      <c r="Y164" s="131">
        <f>+'R E I'!E161</f>
        <v>58.330000000000005</v>
      </c>
      <c r="Z164" s="131">
        <f>+'R E I'!F161</f>
        <v>100</v>
      </c>
      <c r="AA164" s="124">
        <v>4</v>
      </c>
      <c r="AB164" s="126">
        <f t="shared" si="26"/>
        <v>0.89582499999999998</v>
      </c>
    </row>
    <row r="165" spans="1:28" x14ac:dyDescent="0.2">
      <c r="A165" s="124">
        <v>8207</v>
      </c>
      <c r="B165" s="124" t="s">
        <v>562</v>
      </c>
      <c r="C165" s="150">
        <f>+PREVISIONAL!AC171</f>
        <v>0</v>
      </c>
      <c r="D165" s="150">
        <f>+PREVISIONAL!AD171</f>
        <v>0</v>
      </c>
      <c r="E165" s="150">
        <f>+PREVISIONAL!AE171</f>
        <v>0</v>
      </c>
      <c r="F165" s="126">
        <f t="shared" si="19"/>
        <v>1</v>
      </c>
      <c r="G165" s="127">
        <f>+PATENTES!Q163</f>
        <v>0</v>
      </c>
      <c r="H165" s="127">
        <f>+PATENTES!R163</f>
        <v>0</v>
      </c>
      <c r="I165" s="127">
        <f>+PATENTES!S163</f>
        <v>0</v>
      </c>
      <c r="J165" s="126">
        <f t="shared" si="20"/>
        <v>0</v>
      </c>
      <c r="K165" s="150">
        <f>+'I G'!C164</f>
        <v>420849</v>
      </c>
      <c r="L165" s="150">
        <f>+'I G'!D164</f>
        <v>2119790</v>
      </c>
      <c r="M165" s="124">
        <f t="shared" si="21"/>
        <v>0.19853334528420269</v>
      </c>
      <c r="N165" s="126">
        <f t="shared" si="22"/>
        <v>3.1541869365803117E-2</v>
      </c>
      <c r="O165" s="124">
        <f>+CGR!T167</f>
        <v>1400</v>
      </c>
      <c r="P165" s="126">
        <f t="shared" si="23"/>
        <v>1</v>
      </c>
      <c r="Q165" s="124">
        <f>+TM!G163</f>
        <v>85.85</v>
      </c>
      <c r="R165" s="126">
        <f t="shared" si="24"/>
        <v>0.85849999999999993</v>
      </c>
      <c r="S165" s="150">
        <f>+IRPi!C163</f>
        <v>3989709</v>
      </c>
      <c r="T165" s="150">
        <f>+IRPi!D163</f>
        <v>4945872</v>
      </c>
      <c r="U165" s="150">
        <f t="shared" si="25"/>
        <v>956163</v>
      </c>
      <c r="V165" s="126">
        <f t="shared" si="18"/>
        <v>1</v>
      </c>
      <c r="W165" s="131">
        <f>+'R E I'!C162</f>
        <v>66.67</v>
      </c>
      <c r="X165" s="131">
        <f>+'R E I'!D162</f>
        <v>57.206699999999998</v>
      </c>
      <c r="Y165" s="131">
        <f>+'R E I'!E162</f>
        <v>100</v>
      </c>
      <c r="Z165" s="131">
        <f>+'R E I'!F162</f>
        <v>100</v>
      </c>
      <c r="AA165" s="124">
        <v>4</v>
      </c>
      <c r="AB165" s="126">
        <f t="shared" si="26"/>
        <v>0.80969175000000004</v>
      </c>
    </row>
    <row r="166" spans="1:28" x14ac:dyDescent="0.2">
      <c r="A166" s="124">
        <v>8301</v>
      </c>
      <c r="B166" s="124" t="s">
        <v>547</v>
      </c>
      <c r="C166" s="150">
        <f>+PREVISIONAL!AC172</f>
        <v>0</v>
      </c>
      <c r="D166" s="150">
        <f>+PREVISIONAL!AD172</f>
        <v>0</v>
      </c>
      <c r="E166" s="150">
        <f>+PREVISIONAL!AE172</f>
        <v>0</v>
      </c>
      <c r="F166" s="126">
        <f t="shared" si="19"/>
        <v>1</v>
      </c>
      <c r="G166" s="127">
        <f>+PATENTES!Q164</f>
        <v>6286</v>
      </c>
      <c r="H166" s="127">
        <f>+PATENTES!R164</f>
        <v>2707</v>
      </c>
      <c r="I166" s="127">
        <f>+PATENTES!S164</f>
        <v>8993</v>
      </c>
      <c r="J166" s="126">
        <f t="shared" si="20"/>
        <v>0.69898810185699989</v>
      </c>
      <c r="K166" s="150">
        <f>+'I G'!C165</f>
        <v>17353418</v>
      </c>
      <c r="L166" s="150">
        <f>+'I G'!D165</f>
        <v>20153716</v>
      </c>
      <c r="M166" s="124">
        <f t="shared" si="21"/>
        <v>0.86105301870880779</v>
      </c>
      <c r="N166" s="126">
        <f t="shared" si="22"/>
        <v>0.1367992958274335</v>
      </c>
      <c r="O166" s="124">
        <f>+CGR!T168</f>
        <v>1400</v>
      </c>
      <c r="P166" s="126">
        <f t="shared" si="23"/>
        <v>1</v>
      </c>
      <c r="Q166" s="124">
        <f>+TM!G164</f>
        <v>99.41</v>
      </c>
      <c r="R166" s="126">
        <f t="shared" si="24"/>
        <v>0.99409999999999998</v>
      </c>
      <c r="S166" s="150">
        <f>+IRPi!C164</f>
        <v>41251200</v>
      </c>
      <c r="T166" s="150">
        <f>+IRPi!D164</f>
        <v>51768607</v>
      </c>
      <c r="U166" s="150">
        <f t="shared" si="25"/>
        <v>10517407</v>
      </c>
      <c r="V166" s="126">
        <f t="shared" si="18"/>
        <v>1</v>
      </c>
      <c r="W166" s="131">
        <f>+'R E I'!C163</f>
        <v>100</v>
      </c>
      <c r="X166" s="131">
        <f>+'R E I'!D163</f>
        <v>100</v>
      </c>
      <c r="Y166" s="131">
        <f>+'R E I'!E163</f>
        <v>100</v>
      </c>
      <c r="Z166" s="131">
        <f>+'R E I'!F163</f>
        <v>100</v>
      </c>
      <c r="AA166" s="124">
        <v>4</v>
      </c>
      <c r="AB166" s="126">
        <f t="shared" si="26"/>
        <v>1</v>
      </c>
    </row>
    <row r="167" spans="1:28" x14ac:dyDescent="0.2">
      <c r="A167" s="124">
        <v>8302</v>
      </c>
      <c r="B167" s="124" t="s">
        <v>548</v>
      </c>
      <c r="C167" s="150">
        <f>+PREVISIONAL!AC173</f>
        <v>0</v>
      </c>
      <c r="D167" s="150">
        <f>+PREVISIONAL!AD173</f>
        <v>0</v>
      </c>
      <c r="E167" s="150">
        <f>+PREVISIONAL!AE173</f>
        <v>0</v>
      </c>
      <c r="F167" s="126">
        <f t="shared" si="19"/>
        <v>1</v>
      </c>
      <c r="G167" s="127">
        <f>+PATENTES!Q165</f>
        <v>162</v>
      </c>
      <c r="H167" s="127">
        <f>+PATENTES!R165</f>
        <v>22</v>
      </c>
      <c r="I167" s="127">
        <f>+PATENTES!S165</f>
        <v>184</v>
      </c>
      <c r="J167" s="126">
        <f t="shared" si="20"/>
        <v>0.88043478260869568</v>
      </c>
      <c r="K167" s="150">
        <f>+'I G'!C166</f>
        <v>1348921</v>
      </c>
      <c r="L167" s="150">
        <f>+'I G'!D166</f>
        <v>1666614</v>
      </c>
      <c r="M167" s="124">
        <f t="shared" si="21"/>
        <v>0.80937817635037268</v>
      </c>
      <c r="N167" s="126">
        <f t="shared" si="22"/>
        <v>0.12858948540573845</v>
      </c>
      <c r="O167" s="124">
        <f>+CGR!T169</f>
        <v>1400</v>
      </c>
      <c r="P167" s="126">
        <f t="shared" si="23"/>
        <v>1</v>
      </c>
      <c r="Q167" s="124">
        <f>+TM!G165</f>
        <v>87.98</v>
      </c>
      <c r="R167" s="126">
        <f t="shared" si="24"/>
        <v>0.87980000000000003</v>
      </c>
      <c r="S167" s="150">
        <f>+IRPi!C165</f>
        <v>3470659</v>
      </c>
      <c r="T167" s="150">
        <f>+IRPi!D165</f>
        <v>5402287</v>
      </c>
      <c r="U167" s="150">
        <f t="shared" si="25"/>
        <v>1931628</v>
      </c>
      <c r="V167" s="126">
        <f t="shared" si="18"/>
        <v>1</v>
      </c>
      <c r="W167" s="131">
        <f>+'R E I'!C164</f>
        <v>100</v>
      </c>
      <c r="X167" s="131">
        <f>+'R E I'!D164</f>
        <v>100</v>
      </c>
      <c r="Y167" s="131">
        <f>+'R E I'!E164</f>
        <v>100</v>
      </c>
      <c r="Z167" s="131">
        <f>+'R E I'!F164</f>
        <v>100</v>
      </c>
      <c r="AA167" s="124">
        <v>4</v>
      </c>
      <c r="AB167" s="126">
        <f t="shared" si="26"/>
        <v>1</v>
      </c>
    </row>
    <row r="168" spans="1:28" x14ac:dyDescent="0.2">
      <c r="A168" s="124">
        <v>8303</v>
      </c>
      <c r="B168" s="124" t="s">
        <v>549</v>
      </c>
      <c r="C168" s="150">
        <f>+PREVISIONAL!AC174</f>
        <v>0</v>
      </c>
      <c r="D168" s="150">
        <f>+PREVISIONAL!AD174</f>
        <v>0</v>
      </c>
      <c r="E168" s="150">
        <f>+PREVISIONAL!AE174</f>
        <v>0</v>
      </c>
      <c r="F168" s="126">
        <f t="shared" si="19"/>
        <v>1</v>
      </c>
      <c r="G168" s="127">
        <f>+PATENTES!Q166</f>
        <v>892</v>
      </c>
      <c r="H168" s="127">
        <f>+PATENTES!R166</f>
        <v>526</v>
      </c>
      <c r="I168" s="127">
        <f>+PATENTES!S166</f>
        <v>1418</v>
      </c>
      <c r="J168" s="126">
        <f t="shared" si="20"/>
        <v>0.6290550070521862</v>
      </c>
      <c r="K168" s="150">
        <f>+'I G'!C167</f>
        <v>2826398</v>
      </c>
      <c r="L168" s="150">
        <f>+'I G'!D167</f>
        <v>5067801</v>
      </c>
      <c r="M168" s="124">
        <f t="shared" si="21"/>
        <v>0.55771684799778054</v>
      </c>
      <c r="N168" s="126">
        <f t="shared" si="22"/>
        <v>8.8606938736015037E-2</v>
      </c>
      <c r="O168" s="124">
        <f>+CGR!T170</f>
        <v>1400</v>
      </c>
      <c r="P168" s="126">
        <f t="shared" si="23"/>
        <v>1</v>
      </c>
      <c r="Q168" s="124">
        <f>+TM!G166</f>
        <v>78.489999999999995</v>
      </c>
      <c r="R168" s="126">
        <f t="shared" si="24"/>
        <v>0.78489999999999993</v>
      </c>
      <c r="S168" s="150">
        <f>+IRPi!C166</f>
        <v>9639937</v>
      </c>
      <c r="T168" s="150">
        <f>+IRPi!D166</f>
        <v>12145707</v>
      </c>
      <c r="U168" s="150">
        <f t="shared" si="25"/>
        <v>2505770</v>
      </c>
      <c r="V168" s="126">
        <f t="shared" si="18"/>
        <v>1</v>
      </c>
      <c r="W168" s="131">
        <f>+'R E I'!C165</f>
        <v>100</v>
      </c>
      <c r="X168" s="131">
        <f>+'R E I'!D165</f>
        <v>100</v>
      </c>
      <c r="Y168" s="131">
        <f>+'R E I'!E165</f>
        <v>100</v>
      </c>
      <c r="Z168" s="131">
        <f>+'R E I'!F165</f>
        <v>100</v>
      </c>
      <c r="AA168" s="124">
        <v>4</v>
      </c>
      <c r="AB168" s="126">
        <f t="shared" si="26"/>
        <v>1</v>
      </c>
    </row>
    <row r="169" spans="1:28" x14ac:dyDescent="0.2">
      <c r="A169" s="124">
        <v>8304</v>
      </c>
      <c r="B169" s="124" t="s">
        <v>550</v>
      </c>
      <c r="C169" s="150">
        <f>+PREVISIONAL!AC175</f>
        <v>0</v>
      </c>
      <c r="D169" s="150">
        <f>+PREVISIONAL!AD175</f>
        <v>0</v>
      </c>
      <c r="E169" s="150">
        <f>+PREVISIONAL!AE175</f>
        <v>0</v>
      </c>
      <c r="F169" s="126">
        <f t="shared" si="19"/>
        <v>1</v>
      </c>
      <c r="G169" s="127">
        <f>+PATENTES!Q167</f>
        <v>734</v>
      </c>
      <c r="H169" s="127">
        <f>+PATENTES!R167</f>
        <v>18</v>
      </c>
      <c r="I169" s="127">
        <f>+PATENTES!S167</f>
        <v>752</v>
      </c>
      <c r="J169" s="126">
        <f t="shared" si="20"/>
        <v>0.97606382978723405</v>
      </c>
      <c r="K169" s="150">
        <f>+'I G'!C168</f>
        <v>2300176</v>
      </c>
      <c r="L169" s="150">
        <f>+'I G'!D168</f>
        <v>2834371</v>
      </c>
      <c r="M169" s="124">
        <f t="shared" si="21"/>
        <v>0.81152961274300361</v>
      </c>
      <c r="N169" s="126">
        <f t="shared" si="22"/>
        <v>0.12893129360701594</v>
      </c>
      <c r="O169" s="124">
        <f>+CGR!T171</f>
        <v>1400</v>
      </c>
      <c r="P169" s="126">
        <f t="shared" si="23"/>
        <v>1</v>
      </c>
      <c r="Q169" s="124">
        <f>+TM!G167</f>
        <v>97.14</v>
      </c>
      <c r="R169" s="126">
        <f t="shared" si="24"/>
        <v>0.97140000000000004</v>
      </c>
      <c r="S169" s="150">
        <f>+IRPi!C167</f>
        <v>7290100</v>
      </c>
      <c r="T169" s="150">
        <f>+IRPi!D167</f>
        <v>8692523</v>
      </c>
      <c r="U169" s="150">
        <f t="shared" si="25"/>
        <v>1402423</v>
      </c>
      <c r="V169" s="126">
        <f t="shared" si="18"/>
        <v>1</v>
      </c>
      <c r="W169" s="131">
        <f>+'R E I'!C166</f>
        <v>100</v>
      </c>
      <c r="X169" s="131">
        <f>+'R E I'!D166</f>
        <v>100</v>
      </c>
      <c r="Y169" s="131">
        <f>+'R E I'!E166</f>
        <v>100</v>
      </c>
      <c r="Z169" s="131">
        <f>+'R E I'!F166</f>
        <v>100</v>
      </c>
      <c r="AA169" s="124">
        <v>4</v>
      </c>
      <c r="AB169" s="126">
        <f t="shared" si="26"/>
        <v>1</v>
      </c>
    </row>
    <row r="170" spans="1:28" x14ac:dyDescent="0.2">
      <c r="A170" s="124">
        <v>8305</v>
      </c>
      <c r="B170" s="124" t="s">
        <v>551</v>
      </c>
      <c r="C170" s="150">
        <f>+PREVISIONAL!AC176</f>
        <v>0</v>
      </c>
      <c r="D170" s="150">
        <f>+PREVISIONAL!AD176</f>
        <v>0</v>
      </c>
      <c r="E170" s="150">
        <f>+PREVISIONAL!AE176</f>
        <v>0</v>
      </c>
      <c r="F170" s="126">
        <f t="shared" si="19"/>
        <v>1</v>
      </c>
      <c r="G170" s="127">
        <f>+PATENTES!Q168</f>
        <v>744</v>
      </c>
      <c r="H170" s="127">
        <f>+PATENTES!R168</f>
        <v>133</v>
      </c>
      <c r="I170" s="127">
        <f>+PATENTES!S168</f>
        <v>877</v>
      </c>
      <c r="J170" s="126">
        <f t="shared" si="20"/>
        <v>0.84834663625997719</v>
      </c>
      <c r="K170" s="150">
        <f>+'I G'!C169</f>
        <v>2123709</v>
      </c>
      <c r="L170" s="150">
        <f>+'I G'!D169</f>
        <v>2996795</v>
      </c>
      <c r="M170" s="124">
        <f t="shared" si="21"/>
        <v>0.70866008519101242</v>
      </c>
      <c r="N170" s="126">
        <f t="shared" si="22"/>
        <v>0.11258795745297104</v>
      </c>
      <c r="O170" s="124">
        <f>+CGR!T172</f>
        <v>1400</v>
      </c>
      <c r="P170" s="126">
        <f t="shared" si="23"/>
        <v>1</v>
      </c>
      <c r="Q170" s="124">
        <f>+TM!G168</f>
        <v>84.49</v>
      </c>
      <c r="R170" s="126">
        <f t="shared" si="24"/>
        <v>0.84489999999999998</v>
      </c>
      <c r="S170" s="150">
        <f>+IRPi!C168</f>
        <v>5997128</v>
      </c>
      <c r="T170" s="150">
        <f>+IRPi!D168</f>
        <v>8599754</v>
      </c>
      <c r="U170" s="150">
        <f t="shared" si="25"/>
        <v>2602626</v>
      </c>
      <c r="V170" s="126">
        <f t="shared" si="18"/>
        <v>1</v>
      </c>
      <c r="W170" s="131">
        <f>+'R E I'!C167</f>
        <v>95.83</v>
      </c>
      <c r="X170" s="131">
        <f>+'R E I'!D167</f>
        <v>100</v>
      </c>
      <c r="Y170" s="131">
        <f>+'R E I'!E167</f>
        <v>100</v>
      </c>
      <c r="Z170" s="131">
        <f>+'R E I'!F167</f>
        <v>100</v>
      </c>
      <c r="AA170" s="124">
        <v>4</v>
      </c>
      <c r="AB170" s="126">
        <f t="shared" si="26"/>
        <v>0.98957499999999998</v>
      </c>
    </row>
    <row r="171" spans="1:28" x14ac:dyDescent="0.2">
      <c r="A171" s="124">
        <v>8306</v>
      </c>
      <c r="B171" s="124" t="s">
        <v>552</v>
      </c>
      <c r="C171" s="150">
        <f>+PREVISIONAL!AC177</f>
        <v>0</v>
      </c>
      <c r="D171" s="150">
        <f>+PREVISIONAL!AD177</f>
        <v>0</v>
      </c>
      <c r="E171" s="150">
        <f>+PREVISIONAL!AE177</f>
        <v>0</v>
      </c>
      <c r="F171" s="126">
        <f t="shared" si="19"/>
        <v>1</v>
      </c>
      <c r="G171" s="127">
        <f>+PATENTES!Q169</f>
        <v>758</v>
      </c>
      <c r="H171" s="127">
        <f>+PATENTES!R169</f>
        <v>148</v>
      </c>
      <c r="I171" s="127">
        <f>+PATENTES!S169</f>
        <v>906</v>
      </c>
      <c r="J171" s="126">
        <f t="shared" si="20"/>
        <v>0.83664459161147908</v>
      </c>
      <c r="K171" s="150">
        <f>+'I G'!C170</f>
        <v>2682732</v>
      </c>
      <c r="L171" s="150">
        <f>+'I G'!D170</f>
        <v>3410850</v>
      </c>
      <c r="M171" s="124">
        <f t="shared" si="21"/>
        <v>0.78652887110251113</v>
      </c>
      <c r="N171" s="126">
        <f t="shared" si="22"/>
        <v>0.12495931536958807</v>
      </c>
      <c r="O171" s="124">
        <f>+CGR!T173</f>
        <v>1400</v>
      </c>
      <c r="P171" s="126">
        <f t="shared" si="23"/>
        <v>1</v>
      </c>
      <c r="Q171" s="124">
        <f>+TM!G169</f>
        <v>93.77</v>
      </c>
      <c r="R171" s="126">
        <f t="shared" si="24"/>
        <v>0.93769999999999998</v>
      </c>
      <c r="S171" s="150">
        <f>+IRPi!C169</f>
        <v>7275370</v>
      </c>
      <c r="T171" s="150">
        <f>+IRPi!D169</f>
        <v>8290205</v>
      </c>
      <c r="U171" s="150">
        <f t="shared" si="25"/>
        <v>1014835</v>
      </c>
      <c r="V171" s="126">
        <f t="shared" si="18"/>
        <v>1</v>
      </c>
      <c r="W171" s="131">
        <f>+'R E I'!C168</f>
        <v>100</v>
      </c>
      <c r="X171" s="131">
        <f>+'R E I'!D168</f>
        <v>100</v>
      </c>
      <c r="Y171" s="131">
        <f>+'R E I'!E168</f>
        <v>100</v>
      </c>
      <c r="Z171" s="131">
        <f>+'R E I'!F168</f>
        <v>100</v>
      </c>
      <c r="AA171" s="124">
        <v>4</v>
      </c>
      <c r="AB171" s="126">
        <f t="shared" si="26"/>
        <v>1</v>
      </c>
    </row>
    <row r="172" spans="1:28" x14ac:dyDescent="0.2">
      <c r="A172" s="124">
        <v>8307</v>
      </c>
      <c r="B172" s="124" t="s">
        <v>553</v>
      </c>
      <c r="C172" s="150">
        <f>+PREVISIONAL!AC178</f>
        <v>0</v>
      </c>
      <c r="D172" s="150">
        <f>+PREVISIONAL!AD178</f>
        <v>0</v>
      </c>
      <c r="E172" s="150">
        <f>+PREVISIONAL!AE178</f>
        <v>0</v>
      </c>
      <c r="F172" s="126">
        <f t="shared" si="19"/>
        <v>1</v>
      </c>
      <c r="G172" s="127">
        <f>+PATENTES!Q170</f>
        <v>217</v>
      </c>
      <c r="H172" s="127">
        <f>+PATENTES!R170</f>
        <v>63</v>
      </c>
      <c r="I172" s="127">
        <f>+PATENTES!S170</f>
        <v>280</v>
      </c>
      <c r="J172" s="126">
        <f t="shared" si="20"/>
        <v>0.77500000000000002</v>
      </c>
      <c r="K172" s="150">
        <f>+'I G'!C171</f>
        <v>1539790</v>
      </c>
      <c r="L172" s="150">
        <f>+'I G'!D171</f>
        <v>1999259</v>
      </c>
      <c r="M172" s="124">
        <f t="shared" si="21"/>
        <v>0.77018035182034938</v>
      </c>
      <c r="N172" s="126">
        <f t="shared" si="22"/>
        <v>0.1223619539098087</v>
      </c>
      <c r="O172" s="124">
        <f>+CGR!T174</f>
        <v>1400</v>
      </c>
      <c r="P172" s="126">
        <f t="shared" si="23"/>
        <v>1</v>
      </c>
      <c r="Q172" s="124">
        <f>+TM!G170</f>
        <v>81.94</v>
      </c>
      <c r="R172" s="126">
        <f t="shared" si="24"/>
        <v>0.81940000000000002</v>
      </c>
      <c r="S172" s="150">
        <f>+IRPi!C170</f>
        <v>3481480</v>
      </c>
      <c r="T172" s="150">
        <f>+IRPi!D170</f>
        <v>4580975</v>
      </c>
      <c r="U172" s="150">
        <f t="shared" si="25"/>
        <v>1099495</v>
      </c>
      <c r="V172" s="126">
        <f t="shared" si="18"/>
        <v>1</v>
      </c>
      <c r="W172" s="131">
        <f>+'R E I'!C169</f>
        <v>100</v>
      </c>
      <c r="X172" s="131">
        <f>+'R E I'!D169</f>
        <v>100</v>
      </c>
      <c r="Y172" s="131">
        <f>+'R E I'!E169</f>
        <v>100</v>
      </c>
      <c r="Z172" s="131">
        <f>+'R E I'!F169</f>
        <v>100</v>
      </c>
      <c r="AA172" s="124">
        <v>4</v>
      </c>
      <c r="AB172" s="126">
        <f t="shared" si="26"/>
        <v>1</v>
      </c>
    </row>
    <row r="173" spans="1:28" x14ac:dyDescent="0.2">
      <c r="A173" s="124">
        <v>8308</v>
      </c>
      <c r="B173" s="124" t="s">
        <v>554</v>
      </c>
      <c r="C173" s="150">
        <f>+PREVISIONAL!AC179</f>
        <v>0</v>
      </c>
      <c r="D173" s="150">
        <f>+PREVISIONAL!AD179</f>
        <v>0</v>
      </c>
      <c r="E173" s="150">
        <f>+PREVISIONAL!AE179</f>
        <v>0</v>
      </c>
      <c r="F173" s="126">
        <f t="shared" si="19"/>
        <v>1</v>
      </c>
      <c r="G173" s="127">
        <f>+PATENTES!Q171</f>
        <v>95</v>
      </c>
      <c r="H173" s="127">
        <f>+PATENTES!R171</f>
        <v>20</v>
      </c>
      <c r="I173" s="127">
        <f>+PATENTES!S171</f>
        <v>115</v>
      </c>
      <c r="J173" s="126">
        <f t="shared" si="20"/>
        <v>0.82608695652173914</v>
      </c>
      <c r="K173" s="150">
        <f>+'I G'!C172</f>
        <v>453768</v>
      </c>
      <c r="L173" s="150">
        <f>+'I G'!D172</f>
        <v>1455386</v>
      </c>
      <c r="M173" s="124">
        <f t="shared" si="21"/>
        <v>0.31178532705412859</v>
      </c>
      <c r="N173" s="126">
        <f t="shared" si="22"/>
        <v>4.9534711874408936E-2</v>
      </c>
      <c r="O173" s="124">
        <f>+CGR!T175</f>
        <v>1400</v>
      </c>
      <c r="P173" s="126">
        <f t="shared" si="23"/>
        <v>1</v>
      </c>
      <c r="Q173" s="124">
        <f>+TM!G171</f>
        <v>87.15</v>
      </c>
      <c r="R173" s="126">
        <f t="shared" si="24"/>
        <v>0.87150000000000005</v>
      </c>
      <c r="S173" s="150">
        <f>+IRPi!C171</f>
        <v>3379342</v>
      </c>
      <c r="T173" s="150">
        <f>+IRPi!D171</f>
        <v>2772525</v>
      </c>
      <c r="U173" s="150">
        <f t="shared" si="25"/>
        <v>-606817</v>
      </c>
      <c r="V173" s="126">
        <f t="shared" si="18"/>
        <v>0.99104005733730161</v>
      </c>
      <c r="W173" s="131">
        <f>+'R E I'!C170</f>
        <v>100</v>
      </c>
      <c r="X173" s="131">
        <f>+'R E I'!D170</f>
        <v>100</v>
      </c>
      <c r="Y173" s="131">
        <f>+'R E I'!E170</f>
        <v>100</v>
      </c>
      <c r="Z173" s="131">
        <f>+'R E I'!F170</f>
        <v>100</v>
      </c>
      <c r="AA173" s="124">
        <v>4</v>
      </c>
      <c r="AB173" s="126">
        <f t="shared" si="26"/>
        <v>1</v>
      </c>
    </row>
    <row r="174" spans="1:28" x14ac:dyDescent="0.2">
      <c r="A174" s="124">
        <v>8309</v>
      </c>
      <c r="B174" s="124" t="s">
        <v>555</v>
      </c>
      <c r="C174" s="150">
        <f>+PREVISIONAL!AC180</f>
        <v>0</v>
      </c>
      <c r="D174" s="150">
        <f>+PREVISIONAL!AD180</f>
        <v>0</v>
      </c>
      <c r="E174" s="150">
        <f>+PREVISIONAL!AE180</f>
        <v>0</v>
      </c>
      <c r="F174" s="126">
        <f t="shared" si="19"/>
        <v>1</v>
      </c>
      <c r="G174" s="127">
        <f>+PATENTES!Q172</f>
        <v>327</v>
      </c>
      <c r="H174" s="127">
        <f>+PATENTES!R172</f>
        <v>208</v>
      </c>
      <c r="I174" s="127">
        <f>+PATENTES!S172</f>
        <v>535</v>
      </c>
      <c r="J174" s="126">
        <f t="shared" si="20"/>
        <v>0.61121495327102804</v>
      </c>
      <c r="K174" s="150">
        <f>+'I G'!C173</f>
        <v>541441</v>
      </c>
      <c r="L174" s="150">
        <f>+'I G'!D173</f>
        <v>2128788</v>
      </c>
      <c r="M174" s="124">
        <f t="shared" si="21"/>
        <v>0.2543423769769465</v>
      </c>
      <c r="N174" s="126">
        <f t="shared" si="22"/>
        <v>4.0408496705228503E-2</v>
      </c>
      <c r="O174" s="124">
        <f>+CGR!T176</f>
        <v>1400</v>
      </c>
      <c r="P174" s="126">
        <f t="shared" si="23"/>
        <v>1</v>
      </c>
      <c r="Q174" s="124">
        <f>+TM!G172</f>
        <v>92.66</v>
      </c>
      <c r="R174" s="126">
        <f t="shared" si="24"/>
        <v>0.92659999999999998</v>
      </c>
      <c r="S174" s="150">
        <f>+IRPi!C172</f>
        <v>3144600</v>
      </c>
      <c r="T174" s="150">
        <f>+IRPi!D172</f>
        <v>4005830</v>
      </c>
      <c r="U174" s="150">
        <f t="shared" si="25"/>
        <v>861230</v>
      </c>
      <c r="V174" s="126">
        <f t="shared" si="18"/>
        <v>1</v>
      </c>
      <c r="W174" s="131">
        <f>+'R E I'!C171</f>
        <v>100</v>
      </c>
      <c r="X174" s="131">
        <f>+'R E I'!D171</f>
        <v>100</v>
      </c>
      <c r="Y174" s="131">
        <f>+'R E I'!E171</f>
        <v>100</v>
      </c>
      <c r="Z174" s="131">
        <f>+'R E I'!F171</f>
        <v>100</v>
      </c>
      <c r="AA174" s="124">
        <v>4</v>
      </c>
      <c r="AB174" s="126">
        <f t="shared" si="26"/>
        <v>1</v>
      </c>
    </row>
    <row r="175" spans="1:28" x14ac:dyDescent="0.2">
      <c r="A175" s="124">
        <v>8310</v>
      </c>
      <c r="B175" s="124" t="s">
        <v>556</v>
      </c>
      <c r="C175" s="150">
        <f>+PREVISIONAL!AC181</f>
        <v>0</v>
      </c>
      <c r="D175" s="150">
        <f>+PREVISIONAL!AD181</f>
        <v>0</v>
      </c>
      <c r="E175" s="150">
        <f>+PREVISIONAL!AE181</f>
        <v>0</v>
      </c>
      <c r="F175" s="126">
        <f t="shared" si="19"/>
        <v>1</v>
      </c>
      <c r="G175" s="127">
        <f>+PATENTES!Q173</f>
        <v>106</v>
      </c>
      <c r="H175" s="127">
        <f>+PATENTES!R173</f>
        <v>12</v>
      </c>
      <c r="I175" s="127">
        <f>+PATENTES!S173</f>
        <v>118</v>
      </c>
      <c r="J175" s="126">
        <f t="shared" si="20"/>
        <v>0.89830508474576276</v>
      </c>
      <c r="K175" s="150">
        <f>+'I G'!C174</f>
        <v>323786</v>
      </c>
      <c r="L175" s="150">
        <f>+'I G'!D174</f>
        <v>1340641</v>
      </c>
      <c r="M175" s="124">
        <f t="shared" si="21"/>
        <v>0.24151581221221788</v>
      </c>
      <c r="N175" s="126">
        <f t="shared" si="22"/>
        <v>3.8370683713955266E-2</v>
      </c>
      <c r="O175" s="124">
        <f>+CGR!T177</f>
        <v>1400</v>
      </c>
      <c r="P175" s="126">
        <f t="shared" si="23"/>
        <v>1</v>
      </c>
      <c r="Q175" s="124">
        <f>+TM!G173</f>
        <v>82</v>
      </c>
      <c r="R175" s="126">
        <f t="shared" si="24"/>
        <v>0.82</v>
      </c>
      <c r="S175" s="150">
        <f>+IRPi!C173</f>
        <v>2364703</v>
      </c>
      <c r="T175" s="150">
        <f>+IRPi!D173</f>
        <v>3042381</v>
      </c>
      <c r="U175" s="150">
        <f t="shared" si="25"/>
        <v>677678</v>
      </c>
      <c r="V175" s="126">
        <f t="shared" si="18"/>
        <v>1</v>
      </c>
      <c r="W175" s="131">
        <f>+'R E I'!C172</f>
        <v>100</v>
      </c>
      <c r="X175" s="131">
        <f>+'R E I'!D172</f>
        <v>100</v>
      </c>
      <c r="Y175" s="131">
        <f>+'R E I'!E172</f>
        <v>100</v>
      </c>
      <c r="Z175" s="131">
        <f>+'R E I'!F172</f>
        <v>100</v>
      </c>
      <c r="AA175" s="124">
        <v>4</v>
      </c>
      <c r="AB175" s="126">
        <f t="shared" si="26"/>
        <v>1</v>
      </c>
    </row>
    <row r="176" spans="1:28" x14ac:dyDescent="0.2">
      <c r="A176" s="124">
        <v>8311</v>
      </c>
      <c r="B176" s="124" t="s">
        <v>557</v>
      </c>
      <c r="C176" s="150">
        <f>+PREVISIONAL!AC182</f>
        <v>0</v>
      </c>
      <c r="D176" s="150">
        <f>+PREVISIONAL!AD182</f>
        <v>0</v>
      </c>
      <c r="E176" s="150">
        <f>+PREVISIONAL!AE182</f>
        <v>0</v>
      </c>
      <c r="F176" s="126">
        <f t="shared" si="19"/>
        <v>1</v>
      </c>
      <c r="G176" s="127">
        <f>+PATENTES!Q174</f>
        <v>502</v>
      </c>
      <c r="H176" s="127">
        <f>+PATENTES!R174</f>
        <v>28</v>
      </c>
      <c r="I176" s="127">
        <f>+PATENTES!S174</f>
        <v>530</v>
      </c>
      <c r="J176" s="126">
        <f t="shared" si="20"/>
        <v>0.94716981132075473</v>
      </c>
      <c r="K176" s="150">
        <f>+'I G'!C175</f>
        <v>1201508</v>
      </c>
      <c r="L176" s="150">
        <f>+'I G'!D175</f>
        <v>2292585</v>
      </c>
      <c r="M176" s="124">
        <f t="shared" si="21"/>
        <v>0.52408438509368249</v>
      </c>
      <c r="N176" s="126">
        <f t="shared" si="22"/>
        <v>8.3263600820398451E-2</v>
      </c>
      <c r="O176" s="124">
        <f>+CGR!T178</f>
        <v>1400</v>
      </c>
      <c r="P176" s="126">
        <f t="shared" si="23"/>
        <v>1</v>
      </c>
      <c r="Q176" s="124">
        <f>+TM!G174</f>
        <v>85.66</v>
      </c>
      <c r="R176" s="126">
        <f t="shared" si="24"/>
        <v>0.85659999999999992</v>
      </c>
      <c r="S176" s="150">
        <f>+IRPi!C174</f>
        <v>4117182</v>
      </c>
      <c r="T176" s="150">
        <f>+IRPi!D174</f>
        <v>4830511</v>
      </c>
      <c r="U176" s="150">
        <f t="shared" si="25"/>
        <v>713329</v>
      </c>
      <c r="V176" s="126">
        <f t="shared" si="18"/>
        <v>1</v>
      </c>
      <c r="W176" s="131">
        <f>+'R E I'!C173</f>
        <v>100</v>
      </c>
      <c r="X176" s="131">
        <f>+'R E I'!D173</f>
        <v>100</v>
      </c>
      <c r="Y176" s="131">
        <f>+'R E I'!E173</f>
        <v>100</v>
      </c>
      <c r="Z176" s="131">
        <f>+'R E I'!F173</f>
        <v>100</v>
      </c>
      <c r="AA176" s="124">
        <v>4</v>
      </c>
      <c r="AB176" s="126">
        <f t="shared" si="26"/>
        <v>1</v>
      </c>
    </row>
    <row r="177" spans="1:28" x14ac:dyDescent="0.2">
      <c r="A177" s="124">
        <v>8312</v>
      </c>
      <c r="B177" s="124" t="s">
        <v>558</v>
      </c>
      <c r="C177" s="150">
        <f>+PREVISIONAL!AC183</f>
        <v>0</v>
      </c>
      <c r="D177" s="150">
        <f>+PREVISIONAL!AD183</f>
        <v>0</v>
      </c>
      <c r="E177" s="150">
        <f>+PREVISIONAL!AE183</f>
        <v>0</v>
      </c>
      <c r="F177" s="126">
        <f t="shared" si="19"/>
        <v>1</v>
      </c>
      <c r="G177" s="127">
        <f>+PATENTES!Q175</f>
        <v>523</v>
      </c>
      <c r="H177" s="127">
        <f>+PATENTES!R175</f>
        <v>11</v>
      </c>
      <c r="I177" s="127">
        <f>+PATENTES!S175</f>
        <v>534</v>
      </c>
      <c r="J177" s="126">
        <f t="shared" si="20"/>
        <v>0.97940074906367036</v>
      </c>
      <c r="K177" s="150">
        <f>+'I G'!C176</f>
        <v>1778431</v>
      </c>
      <c r="L177" s="150">
        <f>+'I G'!D176</f>
        <v>3060551</v>
      </c>
      <c r="M177" s="124">
        <f t="shared" si="21"/>
        <v>0.5810819685736327</v>
      </c>
      <c r="N177" s="126">
        <f t="shared" si="22"/>
        <v>9.231905863136447E-2</v>
      </c>
      <c r="O177" s="124">
        <f>+CGR!T179</f>
        <v>1400</v>
      </c>
      <c r="P177" s="126">
        <f t="shared" si="23"/>
        <v>1</v>
      </c>
      <c r="Q177" s="124">
        <f>+TM!G175</f>
        <v>99.71</v>
      </c>
      <c r="R177" s="126">
        <f t="shared" si="24"/>
        <v>0.99709999999999999</v>
      </c>
      <c r="S177" s="150">
        <f>+IRPi!C175</f>
        <v>4863240</v>
      </c>
      <c r="T177" s="150">
        <f>+IRPi!D175</f>
        <v>5812332</v>
      </c>
      <c r="U177" s="150">
        <f t="shared" si="25"/>
        <v>949092</v>
      </c>
      <c r="V177" s="126">
        <f t="shared" si="18"/>
        <v>1</v>
      </c>
      <c r="W177" s="131">
        <f>+'R E I'!C174</f>
        <v>100</v>
      </c>
      <c r="X177" s="131">
        <f>+'R E I'!D174</f>
        <v>100</v>
      </c>
      <c r="Y177" s="131">
        <f>+'R E I'!E174</f>
        <v>100</v>
      </c>
      <c r="Z177" s="131">
        <f>+'R E I'!F174</f>
        <v>100</v>
      </c>
      <c r="AA177" s="124">
        <v>4</v>
      </c>
      <c r="AB177" s="126">
        <f t="shared" si="26"/>
        <v>1</v>
      </c>
    </row>
    <row r="178" spans="1:28" x14ac:dyDescent="0.2">
      <c r="A178" s="124">
        <v>8313</v>
      </c>
      <c r="B178" s="124" t="s">
        <v>559</v>
      </c>
      <c r="C178" s="150">
        <f>+PREVISIONAL!AC184</f>
        <v>0</v>
      </c>
      <c r="D178" s="150">
        <f>+PREVISIONAL!AD184</f>
        <v>0</v>
      </c>
      <c r="E178" s="150">
        <f>+PREVISIONAL!AE184</f>
        <v>0</v>
      </c>
      <c r="F178" s="126">
        <f t="shared" si="19"/>
        <v>1</v>
      </c>
      <c r="G178" s="127">
        <f>+PATENTES!Q176</f>
        <v>462</v>
      </c>
      <c r="H178" s="127">
        <f>+PATENTES!R176</f>
        <v>284</v>
      </c>
      <c r="I178" s="127">
        <f>+PATENTES!S176</f>
        <v>746</v>
      </c>
      <c r="J178" s="126">
        <f t="shared" si="20"/>
        <v>0.61930294906166217</v>
      </c>
      <c r="K178" s="150">
        <f>+'I G'!C177</f>
        <v>2179404</v>
      </c>
      <c r="L178" s="150">
        <f>+'I G'!D177</f>
        <v>3452143</v>
      </c>
      <c r="M178" s="124">
        <f t="shared" si="21"/>
        <v>0.63131915450779419</v>
      </c>
      <c r="N178" s="126">
        <f t="shared" si="22"/>
        <v>0.100300462227685</v>
      </c>
      <c r="O178" s="124">
        <f>+CGR!T180</f>
        <v>1400</v>
      </c>
      <c r="P178" s="126">
        <f t="shared" si="23"/>
        <v>1</v>
      </c>
      <c r="Q178" s="124">
        <f>+TM!G176</f>
        <v>91.71</v>
      </c>
      <c r="R178" s="126">
        <f t="shared" si="24"/>
        <v>0.91709999999999992</v>
      </c>
      <c r="S178" s="150">
        <f>+IRPi!C176</f>
        <v>8562210</v>
      </c>
      <c r="T178" s="150">
        <f>+IRPi!D176</f>
        <v>10161210</v>
      </c>
      <c r="U178" s="150">
        <f t="shared" si="25"/>
        <v>1599000</v>
      </c>
      <c r="V178" s="126">
        <f t="shared" si="18"/>
        <v>1</v>
      </c>
      <c r="W178" s="131">
        <f>+'R E I'!C175</f>
        <v>100</v>
      </c>
      <c r="X178" s="131">
        <f>+'R E I'!D175</f>
        <v>100</v>
      </c>
      <c r="Y178" s="131">
        <f>+'R E I'!E175</f>
        <v>100</v>
      </c>
      <c r="Z178" s="131">
        <f>+'R E I'!F175</f>
        <v>100</v>
      </c>
      <c r="AA178" s="124">
        <v>4</v>
      </c>
      <c r="AB178" s="126">
        <f t="shared" si="26"/>
        <v>1</v>
      </c>
    </row>
    <row r="179" spans="1:28" x14ac:dyDescent="0.2">
      <c r="A179" s="124">
        <v>8314</v>
      </c>
      <c r="B179" s="124" t="s">
        <v>560</v>
      </c>
      <c r="C179" s="150">
        <f>+PREVISIONAL!AC185</f>
        <v>0</v>
      </c>
      <c r="D179" s="150">
        <f>+PREVISIONAL!AD185</f>
        <v>0</v>
      </c>
      <c r="E179" s="150">
        <f>+PREVISIONAL!AE185</f>
        <v>0</v>
      </c>
      <c r="F179" s="126">
        <f t="shared" si="19"/>
        <v>1</v>
      </c>
      <c r="G179" s="127">
        <f>+PATENTES!Q177</f>
        <v>72</v>
      </c>
      <c r="H179" s="127">
        <f>+PATENTES!R177</f>
        <v>5</v>
      </c>
      <c r="I179" s="127">
        <f>+PATENTES!S177</f>
        <v>77</v>
      </c>
      <c r="J179" s="126">
        <f t="shared" si="20"/>
        <v>0.93506493506493504</v>
      </c>
      <c r="K179" s="150">
        <f>+'I G'!C178</f>
        <v>868365</v>
      </c>
      <c r="L179" s="150">
        <f>+'I G'!D178</f>
        <v>2333207</v>
      </c>
      <c r="M179" s="124">
        <f t="shared" si="21"/>
        <v>0.37217657927479214</v>
      </c>
      <c r="N179" s="126">
        <f t="shared" si="22"/>
        <v>5.9129336825973718E-2</v>
      </c>
      <c r="O179" s="124">
        <f>+CGR!T181</f>
        <v>1400</v>
      </c>
      <c r="P179" s="126">
        <f t="shared" si="23"/>
        <v>1</v>
      </c>
      <c r="Q179" s="124">
        <f>+TM!G177</f>
        <v>64.650000000000006</v>
      </c>
      <c r="R179" s="126">
        <f t="shared" si="24"/>
        <v>0.64650000000000007</v>
      </c>
      <c r="S179" s="150">
        <f>+IRPi!C177</f>
        <v>3095092</v>
      </c>
      <c r="T179" s="150">
        <f>+IRPi!D177</f>
        <v>3762587</v>
      </c>
      <c r="U179" s="150">
        <f t="shared" si="25"/>
        <v>667495</v>
      </c>
      <c r="V179" s="126">
        <f t="shared" si="18"/>
        <v>1</v>
      </c>
      <c r="W179" s="131">
        <f>+'R E I'!C176</f>
        <v>100</v>
      </c>
      <c r="X179" s="131">
        <f>+'R E I'!D176</f>
        <v>100</v>
      </c>
      <c r="Y179" s="131">
        <f>+'R E I'!E176</f>
        <v>100</v>
      </c>
      <c r="Z179" s="131">
        <f>+'R E I'!F176</f>
        <v>100</v>
      </c>
      <c r="AA179" s="124">
        <v>4</v>
      </c>
      <c r="AB179" s="126">
        <f t="shared" si="26"/>
        <v>1</v>
      </c>
    </row>
    <row r="180" spans="1:28" x14ac:dyDescent="0.2">
      <c r="A180" s="124">
        <v>9101</v>
      </c>
      <c r="B180" s="124" t="s">
        <v>564</v>
      </c>
      <c r="C180" s="150">
        <f>+PREVISIONAL!AC186</f>
        <v>0</v>
      </c>
      <c r="D180" s="150">
        <f>+PREVISIONAL!AD186</f>
        <v>0</v>
      </c>
      <c r="E180" s="150">
        <f>+PREVISIONAL!AE186</f>
        <v>0</v>
      </c>
      <c r="F180" s="126">
        <f t="shared" si="19"/>
        <v>1</v>
      </c>
      <c r="G180" s="127">
        <f>+PATENTES!Q178</f>
        <v>8016</v>
      </c>
      <c r="H180" s="127">
        <f>+PATENTES!R178</f>
        <v>1871</v>
      </c>
      <c r="I180" s="127">
        <f>+PATENTES!S178</f>
        <v>9887</v>
      </c>
      <c r="J180" s="126">
        <f t="shared" si="20"/>
        <v>0.81076160614948922</v>
      </c>
      <c r="K180" s="150">
        <f>+'I G'!C179</f>
        <v>26437036</v>
      </c>
      <c r="L180" s="150">
        <f>+'I G'!D179</f>
        <v>24342475</v>
      </c>
      <c r="M180" s="124">
        <f t="shared" si="21"/>
        <v>1.0860455233085378</v>
      </c>
      <c r="N180" s="126">
        <f t="shared" si="22"/>
        <v>0.1725448486876372</v>
      </c>
      <c r="O180" s="124">
        <f>+CGR!T182</f>
        <v>1400</v>
      </c>
      <c r="P180" s="126">
        <f t="shared" si="23"/>
        <v>1</v>
      </c>
      <c r="Q180" s="124">
        <f>+TM!G178</f>
        <v>90.63</v>
      </c>
      <c r="R180" s="126">
        <f t="shared" si="24"/>
        <v>0.90629999999999999</v>
      </c>
      <c r="S180" s="150">
        <f>+IRPi!C178</f>
        <v>63353876</v>
      </c>
      <c r="T180" s="150">
        <f>+IRPi!D178</f>
        <v>77485018</v>
      </c>
      <c r="U180" s="150">
        <f t="shared" si="25"/>
        <v>14131142</v>
      </c>
      <c r="V180" s="126">
        <f t="shared" si="18"/>
        <v>1</v>
      </c>
      <c r="W180" s="131">
        <f>+'R E I'!C177</f>
        <v>100</v>
      </c>
      <c r="X180" s="131">
        <f>+'R E I'!D177</f>
        <v>100</v>
      </c>
      <c r="Y180" s="131">
        <f>+'R E I'!E177</f>
        <v>100</v>
      </c>
      <c r="Z180" s="131">
        <f>+'R E I'!F177</f>
        <v>100</v>
      </c>
      <c r="AA180" s="124">
        <v>4</v>
      </c>
      <c r="AB180" s="126">
        <f t="shared" si="26"/>
        <v>1</v>
      </c>
    </row>
    <row r="181" spans="1:28" x14ac:dyDescent="0.2">
      <c r="A181" s="124">
        <v>9102</v>
      </c>
      <c r="B181" s="124" t="s">
        <v>565</v>
      </c>
      <c r="C181" s="150">
        <f>+PREVISIONAL!AC187</f>
        <v>0</v>
      </c>
      <c r="D181" s="150">
        <f>+PREVISIONAL!AD187</f>
        <v>0</v>
      </c>
      <c r="E181" s="150">
        <f>+PREVISIONAL!AE187</f>
        <v>0</v>
      </c>
      <c r="F181" s="126">
        <f t="shared" si="19"/>
        <v>1</v>
      </c>
      <c r="G181" s="127">
        <f>+PATENTES!Q179</f>
        <v>376</v>
      </c>
      <c r="H181" s="127">
        <f>+PATENTES!R179</f>
        <v>449</v>
      </c>
      <c r="I181" s="127">
        <f>+PATENTES!S179</f>
        <v>825</v>
      </c>
      <c r="J181" s="126">
        <f t="shared" si="20"/>
        <v>0.45575757575757575</v>
      </c>
      <c r="K181" s="150">
        <f>+'I G'!C180</f>
        <v>1068375</v>
      </c>
      <c r="L181" s="150">
        <f>+'I G'!D180</f>
        <v>3786073</v>
      </c>
      <c r="M181" s="124">
        <f t="shared" si="21"/>
        <v>0.28218552574131561</v>
      </c>
      <c r="N181" s="126">
        <f t="shared" si="22"/>
        <v>4.4832060715602494E-2</v>
      </c>
      <c r="O181" s="124">
        <f>+CGR!T183</f>
        <v>1400</v>
      </c>
      <c r="P181" s="126">
        <f t="shared" si="23"/>
        <v>1</v>
      </c>
      <c r="Q181" s="124">
        <f>+TM!G179</f>
        <v>91.21</v>
      </c>
      <c r="R181" s="126">
        <f t="shared" si="24"/>
        <v>0.91209999999999991</v>
      </c>
      <c r="S181" s="150">
        <f>+IRPi!C179</f>
        <v>8068763</v>
      </c>
      <c r="T181" s="150">
        <f>+IRPi!D179</f>
        <v>9052720</v>
      </c>
      <c r="U181" s="150">
        <f t="shared" si="25"/>
        <v>983957</v>
      </c>
      <c r="V181" s="126">
        <f t="shared" si="18"/>
        <v>1</v>
      </c>
      <c r="W181" s="131">
        <f>+'R E I'!C178</f>
        <v>100</v>
      </c>
      <c r="X181" s="131">
        <f>+'R E I'!D178</f>
        <v>100</v>
      </c>
      <c r="Y181" s="131">
        <f>+'R E I'!E178</f>
        <v>100</v>
      </c>
      <c r="Z181" s="131">
        <f>+'R E I'!F178</f>
        <v>100</v>
      </c>
      <c r="AA181" s="124">
        <v>4</v>
      </c>
      <c r="AB181" s="126">
        <f t="shared" si="26"/>
        <v>1</v>
      </c>
    </row>
    <row r="182" spans="1:28" x14ac:dyDescent="0.2">
      <c r="A182" s="124">
        <v>9103</v>
      </c>
      <c r="B182" s="124" t="s">
        <v>566</v>
      </c>
      <c r="C182" s="150">
        <f>+PREVISIONAL!AC188</f>
        <v>0</v>
      </c>
      <c r="D182" s="150">
        <f>+PREVISIONAL!AD188</f>
        <v>0</v>
      </c>
      <c r="E182" s="150">
        <f>+PREVISIONAL!AE188</f>
        <v>0</v>
      </c>
      <c r="F182" s="126">
        <f t="shared" si="19"/>
        <v>1</v>
      </c>
      <c r="G182" s="127">
        <f>+PATENTES!Q180</f>
        <v>998</v>
      </c>
      <c r="H182" s="127">
        <f>+PATENTES!R180</f>
        <v>66</v>
      </c>
      <c r="I182" s="127">
        <f>+PATENTES!S180</f>
        <v>1064</v>
      </c>
      <c r="J182" s="126">
        <f t="shared" si="20"/>
        <v>0.93796992481203012</v>
      </c>
      <c r="K182" s="150">
        <f>+'I G'!C181</f>
        <v>1815059</v>
      </c>
      <c r="L182" s="150">
        <f>+'I G'!D181</f>
        <v>3021770</v>
      </c>
      <c r="M182" s="124">
        <f t="shared" si="21"/>
        <v>0.60066087094649823</v>
      </c>
      <c r="N182" s="126">
        <f t="shared" si="22"/>
        <v>9.5429645319392617E-2</v>
      </c>
      <c r="O182" s="124">
        <f>+CGR!T184</f>
        <v>1400</v>
      </c>
      <c r="P182" s="126">
        <f t="shared" si="23"/>
        <v>1</v>
      </c>
      <c r="Q182" s="124">
        <f>+TM!G180</f>
        <v>72.84</v>
      </c>
      <c r="R182" s="126">
        <f t="shared" si="24"/>
        <v>0.72840000000000005</v>
      </c>
      <c r="S182" s="150">
        <f>+IRPi!C180</f>
        <v>5726527</v>
      </c>
      <c r="T182" s="150">
        <f>+IRPi!D180</f>
        <v>7088460</v>
      </c>
      <c r="U182" s="150">
        <f t="shared" si="25"/>
        <v>1361933</v>
      </c>
      <c r="V182" s="126">
        <f t="shared" si="18"/>
        <v>1</v>
      </c>
      <c r="W182" s="131">
        <f>+'R E I'!C179</f>
        <v>100</v>
      </c>
      <c r="X182" s="131">
        <f>+'R E I'!D179</f>
        <v>100</v>
      </c>
      <c r="Y182" s="131">
        <f>+'R E I'!E179</f>
        <v>100</v>
      </c>
      <c r="Z182" s="131">
        <f>+'R E I'!F179</f>
        <v>100</v>
      </c>
      <c r="AA182" s="124">
        <v>4</v>
      </c>
      <c r="AB182" s="126">
        <f t="shared" si="26"/>
        <v>1</v>
      </c>
    </row>
    <row r="183" spans="1:28" x14ac:dyDescent="0.2">
      <c r="A183" s="124">
        <v>9104</v>
      </c>
      <c r="B183" s="124" t="s">
        <v>567</v>
      </c>
      <c r="C183" s="150">
        <f>+PREVISIONAL!AC189</f>
        <v>2716707709</v>
      </c>
      <c r="D183" s="150">
        <f>+PREVISIONAL!AD189</f>
        <v>0</v>
      </c>
      <c r="E183" s="150">
        <f>+PREVISIONAL!AE189</f>
        <v>2716707709</v>
      </c>
      <c r="F183" s="126">
        <f t="shared" si="19"/>
        <v>0</v>
      </c>
      <c r="G183" s="127">
        <f>+PATENTES!Q181</f>
        <v>258</v>
      </c>
      <c r="H183" s="127">
        <f>+PATENTES!R181</f>
        <v>0</v>
      </c>
      <c r="I183" s="127">
        <f>+PATENTES!S181</f>
        <v>258</v>
      </c>
      <c r="J183" s="126">
        <f t="shared" si="20"/>
        <v>1</v>
      </c>
      <c r="K183" s="150">
        <f>+'I G'!C182</f>
        <v>439063</v>
      </c>
      <c r="L183" s="150">
        <f>+'I G'!D182</f>
        <v>1676872</v>
      </c>
      <c r="M183" s="124">
        <f t="shared" si="21"/>
        <v>0.26183453477665558</v>
      </c>
      <c r="N183" s="126">
        <f t="shared" si="22"/>
        <v>4.1598808903152311E-2</v>
      </c>
      <c r="O183" s="124">
        <f>+CGR!T185</f>
        <v>1400</v>
      </c>
      <c r="P183" s="126">
        <f t="shared" si="23"/>
        <v>1</v>
      </c>
      <c r="Q183" s="124">
        <f>+TM!G181</f>
        <v>92.03</v>
      </c>
      <c r="R183" s="126">
        <f t="shared" si="24"/>
        <v>0.92030000000000001</v>
      </c>
      <c r="S183" s="150">
        <f>+IRPi!C181</f>
        <v>2673700</v>
      </c>
      <c r="T183" s="150">
        <f>+IRPi!D181</f>
        <v>3471217</v>
      </c>
      <c r="U183" s="150">
        <f t="shared" si="25"/>
        <v>797517</v>
      </c>
      <c r="V183" s="126">
        <f t="shared" si="18"/>
        <v>1</v>
      </c>
      <c r="W183" s="131">
        <f>+'R E I'!C180</f>
        <v>100</v>
      </c>
      <c r="X183" s="131">
        <f>+'R E I'!D180</f>
        <v>100</v>
      </c>
      <c r="Y183" s="131">
        <f>+'R E I'!E180</f>
        <v>91.67</v>
      </c>
      <c r="Z183" s="131">
        <f>+'R E I'!F180</f>
        <v>100</v>
      </c>
      <c r="AA183" s="124">
        <v>4</v>
      </c>
      <c r="AB183" s="126">
        <f t="shared" si="26"/>
        <v>0.97917500000000002</v>
      </c>
    </row>
    <row r="184" spans="1:28" x14ac:dyDescent="0.2">
      <c r="A184" s="124">
        <v>9105</v>
      </c>
      <c r="B184" s="124" t="s">
        <v>568</v>
      </c>
      <c r="C184" s="150">
        <f>+PREVISIONAL!AC190</f>
        <v>0</v>
      </c>
      <c r="D184" s="150">
        <f>+PREVISIONAL!AD190</f>
        <v>0</v>
      </c>
      <c r="E184" s="150">
        <f>+PREVISIONAL!AE190</f>
        <v>0</v>
      </c>
      <c r="F184" s="126">
        <f t="shared" si="19"/>
        <v>1</v>
      </c>
      <c r="G184" s="127">
        <f>+PATENTES!Q182</f>
        <v>368</v>
      </c>
      <c r="H184" s="127">
        <f>+PATENTES!R182</f>
        <v>212</v>
      </c>
      <c r="I184" s="127">
        <f>+PATENTES!S182</f>
        <v>580</v>
      </c>
      <c r="J184" s="126">
        <f t="shared" si="20"/>
        <v>0.6344827586206897</v>
      </c>
      <c r="K184" s="150">
        <f>+'I G'!C183</f>
        <v>1663845</v>
      </c>
      <c r="L184" s="150">
        <f>+'I G'!D183</f>
        <v>2973197</v>
      </c>
      <c r="M184" s="124">
        <f t="shared" si="21"/>
        <v>0.55961478502769912</v>
      </c>
      <c r="N184" s="126">
        <f t="shared" si="22"/>
        <v>8.8908472373986608E-2</v>
      </c>
      <c r="O184" s="124">
        <f>+CGR!T186</f>
        <v>1400</v>
      </c>
      <c r="P184" s="126">
        <f t="shared" si="23"/>
        <v>1</v>
      </c>
      <c r="Q184" s="124">
        <f>+TM!G182</f>
        <v>90.02</v>
      </c>
      <c r="R184" s="126">
        <f t="shared" si="24"/>
        <v>0.9002</v>
      </c>
      <c r="S184" s="150">
        <f>+IRPi!C182</f>
        <v>6929000</v>
      </c>
      <c r="T184" s="150">
        <f>+IRPi!D182</f>
        <v>8274933</v>
      </c>
      <c r="U184" s="150">
        <f t="shared" si="25"/>
        <v>1345933</v>
      </c>
      <c r="V184" s="126">
        <f t="shared" si="18"/>
        <v>1</v>
      </c>
      <c r="W184" s="131">
        <f>+'R E I'!C181</f>
        <v>91.67</v>
      </c>
      <c r="X184" s="131">
        <f>+'R E I'!D181</f>
        <v>96.63</v>
      </c>
      <c r="Y184" s="131">
        <f>+'R E I'!E181</f>
        <v>100</v>
      </c>
      <c r="Z184" s="131">
        <f>+'R E I'!F181</f>
        <v>100</v>
      </c>
      <c r="AA184" s="124">
        <v>4</v>
      </c>
      <c r="AB184" s="126">
        <f t="shared" si="26"/>
        <v>0.97075</v>
      </c>
    </row>
    <row r="185" spans="1:28" x14ac:dyDescent="0.2">
      <c r="A185" s="124">
        <v>9106</v>
      </c>
      <c r="B185" s="124" t="s">
        <v>569</v>
      </c>
      <c r="C185" s="150">
        <f>+PREVISIONAL!AC191</f>
        <v>0</v>
      </c>
      <c r="D185" s="150">
        <f>+PREVISIONAL!AD191</f>
        <v>0</v>
      </c>
      <c r="E185" s="150">
        <f>+PREVISIONAL!AE191</f>
        <v>0</v>
      </c>
      <c r="F185" s="126">
        <f t="shared" si="19"/>
        <v>1</v>
      </c>
      <c r="G185" s="127">
        <f>+PATENTES!Q183</f>
        <v>132</v>
      </c>
      <c r="H185" s="127">
        <f>+PATENTES!R183</f>
        <v>69</v>
      </c>
      <c r="I185" s="127">
        <f>+PATENTES!S183</f>
        <v>201</v>
      </c>
      <c r="J185" s="126">
        <f t="shared" si="20"/>
        <v>0.65671641791044777</v>
      </c>
      <c r="K185" s="150">
        <f>+'I G'!C184</f>
        <v>764526</v>
      </c>
      <c r="L185" s="150">
        <f>+'I G'!D184</f>
        <v>2382794</v>
      </c>
      <c r="M185" s="124">
        <f t="shared" si="21"/>
        <v>0.32085274681739168</v>
      </c>
      <c r="N185" s="126">
        <f t="shared" si="22"/>
        <v>5.0975292897452333E-2</v>
      </c>
      <c r="O185" s="124">
        <f>+CGR!T187</f>
        <v>1400</v>
      </c>
      <c r="P185" s="126">
        <f t="shared" si="23"/>
        <v>1</v>
      </c>
      <c r="Q185" s="124">
        <f>+TM!G183</f>
        <v>62.61</v>
      </c>
      <c r="R185" s="126">
        <f t="shared" si="24"/>
        <v>0.62609999999999999</v>
      </c>
      <c r="S185" s="150">
        <f>+IRPi!C183</f>
        <v>4550781</v>
      </c>
      <c r="T185" s="150">
        <f>+IRPi!D183</f>
        <v>5220037</v>
      </c>
      <c r="U185" s="150">
        <f t="shared" si="25"/>
        <v>669256</v>
      </c>
      <c r="V185" s="126">
        <f t="shared" si="18"/>
        <v>1</v>
      </c>
      <c r="W185" s="131">
        <f>+'R E I'!C182</f>
        <v>83.33</v>
      </c>
      <c r="X185" s="131">
        <f>+'R E I'!D182</f>
        <v>66.666700000000006</v>
      </c>
      <c r="Y185" s="131">
        <f>+'R E I'!E182</f>
        <v>100</v>
      </c>
      <c r="Z185" s="131">
        <f>+'R E I'!F182</f>
        <v>100</v>
      </c>
      <c r="AA185" s="124">
        <v>4</v>
      </c>
      <c r="AB185" s="126">
        <f t="shared" si="26"/>
        <v>0.87499175000000007</v>
      </c>
    </row>
    <row r="186" spans="1:28" x14ac:dyDescent="0.2">
      <c r="A186" s="124">
        <v>9107</v>
      </c>
      <c r="B186" s="124" t="s">
        <v>570</v>
      </c>
      <c r="C186" s="150">
        <f>+PREVISIONAL!AC192</f>
        <v>0</v>
      </c>
      <c r="D186" s="150">
        <f>+PREVISIONAL!AD192</f>
        <v>0</v>
      </c>
      <c r="E186" s="150">
        <f>+PREVISIONAL!AE192</f>
        <v>0</v>
      </c>
      <c r="F186" s="126">
        <f t="shared" si="19"/>
        <v>1</v>
      </c>
      <c r="G186" s="127">
        <f>+PATENTES!Q184</f>
        <v>452</v>
      </c>
      <c r="H186" s="127">
        <f>+PATENTES!R184</f>
        <v>142</v>
      </c>
      <c r="I186" s="127">
        <f>+PATENTES!S184</f>
        <v>594</v>
      </c>
      <c r="J186" s="126">
        <f t="shared" si="20"/>
        <v>0.76094276094276092</v>
      </c>
      <c r="K186" s="150">
        <f>+'I G'!C185</f>
        <v>1071938</v>
      </c>
      <c r="L186" s="150">
        <f>+'I G'!D185</f>
        <v>2492476</v>
      </c>
      <c r="M186" s="124">
        <f t="shared" si="21"/>
        <v>0.43006953727939606</v>
      </c>
      <c r="N186" s="126">
        <f t="shared" si="22"/>
        <v>6.832704674199376E-2</v>
      </c>
      <c r="O186" s="124">
        <f>+CGR!T188</f>
        <v>1400</v>
      </c>
      <c r="P186" s="126">
        <f t="shared" si="23"/>
        <v>1</v>
      </c>
      <c r="Q186" s="124">
        <f>+TM!G184</f>
        <v>92.81</v>
      </c>
      <c r="R186" s="126">
        <f t="shared" si="24"/>
        <v>0.92810000000000004</v>
      </c>
      <c r="S186" s="150">
        <f>+IRPi!C184</f>
        <v>4444554</v>
      </c>
      <c r="T186" s="150">
        <f>+IRPi!D184</f>
        <v>5735537</v>
      </c>
      <c r="U186" s="150">
        <f t="shared" si="25"/>
        <v>1290983</v>
      </c>
      <c r="V186" s="126">
        <f t="shared" si="18"/>
        <v>1</v>
      </c>
      <c r="W186" s="131">
        <f>+'R E I'!C183</f>
        <v>100</v>
      </c>
      <c r="X186" s="131">
        <f>+'R E I'!D183</f>
        <v>100</v>
      </c>
      <c r="Y186" s="131">
        <f>+'R E I'!E183</f>
        <v>100</v>
      </c>
      <c r="Z186" s="131">
        <f>+'R E I'!F183</f>
        <v>100</v>
      </c>
      <c r="AA186" s="124">
        <v>4</v>
      </c>
      <c r="AB186" s="126">
        <f t="shared" si="26"/>
        <v>1</v>
      </c>
    </row>
    <row r="187" spans="1:28" x14ac:dyDescent="0.2">
      <c r="A187" s="124">
        <v>9108</v>
      </c>
      <c r="B187" s="124" t="s">
        <v>571</v>
      </c>
      <c r="C187" s="150">
        <f>+PREVISIONAL!AC193</f>
        <v>0</v>
      </c>
      <c r="D187" s="150">
        <f>+PREVISIONAL!AD193</f>
        <v>0</v>
      </c>
      <c r="E187" s="150">
        <f>+PREVISIONAL!AE193</f>
        <v>0</v>
      </c>
      <c r="F187" s="126">
        <f t="shared" si="19"/>
        <v>1</v>
      </c>
      <c r="G187" s="127">
        <f>+PATENTES!Q185</f>
        <v>1924</v>
      </c>
      <c r="H187" s="127">
        <f>+PATENTES!R185</f>
        <v>734472</v>
      </c>
      <c r="I187" s="127">
        <f>+PATENTES!S185</f>
        <v>736396</v>
      </c>
      <c r="J187" s="126">
        <f t="shared" si="20"/>
        <v>2.6127246753105664E-3</v>
      </c>
      <c r="K187" s="150">
        <f>+'I G'!C186</f>
        <v>6093798</v>
      </c>
      <c r="L187" s="150">
        <f>+'I G'!D186</f>
        <v>5450998</v>
      </c>
      <c r="M187" s="124">
        <f t="shared" si="21"/>
        <v>1.1179233600892902</v>
      </c>
      <c r="N187" s="126">
        <f t="shared" si="22"/>
        <v>0.17760942140192618</v>
      </c>
      <c r="O187" s="124">
        <f>+CGR!T189</f>
        <v>1400</v>
      </c>
      <c r="P187" s="126">
        <f t="shared" si="23"/>
        <v>1</v>
      </c>
      <c r="Q187" s="124">
        <f>+TM!G185</f>
        <v>89.83</v>
      </c>
      <c r="R187" s="126">
        <f t="shared" si="24"/>
        <v>0.89829999999999999</v>
      </c>
      <c r="S187" s="150">
        <f>+IRPi!C185</f>
        <v>11902348</v>
      </c>
      <c r="T187" s="150">
        <f>+IRPi!D185</f>
        <v>13551468</v>
      </c>
      <c r="U187" s="150">
        <f t="shared" si="25"/>
        <v>1649120</v>
      </c>
      <c r="V187" s="126">
        <f t="shared" si="18"/>
        <v>1</v>
      </c>
      <c r="W187" s="131">
        <f>+'R E I'!C184</f>
        <v>100</v>
      </c>
      <c r="X187" s="131">
        <f>+'R E I'!D184</f>
        <v>100</v>
      </c>
      <c r="Y187" s="131">
        <f>+'R E I'!E184</f>
        <v>100</v>
      </c>
      <c r="Z187" s="131">
        <f>+'R E I'!F184</f>
        <v>100</v>
      </c>
      <c r="AA187" s="124">
        <v>4</v>
      </c>
      <c r="AB187" s="126">
        <f t="shared" si="26"/>
        <v>1</v>
      </c>
    </row>
    <row r="188" spans="1:28" x14ac:dyDescent="0.2">
      <c r="A188" s="124">
        <v>9109</v>
      </c>
      <c r="B188" s="124" t="s">
        <v>572</v>
      </c>
      <c r="C188" s="150">
        <f>+PREVISIONAL!AC194</f>
        <v>0</v>
      </c>
      <c r="D188" s="150">
        <f>+PREVISIONAL!AD194</f>
        <v>0</v>
      </c>
      <c r="E188" s="150">
        <f>+PREVISIONAL!AE194</f>
        <v>0</v>
      </c>
      <c r="F188" s="126">
        <f t="shared" si="19"/>
        <v>1</v>
      </c>
      <c r="G188" s="127">
        <f>+PATENTES!Q186</f>
        <v>1395</v>
      </c>
      <c r="H188" s="127">
        <f>+PATENTES!R186</f>
        <v>101</v>
      </c>
      <c r="I188" s="127">
        <f>+PATENTES!S186</f>
        <v>1496</v>
      </c>
      <c r="J188" s="126">
        <f t="shared" si="20"/>
        <v>0.93248663101604279</v>
      </c>
      <c r="K188" s="150">
        <f>+'I G'!C187</f>
        <v>1803588</v>
      </c>
      <c r="L188" s="150">
        <f>+'I G'!D187</f>
        <v>4272231</v>
      </c>
      <c r="M188" s="124">
        <f t="shared" si="21"/>
        <v>0.42216537448466623</v>
      </c>
      <c r="N188" s="126">
        <f t="shared" si="22"/>
        <v>6.7071277490936637E-2</v>
      </c>
      <c r="O188" s="124">
        <f>+CGR!T190</f>
        <v>1400</v>
      </c>
      <c r="P188" s="126">
        <f t="shared" si="23"/>
        <v>1</v>
      </c>
      <c r="Q188" s="124">
        <f>+TM!G186</f>
        <v>81.19</v>
      </c>
      <c r="R188" s="126">
        <f t="shared" si="24"/>
        <v>0.81189999999999996</v>
      </c>
      <c r="S188" s="150">
        <f>+IRPi!C186</f>
        <v>6683516</v>
      </c>
      <c r="T188" s="150">
        <f>+IRPi!D186</f>
        <v>8056457</v>
      </c>
      <c r="U188" s="150">
        <f t="shared" si="25"/>
        <v>1372941</v>
      </c>
      <c r="V188" s="126">
        <f t="shared" si="18"/>
        <v>1</v>
      </c>
      <c r="W188" s="131">
        <f>+'R E I'!C185</f>
        <v>100</v>
      </c>
      <c r="X188" s="131">
        <f>+'R E I'!D185</f>
        <v>100</v>
      </c>
      <c r="Y188" s="131">
        <f>+'R E I'!E185</f>
        <v>58.330000000000005</v>
      </c>
      <c r="Z188" s="131">
        <f>+'R E I'!F185</f>
        <v>100</v>
      </c>
      <c r="AA188" s="124">
        <v>4</v>
      </c>
      <c r="AB188" s="126">
        <f t="shared" si="26"/>
        <v>0.89582499999999998</v>
      </c>
    </row>
    <row r="189" spans="1:28" x14ac:dyDescent="0.2">
      <c r="A189" s="124">
        <v>9110</v>
      </c>
      <c r="B189" s="124" t="s">
        <v>573</v>
      </c>
      <c r="C189" s="150">
        <f>+PREVISIONAL!AC195</f>
        <v>0</v>
      </c>
      <c r="D189" s="150">
        <f>+PREVISIONAL!AD195</f>
        <v>0</v>
      </c>
      <c r="E189" s="150">
        <f>+PREVISIONAL!AE195</f>
        <v>0</v>
      </c>
      <c r="F189" s="126">
        <f t="shared" si="19"/>
        <v>1</v>
      </c>
      <c r="G189" s="127">
        <f>+PATENTES!Q187</f>
        <v>130</v>
      </c>
      <c r="H189" s="127">
        <f>+PATENTES!R187</f>
        <v>28</v>
      </c>
      <c r="I189" s="127">
        <f>+PATENTES!S187</f>
        <v>158</v>
      </c>
      <c r="J189" s="126">
        <f t="shared" si="20"/>
        <v>0.82278481012658233</v>
      </c>
      <c r="K189" s="150">
        <f>+'I G'!C188</f>
        <v>473629</v>
      </c>
      <c r="L189" s="150">
        <f>+'I G'!D188</f>
        <v>1558092</v>
      </c>
      <c r="M189" s="124">
        <f t="shared" si="21"/>
        <v>0.30398012440857153</v>
      </c>
      <c r="N189" s="126">
        <f t="shared" si="22"/>
        <v>4.8294664859297405E-2</v>
      </c>
      <c r="O189" s="124">
        <f>+CGR!T191</f>
        <v>1400</v>
      </c>
      <c r="P189" s="126">
        <f t="shared" si="23"/>
        <v>1</v>
      </c>
      <c r="Q189" s="124">
        <f>+TM!G187</f>
        <v>89.68</v>
      </c>
      <c r="R189" s="126">
        <f t="shared" si="24"/>
        <v>0.89680000000000004</v>
      </c>
      <c r="S189" s="150">
        <f>+IRPi!C187</f>
        <v>3084500</v>
      </c>
      <c r="T189" s="150">
        <f>+IRPi!D187</f>
        <v>4637049</v>
      </c>
      <c r="U189" s="150">
        <f t="shared" si="25"/>
        <v>1552549</v>
      </c>
      <c r="V189" s="126">
        <f t="shared" si="18"/>
        <v>1</v>
      </c>
      <c r="W189" s="131">
        <f>+'R E I'!C186</f>
        <v>100</v>
      </c>
      <c r="X189" s="131">
        <f>+'R E I'!D186</f>
        <v>100</v>
      </c>
      <c r="Y189" s="131">
        <f>+'R E I'!E186</f>
        <v>100</v>
      </c>
      <c r="Z189" s="131">
        <f>+'R E I'!F186</f>
        <v>100</v>
      </c>
      <c r="AA189" s="124">
        <v>4</v>
      </c>
      <c r="AB189" s="126">
        <f t="shared" si="26"/>
        <v>1</v>
      </c>
    </row>
    <row r="190" spans="1:28" x14ac:dyDescent="0.2">
      <c r="A190" s="124">
        <v>9111</v>
      </c>
      <c r="B190" s="124" t="s">
        <v>574</v>
      </c>
      <c r="C190" s="150">
        <f>+PREVISIONAL!AC196</f>
        <v>0</v>
      </c>
      <c r="D190" s="150">
        <f>+PREVISIONAL!AD196</f>
        <v>0</v>
      </c>
      <c r="E190" s="150">
        <f>+PREVISIONAL!AE196</f>
        <v>0</v>
      </c>
      <c r="F190" s="126">
        <f t="shared" si="19"/>
        <v>1</v>
      </c>
      <c r="G190" s="127">
        <f>+PATENTES!Q188</f>
        <v>1625</v>
      </c>
      <c r="H190" s="127">
        <f>+PATENTES!R188</f>
        <v>40</v>
      </c>
      <c r="I190" s="127">
        <f>+PATENTES!S188</f>
        <v>1665</v>
      </c>
      <c r="J190" s="126">
        <f t="shared" si="20"/>
        <v>0.97597597597597596</v>
      </c>
      <c r="K190" s="150">
        <f>+'I G'!C189</f>
        <v>1778992</v>
      </c>
      <c r="L190" s="150">
        <f>+'I G'!D189</f>
        <v>4720258</v>
      </c>
      <c r="M190" s="124">
        <f t="shared" si="21"/>
        <v>0.37688448385660278</v>
      </c>
      <c r="N190" s="126">
        <f t="shared" si="22"/>
        <v>5.9877302418824441E-2</v>
      </c>
      <c r="O190" s="124">
        <f>+CGR!T192</f>
        <v>1400</v>
      </c>
      <c r="P190" s="126">
        <f t="shared" si="23"/>
        <v>1</v>
      </c>
      <c r="Q190" s="124">
        <f>+TM!G188</f>
        <v>81.93</v>
      </c>
      <c r="R190" s="126">
        <f t="shared" si="24"/>
        <v>0.81930000000000003</v>
      </c>
      <c r="S190" s="150">
        <f>+IRPi!C188</f>
        <v>8889000</v>
      </c>
      <c r="T190" s="150">
        <f>+IRPi!D188</f>
        <v>10521107</v>
      </c>
      <c r="U190" s="150">
        <f t="shared" si="25"/>
        <v>1632107</v>
      </c>
      <c r="V190" s="126">
        <f t="shared" si="18"/>
        <v>1</v>
      </c>
      <c r="W190" s="131">
        <f>+'R E I'!C187</f>
        <v>100</v>
      </c>
      <c r="X190" s="131">
        <f>+'R E I'!D187</f>
        <v>100</v>
      </c>
      <c r="Y190" s="131">
        <f>+'R E I'!E187</f>
        <v>100</v>
      </c>
      <c r="Z190" s="131">
        <f>+'R E I'!F187</f>
        <v>100</v>
      </c>
      <c r="AA190" s="124">
        <v>4</v>
      </c>
      <c r="AB190" s="126">
        <f t="shared" si="26"/>
        <v>1</v>
      </c>
    </row>
    <row r="191" spans="1:28" x14ac:dyDescent="0.2">
      <c r="A191" s="124">
        <v>9112</v>
      </c>
      <c r="B191" s="124" t="s">
        <v>575</v>
      </c>
      <c r="C191" s="150">
        <f>+PREVISIONAL!AC197</f>
        <v>0</v>
      </c>
      <c r="D191" s="150">
        <f>+PREVISIONAL!AD197</f>
        <v>0</v>
      </c>
      <c r="E191" s="150">
        <f>+PREVISIONAL!AE197</f>
        <v>0</v>
      </c>
      <c r="F191" s="126">
        <f t="shared" si="19"/>
        <v>1</v>
      </c>
      <c r="G191" s="127">
        <f>+PATENTES!Q189</f>
        <v>1045</v>
      </c>
      <c r="H191" s="127">
        <f>+PATENTES!R189</f>
        <v>12</v>
      </c>
      <c r="I191" s="127">
        <f>+PATENTES!S189</f>
        <v>1057</v>
      </c>
      <c r="J191" s="126">
        <f t="shared" si="20"/>
        <v>0.98864711447492903</v>
      </c>
      <c r="K191" s="150">
        <f>+'I G'!C190</f>
        <v>6094897</v>
      </c>
      <c r="L191" s="150">
        <f>+'I G'!D190</f>
        <v>6695346</v>
      </c>
      <c r="M191" s="124">
        <f t="shared" si="21"/>
        <v>0.91031845105540476</v>
      </c>
      <c r="N191" s="126">
        <f t="shared" si="22"/>
        <v>0.1446263126396557</v>
      </c>
      <c r="O191" s="124">
        <f>+CGR!T193</f>
        <v>1400</v>
      </c>
      <c r="P191" s="126">
        <f t="shared" si="23"/>
        <v>1</v>
      </c>
      <c r="Q191" s="124">
        <f>+TM!G189</f>
        <v>100</v>
      </c>
      <c r="R191" s="126">
        <f t="shared" si="24"/>
        <v>1</v>
      </c>
      <c r="S191" s="150">
        <f>+IRPi!C189</f>
        <v>18964602</v>
      </c>
      <c r="T191" s="150">
        <f>+IRPi!D189</f>
        <v>21113728</v>
      </c>
      <c r="U191" s="150">
        <f t="shared" si="25"/>
        <v>2149126</v>
      </c>
      <c r="V191" s="126">
        <f t="shared" si="18"/>
        <v>1</v>
      </c>
      <c r="W191" s="131">
        <f>+'R E I'!C188</f>
        <v>100</v>
      </c>
      <c r="X191" s="131">
        <f>+'R E I'!D188</f>
        <v>100</v>
      </c>
      <c r="Y191" s="131">
        <f>+'R E I'!E188</f>
        <v>100</v>
      </c>
      <c r="Z191" s="131">
        <f>+'R E I'!F188</f>
        <v>100</v>
      </c>
      <c r="AA191" s="124">
        <v>4</v>
      </c>
      <c r="AB191" s="126">
        <f t="shared" si="26"/>
        <v>1</v>
      </c>
    </row>
    <row r="192" spans="1:28" x14ac:dyDescent="0.2">
      <c r="A192" s="124">
        <v>9113</v>
      </c>
      <c r="B192" s="124" t="s">
        <v>576</v>
      </c>
      <c r="C192" s="150">
        <f>+PREVISIONAL!AC198</f>
        <v>0</v>
      </c>
      <c r="D192" s="150">
        <f>+PREVISIONAL!AD198</f>
        <v>0</v>
      </c>
      <c r="E192" s="150">
        <f>+PREVISIONAL!AE198</f>
        <v>0</v>
      </c>
      <c r="F192" s="126">
        <f t="shared" si="19"/>
        <v>1</v>
      </c>
      <c r="G192" s="127">
        <f>+PATENTES!Q190</f>
        <v>124</v>
      </c>
      <c r="H192" s="127">
        <f>+PATENTES!R190</f>
        <v>7</v>
      </c>
      <c r="I192" s="127">
        <f>+PATENTES!S190</f>
        <v>131</v>
      </c>
      <c r="J192" s="126">
        <f t="shared" si="20"/>
        <v>0.94656488549618323</v>
      </c>
      <c r="K192" s="150">
        <f>+'I G'!C191</f>
        <v>579385</v>
      </c>
      <c r="L192" s="150">
        <f>+'I G'!D191</f>
        <v>2271866</v>
      </c>
      <c r="M192" s="124">
        <f t="shared" si="21"/>
        <v>0.2550260446698881</v>
      </c>
      <c r="N192" s="126">
        <f t="shared" si="22"/>
        <v>4.0517114010948679E-2</v>
      </c>
      <c r="O192" s="124">
        <f>+CGR!T194</f>
        <v>1400</v>
      </c>
      <c r="P192" s="126">
        <f t="shared" si="23"/>
        <v>1</v>
      </c>
      <c r="Q192" s="124">
        <f>+TM!G190</f>
        <v>94.88</v>
      </c>
      <c r="R192" s="126">
        <f t="shared" si="24"/>
        <v>0.94879999999999998</v>
      </c>
      <c r="S192" s="150">
        <f>+IRPi!C190</f>
        <v>3324025</v>
      </c>
      <c r="T192" s="150">
        <f>+IRPi!D190</f>
        <v>4068277</v>
      </c>
      <c r="U192" s="150">
        <f t="shared" si="25"/>
        <v>744252</v>
      </c>
      <c r="V192" s="126">
        <f t="shared" si="18"/>
        <v>1</v>
      </c>
      <c r="W192" s="131">
        <f>+'R E I'!C189</f>
        <v>100</v>
      </c>
      <c r="X192" s="131">
        <f>+'R E I'!D189</f>
        <v>100</v>
      </c>
      <c r="Y192" s="131">
        <f>+'R E I'!E189</f>
        <v>100</v>
      </c>
      <c r="Z192" s="131">
        <f>+'R E I'!F189</f>
        <v>100</v>
      </c>
      <c r="AA192" s="124">
        <v>4</v>
      </c>
      <c r="AB192" s="126">
        <f t="shared" si="26"/>
        <v>1</v>
      </c>
    </row>
    <row r="193" spans="1:28" x14ac:dyDescent="0.2">
      <c r="A193" s="124">
        <v>9114</v>
      </c>
      <c r="B193" s="124" t="s">
        <v>577</v>
      </c>
      <c r="C193" s="150">
        <f>+PREVISIONAL!AC199</f>
        <v>16892508</v>
      </c>
      <c r="D193" s="150">
        <f>+PREVISIONAL!AD199</f>
        <v>0</v>
      </c>
      <c r="E193" s="150">
        <f>+PREVISIONAL!AE199</f>
        <v>16892508</v>
      </c>
      <c r="F193" s="126">
        <f t="shared" si="19"/>
        <v>0</v>
      </c>
      <c r="G193" s="127">
        <f>+PATENTES!Q191</f>
        <v>792</v>
      </c>
      <c r="H193" s="127">
        <f>+PATENTES!R191</f>
        <v>234</v>
      </c>
      <c r="I193" s="127">
        <f>+PATENTES!S191</f>
        <v>1026</v>
      </c>
      <c r="J193" s="126">
        <f t="shared" si="20"/>
        <v>0.77192982456140347</v>
      </c>
      <c r="K193" s="150">
        <f>+'I G'!C192</f>
        <v>1646716</v>
      </c>
      <c r="L193" s="150">
        <f>+'I G'!D192</f>
        <v>2856658</v>
      </c>
      <c r="M193" s="124">
        <f t="shared" si="21"/>
        <v>0.57644842329743362</v>
      </c>
      <c r="N193" s="126">
        <f t="shared" si="22"/>
        <v>9.1582906829795876E-2</v>
      </c>
      <c r="O193" s="124">
        <f>+CGR!T195</f>
        <v>1400</v>
      </c>
      <c r="P193" s="126">
        <f t="shared" si="23"/>
        <v>1</v>
      </c>
      <c r="Q193" s="124">
        <f>+TM!G191</f>
        <v>97.14</v>
      </c>
      <c r="R193" s="126">
        <f t="shared" si="24"/>
        <v>0.97140000000000004</v>
      </c>
      <c r="S193" s="150">
        <f>+IRPi!C191</f>
        <v>6270045</v>
      </c>
      <c r="T193" s="150">
        <f>+IRPi!D191</f>
        <v>8546486</v>
      </c>
      <c r="U193" s="150">
        <f t="shared" si="25"/>
        <v>2276441</v>
      </c>
      <c r="V193" s="126">
        <f t="shared" si="18"/>
        <v>1</v>
      </c>
      <c r="W193" s="131">
        <f>+'R E I'!C190</f>
        <v>100</v>
      </c>
      <c r="X193" s="131">
        <f>+'R E I'!D190</f>
        <v>100</v>
      </c>
      <c r="Y193" s="131">
        <f>+'R E I'!E190</f>
        <v>100</v>
      </c>
      <c r="Z193" s="131">
        <f>+'R E I'!F190</f>
        <v>100</v>
      </c>
      <c r="AA193" s="124">
        <v>4</v>
      </c>
      <c r="AB193" s="126">
        <f t="shared" si="26"/>
        <v>1</v>
      </c>
    </row>
    <row r="194" spans="1:28" x14ac:dyDescent="0.2">
      <c r="A194" s="124">
        <v>9115</v>
      </c>
      <c r="B194" s="124" t="s">
        <v>578</v>
      </c>
      <c r="C194" s="150">
        <f>+PREVISIONAL!AC200</f>
        <v>0</v>
      </c>
      <c r="D194" s="150">
        <f>+PREVISIONAL!AD200</f>
        <v>0</v>
      </c>
      <c r="E194" s="150">
        <f>+PREVISIONAL!AE200</f>
        <v>0</v>
      </c>
      <c r="F194" s="126">
        <f t="shared" si="19"/>
        <v>1</v>
      </c>
      <c r="G194" s="127">
        <f>+PATENTES!Q192</f>
        <v>1757</v>
      </c>
      <c r="H194" s="127">
        <f>+PATENTES!R192</f>
        <v>443</v>
      </c>
      <c r="I194" s="127">
        <f>+PATENTES!S192</f>
        <v>2200</v>
      </c>
      <c r="J194" s="126">
        <f t="shared" si="20"/>
        <v>0.79863636363636359</v>
      </c>
      <c r="K194" s="150">
        <f>+'I G'!C193</f>
        <v>4060209</v>
      </c>
      <c r="L194" s="150">
        <f>+'I G'!D193</f>
        <v>7620680</v>
      </c>
      <c r="M194" s="124">
        <f t="shared" si="21"/>
        <v>0.53278828136071843</v>
      </c>
      <c r="N194" s="126">
        <f t="shared" si="22"/>
        <v>8.4646427260135035E-2</v>
      </c>
      <c r="O194" s="124">
        <f>+CGR!T196</f>
        <v>1400</v>
      </c>
      <c r="P194" s="126">
        <f t="shared" si="23"/>
        <v>1</v>
      </c>
      <c r="Q194" s="124">
        <f>+TM!G192</f>
        <v>95.26</v>
      </c>
      <c r="R194" s="126">
        <f t="shared" si="24"/>
        <v>0.9526</v>
      </c>
      <c r="S194" s="150">
        <f>+IRPi!C192</f>
        <v>8228629</v>
      </c>
      <c r="T194" s="150">
        <f>+IRPi!D192</f>
        <v>12132740</v>
      </c>
      <c r="U194" s="150">
        <f t="shared" si="25"/>
        <v>3904111</v>
      </c>
      <c r="V194" s="126">
        <f t="shared" si="18"/>
        <v>1</v>
      </c>
      <c r="W194" s="131">
        <f>+'R E I'!C191</f>
        <v>100</v>
      </c>
      <c r="X194" s="131">
        <f>+'R E I'!D191</f>
        <v>100</v>
      </c>
      <c r="Y194" s="131">
        <f>+'R E I'!E191</f>
        <v>100</v>
      </c>
      <c r="Z194" s="131">
        <f>+'R E I'!F191</f>
        <v>100</v>
      </c>
      <c r="AA194" s="124">
        <v>4</v>
      </c>
      <c r="AB194" s="126">
        <f t="shared" si="26"/>
        <v>1</v>
      </c>
    </row>
    <row r="195" spans="1:28" x14ac:dyDescent="0.2">
      <c r="A195" s="124">
        <v>9116</v>
      </c>
      <c r="B195" s="124" t="s">
        <v>579</v>
      </c>
      <c r="C195" s="150">
        <f>+PREVISIONAL!AC201</f>
        <v>0</v>
      </c>
      <c r="D195" s="150">
        <f>+PREVISIONAL!AD201</f>
        <v>0</v>
      </c>
      <c r="E195" s="150">
        <f>+PREVISIONAL!AE201</f>
        <v>0</v>
      </c>
      <c r="F195" s="126">
        <f t="shared" si="19"/>
        <v>1</v>
      </c>
      <c r="G195" s="127">
        <f>+PATENTES!Q193</f>
        <v>236</v>
      </c>
      <c r="H195" s="127">
        <f>+PATENTES!R193</f>
        <v>11</v>
      </c>
      <c r="I195" s="127">
        <f>+PATENTES!S193</f>
        <v>247</v>
      </c>
      <c r="J195" s="126">
        <f t="shared" si="20"/>
        <v>0.95546558704453444</v>
      </c>
      <c r="K195" s="150">
        <f>+'I G'!C194</f>
        <v>499659</v>
      </c>
      <c r="L195" s="150">
        <f>+'I G'!D194</f>
        <v>2415706</v>
      </c>
      <c r="M195" s="124">
        <f t="shared" si="21"/>
        <v>0.20683766981578056</v>
      </c>
      <c r="N195" s="126">
        <f t="shared" si="22"/>
        <v>3.2861214079263228E-2</v>
      </c>
      <c r="O195" s="124">
        <f>+CGR!T197</f>
        <v>1400</v>
      </c>
      <c r="P195" s="126">
        <f t="shared" si="23"/>
        <v>1</v>
      </c>
      <c r="Q195" s="124">
        <f>+TM!G193</f>
        <v>90.54</v>
      </c>
      <c r="R195" s="126">
        <f t="shared" si="24"/>
        <v>0.90540000000000009</v>
      </c>
      <c r="S195" s="150">
        <f>+IRPi!C193</f>
        <v>5660666</v>
      </c>
      <c r="T195" s="150">
        <f>+IRPi!D193</f>
        <v>5803851</v>
      </c>
      <c r="U195" s="150">
        <f t="shared" si="25"/>
        <v>143185</v>
      </c>
      <c r="V195" s="126">
        <f t="shared" si="18"/>
        <v>1</v>
      </c>
      <c r="W195" s="131">
        <f>+'R E I'!C192</f>
        <v>100</v>
      </c>
      <c r="X195" s="131">
        <f>+'R E I'!D192</f>
        <v>100</v>
      </c>
      <c r="Y195" s="131">
        <f>+'R E I'!E192</f>
        <v>100</v>
      </c>
      <c r="Z195" s="131">
        <f>+'R E I'!F192</f>
        <v>100</v>
      </c>
      <c r="AA195" s="124">
        <v>4</v>
      </c>
      <c r="AB195" s="126">
        <f t="shared" si="26"/>
        <v>1</v>
      </c>
    </row>
    <row r="196" spans="1:28" x14ac:dyDescent="0.2">
      <c r="A196" s="124">
        <v>9117</v>
      </c>
      <c r="B196" s="124" t="s">
        <v>580</v>
      </c>
      <c r="C196" s="150">
        <f>+PREVISIONAL!AC202</f>
        <v>0</v>
      </c>
      <c r="D196" s="150">
        <f>+PREVISIONAL!AD202</f>
        <v>0</v>
      </c>
      <c r="E196" s="150">
        <f>+PREVISIONAL!AE202</f>
        <v>0</v>
      </c>
      <c r="F196" s="126">
        <f t="shared" si="19"/>
        <v>1</v>
      </c>
      <c r="G196" s="127">
        <f>+PATENTES!Q194</f>
        <v>399</v>
      </c>
      <c r="H196" s="127">
        <f>+PATENTES!R194</f>
        <v>182</v>
      </c>
      <c r="I196" s="127">
        <f>+PATENTES!S194</f>
        <v>581</v>
      </c>
      <c r="J196" s="126">
        <f t="shared" si="20"/>
        <v>0.68674698795180722</v>
      </c>
      <c r="K196" s="150">
        <f>+'I G'!C195</f>
        <v>675331</v>
      </c>
      <c r="L196" s="150">
        <f>+'I G'!D195</f>
        <v>2326313</v>
      </c>
      <c r="M196" s="124">
        <f t="shared" si="21"/>
        <v>0.29030100420708649</v>
      </c>
      <c r="N196" s="126">
        <f t="shared" si="22"/>
        <v>4.6121402620570143E-2</v>
      </c>
      <c r="O196" s="124">
        <f>+CGR!T198</f>
        <v>1400</v>
      </c>
      <c r="P196" s="126">
        <f t="shared" si="23"/>
        <v>1</v>
      </c>
      <c r="Q196" s="124">
        <f>+TM!G194</f>
        <v>92.26</v>
      </c>
      <c r="R196" s="126">
        <f t="shared" si="24"/>
        <v>0.92260000000000009</v>
      </c>
      <c r="S196" s="150">
        <f>+IRPi!C194</f>
        <v>4647362</v>
      </c>
      <c r="T196" s="150">
        <f>+IRPi!D194</f>
        <v>5717543</v>
      </c>
      <c r="U196" s="150">
        <f t="shared" si="25"/>
        <v>1070181</v>
      </c>
      <c r="V196" s="126">
        <f t="shared" si="18"/>
        <v>1</v>
      </c>
      <c r="W196" s="131">
        <f>+'R E I'!C193</f>
        <v>100</v>
      </c>
      <c r="X196" s="131">
        <f>+'R E I'!D193</f>
        <v>100</v>
      </c>
      <c r="Y196" s="131">
        <f>+'R E I'!E193</f>
        <v>100</v>
      </c>
      <c r="Z196" s="131">
        <f>+'R E I'!F193</f>
        <v>100</v>
      </c>
      <c r="AA196" s="124">
        <v>4</v>
      </c>
      <c r="AB196" s="126">
        <f t="shared" si="26"/>
        <v>1</v>
      </c>
    </row>
    <row r="197" spans="1:28" x14ac:dyDescent="0.2">
      <c r="A197" s="124">
        <v>9118</v>
      </c>
      <c r="B197" s="124" t="s">
        <v>581</v>
      </c>
      <c r="C197" s="150">
        <f>+PREVISIONAL!AC203</f>
        <v>0</v>
      </c>
      <c r="D197" s="150">
        <f>+PREVISIONAL!AD203</f>
        <v>0</v>
      </c>
      <c r="E197" s="150">
        <f>+PREVISIONAL!AE203</f>
        <v>0</v>
      </c>
      <c r="F197" s="126">
        <f t="shared" si="19"/>
        <v>1</v>
      </c>
      <c r="G197" s="127">
        <f>+PATENTES!Q195</f>
        <v>187</v>
      </c>
      <c r="H197" s="127">
        <f>+PATENTES!R195</f>
        <v>49</v>
      </c>
      <c r="I197" s="127">
        <f>+PATENTES!S195</f>
        <v>236</v>
      </c>
      <c r="J197" s="126">
        <f t="shared" si="20"/>
        <v>0.7923728813559322</v>
      </c>
      <c r="K197" s="150">
        <f>+'I G'!C196</f>
        <v>525775</v>
      </c>
      <c r="L197" s="150">
        <f>+'I G'!D196</f>
        <v>2028177</v>
      </c>
      <c r="M197" s="124">
        <f t="shared" si="21"/>
        <v>0.25923526398337027</v>
      </c>
      <c r="N197" s="126">
        <f t="shared" si="22"/>
        <v>4.1185851272831878E-2</v>
      </c>
      <c r="O197" s="124">
        <f>+CGR!T199</f>
        <v>1400</v>
      </c>
      <c r="P197" s="126">
        <f t="shared" si="23"/>
        <v>1</v>
      </c>
      <c r="Q197" s="124">
        <f>+TM!G195</f>
        <v>64.959999999999994</v>
      </c>
      <c r="R197" s="126">
        <f t="shared" si="24"/>
        <v>0.64959999999999996</v>
      </c>
      <c r="S197" s="150">
        <f>+IRPi!C195</f>
        <v>3981810</v>
      </c>
      <c r="T197" s="150">
        <f>+IRPi!D195</f>
        <v>4776140</v>
      </c>
      <c r="U197" s="150">
        <f t="shared" si="25"/>
        <v>794330</v>
      </c>
      <c r="V197" s="126">
        <f t="shared" si="18"/>
        <v>1</v>
      </c>
      <c r="W197" s="131">
        <f>+'R E I'!C194</f>
        <v>100</v>
      </c>
      <c r="X197" s="131">
        <f>+'R E I'!D194</f>
        <v>100</v>
      </c>
      <c r="Y197" s="131">
        <f>+'R E I'!E194</f>
        <v>100</v>
      </c>
      <c r="Z197" s="131">
        <f>+'R E I'!F194</f>
        <v>100</v>
      </c>
      <c r="AA197" s="124">
        <v>4</v>
      </c>
      <c r="AB197" s="126">
        <f t="shared" si="26"/>
        <v>1</v>
      </c>
    </row>
    <row r="198" spans="1:28" x14ac:dyDescent="0.2">
      <c r="A198" s="124">
        <v>9119</v>
      </c>
      <c r="B198" s="124" t="s">
        <v>582</v>
      </c>
      <c r="C198" s="150">
        <f>+PREVISIONAL!AC204</f>
        <v>0</v>
      </c>
      <c r="D198" s="150">
        <f>+PREVISIONAL!AD204</f>
        <v>0</v>
      </c>
      <c r="E198" s="150">
        <f>+PREVISIONAL!AE204</f>
        <v>0</v>
      </c>
      <c r="F198" s="126">
        <f t="shared" si="19"/>
        <v>1</v>
      </c>
      <c r="G198" s="127">
        <f>+PATENTES!Q196</f>
        <v>372</v>
      </c>
      <c r="H198" s="127">
        <f>+PATENTES!R196</f>
        <v>283</v>
      </c>
      <c r="I198" s="127">
        <f>+PATENTES!S196</f>
        <v>655</v>
      </c>
      <c r="J198" s="126">
        <f t="shared" si="20"/>
        <v>0.56793893129770989</v>
      </c>
      <c r="K198" s="150">
        <f>+'I G'!C197</f>
        <v>2250968</v>
      </c>
      <c r="L198" s="150">
        <f>+'I G'!D197</f>
        <v>3968322</v>
      </c>
      <c r="M198" s="124">
        <f t="shared" si="21"/>
        <v>0.56723421133668084</v>
      </c>
      <c r="N198" s="126">
        <f t="shared" si="22"/>
        <v>9.011900428204582E-2</v>
      </c>
      <c r="O198" s="124">
        <f>+CGR!T200</f>
        <v>1400</v>
      </c>
      <c r="P198" s="126">
        <f t="shared" si="23"/>
        <v>1</v>
      </c>
      <c r="Q198" s="124">
        <f>+TM!G196</f>
        <v>88.6</v>
      </c>
      <c r="R198" s="126">
        <f t="shared" si="24"/>
        <v>0.8859999999999999</v>
      </c>
      <c r="S198" s="150">
        <f>+IRPi!C196</f>
        <v>7455345</v>
      </c>
      <c r="T198" s="150">
        <f>+IRPi!D196</f>
        <v>9650215</v>
      </c>
      <c r="U198" s="150">
        <f t="shared" si="25"/>
        <v>2194870</v>
      </c>
      <c r="V198" s="126">
        <f t="shared" ref="V198:V261" si="27">IF(U198&gt;0,1,IF(U198&lt;0,1-(U198/$U$2),0))</f>
        <v>1</v>
      </c>
      <c r="W198" s="131">
        <f>+'R E I'!C195</f>
        <v>100</v>
      </c>
      <c r="X198" s="131">
        <f>+'R E I'!D195</f>
        <v>100</v>
      </c>
      <c r="Y198" s="131">
        <f>+'R E I'!E195</f>
        <v>100</v>
      </c>
      <c r="Z198" s="131">
        <f>+'R E I'!F195</f>
        <v>0</v>
      </c>
      <c r="AA198" s="124">
        <v>4</v>
      </c>
      <c r="AB198" s="126">
        <f t="shared" si="26"/>
        <v>0.75</v>
      </c>
    </row>
    <row r="199" spans="1:28" x14ac:dyDescent="0.2">
      <c r="A199" s="124">
        <v>9120</v>
      </c>
      <c r="B199" s="124" t="s">
        <v>583</v>
      </c>
      <c r="C199" s="150">
        <f>+PREVISIONAL!AC205</f>
        <v>0</v>
      </c>
      <c r="D199" s="150">
        <f>+PREVISIONAL!AD205</f>
        <v>0</v>
      </c>
      <c r="E199" s="150">
        <f>+PREVISIONAL!AE205</f>
        <v>0</v>
      </c>
      <c r="F199" s="126">
        <f t="shared" ref="F199:F262" si="28">IF(E199&gt;0,0,1)</f>
        <v>1</v>
      </c>
      <c r="G199" s="127">
        <f>+PATENTES!Q197</f>
        <v>3343</v>
      </c>
      <c r="H199" s="127">
        <f>+PATENTES!R197</f>
        <v>2382</v>
      </c>
      <c r="I199" s="127">
        <f>+PATENTES!S197</f>
        <v>5725</v>
      </c>
      <c r="J199" s="126">
        <f t="shared" ref="J199:J262" si="29">IFERROR(G199/I199,0)</f>
        <v>0.58393013100436686</v>
      </c>
      <c r="K199" s="150">
        <f>+'I G'!C198</f>
        <v>6772952</v>
      </c>
      <c r="L199" s="150">
        <f>+'I G'!D198</f>
        <v>8147187</v>
      </c>
      <c r="M199" s="124">
        <f t="shared" ref="M199:M262" si="30">IFERROR(K199/L199,0)</f>
        <v>0.83132398949477904</v>
      </c>
      <c r="N199" s="126">
        <f t="shared" ref="N199:N262" si="31">M199/$M$2</f>
        <v>0.1320761136612402</v>
      </c>
      <c r="O199" s="124">
        <f>+CGR!T201</f>
        <v>1400</v>
      </c>
      <c r="P199" s="126">
        <f t="shared" ref="P199:P262" si="32">O199/1400</f>
        <v>1</v>
      </c>
      <c r="Q199" s="124">
        <f>+TM!G197</f>
        <v>99.81</v>
      </c>
      <c r="R199" s="126">
        <f t="shared" ref="R199:R262" si="33">+Q199/100</f>
        <v>0.99809999999999999</v>
      </c>
      <c r="S199" s="150">
        <f>+IRPi!C197</f>
        <v>16233899</v>
      </c>
      <c r="T199" s="150">
        <f>+IRPi!D197</f>
        <v>18234713</v>
      </c>
      <c r="U199" s="150">
        <f t="shared" ref="U199:U262" si="34">T199-S199</f>
        <v>2000814</v>
      </c>
      <c r="V199" s="126">
        <f t="shared" si="27"/>
        <v>1</v>
      </c>
      <c r="W199" s="131">
        <f>+'R E I'!C196</f>
        <v>100</v>
      </c>
      <c r="X199" s="131">
        <f>+'R E I'!D196</f>
        <v>100</v>
      </c>
      <c r="Y199" s="131">
        <f>+'R E I'!E196</f>
        <v>100</v>
      </c>
      <c r="Z199" s="131">
        <f>+'R E I'!F196</f>
        <v>100</v>
      </c>
      <c r="AA199" s="124">
        <v>4</v>
      </c>
      <c r="AB199" s="126">
        <f t="shared" ref="AB199:AB262" si="35">((SUM(W199:Z199)/100)/AA199)</f>
        <v>1</v>
      </c>
    </row>
    <row r="200" spans="1:28" x14ac:dyDescent="0.2">
      <c r="A200" s="124">
        <v>9121</v>
      </c>
      <c r="B200" s="124" t="s">
        <v>584</v>
      </c>
      <c r="C200" s="150">
        <f>+PREVISIONAL!AC206</f>
        <v>0</v>
      </c>
      <c r="D200" s="150">
        <f>+PREVISIONAL!AD206</f>
        <v>0</v>
      </c>
      <c r="E200" s="150">
        <f>+PREVISIONAL!AE206</f>
        <v>0</v>
      </c>
      <c r="F200" s="126">
        <f t="shared" si="28"/>
        <v>1</v>
      </c>
      <c r="G200" s="127">
        <f>+PATENTES!Q198</f>
        <v>162</v>
      </c>
      <c r="H200" s="127">
        <f>+PATENTES!R198</f>
        <v>27</v>
      </c>
      <c r="I200" s="127">
        <f>+PATENTES!S198</f>
        <v>189</v>
      </c>
      <c r="J200" s="126">
        <f t="shared" si="29"/>
        <v>0.8571428571428571</v>
      </c>
      <c r="K200" s="150">
        <f>+'I G'!C199</f>
        <v>1048923</v>
      </c>
      <c r="L200" s="150">
        <f>+'I G'!D199</f>
        <v>2284206</v>
      </c>
      <c r="M200" s="124">
        <f t="shared" si="30"/>
        <v>0.45920683160800735</v>
      </c>
      <c r="N200" s="126">
        <f t="shared" si="31"/>
        <v>7.2956217373609272E-2</v>
      </c>
      <c r="O200" s="124">
        <f>+CGR!T202</f>
        <v>1400</v>
      </c>
      <c r="P200" s="126">
        <f t="shared" si="32"/>
        <v>1</v>
      </c>
      <c r="Q200" s="124">
        <f>+TM!G198</f>
        <v>86.48</v>
      </c>
      <c r="R200" s="126">
        <f t="shared" si="33"/>
        <v>0.86480000000000001</v>
      </c>
      <c r="S200" s="150">
        <f>+IRPi!C198</f>
        <v>5249199</v>
      </c>
      <c r="T200" s="150">
        <f>+IRPi!D198</f>
        <v>5209588</v>
      </c>
      <c r="U200" s="150">
        <f t="shared" si="34"/>
        <v>-39611</v>
      </c>
      <c r="V200" s="126">
        <f t="shared" si="27"/>
        <v>0.99941512467710669</v>
      </c>
      <c r="W200" s="131">
        <f>+'R E I'!C197</f>
        <v>100</v>
      </c>
      <c r="X200" s="131">
        <f>+'R E I'!D197</f>
        <v>100</v>
      </c>
      <c r="Y200" s="131">
        <f>+'R E I'!E197</f>
        <v>100</v>
      </c>
      <c r="Z200" s="131">
        <f>+'R E I'!F197</f>
        <v>100</v>
      </c>
      <c r="AA200" s="124">
        <v>4</v>
      </c>
      <c r="AB200" s="126">
        <f t="shared" si="35"/>
        <v>1</v>
      </c>
    </row>
    <row r="201" spans="1:28" x14ac:dyDescent="0.2">
      <c r="A201" s="124">
        <v>9201</v>
      </c>
      <c r="B201" s="124" t="s">
        <v>585</v>
      </c>
      <c r="C201" s="150">
        <f>+PREVISIONAL!AC207</f>
        <v>0</v>
      </c>
      <c r="D201" s="150">
        <f>+PREVISIONAL!AD207</f>
        <v>0</v>
      </c>
      <c r="E201" s="150">
        <f>+PREVISIONAL!AE207</f>
        <v>0</v>
      </c>
      <c r="F201" s="126">
        <f t="shared" si="28"/>
        <v>1</v>
      </c>
      <c r="G201" s="127">
        <f>+PATENTES!Q199</f>
        <v>4252</v>
      </c>
      <c r="H201" s="127">
        <f>+PATENTES!R199</f>
        <v>661</v>
      </c>
      <c r="I201" s="127">
        <f>+PATENTES!S199</f>
        <v>4913</v>
      </c>
      <c r="J201" s="126">
        <f t="shared" si="29"/>
        <v>0.86545898636271112</v>
      </c>
      <c r="K201" s="150">
        <f>+'I G'!C200</f>
        <v>3691623</v>
      </c>
      <c r="L201" s="150">
        <f>+'I G'!D200</f>
        <v>6266147</v>
      </c>
      <c r="M201" s="124">
        <f t="shared" si="30"/>
        <v>0.58913763114717865</v>
      </c>
      <c r="N201" s="126">
        <f t="shared" si="31"/>
        <v>9.3598897321364088E-2</v>
      </c>
      <c r="O201" s="124">
        <f>+CGR!T203</f>
        <v>1400</v>
      </c>
      <c r="P201" s="126">
        <f t="shared" si="32"/>
        <v>1</v>
      </c>
      <c r="Q201" s="124">
        <f>+TM!G199</f>
        <v>99.81</v>
      </c>
      <c r="R201" s="126">
        <f t="shared" si="33"/>
        <v>0.99809999999999999</v>
      </c>
      <c r="S201" s="150">
        <f>+IRPi!C199</f>
        <v>12158118</v>
      </c>
      <c r="T201" s="150">
        <f>+IRPi!D199</f>
        <v>16134981</v>
      </c>
      <c r="U201" s="150">
        <f t="shared" si="34"/>
        <v>3976863</v>
      </c>
      <c r="V201" s="126">
        <f t="shared" si="27"/>
        <v>1</v>
      </c>
      <c r="W201" s="131">
        <f>+'R E I'!C198</f>
        <v>100</v>
      </c>
      <c r="X201" s="131">
        <f>+'R E I'!D198</f>
        <v>100</v>
      </c>
      <c r="Y201" s="131">
        <f>+'R E I'!E198</f>
        <v>100</v>
      </c>
      <c r="Z201" s="131">
        <f>+'R E I'!F198</f>
        <v>100</v>
      </c>
      <c r="AA201" s="124">
        <v>4</v>
      </c>
      <c r="AB201" s="126">
        <f t="shared" si="35"/>
        <v>1</v>
      </c>
    </row>
    <row r="202" spans="1:28" x14ac:dyDescent="0.2">
      <c r="A202" s="124">
        <v>9202</v>
      </c>
      <c r="B202" s="124" t="s">
        <v>586</v>
      </c>
      <c r="C202" s="150">
        <f>+PREVISIONAL!AC208</f>
        <v>0</v>
      </c>
      <c r="D202" s="150">
        <f>+PREVISIONAL!AD208</f>
        <v>0</v>
      </c>
      <c r="E202" s="150">
        <f>+PREVISIONAL!AE208</f>
        <v>0</v>
      </c>
      <c r="F202" s="126">
        <f t="shared" si="28"/>
        <v>1</v>
      </c>
      <c r="G202" s="127">
        <f>+PATENTES!Q200</f>
        <v>737</v>
      </c>
      <c r="H202" s="127">
        <f>+PATENTES!R200</f>
        <v>2</v>
      </c>
      <c r="I202" s="127">
        <f>+PATENTES!S200</f>
        <v>739</v>
      </c>
      <c r="J202" s="126">
        <f t="shared" si="29"/>
        <v>0.99729364005412724</v>
      </c>
      <c r="K202" s="150">
        <f>+'I G'!C201</f>
        <v>2497625</v>
      </c>
      <c r="L202" s="150">
        <f>+'I G'!D201</f>
        <v>3028463</v>
      </c>
      <c r="M202" s="124">
        <f t="shared" si="30"/>
        <v>0.82471702642561595</v>
      </c>
      <c r="N202" s="126">
        <f t="shared" si="31"/>
        <v>0.13102643625952259</v>
      </c>
      <c r="O202" s="124">
        <f>+CGR!T204</f>
        <v>1400</v>
      </c>
      <c r="P202" s="126">
        <f t="shared" si="32"/>
        <v>1</v>
      </c>
      <c r="Q202" s="124">
        <f>+TM!G200</f>
        <v>97.25</v>
      </c>
      <c r="R202" s="126">
        <f t="shared" si="33"/>
        <v>0.97250000000000003</v>
      </c>
      <c r="S202" s="150">
        <f>+IRPi!C200</f>
        <v>7113344</v>
      </c>
      <c r="T202" s="150">
        <f>+IRPi!D200</f>
        <v>8386087</v>
      </c>
      <c r="U202" s="150">
        <f t="shared" si="34"/>
        <v>1272743</v>
      </c>
      <c r="V202" s="126">
        <f t="shared" si="27"/>
        <v>1</v>
      </c>
      <c r="W202" s="131">
        <f>+'R E I'!C199</f>
        <v>100</v>
      </c>
      <c r="X202" s="131">
        <f>+'R E I'!D199</f>
        <v>100</v>
      </c>
      <c r="Y202" s="131">
        <f>+'R E I'!E199</f>
        <v>100</v>
      </c>
      <c r="Z202" s="131">
        <f>+'R E I'!F199</f>
        <v>100</v>
      </c>
      <c r="AA202" s="124">
        <v>4</v>
      </c>
      <c r="AB202" s="126">
        <f t="shared" si="35"/>
        <v>1</v>
      </c>
    </row>
    <row r="203" spans="1:28" x14ac:dyDescent="0.2">
      <c r="A203" s="124">
        <v>9203</v>
      </c>
      <c r="B203" s="124" t="s">
        <v>587</v>
      </c>
      <c r="C203" s="150">
        <f>+PREVISIONAL!AC209</f>
        <v>0</v>
      </c>
      <c r="D203" s="150">
        <f>+PREVISIONAL!AD209</f>
        <v>0</v>
      </c>
      <c r="E203" s="150">
        <f>+PREVISIONAL!AE209</f>
        <v>0</v>
      </c>
      <c r="F203" s="126">
        <f t="shared" si="28"/>
        <v>1</v>
      </c>
      <c r="G203" s="127">
        <f>+PATENTES!Q201</f>
        <v>726</v>
      </c>
      <c r="H203" s="127">
        <f>+PATENTES!R201</f>
        <v>81</v>
      </c>
      <c r="I203" s="127">
        <f>+PATENTES!S201</f>
        <v>807</v>
      </c>
      <c r="J203" s="126">
        <f t="shared" si="29"/>
        <v>0.8996282527881041</v>
      </c>
      <c r="K203" s="150">
        <f>+'I G'!C202</f>
        <v>1228194</v>
      </c>
      <c r="L203" s="150">
        <f>+'I G'!D202</f>
        <v>3127275</v>
      </c>
      <c r="M203" s="124">
        <f t="shared" si="30"/>
        <v>0.39273616806964529</v>
      </c>
      <c r="N203" s="126">
        <f t="shared" si="31"/>
        <v>6.2395729496955862E-2</v>
      </c>
      <c r="O203" s="124">
        <f>+CGR!T205</f>
        <v>1400</v>
      </c>
      <c r="P203" s="126">
        <f t="shared" si="32"/>
        <v>1</v>
      </c>
      <c r="Q203" s="124">
        <f>+TM!G201</f>
        <v>90.04</v>
      </c>
      <c r="R203" s="126">
        <f t="shared" si="33"/>
        <v>0.90040000000000009</v>
      </c>
      <c r="S203" s="150">
        <f>+IRPi!C201</f>
        <v>6120997</v>
      </c>
      <c r="T203" s="150">
        <f>+IRPi!D201</f>
        <v>7768600</v>
      </c>
      <c r="U203" s="150">
        <f t="shared" si="34"/>
        <v>1647603</v>
      </c>
      <c r="V203" s="126">
        <f t="shared" si="27"/>
        <v>1</v>
      </c>
      <c r="W203" s="131">
        <f>+'R E I'!C200</f>
        <v>100</v>
      </c>
      <c r="X203" s="131">
        <f>+'R E I'!D200</f>
        <v>100</v>
      </c>
      <c r="Y203" s="131">
        <f>+'R E I'!E200</f>
        <v>100</v>
      </c>
      <c r="Z203" s="131">
        <f>+'R E I'!F200</f>
        <v>100</v>
      </c>
      <c r="AA203" s="124">
        <v>4</v>
      </c>
      <c r="AB203" s="126">
        <f t="shared" si="35"/>
        <v>1</v>
      </c>
    </row>
    <row r="204" spans="1:28" x14ac:dyDescent="0.2">
      <c r="A204" s="124">
        <v>9204</v>
      </c>
      <c r="B204" s="124" t="s">
        <v>588</v>
      </c>
      <c r="C204" s="150">
        <f>+PREVISIONAL!AC210</f>
        <v>98903074</v>
      </c>
      <c r="D204" s="150">
        <f>+PREVISIONAL!AD210</f>
        <v>0</v>
      </c>
      <c r="E204" s="150">
        <f>+PREVISIONAL!AE210</f>
        <v>98903074</v>
      </c>
      <c r="F204" s="126">
        <f t="shared" si="28"/>
        <v>0</v>
      </c>
      <c r="G204" s="127">
        <f>+PATENTES!Q202</f>
        <v>105</v>
      </c>
      <c r="H204" s="127">
        <f>+PATENTES!R202</f>
        <v>47</v>
      </c>
      <c r="I204" s="127">
        <f>+PATENTES!S202</f>
        <v>152</v>
      </c>
      <c r="J204" s="126">
        <f t="shared" si="29"/>
        <v>0.69078947368421051</v>
      </c>
      <c r="K204" s="150">
        <f>+'I G'!C203</f>
        <v>381407</v>
      </c>
      <c r="L204" s="150">
        <f>+'I G'!D203</f>
        <v>1935715</v>
      </c>
      <c r="M204" s="124">
        <f t="shared" si="30"/>
        <v>0.19703675386097644</v>
      </c>
      <c r="N204" s="126">
        <f t="shared" si="31"/>
        <v>3.1304099276865116E-2</v>
      </c>
      <c r="O204" s="124">
        <f>+CGR!T206</f>
        <v>1400</v>
      </c>
      <c r="P204" s="126">
        <f t="shared" si="32"/>
        <v>1</v>
      </c>
      <c r="Q204" s="124">
        <f>+TM!G202</f>
        <v>76.790000000000006</v>
      </c>
      <c r="R204" s="126">
        <f t="shared" si="33"/>
        <v>0.76790000000000003</v>
      </c>
      <c r="S204" s="150">
        <f>+IRPi!C202</f>
        <v>3206221</v>
      </c>
      <c r="T204" s="150">
        <f>+IRPi!D202</f>
        <v>3922571</v>
      </c>
      <c r="U204" s="150">
        <f t="shared" si="34"/>
        <v>716350</v>
      </c>
      <c r="V204" s="126">
        <f t="shared" si="27"/>
        <v>1</v>
      </c>
      <c r="W204" s="131">
        <f>+'R E I'!C201</f>
        <v>91.67</v>
      </c>
      <c r="X204" s="131">
        <f>+'R E I'!D201</f>
        <v>97.564999999999998</v>
      </c>
      <c r="Y204" s="131">
        <f>+'R E I'!E201</f>
        <v>100</v>
      </c>
      <c r="Z204" s="131">
        <f>+'R E I'!F201</f>
        <v>100</v>
      </c>
      <c r="AA204" s="124">
        <v>4</v>
      </c>
      <c r="AB204" s="126">
        <f t="shared" si="35"/>
        <v>0.97308749999999999</v>
      </c>
    </row>
    <row r="205" spans="1:28" x14ac:dyDescent="0.2">
      <c r="A205" s="124">
        <v>9205</v>
      </c>
      <c r="B205" s="124" t="s">
        <v>563</v>
      </c>
      <c r="C205" s="150">
        <f>+PREVISIONAL!AC211</f>
        <v>0</v>
      </c>
      <c r="D205" s="150">
        <f>+PREVISIONAL!AD211</f>
        <v>0</v>
      </c>
      <c r="E205" s="150">
        <f>+PREVISIONAL!AE211</f>
        <v>0</v>
      </c>
      <c r="F205" s="126">
        <f t="shared" si="28"/>
        <v>1</v>
      </c>
      <c r="G205" s="127">
        <f>+PATENTES!Q203</f>
        <v>346</v>
      </c>
      <c r="H205" s="127">
        <f>+PATENTES!R203</f>
        <v>57</v>
      </c>
      <c r="I205" s="127">
        <f>+PATENTES!S203</f>
        <v>403</v>
      </c>
      <c r="J205" s="126">
        <f t="shared" si="29"/>
        <v>0.85856079404466501</v>
      </c>
      <c r="K205" s="150">
        <f>+'I G'!C204</f>
        <v>547090</v>
      </c>
      <c r="L205" s="150">
        <f>+'I G'!D204</f>
        <v>2545893</v>
      </c>
      <c r="M205" s="124">
        <f t="shared" si="30"/>
        <v>0.21489119927663888</v>
      </c>
      <c r="N205" s="126">
        <f t="shared" si="31"/>
        <v>3.4140713872229507E-2</v>
      </c>
      <c r="O205" s="124">
        <f>+CGR!T207</f>
        <v>1400</v>
      </c>
      <c r="P205" s="126">
        <f t="shared" si="32"/>
        <v>1</v>
      </c>
      <c r="Q205" s="124">
        <f>+TM!G203</f>
        <v>84.03</v>
      </c>
      <c r="R205" s="126">
        <f t="shared" si="33"/>
        <v>0.84030000000000005</v>
      </c>
      <c r="S205" s="150">
        <f>+IRPi!C203</f>
        <v>4987119</v>
      </c>
      <c r="T205" s="150">
        <f>+IRPi!D203</f>
        <v>5337036</v>
      </c>
      <c r="U205" s="150">
        <f t="shared" si="34"/>
        <v>349917</v>
      </c>
      <c r="V205" s="126">
        <f t="shared" si="27"/>
        <v>1</v>
      </c>
      <c r="W205" s="131">
        <f>+'R E I'!C202</f>
        <v>100</v>
      </c>
      <c r="X205" s="131">
        <f>+'R E I'!D202</f>
        <v>100</v>
      </c>
      <c r="Y205" s="131">
        <f>+'R E I'!E202</f>
        <v>100</v>
      </c>
      <c r="Z205" s="131">
        <f>+'R E I'!F202</f>
        <v>100</v>
      </c>
      <c r="AA205" s="124">
        <v>4</v>
      </c>
      <c r="AB205" s="126">
        <f t="shared" si="35"/>
        <v>1</v>
      </c>
    </row>
    <row r="206" spans="1:28" x14ac:dyDescent="0.2">
      <c r="A206" s="124">
        <v>9206</v>
      </c>
      <c r="B206" s="124" t="s">
        <v>589</v>
      </c>
      <c r="C206" s="150">
        <f>+PREVISIONAL!AC212</f>
        <v>0</v>
      </c>
      <c r="D206" s="150">
        <f>+PREVISIONAL!AD212</f>
        <v>0</v>
      </c>
      <c r="E206" s="150">
        <f>+PREVISIONAL!AE212</f>
        <v>0</v>
      </c>
      <c r="F206" s="126">
        <f t="shared" si="28"/>
        <v>1</v>
      </c>
      <c r="G206" s="127">
        <f>+PATENTES!Q204</f>
        <v>198</v>
      </c>
      <c r="H206" s="127">
        <f>+PATENTES!R204</f>
        <v>22</v>
      </c>
      <c r="I206" s="127">
        <f>+PATENTES!S204</f>
        <v>220</v>
      </c>
      <c r="J206" s="126">
        <f t="shared" si="29"/>
        <v>0.9</v>
      </c>
      <c r="K206" s="150">
        <f>+'I G'!C205</f>
        <v>747001</v>
      </c>
      <c r="L206" s="150">
        <f>+'I G'!D205</f>
        <v>1774448</v>
      </c>
      <c r="M206" s="124">
        <f t="shared" si="30"/>
        <v>0.42097655158111141</v>
      </c>
      <c r="N206" s="126">
        <f t="shared" si="31"/>
        <v>6.6882403945944371E-2</v>
      </c>
      <c r="O206" s="124">
        <f>+CGR!T208</f>
        <v>1400</v>
      </c>
      <c r="P206" s="126">
        <f t="shared" si="32"/>
        <v>1</v>
      </c>
      <c r="Q206" s="124">
        <f>+TM!G204</f>
        <v>94.44</v>
      </c>
      <c r="R206" s="126">
        <f t="shared" si="33"/>
        <v>0.94440000000000002</v>
      </c>
      <c r="S206" s="150">
        <f>+IRPi!C204</f>
        <v>3619600</v>
      </c>
      <c r="T206" s="150">
        <f>+IRPi!D204</f>
        <v>4106216</v>
      </c>
      <c r="U206" s="150">
        <f t="shared" si="34"/>
        <v>486616</v>
      </c>
      <c r="V206" s="126">
        <f t="shared" si="27"/>
        <v>1</v>
      </c>
      <c r="W206" s="131">
        <f>+'R E I'!C203</f>
        <v>100</v>
      </c>
      <c r="X206" s="131">
        <f>+'R E I'!D203</f>
        <v>100</v>
      </c>
      <c r="Y206" s="131">
        <f>+'R E I'!E203</f>
        <v>100</v>
      </c>
      <c r="Z206" s="131">
        <f>+'R E I'!F203</f>
        <v>100</v>
      </c>
      <c r="AA206" s="124">
        <v>4</v>
      </c>
      <c r="AB206" s="126">
        <f t="shared" si="35"/>
        <v>1</v>
      </c>
    </row>
    <row r="207" spans="1:28" x14ac:dyDescent="0.2">
      <c r="A207" s="124">
        <v>9207</v>
      </c>
      <c r="B207" s="124" t="s">
        <v>590</v>
      </c>
      <c r="C207" s="150">
        <f>+PREVISIONAL!AC213</f>
        <v>19274984</v>
      </c>
      <c r="D207" s="150">
        <f>+PREVISIONAL!AD213</f>
        <v>0</v>
      </c>
      <c r="E207" s="150">
        <f>+PREVISIONAL!AE213</f>
        <v>19274984</v>
      </c>
      <c r="F207" s="126">
        <f t="shared" si="28"/>
        <v>0</v>
      </c>
      <c r="G207" s="127">
        <f>+PATENTES!Q205</f>
        <v>192</v>
      </c>
      <c r="H207" s="127">
        <f>+PATENTES!R205</f>
        <v>65</v>
      </c>
      <c r="I207" s="127">
        <f>+PATENTES!S205</f>
        <v>257</v>
      </c>
      <c r="J207" s="126">
        <f t="shared" si="29"/>
        <v>0.74708171206225682</v>
      </c>
      <c r="K207" s="150">
        <f>+'I G'!C206</f>
        <v>556014</v>
      </c>
      <c r="L207" s="150">
        <f>+'I G'!D206</f>
        <v>2477577</v>
      </c>
      <c r="M207" s="124">
        <f t="shared" si="30"/>
        <v>0.22441845399759522</v>
      </c>
      <c r="N207" s="126">
        <f t="shared" si="31"/>
        <v>3.5654350905811726E-2</v>
      </c>
      <c r="O207" s="124">
        <f>+CGR!T209</f>
        <v>1400</v>
      </c>
      <c r="P207" s="126">
        <f t="shared" si="32"/>
        <v>1</v>
      </c>
      <c r="Q207" s="124">
        <f>+TM!G205</f>
        <v>62.63</v>
      </c>
      <c r="R207" s="126">
        <f t="shared" si="33"/>
        <v>0.62630000000000008</v>
      </c>
      <c r="S207" s="150">
        <f>+IRPi!C205</f>
        <v>3765025</v>
      </c>
      <c r="T207" s="150">
        <f>+IRPi!D205</f>
        <v>4237380</v>
      </c>
      <c r="U207" s="150">
        <f t="shared" si="34"/>
        <v>472355</v>
      </c>
      <c r="V207" s="126">
        <f t="shared" si="27"/>
        <v>1</v>
      </c>
      <c r="W207" s="131">
        <f>+'R E I'!C204</f>
        <v>100</v>
      </c>
      <c r="X207" s="131">
        <f>+'R E I'!D204</f>
        <v>100</v>
      </c>
      <c r="Y207" s="131">
        <f>+'R E I'!E204</f>
        <v>100</v>
      </c>
      <c r="Z207" s="131">
        <f>+'R E I'!F204</f>
        <v>100</v>
      </c>
      <c r="AA207" s="124">
        <v>4</v>
      </c>
      <c r="AB207" s="126">
        <f t="shared" si="35"/>
        <v>1</v>
      </c>
    </row>
    <row r="208" spans="1:28" x14ac:dyDescent="0.2">
      <c r="A208" s="124">
        <v>9208</v>
      </c>
      <c r="B208" s="124" t="s">
        <v>591</v>
      </c>
      <c r="C208" s="150">
        <f>+PREVISIONAL!AC214</f>
        <v>0</v>
      </c>
      <c r="D208" s="150">
        <f>+PREVISIONAL!AD214</f>
        <v>0</v>
      </c>
      <c r="E208" s="150">
        <f>+PREVISIONAL!AE214</f>
        <v>0</v>
      </c>
      <c r="F208" s="126">
        <f t="shared" si="28"/>
        <v>1</v>
      </c>
      <c r="G208" s="127">
        <f>+PATENTES!Q206</f>
        <v>316</v>
      </c>
      <c r="H208" s="127">
        <f>+PATENTES!R206</f>
        <v>54</v>
      </c>
      <c r="I208" s="127">
        <f>+PATENTES!S206</f>
        <v>370</v>
      </c>
      <c r="J208" s="126">
        <f t="shared" si="29"/>
        <v>0.8540540540540541</v>
      </c>
      <c r="K208" s="150">
        <f>+'I G'!C207</f>
        <v>839487</v>
      </c>
      <c r="L208" s="150">
        <f>+'I G'!D207</f>
        <v>2610466</v>
      </c>
      <c r="M208" s="124">
        <f t="shared" si="30"/>
        <v>0.32158511162374842</v>
      </c>
      <c r="N208" s="126">
        <f t="shared" si="31"/>
        <v>5.1091646928646178E-2</v>
      </c>
      <c r="O208" s="124">
        <f>+CGR!T210</f>
        <v>1400</v>
      </c>
      <c r="P208" s="126">
        <f t="shared" si="32"/>
        <v>1</v>
      </c>
      <c r="Q208" s="124">
        <f>+TM!G206</f>
        <v>86.53</v>
      </c>
      <c r="R208" s="126">
        <f t="shared" si="33"/>
        <v>0.86529999999999996</v>
      </c>
      <c r="S208" s="150">
        <f>+IRPi!C206</f>
        <v>4232600</v>
      </c>
      <c r="T208" s="150">
        <f>+IRPi!D206</f>
        <v>5000502</v>
      </c>
      <c r="U208" s="150">
        <f t="shared" si="34"/>
        <v>767902</v>
      </c>
      <c r="V208" s="126">
        <f t="shared" si="27"/>
        <v>1</v>
      </c>
      <c r="W208" s="131">
        <f>+'R E I'!C205</f>
        <v>100</v>
      </c>
      <c r="X208" s="131">
        <f>+'R E I'!D205</f>
        <v>100</v>
      </c>
      <c r="Y208" s="131">
        <f>+'R E I'!E205</f>
        <v>91.67</v>
      </c>
      <c r="Z208" s="131">
        <f>+'R E I'!F205</f>
        <v>100</v>
      </c>
      <c r="AA208" s="124">
        <v>4</v>
      </c>
      <c r="AB208" s="126">
        <f t="shared" si="35"/>
        <v>0.97917500000000002</v>
      </c>
    </row>
    <row r="209" spans="1:28" x14ac:dyDescent="0.2">
      <c r="A209" s="124">
        <v>9209</v>
      </c>
      <c r="B209" s="124" t="s">
        <v>592</v>
      </c>
      <c r="C209" s="150">
        <f>+PREVISIONAL!AC215</f>
        <v>0</v>
      </c>
      <c r="D209" s="150">
        <f>+PREVISIONAL!AD215</f>
        <v>0</v>
      </c>
      <c r="E209" s="150">
        <f>+PREVISIONAL!AE215</f>
        <v>0</v>
      </c>
      <c r="F209" s="126">
        <f t="shared" si="28"/>
        <v>1</v>
      </c>
      <c r="G209" s="127">
        <f>+PATENTES!Q207</f>
        <v>441</v>
      </c>
      <c r="H209" s="127">
        <f>+PATENTES!R207</f>
        <v>129</v>
      </c>
      <c r="I209" s="127">
        <f>+PATENTES!S207</f>
        <v>570</v>
      </c>
      <c r="J209" s="126">
        <f t="shared" si="29"/>
        <v>0.77368421052631575</v>
      </c>
      <c r="K209" s="150">
        <f>+'I G'!C208</f>
        <v>922022</v>
      </c>
      <c r="L209" s="150">
        <f>+'I G'!D208</f>
        <v>2054944</v>
      </c>
      <c r="M209" s="124">
        <f t="shared" si="30"/>
        <v>0.44868473301462231</v>
      </c>
      <c r="N209" s="126">
        <f t="shared" si="31"/>
        <v>7.1284525100396665E-2</v>
      </c>
      <c r="O209" s="124">
        <f>+CGR!T211</f>
        <v>1400</v>
      </c>
      <c r="P209" s="126">
        <f t="shared" si="32"/>
        <v>1</v>
      </c>
      <c r="Q209" s="124">
        <f>+TM!G207</f>
        <v>78.790000000000006</v>
      </c>
      <c r="R209" s="126">
        <f t="shared" si="33"/>
        <v>0.78790000000000004</v>
      </c>
      <c r="S209" s="150">
        <f>+IRPi!C207</f>
        <v>3599295</v>
      </c>
      <c r="T209" s="150">
        <f>+IRPi!D207</f>
        <v>4611738</v>
      </c>
      <c r="U209" s="150">
        <f t="shared" si="34"/>
        <v>1012443</v>
      </c>
      <c r="V209" s="126">
        <f t="shared" si="27"/>
        <v>1</v>
      </c>
      <c r="W209" s="131">
        <f>+'R E I'!C206</f>
        <v>100</v>
      </c>
      <c r="X209" s="131">
        <f>+'R E I'!D206</f>
        <v>100</v>
      </c>
      <c r="Y209" s="131">
        <f>+'R E I'!E206</f>
        <v>58.330000000000005</v>
      </c>
      <c r="Z209" s="131">
        <f>+'R E I'!F206</f>
        <v>100</v>
      </c>
      <c r="AA209" s="124">
        <v>4</v>
      </c>
      <c r="AB209" s="126">
        <f t="shared" si="35"/>
        <v>0.89582499999999998</v>
      </c>
    </row>
    <row r="210" spans="1:28" x14ac:dyDescent="0.2">
      <c r="A210" s="124">
        <v>9210</v>
      </c>
      <c r="B210" s="124" t="s">
        <v>593</v>
      </c>
      <c r="C210" s="150">
        <f>+PREVISIONAL!AC216</f>
        <v>0</v>
      </c>
      <c r="D210" s="150">
        <f>+PREVISIONAL!AD216</f>
        <v>0</v>
      </c>
      <c r="E210" s="150">
        <f>+PREVISIONAL!AE216</f>
        <v>0</v>
      </c>
      <c r="F210" s="126">
        <f t="shared" si="28"/>
        <v>1</v>
      </c>
      <c r="G210" s="127">
        <f>+PATENTES!Q208</f>
        <v>1224</v>
      </c>
      <c r="H210" s="127">
        <f>+PATENTES!R208</f>
        <v>95</v>
      </c>
      <c r="I210" s="127">
        <f>+PATENTES!S208</f>
        <v>1319</v>
      </c>
      <c r="J210" s="126">
        <f t="shared" si="29"/>
        <v>0.92797573919636089</v>
      </c>
      <c r="K210" s="150">
        <f>+'I G'!C209</f>
        <v>1132836</v>
      </c>
      <c r="L210" s="150">
        <f>+'I G'!D209</f>
        <v>3098953</v>
      </c>
      <c r="M210" s="124">
        <f t="shared" si="30"/>
        <v>0.36555443080291955</v>
      </c>
      <c r="N210" s="126">
        <f t="shared" si="31"/>
        <v>5.8077246852262995E-2</v>
      </c>
      <c r="O210" s="124">
        <f>+CGR!T212</f>
        <v>1400</v>
      </c>
      <c r="P210" s="126">
        <f t="shared" si="32"/>
        <v>1</v>
      </c>
      <c r="Q210" s="124">
        <f>+TM!G208</f>
        <v>96.27</v>
      </c>
      <c r="R210" s="126">
        <f t="shared" si="33"/>
        <v>0.9627</v>
      </c>
      <c r="S210" s="150">
        <f>+IRPi!C208</f>
        <v>6301244</v>
      </c>
      <c r="T210" s="150">
        <f>+IRPi!D208</f>
        <v>7931058</v>
      </c>
      <c r="U210" s="150">
        <f t="shared" si="34"/>
        <v>1629814</v>
      </c>
      <c r="V210" s="126">
        <f t="shared" si="27"/>
        <v>1</v>
      </c>
      <c r="W210" s="131">
        <f>+'R E I'!C207</f>
        <v>100</v>
      </c>
      <c r="X210" s="131">
        <f>+'R E I'!D207</f>
        <v>100</v>
      </c>
      <c r="Y210" s="131">
        <f>+'R E I'!E207</f>
        <v>100</v>
      </c>
      <c r="Z210" s="131">
        <f>+'R E I'!F207</f>
        <v>100</v>
      </c>
      <c r="AA210" s="124">
        <v>4</v>
      </c>
      <c r="AB210" s="126">
        <f t="shared" si="35"/>
        <v>1</v>
      </c>
    </row>
    <row r="211" spans="1:28" x14ac:dyDescent="0.2">
      <c r="A211" s="124">
        <v>9211</v>
      </c>
      <c r="B211" s="124" t="s">
        <v>594</v>
      </c>
      <c r="C211" s="150">
        <f>+PREVISIONAL!AC217</f>
        <v>0</v>
      </c>
      <c r="D211" s="150">
        <f>+PREVISIONAL!AD217</f>
        <v>0</v>
      </c>
      <c r="E211" s="150">
        <f>+PREVISIONAL!AE217</f>
        <v>0</v>
      </c>
      <c r="F211" s="126">
        <f t="shared" si="28"/>
        <v>1</v>
      </c>
      <c r="G211" s="127">
        <f>+PATENTES!Q209</f>
        <v>967</v>
      </c>
      <c r="H211" s="127">
        <f>+PATENTES!R209</f>
        <v>139</v>
      </c>
      <c r="I211" s="127">
        <f>+PATENTES!S209</f>
        <v>1106</v>
      </c>
      <c r="J211" s="126">
        <f t="shared" si="29"/>
        <v>0.87432188065099459</v>
      </c>
      <c r="K211" s="150">
        <f>+'I G'!C210</f>
        <v>2593185</v>
      </c>
      <c r="L211" s="150">
        <f>+'I G'!D210</f>
        <v>4621521</v>
      </c>
      <c r="M211" s="124">
        <f t="shared" si="30"/>
        <v>0.56111072523526351</v>
      </c>
      <c r="N211" s="126">
        <f t="shared" si="31"/>
        <v>8.914613900141638E-2</v>
      </c>
      <c r="O211" s="124">
        <f>+CGR!T213</f>
        <v>1400</v>
      </c>
      <c r="P211" s="126">
        <f t="shared" si="32"/>
        <v>1</v>
      </c>
      <c r="Q211" s="124">
        <f>+TM!G209</f>
        <v>76.67</v>
      </c>
      <c r="R211" s="126">
        <f t="shared" si="33"/>
        <v>0.76670000000000005</v>
      </c>
      <c r="S211" s="150">
        <f>+IRPi!C209</f>
        <v>9130049</v>
      </c>
      <c r="T211" s="150">
        <f>+IRPi!D209</f>
        <v>10718730</v>
      </c>
      <c r="U211" s="150">
        <f t="shared" si="34"/>
        <v>1588681</v>
      </c>
      <c r="V211" s="126">
        <f t="shared" si="27"/>
        <v>1</v>
      </c>
      <c r="W211" s="131">
        <f>+'R E I'!C208</f>
        <v>100</v>
      </c>
      <c r="X211" s="131">
        <f>+'R E I'!D208</f>
        <v>100</v>
      </c>
      <c r="Y211" s="131">
        <f>+'R E I'!E208</f>
        <v>100</v>
      </c>
      <c r="Z211" s="131">
        <f>+'R E I'!F208</f>
        <v>100</v>
      </c>
      <c r="AA211" s="124">
        <v>4</v>
      </c>
      <c r="AB211" s="126">
        <f t="shared" si="35"/>
        <v>1</v>
      </c>
    </row>
    <row r="212" spans="1:28" x14ac:dyDescent="0.2">
      <c r="A212" s="124">
        <v>10101</v>
      </c>
      <c r="B212" s="124" t="s">
        <v>595</v>
      </c>
      <c r="C212" s="150">
        <f>+PREVISIONAL!AC218</f>
        <v>0</v>
      </c>
      <c r="D212" s="150">
        <f>+PREVISIONAL!AD218</f>
        <v>0</v>
      </c>
      <c r="E212" s="150">
        <f>+PREVISIONAL!AE218</f>
        <v>0</v>
      </c>
      <c r="F212" s="126">
        <f t="shared" si="28"/>
        <v>1</v>
      </c>
      <c r="G212" s="127">
        <f>+PATENTES!Q210</f>
        <v>17561</v>
      </c>
      <c r="H212" s="127">
        <f>+PATENTES!R210</f>
        <v>6086</v>
      </c>
      <c r="I212" s="127">
        <f>+PATENTES!S210</f>
        <v>23647</v>
      </c>
      <c r="J212" s="126">
        <f t="shared" si="29"/>
        <v>0.74263120057512577</v>
      </c>
      <c r="K212" s="150">
        <f>+'I G'!C211</f>
        <v>33857680</v>
      </c>
      <c r="L212" s="150">
        <f>+'I G'!D211</f>
        <v>27098022</v>
      </c>
      <c r="M212" s="124">
        <f t="shared" si="30"/>
        <v>1.2494520817792532</v>
      </c>
      <c r="N212" s="126">
        <f t="shared" si="31"/>
        <v>0.19850597029882322</v>
      </c>
      <c r="O212" s="124">
        <f>+CGR!T214</f>
        <v>1400</v>
      </c>
      <c r="P212" s="126">
        <f t="shared" si="32"/>
        <v>1</v>
      </c>
      <c r="Q212" s="124">
        <f>+TM!G210</f>
        <v>93.82</v>
      </c>
      <c r="R212" s="126">
        <f t="shared" si="33"/>
        <v>0.93819999999999992</v>
      </c>
      <c r="S212" s="150">
        <f>+IRPi!C210</f>
        <v>70167301</v>
      </c>
      <c r="T212" s="150">
        <f>+IRPi!D210</f>
        <v>73011949</v>
      </c>
      <c r="U212" s="150">
        <f t="shared" si="34"/>
        <v>2844648</v>
      </c>
      <c r="V212" s="126">
        <f t="shared" si="27"/>
        <v>1</v>
      </c>
      <c r="W212" s="131">
        <f>+'R E I'!C209</f>
        <v>100</v>
      </c>
      <c r="X212" s="131">
        <f>+'R E I'!D209</f>
        <v>100</v>
      </c>
      <c r="Y212" s="131">
        <f>+'R E I'!E209</f>
        <v>100</v>
      </c>
      <c r="Z212" s="131">
        <f>+'R E I'!F209</f>
        <v>100</v>
      </c>
      <c r="AA212" s="124">
        <v>4</v>
      </c>
      <c r="AB212" s="126">
        <f t="shared" si="35"/>
        <v>1</v>
      </c>
    </row>
    <row r="213" spans="1:28" x14ac:dyDescent="0.2">
      <c r="A213" s="124">
        <v>10102</v>
      </c>
      <c r="B213" s="124" t="s">
        <v>596</v>
      </c>
      <c r="C213" s="150">
        <f>+PREVISIONAL!AC219</f>
        <v>0</v>
      </c>
      <c r="D213" s="150">
        <f>+PREVISIONAL!AD219</f>
        <v>0</v>
      </c>
      <c r="E213" s="150">
        <f>+PREVISIONAL!AE219</f>
        <v>0</v>
      </c>
      <c r="F213" s="126">
        <f t="shared" si="28"/>
        <v>1</v>
      </c>
      <c r="G213" s="127">
        <f>+PATENTES!Q211</f>
        <v>2031</v>
      </c>
      <c r="H213" s="127">
        <f>+PATENTES!R211</f>
        <v>521</v>
      </c>
      <c r="I213" s="127">
        <f>+PATENTES!S211</f>
        <v>2552</v>
      </c>
      <c r="J213" s="126">
        <f t="shared" si="29"/>
        <v>0.79584639498432597</v>
      </c>
      <c r="K213" s="150">
        <f>+'I G'!C212</f>
        <v>2641175</v>
      </c>
      <c r="L213" s="150">
        <f>+'I G'!D212</f>
        <v>3519068</v>
      </c>
      <c r="M213" s="124">
        <f t="shared" si="30"/>
        <v>0.75053252736235843</v>
      </c>
      <c r="N213" s="126">
        <f t="shared" si="31"/>
        <v>0.11924041726572993</v>
      </c>
      <c r="O213" s="124">
        <f>+CGR!T215</f>
        <v>1400</v>
      </c>
      <c r="P213" s="126">
        <f t="shared" si="32"/>
        <v>1</v>
      </c>
      <c r="Q213" s="124">
        <f>+TM!G211</f>
        <v>99.81</v>
      </c>
      <c r="R213" s="126">
        <f t="shared" si="33"/>
        <v>0.99809999999999999</v>
      </c>
      <c r="S213" s="150">
        <f>+IRPi!C211</f>
        <v>7761720</v>
      </c>
      <c r="T213" s="150">
        <f>+IRPi!D211</f>
        <v>9282554</v>
      </c>
      <c r="U213" s="150">
        <f t="shared" si="34"/>
        <v>1520834</v>
      </c>
      <c r="V213" s="126">
        <f t="shared" si="27"/>
        <v>1</v>
      </c>
      <c r="W213" s="131">
        <f>+'R E I'!C210</f>
        <v>100</v>
      </c>
      <c r="X213" s="131">
        <f>+'R E I'!D210</f>
        <v>100</v>
      </c>
      <c r="Y213" s="131">
        <f>+'R E I'!E210</f>
        <v>100</v>
      </c>
      <c r="Z213" s="131">
        <f>+'R E I'!F210</f>
        <v>100</v>
      </c>
      <c r="AA213" s="124">
        <v>4</v>
      </c>
      <c r="AB213" s="126">
        <f t="shared" si="35"/>
        <v>1</v>
      </c>
    </row>
    <row r="214" spans="1:28" x14ac:dyDescent="0.2">
      <c r="A214" s="124">
        <v>10103</v>
      </c>
      <c r="B214" s="124" t="s">
        <v>597</v>
      </c>
      <c r="C214" s="150">
        <f>+PREVISIONAL!AC220</f>
        <v>0</v>
      </c>
      <c r="D214" s="150">
        <f>+PREVISIONAL!AD220</f>
        <v>0</v>
      </c>
      <c r="E214" s="150">
        <f>+PREVISIONAL!AE220</f>
        <v>0</v>
      </c>
      <c r="F214" s="126">
        <f t="shared" si="28"/>
        <v>1</v>
      </c>
      <c r="G214" s="127">
        <f>+PATENTES!Q212</f>
        <v>387</v>
      </c>
      <c r="H214" s="127">
        <f>+PATENTES!R212</f>
        <v>52</v>
      </c>
      <c r="I214" s="127">
        <f>+PATENTES!S212</f>
        <v>439</v>
      </c>
      <c r="J214" s="126">
        <f t="shared" si="29"/>
        <v>0.8815489749430524</v>
      </c>
      <c r="K214" s="150">
        <f>+'I G'!C213</f>
        <v>393045</v>
      </c>
      <c r="L214" s="150">
        <f>+'I G'!D213</f>
        <v>2379085</v>
      </c>
      <c r="M214" s="124">
        <f t="shared" si="30"/>
        <v>0.16520847300537811</v>
      </c>
      <c r="N214" s="126">
        <f t="shared" si="31"/>
        <v>2.624739973126361E-2</v>
      </c>
      <c r="O214" s="124">
        <f>+CGR!T216</f>
        <v>1200</v>
      </c>
      <c r="P214" s="126">
        <f t="shared" si="32"/>
        <v>0.8571428571428571</v>
      </c>
      <c r="Q214" s="124">
        <f>+TM!G212</f>
        <v>83.15</v>
      </c>
      <c r="R214" s="126">
        <f t="shared" si="33"/>
        <v>0.83150000000000002</v>
      </c>
      <c r="S214" s="150">
        <f>+IRPi!C212</f>
        <v>2565400</v>
      </c>
      <c r="T214" s="150">
        <f>+IRPi!D212</f>
        <v>2642720</v>
      </c>
      <c r="U214" s="150">
        <f t="shared" si="34"/>
        <v>77320</v>
      </c>
      <c r="V214" s="126">
        <f t="shared" si="27"/>
        <v>1</v>
      </c>
      <c r="W214" s="131">
        <f>+'R E I'!C211</f>
        <v>100</v>
      </c>
      <c r="X214" s="131">
        <f>+'R E I'!D211</f>
        <v>100</v>
      </c>
      <c r="Y214" s="131">
        <f>+'R E I'!E211</f>
        <v>66.67</v>
      </c>
      <c r="Z214" s="131">
        <f>+'R E I'!F211</f>
        <v>100</v>
      </c>
      <c r="AA214" s="124">
        <v>4</v>
      </c>
      <c r="AB214" s="126">
        <f t="shared" si="35"/>
        <v>0.91667500000000002</v>
      </c>
    </row>
    <row r="215" spans="1:28" x14ac:dyDescent="0.2">
      <c r="A215" s="124">
        <v>10104</v>
      </c>
      <c r="B215" s="124" t="s">
        <v>598</v>
      </c>
      <c r="C215" s="150">
        <f>+PREVISIONAL!AC221</f>
        <v>0</v>
      </c>
      <c r="D215" s="150">
        <f>+PREVISIONAL!AD221</f>
        <v>0</v>
      </c>
      <c r="E215" s="150">
        <f>+PREVISIONAL!AE221</f>
        <v>0</v>
      </c>
      <c r="F215" s="126">
        <f t="shared" si="28"/>
        <v>1</v>
      </c>
      <c r="G215" s="127">
        <f>+PATENTES!Q213</f>
        <v>742</v>
      </c>
      <c r="H215" s="127">
        <f>+PATENTES!R213</f>
        <v>69</v>
      </c>
      <c r="I215" s="127">
        <f>+PATENTES!S213</f>
        <v>811</v>
      </c>
      <c r="J215" s="126">
        <f t="shared" si="29"/>
        <v>0.9149198520345253</v>
      </c>
      <c r="K215" s="150">
        <f>+'I G'!C214</f>
        <v>877524</v>
      </c>
      <c r="L215" s="150">
        <f>+'I G'!D214</f>
        <v>2002361</v>
      </c>
      <c r="M215" s="124">
        <f t="shared" si="30"/>
        <v>0.43824465218809194</v>
      </c>
      <c r="N215" s="126">
        <f t="shared" si="31"/>
        <v>6.962586335202664E-2</v>
      </c>
      <c r="O215" s="124">
        <f>+CGR!T217</f>
        <v>1400</v>
      </c>
      <c r="P215" s="126">
        <f t="shared" si="32"/>
        <v>1</v>
      </c>
      <c r="Q215" s="124">
        <f>+TM!G213</f>
        <v>86.9</v>
      </c>
      <c r="R215" s="126">
        <f t="shared" si="33"/>
        <v>0.86900000000000011</v>
      </c>
      <c r="S215" s="150">
        <f>+IRPi!C213</f>
        <v>3114758</v>
      </c>
      <c r="T215" s="150">
        <f>+IRPi!D213</f>
        <v>4350903</v>
      </c>
      <c r="U215" s="150">
        <f t="shared" si="34"/>
        <v>1236145</v>
      </c>
      <c r="V215" s="126">
        <f t="shared" si="27"/>
        <v>1</v>
      </c>
      <c r="W215" s="131">
        <f>+'R E I'!C212</f>
        <v>100</v>
      </c>
      <c r="X215" s="131">
        <f>+'R E I'!D212</f>
        <v>100</v>
      </c>
      <c r="Y215" s="131">
        <f>+'R E I'!E212</f>
        <v>100</v>
      </c>
      <c r="Z215" s="131">
        <f>+'R E I'!F212</f>
        <v>100</v>
      </c>
      <c r="AA215" s="124">
        <v>4</v>
      </c>
      <c r="AB215" s="126">
        <f t="shared" si="35"/>
        <v>1</v>
      </c>
    </row>
    <row r="216" spans="1:28" x14ac:dyDescent="0.2">
      <c r="A216" s="124">
        <v>10105</v>
      </c>
      <c r="B216" s="124" t="s">
        <v>599</v>
      </c>
      <c r="C216" s="150">
        <f>+PREVISIONAL!AC222</f>
        <v>0</v>
      </c>
      <c r="D216" s="150">
        <f>+PREVISIONAL!AD222</f>
        <v>0</v>
      </c>
      <c r="E216" s="150">
        <f>+PREVISIONAL!AE222</f>
        <v>0</v>
      </c>
      <c r="F216" s="126">
        <f t="shared" si="28"/>
        <v>1</v>
      </c>
      <c r="G216" s="127">
        <f>+PATENTES!Q214</f>
        <v>779</v>
      </c>
      <c r="H216" s="127">
        <f>+PATENTES!R214</f>
        <v>15</v>
      </c>
      <c r="I216" s="127">
        <f>+PATENTES!S214</f>
        <v>794</v>
      </c>
      <c r="J216" s="126">
        <f t="shared" si="29"/>
        <v>0.98110831234256923</v>
      </c>
      <c r="K216" s="150">
        <f>+'I G'!C215</f>
        <v>3526134</v>
      </c>
      <c r="L216" s="150">
        <f>+'I G'!D215</f>
        <v>2607633</v>
      </c>
      <c r="M216" s="124">
        <f t="shared" si="30"/>
        <v>1.3522355331444265</v>
      </c>
      <c r="N216" s="126">
        <f t="shared" si="31"/>
        <v>0.21483563114892243</v>
      </c>
      <c r="O216" s="124">
        <f>+CGR!T218</f>
        <v>1400</v>
      </c>
      <c r="P216" s="126">
        <f t="shared" si="32"/>
        <v>1</v>
      </c>
      <c r="Q216" s="124">
        <f>+TM!G214</f>
        <v>99.53</v>
      </c>
      <c r="R216" s="126">
        <f t="shared" si="33"/>
        <v>0.99529999999999996</v>
      </c>
      <c r="S216" s="150">
        <f>+IRPi!C214</f>
        <v>5895462</v>
      </c>
      <c r="T216" s="150">
        <f>+IRPi!D214</f>
        <v>7510020</v>
      </c>
      <c r="U216" s="150">
        <f t="shared" si="34"/>
        <v>1614558</v>
      </c>
      <c r="V216" s="126">
        <f t="shared" si="27"/>
        <v>1</v>
      </c>
      <c r="W216" s="131">
        <f>+'R E I'!C213</f>
        <v>100</v>
      </c>
      <c r="X216" s="131">
        <f>+'R E I'!D213</f>
        <v>100</v>
      </c>
      <c r="Y216" s="131">
        <f>+'R E I'!E213</f>
        <v>100</v>
      </c>
      <c r="Z216" s="131">
        <f>+'R E I'!F213</f>
        <v>100</v>
      </c>
      <c r="AA216" s="124">
        <v>4</v>
      </c>
      <c r="AB216" s="126">
        <f t="shared" si="35"/>
        <v>1</v>
      </c>
    </row>
    <row r="217" spans="1:28" x14ac:dyDescent="0.2">
      <c r="A217" s="124">
        <v>10106</v>
      </c>
      <c r="B217" s="124" t="s">
        <v>600</v>
      </c>
      <c r="C217" s="150">
        <f>+PREVISIONAL!AC223</f>
        <v>0</v>
      </c>
      <c r="D217" s="150">
        <f>+PREVISIONAL!AD223</f>
        <v>0</v>
      </c>
      <c r="E217" s="150">
        <f>+PREVISIONAL!AE223</f>
        <v>0</v>
      </c>
      <c r="F217" s="126">
        <f t="shared" si="28"/>
        <v>1</v>
      </c>
      <c r="G217" s="127">
        <f>+PATENTES!Q215</f>
        <v>456</v>
      </c>
      <c r="H217" s="127">
        <f>+PATENTES!R215</f>
        <v>22</v>
      </c>
      <c r="I217" s="127">
        <f>+PATENTES!S215</f>
        <v>478</v>
      </c>
      <c r="J217" s="126">
        <f t="shared" si="29"/>
        <v>0.95397489539748959</v>
      </c>
      <c r="K217" s="150">
        <f>+'I G'!C216</f>
        <v>1548926</v>
      </c>
      <c r="L217" s="150">
        <f>+'I G'!D216</f>
        <v>2291786</v>
      </c>
      <c r="M217" s="124">
        <f t="shared" si="30"/>
        <v>0.67585978795576895</v>
      </c>
      <c r="N217" s="126">
        <f t="shared" si="31"/>
        <v>0.10737682937233277</v>
      </c>
      <c r="O217" s="124">
        <f>+CGR!T219</f>
        <v>1400</v>
      </c>
      <c r="P217" s="126">
        <f t="shared" si="32"/>
        <v>1</v>
      </c>
      <c r="Q217" s="124">
        <f>+TM!G215</f>
        <v>72.27</v>
      </c>
      <c r="R217" s="126">
        <f t="shared" si="33"/>
        <v>0.72270000000000001</v>
      </c>
      <c r="S217" s="150">
        <f>+IRPi!C215</f>
        <v>4744438</v>
      </c>
      <c r="T217" s="150">
        <f>+IRPi!D215</f>
        <v>5612118</v>
      </c>
      <c r="U217" s="150">
        <f t="shared" si="34"/>
        <v>867680</v>
      </c>
      <c r="V217" s="126">
        <f t="shared" si="27"/>
        <v>1</v>
      </c>
      <c r="W217" s="131">
        <f>+'R E I'!C214</f>
        <v>100</v>
      </c>
      <c r="X217" s="131">
        <f>+'R E I'!D214</f>
        <v>100</v>
      </c>
      <c r="Y217" s="131">
        <f>+'R E I'!E214</f>
        <v>100</v>
      </c>
      <c r="Z217" s="131">
        <f>+'R E I'!F214</f>
        <v>0</v>
      </c>
      <c r="AA217" s="124">
        <v>4</v>
      </c>
      <c r="AB217" s="126">
        <f t="shared" si="35"/>
        <v>0.75</v>
      </c>
    </row>
    <row r="218" spans="1:28" x14ac:dyDescent="0.2">
      <c r="A218" s="124">
        <v>10107</v>
      </c>
      <c r="B218" s="124" t="s">
        <v>601</v>
      </c>
      <c r="C218" s="150">
        <f>+PREVISIONAL!AC224</f>
        <v>0</v>
      </c>
      <c r="D218" s="150">
        <f>+PREVISIONAL!AD224</f>
        <v>0</v>
      </c>
      <c r="E218" s="150">
        <f>+PREVISIONAL!AE224</f>
        <v>0</v>
      </c>
      <c r="F218" s="126">
        <f t="shared" si="28"/>
        <v>1</v>
      </c>
      <c r="G218" s="127">
        <f>+PATENTES!Q216</f>
        <v>588</v>
      </c>
      <c r="H218" s="127">
        <f>+PATENTES!R216</f>
        <v>94</v>
      </c>
      <c r="I218" s="127">
        <f>+PATENTES!S216</f>
        <v>682</v>
      </c>
      <c r="J218" s="126">
        <f t="shared" si="29"/>
        <v>0.8621700879765396</v>
      </c>
      <c r="K218" s="150">
        <f>+'I G'!C217</f>
        <v>2431687</v>
      </c>
      <c r="L218" s="150">
        <f>+'I G'!D217</f>
        <v>3936964</v>
      </c>
      <c r="M218" s="124">
        <f t="shared" si="30"/>
        <v>0.6176553811515676</v>
      </c>
      <c r="N218" s="126">
        <f t="shared" si="31"/>
        <v>9.8129638210041586E-2</v>
      </c>
      <c r="O218" s="124">
        <f>+CGR!T220</f>
        <v>1400</v>
      </c>
      <c r="P218" s="126">
        <f t="shared" si="32"/>
        <v>1</v>
      </c>
      <c r="Q218" s="124">
        <f>+TM!G216</f>
        <v>99.44</v>
      </c>
      <c r="R218" s="126">
        <f t="shared" si="33"/>
        <v>0.99439999999999995</v>
      </c>
      <c r="S218" s="150">
        <f>+IRPi!C216</f>
        <v>5431398</v>
      </c>
      <c r="T218" s="150">
        <f>+IRPi!D216</f>
        <v>5959310</v>
      </c>
      <c r="U218" s="150">
        <f t="shared" si="34"/>
        <v>527912</v>
      </c>
      <c r="V218" s="126">
        <f t="shared" si="27"/>
        <v>1</v>
      </c>
      <c r="W218" s="131">
        <f>+'R E I'!C215</f>
        <v>100</v>
      </c>
      <c r="X218" s="131">
        <f>+'R E I'!D215</f>
        <v>100</v>
      </c>
      <c r="Y218" s="131">
        <f>+'R E I'!E215</f>
        <v>100</v>
      </c>
      <c r="Z218" s="131">
        <f>+'R E I'!F215</f>
        <v>100</v>
      </c>
      <c r="AA218" s="124">
        <v>4</v>
      </c>
      <c r="AB218" s="126">
        <f t="shared" si="35"/>
        <v>1</v>
      </c>
    </row>
    <row r="219" spans="1:28" x14ac:dyDescent="0.2">
      <c r="A219" s="124">
        <v>10108</v>
      </c>
      <c r="B219" s="124" t="s">
        <v>602</v>
      </c>
      <c r="C219" s="150">
        <f>+PREVISIONAL!AC225</f>
        <v>0</v>
      </c>
      <c r="D219" s="150">
        <f>+PREVISIONAL!AD225</f>
        <v>0</v>
      </c>
      <c r="E219" s="150">
        <f>+PREVISIONAL!AE225</f>
        <v>0</v>
      </c>
      <c r="F219" s="126">
        <f t="shared" si="28"/>
        <v>1</v>
      </c>
      <c r="G219" s="127">
        <f>+PATENTES!Q217</f>
        <v>726</v>
      </c>
      <c r="H219" s="127">
        <f>+PATENTES!R217</f>
        <v>199</v>
      </c>
      <c r="I219" s="127">
        <f>+PATENTES!S217</f>
        <v>925</v>
      </c>
      <c r="J219" s="126">
        <f t="shared" si="29"/>
        <v>0.78486486486486484</v>
      </c>
      <c r="K219" s="150">
        <f>+'I G'!C218</f>
        <v>1978269</v>
      </c>
      <c r="L219" s="150">
        <f>+'I G'!D218</f>
        <v>3068632</v>
      </c>
      <c r="M219" s="124">
        <f t="shared" si="30"/>
        <v>0.64467456508307286</v>
      </c>
      <c r="N219" s="126">
        <f t="shared" si="31"/>
        <v>0.1024222952884692</v>
      </c>
      <c r="O219" s="124">
        <f>+CGR!T221</f>
        <v>1400</v>
      </c>
      <c r="P219" s="126">
        <f t="shared" si="32"/>
        <v>1</v>
      </c>
      <c r="Q219" s="124">
        <f>+TM!G217</f>
        <v>96.35</v>
      </c>
      <c r="R219" s="126">
        <f t="shared" si="33"/>
        <v>0.96349999999999991</v>
      </c>
      <c r="S219" s="150">
        <f>+IRPi!C217</f>
        <v>4164950</v>
      </c>
      <c r="T219" s="150">
        <f>+IRPi!D217</f>
        <v>6104551</v>
      </c>
      <c r="U219" s="150">
        <f t="shared" si="34"/>
        <v>1939601</v>
      </c>
      <c r="V219" s="126">
        <f t="shared" si="27"/>
        <v>1</v>
      </c>
      <c r="W219" s="131">
        <f>+'R E I'!C216</f>
        <v>100</v>
      </c>
      <c r="X219" s="131">
        <f>+'R E I'!D216</f>
        <v>100</v>
      </c>
      <c r="Y219" s="131">
        <f>+'R E I'!E216</f>
        <v>0</v>
      </c>
      <c r="Z219" s="131">
        <f>+'R E I'!F216</f>
        <v>100</v>
      </c>
      <c r="AA219" s="124">
        <v>4</v>
      </c>
      <c r="AB219" s="126">
        <f t="shared" si="35"/>
        <v>0.75</v>
      </c>
    </row>
    <row r="220" spans="1:28" x14ac:dyDescent="0.2">
      <c r="A220" s="124">
        <v>10109</v>
      </c>
      <c r="B220" s="124" t="s">
        <v>603</v>
      </c>
      <c r="C220" s="150">
        <f>+PREVISIONAL!AC226</f>
        <v>0</v>
      </c>
      <c r="D220" s="150">
        <f>+PREVISIONAL!AD226</f>
        <v>0</v>
      </c>
      <c r="E220" s="150">
        <f>+PREVISIONAL!AE226</f>
        <v>0</v>
      </c>
      <c r="F220" s="126">
        <f t="shared" si="28"/>
        <v>1</v>
      </c>
      <c r="G220" s="127">
        <f>+PATENTES!Q218</f>
        <v>2907</v>
      </c>
      <c r="H220" s="127">
        <f>+PATENTES!R218</f>
        <v>512</v>
      </c>
      <c r="I220" s="127">
        <f>+PATENTES!S218</f>
        <v>3419</v>
      </c>
      <c r="J220" s="126">
        <f t="shared" si="29"/>
        <v>0.85024861070488444</v>
      </c>
      <c r="K220" s="150">
        <f>+'I G'!C219</f>
        <v>9378754</v>
      </c>
      <c r="L220" s="150">
        <f>+'I G'!D219</f>
        <v>6733444</v>
      </c>
      <c r="M220" s="124">
        <f t="shared" si="30"/>
        <v>1.3928613648528152</v>
      </c>
      <c r="N220" s="126">
        <f t="shared" si="31"/>
        <v>0.22129003645191445</v>
      </c>
      <c r="O220" s="124">
        <f>+CGR!T222</f>
        <v>1400</v>
      </c>
      <c r="P220" s="126">
        <f t="shared" si="32"/>
        <v>1</v>
      </c>
      <c r="Q220" s="124">
        <f>+TM!G218</f>
        <v>97.88</v>
      </c>
      <c r="R220" s="126">
        <f t="shared" si="33"/>
        <v>0.9788</v>
      </c>
      <c r="S220" s="150">
        <f>+IRPi!C218</f>
        <v>13509080</v>
      </c>
      <c r="T220" s="150">
        <f>+IRPi!D218</f>
        <v>17728619</v>
      </c>
      <c r="U220" s="150">
        <f t="shared" si="34"/>
        <v>4219539</v>
      </c>
      <c r="V220" s="126">
        <f t="shared" si="27"/>
        <v>1</v>
      </c>
      <c r="W220" s="131">
        <f>+'R E I'!C217</f>
        <v>100</v>
      </c>
      <c r="X220" s="131">
        <f>+'R E I'!D217</f>
        <v>100</v>
      </c>
      <c r="Y220" s="131">
        <f>+'R E I'!E217</f>
        <v>100</v>
      </c>
      <c r="Z220" s="131">
        <f>+'R E I'!F217</f>
        <v>100</v>
      </c>
      <c r="AA220" s="124">
        <v>4</v>
      </c>
      <c r="AB220" s="126">
        <f t="shared" si="35"/>
        <v>1</v>
      </c>
    </row>
    <row r="221" spans="1:28" x14ac:dyDescent="0.2">
      <c r="A221" s="124">
        <v>10201</v>
      </c>
      <c r="B221" s="124" t="s">
        <v>604</v>
      </c>
      <c r="C221" s="150">
        <f>+PREVISIONAL!AC227</f>
        <v>0</v>
      </c>
      <c r="D221" s="150">
        <f>+PREVISIONAL!AD227</f>
        <v>0</v>
      </c>
      <c r="E221" s="150">
        <f>+PREVISIONAL!AE227</f>
        <v>0</v>
      </c>
      <c r="F221" s="126">
        <f t="shared" si="28"/>
        <v>1</v>
      </c>
      <c r="G221" s="127">
        <f>+PATENTES!Q219</f>
        <v>0</v>
      </c>
      <c r="H221" s="127">
        <f>+PATENTES!R219</f>
        <v>0</v>
      </c>
      <c r="I221" s="127">
        <f>+PATENTES!S219</f>
        <v>0</v>
      </c>
      <c r="J221" s="126">
        <f t="shared" si="29"/>
        <v>0</v>
      </c>
      <c r="K221" s="150">
        <f>+'I G'!C220</f>
        <v>4280876</v>
      </c>
      <c r="L221" s="150">
        <f>+'I G'!D220</f>
        <v>6868098</v>
      </c>
      <c r="M221" s="124">
        <f t="shared" si="30"/>
        <v>0.62329861921015106</v>
      </c>
      <c r="N221" s="126">
        <f t="shared" si="31"/>
        <v>9.9026204363143785E-2</v>
      </c>
      <c r="O221" s="124">
        <f>+CGR!T223</f>
        <v>1400</v>
      </c>
      <c r="P221" s="126">
        <f t="shared" si="32"/>
        <v>1</v>
      </c>
      <c r="Q221" s="124">
        <f>+TM!G219</f>
        <v>86.18</v>
      </c>
      <c r="R221" s="126">
        <f t="shared" si="33"/>
        <v>0.86180000000000012</v>
      </c>
      <c r="S221" s="150">
        <f>+IRPi!C219</f>
        <v>15254000</v>
      </c>
      <c r="T221" s="150">
        <f>+IRPi!D219</f>
        <v>19233783</v>
      </c>
      <c r="U221" s="150">
        <f t="shared" si="34"/>
        <v>3979783</v>
      </c>
      <c r="V221" s="126">
        <f t="shared" si="27"/>
        <v>1</v>
      </c>
      <c r="W221" s="131">
        <f>+'R E I'!C218</f>
        <v>95.83</v>
      </c>
      <c r="X221" s="131">
        <f>+'R E I'!D218</f>
        <v>82.801699999999997</v>
      </c>
      <c r="Y221" s="131">
        <f>+'R E I'!E218</f>
        <v>100</v>
      </c>
      <c r="Z221" s="131">
        <f>+'R E I'!F218</f>
        <v>0</v>
      </c>
      <c r="AA221" s="124">
        <v>4</v>
      </c>
      <c r="AB221" s="126">
        <f t="shared" si="35"/>
        <v>0.69657925000000009</v>
      </c>
    </row>
    <row r="222" spans="1:28" x14ac:dyDescent="0.2">
      <c r="A222" s="124">
        <v>10202</v>
      </c>
      <c r="B222" s="124" t="s">
        <v>605</v>
      </c>
      <c r="C222" s="150">
        <f>+PREVISIONAL!AC228</f>
        <v>0</v>
      </c>
      <c r="D222" s="150">
        <f>+PREVISIONAL!AD228</f>
        <v>22134300340</v>
      </c>
      <c r="E222" s="150">
        <f>+PREVISIONAL!AE228</f>
        <v>22134300340</v>
      </c>
      <c r="F222" s="126">
        <f t="shared" si="28"/>
        <v>0</v>
      </c>
      <c r="G222" s="127">
        <f>+PATENTES!Q220</f>
        <v>1422</v>
      </c>
      <c r="H222" s="127">
        <f>+PATENTES!R220</f>
        <v>1370</v>
      </c>
      <c r="I222" s="127">
        <f>+PATENTES!S220</f>
        <v>2792</v>
      </c>
      <c r="J222" s="126">
        <f t="shared" si="29"/>
        <v>0.50931232091690548</v>
      </c>
      <c r="K222" s="150">
        <f>+'I G'!C221</f>
        <v>3598697</v>
      </c>
      <c r="L222" s="150">
        <f>+'I G'!D221</f>
        <v>5484848</v>
      </c>
      <c r="M222" s="124">
        <f t="shared" si="30"/>
        <v>0.65611608562352142</v>
      </c>
      <c r="N222" s="126">
        <f t="shared" si="31"/>
        <v>0.10424006018693685</v>
      </c>
      <c r="O222" s="124">
        <f>+CGR!T224</f>
        <v>1400</v>
      </c>
      <c r="P222" s="126">
        <f t="shared" si="32"/>
        <v>1</v>
      </c>
      <c r="Q222" s="124">
        <f>+TM!G220</f>
        <v>95.78</v>
      </c>
      <c r="R222" s="126">
        <f t="shared" si="33"/>
        <v>0.95779999999999998</v>
      </c>
      <c r="S222" s="150">
        <f>+IRPi!C220</f>
        <v>12980180</v>
      </c>
      <c r="T222" s="150">
        <f>+IRPi!D220</f>
        <v>13220412</v>
      </c>
      <c r="U222" s="150">
        <f t="shared" si="34"/>
        <v>240232</v>
      </c>
      <c r="V222" s="126">
        <f t="shared" si="27"/>
        <v>1</v>
      </c>
      <c r="W222" s="131">
        <f>+'R E I'!C219</f>
        <v>100</v>
      </c>
      <c r="X222" s="131">
        <f>+'R E I'!D219</f>
        <v>100</v>
      </c>
      <c r="Y222" s="131">
        <f>+'R E I'!E219</f>
        <v>100</v>
      </c>
      <c r="Z222" s="131">
        <f>+'R E I'!F219</f>
        <v>100</v>
      </c>
      <c r="AA222" s="124">
        <v>4</v>
      </c>
      <c r="AB222" s="126">
        <f t="shared" si="35"/>
        <v>1</v>
      </c>
    </row>
    <row r="223" spans="1:28" x14ac:dyDescent="0.2">
      <c r="A223" s="124">
        <v>10203</v>
      </c>
      <c r="B223" s="124" t="s">
        <v>606</v>
      </c>
      <c r="C223" s="150">
        <f>+PREVISIONAL!AC229</f>
        <v>0</v>
      </c>
      <c r="D223" s="150">
        <f>+PREVISIONAL!AD229</f>
        <v>0</v>
      </c>
      <c r="E223" s="150">
        <f>+PREVISIONAL!AE229</f>
        <v>0</v>
      </c>
      <c r="F223" s="126">
        <f t="shared" si="28"/>
        <v>1</v>
      </c>
      <c r="G223" s="127">
        <f>+PATENTES!Q221</f>
        <v>460</v>
      </c>
      <c r="H223" s="127">
        <f>+PATENTES!R221</f>
        <v>48</v>
      </c>
      <c r="I223" s="127">
        <f>+PATENTES!S221</f>
        <v>508</v>
      </c>
      <c r="J223" s="126">
        <f t="shared" si="29"/>
        <v>0.90551181102362199</v>
      </c>
      <c r="K223" s="150">
        <f>+'I G'!C222</f>
        <v>1834021</v>
      </c>
      <c r="L223" s="150">
        <f>+'I G'!D222</f>
        <v>2379962</v>
      </c>
      <c r="M223" s="124">
        <f t="shared" si="30"/>
        <v>0.7706093626704964</v>
      </c>
      <c r="N223" s="126">
        <f t="shared" si="31"/>
        <v>0.12243011275825039</v>
      </c>
      <c r="O223" s="124">
        <f>+CGR!T225</f>
        <v>1400</v>
      </c>
      <c r="P223" s="126">
        <f t="shared" si="32"/>
        <v>1</v>
      </c>
      <c r="Q223" s="124">
        <f>+TM!G221</f>
        <v>96.7</v>
      </c>
      <c r="R223" s="126">
        <f t="shared" si="33"/>
        <v>0.96700000000000008</v>
      </c>
      <c r="S223" s="150">
        <f>+IRPi!C221</f>
        <v>4647646</v>
      </c>
      <c r="T223" s="150">
        <f>+IRPi!D221</f>
        <v>6035389</v>
      </c>
      <c r="U223" s="150">
        <f t="shared" si="34"/>
        <v>1387743</v>
      </c>
      <c r="V223" s="126">
        <f t="shared" si="27"/>
        <v>1</v>
      </c>
      <c r="W223" s="131">
        <f>+'R E I'!C220</f>
        <v>100</v>
      </c>
      <c r="X223" s="131">
        <f>+'R E I'!D220</f>
        <v>100</v>
      </c>
      <c r="Y223" s="131">
        <f>+'R E I'!E220</f>
        <v>100</v>
      </c>
      <c r="Z223" s="131">
        <f>+'R E I'!F220</f>
        <v>100</v>
      </c>
      <c r="AA223" s="124">
        <v>4</v>
      </c>
      <c r="AB223" s="126">
        <f t="shared" si="35"/>
        <v>1</v>
      </c>
    </row>
    <row r="224" spans="1:28" x14ac:dyDescent="0.2">
      <c r="A224" s="124">
        <v>10204</v>
      </c>
      <c r="B224" s="124" t="s">
        <v>607</v>
      </c>
      <c r="C224" s="150">
        <f>+PREVISIONAL!AC230</f>
        <v>0</v>
      </c>
      <c r="D224" s="150">
        <f>+PREVISIONAL!AD230</f>
        <v>0</v>
      </c>
      <c r="E224" s="150">
        <f>+PREVISIONAL!AE230</f>
        <v>0</v>
      </c>
      <c r="F224" s="126">
        <f t="shared" si="28"/>
        <v>1</v>
      </c>
      <c r="G224" s="127">
        <f>+PATENTES!Q222</f>
        <v>120</v>
      </c>
      <c r="H224" s="127">
        <f>+PATENTES!R222</f>
        <v>7</v>
      </c>
      <c r="I224" s="127">
        <f>+PATENTES!S222</f>
        <v>127</v>
      </c>
      <c r="J224" s="126">
        <f t="shared" si="29"/>
        <v>0.94488188976377951</v>
      </c>
      <c r="K224" s="150">
        <f>+'I G'!C223</f>
        <v>280531</v>
      </c>
      <c r="L224" s="150">
        <f>+'I G'!D223</f>
        <v>1649305</v>
      </c>
      <c r="M224" s="124">
        <f t="shared" si="30"/>
        <v>0.17009043203046131</v>
      </c>
      <c r="N224" s="126">
        <f t="shared" si="31"/>
        <v>2.7023018122209197E-2</v>
      </c>
      <c r="O224" s="124">
        <f>+CGR!T226</f>
        <v>1400</v>
      </c>
      <c r="P224" s="126">
        <f t="shared" si="32"/>
        <v>1</v>
      </c>
      <c r="Q224" s="124">
        <f>+TM!G222</f>
        <v>99.96</v>
      </c>
      <c r="R224" s="126">
        <f t="shared" si="33"/>
        <v>0.99959999999999993</v>
      </c>
      <c r="S224" s="150">
        <f>+IRPi!C222</f>
        <v>2308036</v>
      </c>
      <c r="T224" s="150">
        <f>+IRPi!D222</f>
        <v>2837771</v>
      </c>
      <c r="U224" s="150">
        <f t="shared" si="34"/>
        <v>529735</v>
      </c>
      <c r="V224" s="126">
        <f t="shared" si="27"/>
        <v>1</v>
      </c>
      <c r="W224" s="131">
        <f>+'R E I'!C221</f>
        <v>100</v>
      </c>
      <c r="X224" s="131">
        <f>+'R E I'!D221</f>
        <v>100</v>
      </c>
      <c r="Y224" s="131">
        <f>+'R E I'!E221</f>
        <v>100</v>
      </c>
      <c r="Z224" s="131">
        <f>+'R E I'!F221</f>
        <v>100</v>
      </c>
      <c r="AA224" s="124">
        <v>4</v>
      </c>
      <c r="AB224" s="126">
        <f t="shared" si="35"/>
        <v>1</v>
      </c>
    </row>
    <row r="225" spans="1:28" x14ac:dyDescent="0.2">
      <c r="A225" s="124">
        <v>10205</v>
      </c>
      <c r="B225" s="124" t="s">
        <v>608</v>
      </c>
      <c r="C225" s="150">
        <f>+PREVISIONAL!AC231</f>
        <v>0</v>
      </c>
      <c r="D225" s="150">
        <f>+PREVISIONAL!AD231</f>
        <v>0</v>
      </c>
      <c r="E225" s="150">
        <f>+PREVISIONAL!AE231</f>
        <v>0</v>
      </c>
      <c r="F225" s="126">
        <f t="shared" si="28"/>
        <v>1</v>
      </c>
      <c r="G225" s="127">
        <f>+PATENTES!Q223</f>
        <v>586</v>
      </c>
      <c r="H225" s="127">
        <f>+PATENTES!R223</f>
        <v>268</v>
      </c>
      <c r="I225" s="127">
        <f>+PATENTES!S223</f>
        <v>854</v>
      </c>
      <c r="J225" s="126">
        <f t="shared" si="29"/>
        <v>0.68618266978922715</v>
      </c>
      <c r="K225" s="150">
        <f>+'I G'!C224</f>
        <v>1336040</v>
      </c>
      <c r="L225" s="150">
        <f>+'I G'!D224</f>
        <v>2287345</v>
      </c>
      <c r="M225" s="124">
        <f t="shared" si="30"/>
        <v>0.58410078059934112</v>
      </c>
      <c r="N225" s="126">
        <f t="shared" si="31"/>
        <v>9.2798670630137289E-2</v>
      </c>
      <c r="O225" s="124">
        <f>+CGR!T227</f>
        <v>1400</v>
      </c>
      <c r="P225" s="126">
        <f t="shared" si="32"/>
        <v>1</v>
      </c>
      <c r="Q225" s="124">
        <f>+TM!G223</f>
        <v>91.55</v>
      </c>
      <c r="R225" s="126">
        <f t="shared" si="33"/>
        <v>0.91549999999999998</v>
      </c>
      <c r="S225" s="150">
        <f>+IRPi!C223</f>
        <v>4696045</v>
      </c>
      <c r="T225" s="150">
        <f>+IRPi!D223</f>
        <v>5531842</v>
      </c>
      <c r="U225" s="150">
        <f t="shared" si="34"/>
        <v>835797</v>
      </c>
      <c r="V225" s="126">
        <f t="shared" si="27"/>
        <v>1</v>
      </c>
      <c r="W225" s="131">
        <f>+'R E I'!C222</f>
        <v>100</v>
      </c>
      <c r="X225" s="131">
        <f>+'R E I'!D222</f>
        <v>100</v>
      </c>
      <c r="Y225" s="131">
        <f>+'R E I'!E222</f>
        <v>100</v>
      </c>
      <c r="Z225" s="131">
        <f>+'R E I'!F222</f>
        <v>100</v>
      </c>
      <c r="AA225" s="124">
        <v>4</v>
      </c>
      <c r="AB225" s="126">
        <f t="shared" si="35"/>
        <v>1</v>
      </c>
    </row>
    <row r="226" spans="1:28" x14ac:dyDescent="0.2">
      <c r="A226" s="124">
        <v>10206</v>
      </c>
      <c r="B226" s="124" t="s">
        <v>609</v>
      </c>
      <c r="C226" s="150">
        <f>+PREVISIONAL!AC232</f>
        <v>0</v>
      </c>
      <c r="D226" s="150">
        <f>+PREVISIONAL!AD232</f>
        <v>0</v>
      </c>
      <c r="E226" s="150">
        <f>+PREVISIONAL!AE232</f>
        <v>0</v>
      </c>
      <c r="F226" s="126">
        <f t="shared" si="28"/>
        <v>1</v>
      </c>
      <c r="G226" s="127">
        <f>+PATENTES!Q224</f>
        <v>159</v>
      </c>
      <c r="H226" s="127">
        <f>+PATENTES!R224</f>
        <v>0</v>
      </c>
      <c r="I226" s="127">
        <f>+PATENTES!S224</f>
        <v>159</v>
      </c>
      <c r="J226" s="126">
        <f t="shared" si="29"/>
        <v>1</v>
      </c>
      <c r="K226" s="150">
        <f>+'I G'!C225</f>
        <v>340145</v>
      </c>
      <c r="L226" s="150">
        <f>+'I G'!D225</f>
        <v>1904026</v>
      </c>
      <c r="M226" s="124">
        <f t="shared" si="30"/>
        <v>0.17864514455159752</v>
      </c>
      <c r="N226" s="126">
        <f t="shared" si="31"/>
        <v>2.8382143081381227E-2</v>
      </c>
      <c r="O226" s="124">
        <f>+CGR!T228</f>
        <v>1400</v>
      </c>
      <c r="P226" s="126">
        <f t="shared" si="32"/>
        <v>1</v>
      </c>
      <c r="Q226" s="124">
        <f>+TM!G224</f>
        <v>71.66</v>
      </c>
      <c r="R226" s="126">
        <f t="shared" si="33"/>
        <v>0.71660000000000001</v>
      </c>
      <c r="S226" s="150">
        <f>+IRPi!C224</f>
        <v>2229600</v>
      </c>
      <c r="T226" s="150">
        <f>+IRPi!D224</f>
        <v>2584339</v>
      </c>
      <c r="U226" s="150">
        <f t="shared" si="34"/>
        <v>354739</v>
      </c>
      <c r="V226" s="126">
        <f t="shared" si="27"/>
        <v>1</v>
      </c>
      <c r="W226" s="131">
        <f>+'R E I'!C223</f>
        <v>100</v>
      </c>
      <c r="X226" s="131">
        <f>+'R E I'!D223</f>
        <v>100</v>
      </c>
      <c r="Y226" s="131">
        <f>+'R E I'!E223</f>
        <v>100</v>
      </c>
      <c r="Z226" s="131">
        <f>+'R E I'!F223</f>
        <v>100</v>
      </c>
      <c r="AA226" s="124">
        <v>4</v>
      </c>
      <c r="AB226" s="126">
        <f t="shared" si="35"/>
        <v>1</v>
      </c>
    </row>
    <row r="227" spans="1:28" x14ac:dyDescent="0.2">
      <c r="A227" s="124">
        <v>10207</v>
      </c>
      <c r="B227" s="124" t="s">
        <v>610</v>
      </c>
      <c r="C227" s="150">
        <f>+PREVISIONAL!AC233</f>
        <v>0</v>
      </c>
      <c r="D227" s="150">
        <f>+PREVISIONAL!AD233</f>
        <v>0</v>
      </c>
      <c r="E227" s="150">
        <f>+PREVISIONAL!AE233</f>
        <v>0</v>
      </c>
      <c r="F227" s="126">
        <f t="shared" si="28"/>
        <v>1</v>
      </c>
      <c r="G227" s="127">
        <f>+PATENTES!Q225</f>
        <v>314</v>
      </c>
      <c r="H227" s="127">
        <f>+PATENTES!R225</f>
        <v>47</v>
      </c>
      <c r="I227" s="127">
        <f>+PATENTES!S225</f>
        <v>361</v>
      </c>
      <c r="J227" s="126">
        <f t="shared" si="29"/>
        <v>0.86980609418282551</v>
      </c>
      <c r="K227" s="150">
        <f>+'I G'!C226</f>
        <v>0</v>
      </c>
      <c r="L227" s="150">
        <f>+'I G'!D226</f>
        <v>0</v>
      </c>
      <c r="M227" s="124">
        <f t="shared" si="30"/>
        <v>0</v>
      </c>
      <c r="N227" s="126">
        <f t="shared" si="31"/>
        <v>0</v>
      </c>
      <c r="O227" s="124">
        <f>+CGR!T229</f>
        <v>800</v>
      </c>
      <c r="P227" s="126">
        <f t="shared" si="32"/>
        <v>0.5714285714285714</v>
      </c>
      <c r="Q227" s="124">
        <f>+TM!G225</f>
        <v>81.56</v>
      </c>
      <c r="R227" s="126">
        <f t="shared" si="33"/>
        <v>0.81559999999999999</v>
      </c>
      <c r="S227" s="150">
        <f>+IRPi!C225</f>
        <v>0</v>
      </c>
      <c r="T227" s="150">
        <f>+IRPi!D225</f>
        <v>0</v>
      </c>
      <c r="U227" s="150">
        <f t="shared" si="34"/>
        <v>0</v>
      </c>
      <c r="V227" s="126">
        <f t="shared" si="27"/>
        <v>0</v>
      </c>
      <c r="W227" s="131">
        <f>+'R E I'!C224</f>
        <v>100</v>
      </c>
      <c r="X227" s="131">
        <f>+'R E I'!D224</f>
        <v>100</v>
      </c>
      <c r="Y227" s="131">
        <f>+'R E I'!E224</f>
        <v>100</v>
      </c>
      <c r="Z227" s="131">
        <f>+'R E I'!F224</f>
        <v>100</v>
      </c>
      <c r="AA227" s="124">
        <v>4</v>
      </c>
      <c r="AB227" s="126">
        <f t="shared" si="35"/>
        <v>1</v>
      </c>
    </row>
    <row r="228" spans="1:28" x14ac:dyDescent="0.2">
      <c r="A228" s="124">
        <v>10208</v>
      </c>
      <c r="B228" s="124" t="s">
        <v>611</v>
      </c>
      <c r="C228" s="150">
        <f>+PREVISIONAL!AC234</f>
        <v>0</v>
      </c>
      <c r="D228" s="150">
        <f>+PREVISIONAL!AD234</f>
        <v>1927536330</v>
      </c>
      <c r="E228" s="150">
        <f>+PREVISIONAL!AE234</f>
        <v>1927536330</v>
      </c>
      <c r="F228" s="126">
        <f t="shared" si="28"/>
        <v>0</v>
      </c>
      <c r="G228" s="127">
        <f>+PATENTES!Q226</f>
        <v>2666</v>
      </c>
      <c r="H228" s="127">
        <f>+PATENTES!R226</f>
        <v>19</v>
      </c>
      <c r="I228" s="127">
        <f>+PATENTES!S226</f>
        <v>2685</v>
      </c>
      <c r="J228" s="126">
        <f t="shared" si="29"/>
        <v>0.99292364990689008</v>
      </c>
      <c r="K228" s="150">
        <f>+'I G'!C227</f>
        <v>2217482</v>
      </c>
      <c r="L228" s="150">
        <f>+'I G'!D227</f>
        <v>3358344</v>
      </c>
      <c r="M228" s="124">
        <f t="shared" si="30"/>
        <v>0.6602903097478996</v>
      </c>
      <c r="N228" s="126">
        <f t="shared" si="31"/>
        <v>0.10490323760857473</v>
      </c>
      <c r="O228" s="124">
        <f>+CGR!T230</f>
        <v>1400</v>
      </c>
      <c r="P228" s="126">
        <f t="shared" si="32"/>
        <v>1</v>
      </c>
      <c r="Q228" s="124">
        <f>+TM!G226</f>
        <v>98.9</v>
      </c>
      <c r="R228" s="126">
        <f t="shared" si="33"/>
        <v>0.9890000000000001</v>
      </c>
      <c r="S228" s="150">
        <f>+IRPi!C226</f>
        <v>6233855</v>
      </c>
      <c r="T228" s="150">
        <f>+IRPi!D226</f>
        <v>7282816</v>
      </c>
      <c r="U228" s="150">
        <f t="shared" si="34"/>
        <v>1048961</v>
      </c>
      <c r="V228" s="126">
        <f t="shared" si="27"/>
        <v>1</v>
      </c>
      <c r="W228" s="131">
        <f>+'R E I'!C225</f>
        <v>100</v>
      </c>
      <c r="X228" s="131">
        <f>+'R E I'!D225</f>
        <v>98.8767</v>
      </c>
      <c r="Y228" s="131">
        <f>+'R E I'!E225</f>
        <v>100</v>
      </c>
      <c r="Z228" s="131">
        <f>+'R E I'!F225</f>
        <v>100</v>
      </c>
      <c r="AA228" s="124">
        <v>4</v>
      </c>
      <c r="AB228" s="126">
        <f t="shared" si="35"/>
        <v>0.99719175000000004</v>
      </c>
    </row>
    <row r="229" spans="1:28" x14ac:dyDescent="0.2">
      <c r="A229" s="124">
        <v>10209</v>
      </c>
      <c r="B229" s="124" t="s">
        <v>612</v>
      </c>
      <c r="C229" s="150">
        <f>+PREVISIONAL!AC235</f>
        <v>0</v>
      </c>
      <c r="D229" s="150">
        <f>+PREVISIONAL!AD235</f>
        <v>0</v>
      </c>
      <c r="E229" s="150">
        <f>+PREVISIONAL!AE235</f>
        <v>0</v>
      </c>
      <c r="F229" s="126">
        <f t="shared" si="28"/>
        <v>1</v>
      </c>
      <c r="G229" s="127">
        <f>+PATENTES!Q227</f>
        <v>660</v>
      </c>
      <c r="H229" s="127">
        <f>+PATENTES!R227</f>
        <v>135</v>
      </c>
      <c r="I229" s="127">
        <f>+PATENTES!S227</f>
        <v>795</v>
      </c>
      <c r="J229" s="126">
        <f t="shared" si="29"/>
        <v>0.83018867924528306</v>
      </c>
      <c r="K229" s="150">
        <f>+'I G'!C228</f>
        <v>459881</v>
      </c>
      <c r="L229" s="150">
        <f>+'I G'!D228</f>
        <v>1973303</v>
      </c>
      <c r="M229" s="124">
        <f t="shared" si="30"/>
        <v>0.23305138643178469</v>
      </c>
      <c r="N229" s="126">
        <f t="shared" si="31"/>
        <v>3.7025903008020097E-2</v>
      </c>
      <c r="O229" s="124">
        <f>+CGR!T231</f>
        <v>1400</v>
      </c>
      <c r="P229" s="126">
        <f t="shared" si="32"/>
        <v>1</v>
      </c>
      <c r="Q229" s="124">
        <f>+TM!G227</f>
        <v>99.3</v>
      </c>
      <c r="R229" s="126">
        <f t="shared" si="33"/>
        <v>0.99299999999999999</v>
      </c>
      <c r="S229" s="150">
        <f>+IRPi!C227</f>
        <v>3330334</v>
      </c>
      <c r="T229" s="150">
        <f>+IRPi!D227</f>
        <v>3777932</v>
      </c>
      <c r="U229" s="150">
        <f t="shared" si="34"/>
        <v>447598</v>
      </c>
      <c r="V229" s="126">
        <f t="shared" si="27"/>
        <v>1</v>
      </c>
      <c r="W229" s="131">
        <f>+'R E I'!C226</f>
        <v>100</v>
      </c>
      <c r="X229" s="131">
        <f>+'R E I'!D226</f>
        <v>100</v>
      </c>
      <c r="Y229" s="131">
        <f>+'R E I'!E226</f>
        <v>100</v>
      </c>
      <c r="Z229" s="131">
        <f>+'R E I'!F226</f>
        <v>100</v>
      </c>
      <c r="AA229" s="124">
        <v>4</v>
      </c>
      <c r="AB229" s="126">
        <f t="shared" si="35"/>
        <v>1</v>
      </c>
    </row>
    <row r="230" spans="1:28" x14ac:dyDescent="0.2">
      <c r="A230" s="124">
        <v>10210</v>
      </c>
      <c r="B230" s="124" t="s">
        <v>613</v>
      </c>
      <c r="C230" s="150">
        <f>+PREVISIONAL!AC236</f>
        <v>0</v>
      </c>
      <c r="D230" s="150">
        <f>+PREVISIONAL!AD236</f>
        <v>617928400</v>
      </c>
      <c r="E230" s="150">
        <f>+PREVISIONAL!AE236</f>
        <v>617928400</v>
      </c>
      <c r="F230" s="126">
        <f t="shared" si="28"/>
        <v>0</v>
      </c>
      <c r="G230" s="127">
        <f>+PATENTES!Q228</f>
        <v>644</v>
      </c>
      <c r="H230" s="127">
        <f>+PATENTES!R228</f>
        <v>78</v>
      </c>
      <c r="I230" s="127">
        <f>+PATENTES!S228</f>
        <v>722</v>
      </c>
      <c r="J230" s="126">
        <f t="shared" si="29"/>
        <v>0.89196675900277012</v>
      </c>
      <c r="K230" s="150">
        <f>+'I G'!C229</f>
        <v>555217</v>
      </c>
      <c r="L230" s="150">
        <f>+'I G'!D229</f>
        <v>2849881</v>
      </c>
      <c r="M230" s="124">
        <f t="shared" si="30"/>
        <v>0.19482111709225752</v>
      </c>
      <c r="N230" s="126">
        <f t="shared" si="31"/>
        <v>3.0952091278304669E-2</v>
      </c>
      <c r="O230" s="124">
        <f>+CGR!T232</f>
        <v>1400</v>
      </c>
      <c r="P230" s="126">
        <f t="shared" si="32"/>
        <v>1</v>
      </c>
      <c r="Q230" s="124">
        <f>+TM!G228</f>
        <v>98.63</v>
      </c>
      <c r="R230" s="126">
        <f t="shared" si="33"/>
        <v>0.98629999999999995</v>
      </c>
      <c r="S230" s="150">
        <f>+IRPi!C228</f>
        <v>3560850</v>
      </c>
      <c r="T230" s="150">
        <f>+IRPi!D228</f>
        <v>3872334</v>
      </c>
      <c r="U230" s="150">
        <f t="shared" si="34"/>
        <v>311484</v>
      </c>
      <c r="V230" s="126">
        <f t="shared" si="27"/>
        <v>1</v>
      </c>
      <c r="W230" s="131">
        <f>+'R E I'!C227</f>
        <v>100</v>
      </c>
      <c r="X230" s="131">
        <f>+'R E I'!D227</f>
        <v>100</v>
      </c>
      <c r="Y230" s="131">
        <f>+'R E I'!E227</f>
        <v>100</v>
      </c>
      <c r="Z230" s="131">
        <f>+'R E I'!F227</f>
        <v>100</v>
      </c>
      <c r="AA230" s="124">
        <v>4</v>
      </c>
      <c r="AB230" s="126">
        <f t="shared" si="35"/>
        <v>1</v>
      </c>
    </row>
    <row r="231" spans="1:28" x14ac:dyDescent="0.2">
      <c r="A231" s="124">
        <v>10301</v>
      </c>
      <c r="B231" s="124" t="s">
        <v>614</v>
      </c>
      <c r="C231" s="150">
        <f>+PREVISIONAL!AC237</f>
        <v>0</v>
      </c>
      <c r="D231" s="150">
        <f>+PREVISIONAL!AD237</f>
        <v>0</v>
      </c>
      <c r="E231" s="150">
        <f>+PREVISIONAL!AE237</f>
        <v>0</v>
      </c>
      <c r="F231" s="126">
        <f t="shared" si="28"/>
        <v>1</v>
      </c>
      <c r="G231" s="127">
        <f>+PATENTES!Q229</f>
        <v>11436</v>
      </c>
      <c r="H231" s="127">
        <f>+PATENTES!R229</f>
        <v>2165</v>
      </c>
      <c r="I231" s="127">
        <f>+PATENTES!S229</f>
        <v>13601</v>
      </c>
      <c r="J231" s="126">
        <f t="shared" si="29"/>
        <v>0.84082052790236017</v>
      </c>
      <c r="K231" s="150">
        <f>+'I G'!C230</f>
        <v>19341694</v>
      </c>
      <c r="L231" s="150">
        <f>+'I G'!D230</f>
        <v>21191691</v>
      </c>
      <c r="M231" s="124">
        <f t="shared" si="30"/>
        <v>0.91270177542698216</v>
      </c>
      <c r="N231" s="126">
        <f t="shared" si="31"/>
        <v>0.14500496190825599</v>
      </c>
      <c r="O231" s="124">
        <f>+CGR!T233</f>
        <v>1400</v>
      </c>
      <c r="P231" s="126">
        <f t="shared" si="32"/>
        <v>1</v>
      </c>
      <c r="Q231" s="124">
        <f>+TM!G229</f>
        <v>98.05</v>
      </c>
      <c r="R231" s="126">
        <f t="shared" si="33"/>
        <v>0.98049999999999993</v>
      </c>
      <c r="S231" s="150">
        <f>+IRPi!C229</f>
        <v>36225960</v>
      </c>
      <c r="T231" s="150">
        <f>+IRPi!D229</f>
        <v>41567310</v>
      </c>
      <c r="U231" s="150">
        <f t="shared" si="34"/>
        <v>5341350</v>
      </c>
      <c r="V231" s="126">
        <f t="shared" si="27"/>
        <v>1</v>
      </c>
      <c r="W231" s="131">
        <f>+'R E I'!C228</f>
        <v>100</v>
      </c>
      <c r="X231" s="131">
        <f>+'R E I'!D228</f>
        <v>100</v>
      </c>
      <c r="Y231" s="131">
        <f>+'R E I'!E228</f>
        <v>100</v>
      </c>
      <c r="Z231" s="131">
        <f>+'R E I'!F228</f>
        <v>100</v>
      </c>
      <c r="AA231" s="124">
        <v>4</v>
      </c>
      <c r="AB231" s="126">
        <f t="shared" si="35"/>
        <v>1</v>
      </c>
    </row>
    <row r="232" spans="1:28" x14ac:dyDescent="0.2">
      <c r="A232" s="124">
        <v>10302</v>
      </c>
      <c r="B232" s="124" t="s">
        <v>615</v>
      </c>
      <c r="C232" s="150">
        <f>+PREVISIONAL!AC238</f>
        <v>0</v>
      </c>
      <c r="D232" s="150">
        <f>+PREVISIONAL!AD238</f>
        <v>0</v>
      </c>
      <c r="E232" s="150">
        <f>+PREVISIONAL!AE238</f>
        <v>0</v>
      </c>
      <c r="F232" s="126">
        <f t="shared" si="28"/>
        <v>1</v>
      </c>
      <c r="G232" s="127">
        <f>+PATENTES!Q230</f>
        <v>260</v>
      </c>
      <c r="H232" s="127">
        <f>+PATENTES!R230</f>
        <v>61</v>
      </c>
      <c r="I232" s="127">
        <f>+PATENTES!S230</f>
        <v>321</v>
      </c>
      <c r="J232" s="126">
        <f t="shared" si="29"/>
        <v>0.8099688473520249</v>
      </c>
      <c r="K232" s="150">
        <f>+'I G'!C231</f>
        <v>1170566</v>
      </c>
      <c r="L232" s="150">
        <f>+'I G'!D231</f>
        <v>1820210</v>
      </c>
      <c r="M232" s="124">
        <f t="shared" si="30"/>
        <v>0.64309392872251003</v>
      </c>
      <c r="N232" s="126">
        <f t="shared" si="31"/>
        <v>0.10217117260916139</v>
      </c>
      <c r="O232" s="124">
        <f>+CGR!T234</f>
        <v>1400</v>
      </c>
      <c r="P232" s="126">
        <f t="shared" si="32"/>
        <v>1</v>
      </c>
      <c r="Q232" s="124">
        <f>+TM!G230</f>
        <v>96.66</v>
      </c>
      <c r="R232" s="126">
        <f t="shared" si="33"/>
        <v>0.96660000000000001</v>
      </c>
      <c r="S232" s="150">
        <f>+IRPi!C230</f>
        <v>3396067</v>
      </c>
      <c r="T232" s="150">
        <f>+IRPi!D230</f>
        <v>3988878</v>
      </c>
      <c r="U232" s="150">
        <f t="shared" si="34"/>
        <v>592811</v>
      </c>
      <c r="V232" s="126">
        <f t="shared" si="27"/>
        <v>1</v>
      </c>
      <c r="W232" s="131">
        <f>+'R E I'!C229</f>
        <v>100</v>
      </c>
      <c r="X232" s="131">
        <f>+'R E I'!D229</f>
        <v>98.8767</v>
      </c>
      <c r="Y232" s="131">
        <f>+'R E I'!E229</f>
        <v>100</v>
      </c>
      <c r="Z232" s="131">
        <f>+'R E I'!F229</f>
        <v>0</v>
      </c>
      <c r="AA232" s="124">
        <v>4</v>
      </c>
      <c r="AB232" s="126">
        <f t="shared" si="35"/>
        <v>0.74719175000000004</v>
      </c>
    </row>
    <row r="233" spans="1:28" x14ac:dyDescent="0.2">
      <c r="A233" s="124">
        <v>10303</v>
      </c>
      <c r="B233" s="124" t="s">
        <v>616</v>
      </c>
      <c r="C233" s="150">
        <f>+PREVISIONAL!AC239</f>
        <v>0</v>
      </c>
      <c r="D233" s="150">
        <f>+PREVISIONAL!AD239</f>
        <v>0</v>
      </c>
      <c r="E233" s="150">
        <f>+PREVISIONAL!AE239</f>
        <v>0</v>
      </c>
      <c r="F233" s="126">
        <f t="shared" si="28"/>
        <v>1</v>
      </c>
      <c r="G233" s="127">
        <f>+PATENTES!Q231</f>
        <v>1198</v>
      </c>
      <c r="H233" s="127">
        <f>+PATENTES!R231</f>
        <v>163</v>
      </c>
      <c r="I233" s="127">
        <f>+PATENTES!S231</f>
        <v>1361</v>
      </c>
      <c r="J233" s="126">
        <f t="shared" si="29"/>
        <v>0.88023512123438652</v>
      </c>
      <c r="K233" s="150">
        <f>+'I G'!C232</f>
        <v>2122001</v>
      </c>
      <c r="L233" s="150">
        <f>+'I G'!D232</f>
        <v>2908875</v>
      </c>
      <c r="M233" s="124">
        <f t="shared" si="30"/>
        <v>0.72949198573331619</v>
      </c>
      <c r="N233" s="126">
        <f t="shared" si="31"/>
        <v>0.1158976134939053</v>
      </c>
      <c r="O233" s="124">
        <f>+CGR!T235</f>
        <v>1400</v>
      </c>
      <c r="P233" s="126">
        <f t="shared" si="32"/>
        <v>1</v>
      </c>
      <c r="Q233" s="124">
        <f>+TM!G231</f>
        <v>99.89</v>
      </c>
      <c r="R233" s="126">
        <f t="shared" si="33"/>
        <v>0.99890000000000001</v>
      </c>
      <c r="S233" s="150">
        <f>+IRPi!C231</f>
        <v>5004023</v>
      </c>
      <c r="T233" s="150">
        <f>+IRPi!D231</f>
        <v>6636944</v>
      </c>
      <c r="U233" s="150">
        <f t="shared" si="34"/>
        <v>1632921</v>
      </c>
      <c r="V233" s="126">
        <f t="shared" si="27"/>
        <v>1</v>
      </c>
      <c r="W233" s="131">
        <f>+'R E I'!C230</f>
        <v>100</v>
      </c>
      <c r="X233" s="131">
        <f>+'R E I'!D230</f>
        <v>100</v>
      </c>
      <c r="Y233" s="131">
        <f>+'R E I'!E230</f>
        <v>100</v>
      </c>
      <c r="Z233" s="131">
        <f>+'R E I'!F230</f>
        <v>100</v>
      </c>
      <c r="AA233" s="124">
        <v>4</v>
      </c>
      <c r="AB233" s="126">
        <f t="shared" si="35"/>
        <v>1</v>
      </c>
    </row>
    <row r="234" spans="1:28" x14ac:dyDescent="0.2">
      <c r="A234" s="124">
        <v>10304</v>
      </c>
      <c r="B234" s="124" t="s">
        <v>617</v>
      </c>
      <c r="C234" s="150">
        <f>+PREVISIONAL!AC240</f>
        <v>0</v>
      </c>
      <c r="D234" s="150">
        <f>+PREVISIONAL!AD240</f>
        <v>0</v>
      </c>
      <c r="E234" s="150">
        <f>+PREVISIONAL!AE240</f>
        <v>0</v>
      </c>
      <c r="F234" s="126">
        <f t="shared" si="28"/>
        <v>1</v>
      </c>
      <c r="G234" s="127">
        <f>+PATENTES!Q232</f>
        <v>0</v>
      </c>
      <c r="H234" s="127">
        <f>+PATENTES!R232</f>
        <v>0</v>
      </c>
      <c r="I234" s="127">
        <f>+PATENTES!S232</f>
        <v>0</v>
      </c>
      <c r="J234" s="126">
        <f t="shared" si="29"/>
        <v>0</v>
      </c>
      <c r="K234" s="150">
        <f>+'I G'!C233</f>
        <v>0</v>
      </c>
      <c r="L234" s="150">
        <f>+'I G'!D233</f>
        <v>0</v>
      </c>
      <c r="M234" s="124">
        <f t="shared" si="30"/>
        <v>0</v>
      </c>
      <c r="N234" s="126">
        <f t="shared" si="31"/>
        <v>0</v>
      </c>
      <c r="O234" s="124">
        <f>+CGR!T236</f>
        <v>1400</v>
      </c>
      <c r="P234" s="126">
        <f t="shared" si="32"/>
        <v>1</v>
      </c>
      <c r="Q234" s="124">
        <f>+TM!G232</f>
        <v>68.63</v>
      </c>
      <c r="R234" s="126">
        <f t="shared" si="33"/>
        <v>0.68629999999999991</v>
      </c>
      <c r="S234" s="150">
        <f>+IRPi!C232</f>
        <v>0</v>
      </c>
      <c r="T234" s="150">
        <f>+IRPi!D232</f>
        <v>0</v>
      </c>
      <c r="U234" s="150">
        <f t="shared" si="34"/>
        <v>0</v>
      </c>
      <c r="V234" s="126">
        <f t="shared" si="27"/>
        <v>0</v>
      </c>
      <c r="W234" s="131">
        <f>+'R E I'!C231</f>
        <v>4.17</v>
      </c>
      <c r="X234" s="131">
        <f>+'R E I'!D231</f>
        <v>0</v>
      </c>
      <c r="Y234" s="131">
        <f>+'R E I'!E231</f>
        <v>100</v>
      </c>
      <c r="Z234" s="131">
        <f>+'R E I'!F231</f>
        <v>100</v>
      </c>
      <c r="AA234" s="124">
        <v>4</v>
      </c>
      <c r="AB234" s="126">
        <f t="shared" si="35"/>
        <v>0.51042500000000002</v>
      </c>
    </row>
    <row r="235" spans="1:28" x14ac:dyDescent="0.2">
      <c r="A235" s="124">
        <v>10305</v>
      </c>
      <c r="B235" s="124" t="s">
        <v>618</v>
      </c>
      <c r="C235" s="150">
        <f>+PREVISIONAL!AC241</f>
        <v>0</v>
      </c>
      <c r="D235" s="150">
        <f>+PREVISIONAL!AD241</f>
        <v>0</v>
      </c>
      <c r="E235" s="150">
        <f>+PREVISIONAL!AE241</f>
        <v>0</v>
      </c>
      <c r="F235" s="126">
        <f t="shared" si="28"/>
        <v>1</v>
      </c>
      <c r="G235" s="127">
        <f>+PATENTES!Q233</f>
        <v>243</v>
      </c>
      <c r="H235" s="127">
        <f>+PATENTES!R233</f>
        <v>58</v>
      </c>
      <c r="I235" s="127">
        <f>+PATENTES!S233</f>
        <v>301</v>
      </c>
      <c r="J235" s="126">
        <f t="shared" si="29"/>
        <v>0.80730897009966773</v>
      </c>
      <c r="K235" s="150">
        <f>+'I G'!C234</f>
        <v>1114589</v>
      </c>
      <c r="L235" s="150">
        <f>+'I G'!D234</f>
        <v>2050782</v>
      </c>
      <c r="M235" s="124">
        <f t="shared" si="30"/>
        <v>0.54349462790291703</v>
      </c>
      <c r="N235" s="126">
        <f t="shared" si="31"/>
        <v>8.6347391818686281E-2</v>
      </c>
      <c r="O235" s="124">
        <f>+CGR!T237</f>
        <v>1400</v>
      </c>
      <c r="P235" s="126">
        <f t="shared" si="32"/>
        <v>1</v>
      </c>
      <c r="Q235" s="124">
        <f>+TM!G233</f>
        <v>99.81</v>
      </c>
      <c r="R235" s="126">
        <f t="shared" si="33"/>
        <v>0.99809999999999999</v>
      </c>
      <c r="S235" s="150">
        <f>+IRPi!C233</f>
        <v>3796274</v>
      </c>
      <c r="T235" s="150">
        <f>+IRPi!D233</f>
        <v>4690978</v>
      </c>
      <c r="U235" s="150">
        <f t="shared" si="34"/>
        <v>894704</v>
      </c>
      <c r="V235" s="126">
        <f t="shared" si="27"/>
        <v>1</v>
      </c>
      <c r="W235" s="131">
        <f>+'R E I'!C232</f>
        <v>100</v>
      </c>
      <c r="X235" s="131">
        <f>+'R E I'!D232</f>
        <v>100</v>
      </c>
      <c r="Y235" s="131">
        <f>+'R E I'!E232</f>
        <v>100</v>
      </c>
      <c r="Z235" s="131">
        <f>+'R E I'!F232</f>
        <v>100</v>
      </c>
      <c r="AA235" s="124">
        <v>4</v>
      </c>
      <c r="AB235" s="126">
        <f t="shared" si="35"/>
        <v>1</v>
      </c>
    </row>
    <row r="236" spans="1:28" x14ac:dyDescent="0.2">
      <c r="A236" s="124">
        <v>10306</v>
      </c>
      <c r="B236" s="124" t="s">
        <v>619</v>
      </c>
      <c r="C236" s="150">
        <f>+PREVISIONAL!AC242</f>
        <v>1729336220</v>
      </c>
      <c r="D236" s="150">
        <f>+PREVISIONAL!AD242</f>
        <v>0</v>
      </c>
      <c r="E236" s="150">
        <f>+PREVISIONAL!AE242</f>
        <v>1729336220</v>
      </c>
      <c r="F236" s="126">
        <f t="shared" si="28"/>
        <v>0</v>
      </c>
      <c r="G236" s="127">
        <f>+PATENTES!Q234</f>
        <v>156</v>
      </c>
      <c r="H236" s="127">
        <f>+PATENTES!R234</f>
        <v>23</v>
      </c>
      <c r="I236" s="127">
        <f>+PATENTES!S234</f>
        <v>179</v>
      </c>
      <c r="J236" s="126">
        <f t="shared" si="29"/>
        <v>0.87150837988826813</v>
      </c>
      <c r="K236" s="150">
        <f>+'I G'!C235</f>
        <v>670111</v>
      </c>
      <c r="L236" s="150">
        <f>+'I G'!D235</f>
        <v>2551144</v>
      </c>
      <c r="M236" s="124">
        <f t="shared" si="30"/>
        <v>0.26267078612575379</v>
      </c>
      <c r="N236" s="126">
        <f t="shared" si="31"/>
        <v>4.1731667848194889E-2</v>
      </c>
      <c r="O236" s="124">
        <f>+CGR!T238</f>
        <v>1400</v>
      </c>
      <c r="P236" s="126">
        <f t="shared" si="32"/>
        <v>1</v>
      </c>
      <c r="Q236" s="124">
        <f>+TM!G234</f>
        <v>94.56</v>
      </c>
      <c r="R236" s="126">
        <f t="shared" si="33"/>
        <v>0.9456</v>
      </c>
      <c r="S236" s="150">
        <f>+IRPi!C234</f>
        <v>3916633</v>
      </c>
      <c r="T236" s="150">
        <f>+IRPi!D234</f>
        <v>4909236</v>
      </c>
      <c r="U236" s="150">
        <f t="shared" si="34"/>
        <v>992603</v>
      </c>
      <c r="V236" s="126">
        <f t="shared" si="27"/>
        <v>1</v>
      </c>
      <c r="W236" s="131">
        <f>+'R E I'!C233</f>
        <v>95.83</v>
      </c>
      <c r="X236" s="131">
        <f>+'R E I'!D233</f>
        <v>89.19</v>
      </c>
      <c r="Y236" s="131">
        <f>+'R E I'!E233</f>
        <v>100</v>
      </c>
      <c r="Z236" s="131">
        <f>+'R E I'!F233</f>
        <v>0</v>
      </c>
      <c r="AA236" s="124">
        <v>4</v>
      </c>
      <c r="AB236" s="126">
        <f t="shared" si="35"/>
        <v>0.71254999999999991</v>
      </c>
    </row>
    <row r="237" spans="1:28" x14ac:dyDescent="0.2">
      <c r="A237" s="124">
        <v>10307</v>
      </c>
      <c r="B237" s="124" t="s">
        <v>620</v>
      </c>
      <c r="C237" s="150">
        <f>+PREVISIONAL!AC243</f>
        <v>767005909</v>
      </c>
      <c r="D237" s="150">
        <f>+PREVISIONAL!AD243</f>
        <v>0</v>
      </c>
      <c r="E237" s="150">
        <f>+PREVISIONAL!AE243</f>
        <v>767005909</v>
      </c>
      <c r="F237" s="126">
        <f t="shared" si="28"/>
        <v>0</v>
      </c>
      <c r="G237" s="127">
        <f>+PATENTES!Q235</f>
        <v>460</v>
      </c>
      <c r="H237" s="127">
        <f>+PATENTES!R235</f>
        <v>0</v>
      </c>
      <c r="I237" s="127">
        <f>+PATENTES!S235</f>
        <v>460</v>
      </c>
      <c r="J237" s="126">
        <f t="shared" si="29"/>
        <v>1</v>
      </c>
      <c r="K237" s="150">
        <f>+'I G'!C236</f>
        <v>1459786</v>
      </c>
      <c r="L237" s="150">
        <f>+'I G'!D236</f>
        <v>1980722</v>
      </c>
      <c r="M237" s="124">
        <f t="shared" si="30"/>
        <v>0.73699691324678573</v>
      </c>
      <c r="N237" s="126">
        <f t="shared" si="31"/>
        <v>0.11708995447265026</v>
      </c>
      <c r="O237" s="124">
        <f>+CGR!T239</f>
        <v>1400</v>
      </c>
      <c r="P237" s="126">
        <f t="shared" si="32"/>
        <v>1</v>
      </c>
      <c r="Q237" s="124">
        <f>+TM!G235</f>
        <v>79.91</v>
      </c>
      <c r="R237" s="126">
        <f t="shared" si="33"/>
        <v>0.79909999999999992</v>
      </c>
      <c r="S237" s="150">
        <f>+IRPi!C235</f>
        <v>3744867</v>
      </c>
      <c r="T237" s="150">
        <f>+IRPi!D235</f>
        <v>4331049</v>
      </c>
      <c r="U237" s="150">
        <f t="shared" si="34"/>
        <v>586182</v>
      </c>
      <c r="V237" s="126">
        <f t="shared" si="27"/>
        <v>1</v>
      </c>
      <c r="W237" s="131">
        <f>+'R E I'!C234</f>
        <v>100</v>
      </c>
      <c r="X237" s="131">
        <f>+'R E I'!D234</f>
        <v>100</v>
      </c>
      <c r="Y237" s="131">
        <f>+'R E I'!E234</f>
        <v>100</v>
      </c>
      <c r="Z237" s="131">
        <f>+'R E I'!F234</f>
        <v>100</v>
      </c>
      <c r="AA237" s="124">
        <v>4</v>
      </c>
      <c r="AB237" s="126">
        <f t="shared" si="35"/>
        <v>1</v>
      </c>
    </row>
    <row r="238" spans="1:28" x14ac:dyDescent="0.2">
      <c r="A238" s="124">
        <v>10401</v>
      </c>
      <c r="B238" s="124" t="s">
        <v>621</v>
      </c>
      <c r="C238" s="150">
        <f>+PREVISIONAL!AC244</f>
        <v>20210072</v>
      </c>
      <c r="D238" s="150">
        <f>+PREVISIONAL!AD244</f>
        <v>0</v>
      </c>
      <c r="E238" s="150">
        <f>+PREVISIONAL!AE244</f>
        <v>20210072</v>
      </c>
      <c r="F238" s="126">
        <f t="shared" si="28"/>
        <v>0</v>
      </c>
      <c r="G238" s="127">
        <f>+PATENTES!Q236</f>
        <v>720</v>
      </c>
      <c r="H238" s="127">
        <f>+PATENTES!R236</f>
        <v>45</v>
      </c>
      <c r="I238" s="127">
        <f>+PATENTES!S236</f>
        <v>765</v>
      </c>
      <c r="J238" s="126">
        <f t="shared" si="29"/>
        <v>0.94117647058823528</v>
      </c>
      <c r="K238" s="150">
        <f>+'I G'!C237</f>
        <v>561429</v>
      </c>
      <c r="L238" s="150">
        <f>+'I G'!D237</f>
        <v>2189581</v>
      </c>
      <c r="M238" s="124">
        <f t="shared" si="30"/>
        <v>0.25640933128301718</v>
      </c>
      <c r="N238" s="126">
        <f t="shared" si="31"/>
        <v>4.0736882864308412E-2</v>
      </c>
      <c r="O238" s="124">
        <f>+CGR!T240</f>
        <v>1400</v>
      </c>
      <c r="P238" s="126">
        <f t="shared" si="32"/>
        <v>1</v>
      </c>
      <c r="Q238" s="124">
        <f>+TM!G236</f>
        <v>98.22</v>
      </c>
      <c r="R238" s="126">
        <f t="shared" si="33"/>
        <v>0.98219999999999996</v>
      </c>
      <c r="S238" s="150">
        <f>+IRPi!C236</f>
        <v>3172147</v>
      </c>
      <c r="T238" s="150">
        <f>+IRPi!D236</f>
        <v>3285540</v>
      </c>
      <c r="U238" s="150">
        <f t="shared" si="34"/>
        <v>113393</v>
      </c>
      <c r="V238" s="126">
        <f t="shared" si="27"/>
        <v>1</v>
      </c>
      <c r="W238" s="131">
        <f>+'R E I'!C235</f>
        <v>100</v>
      </c>
      <c r="X238" s="131">
        <f>+'R E I'!D235</f>
        <v>100</v>
      </c>
      <c r="Y238" s="131">
        <f>+'R E I'!E235</f>
        <v>100</v>
      </c>
      <c r="Z238" s="131">
        <f>+'R E I'!F235</f>
        <v>100</v>
      </c>
      <c r="AA238" s="124">
        <v>4</v>
      </c>
      <c r="AB238" s="126">
        <f t="shared" si="35"/>
        <v>1</v>
      </c>
    </row>
    <row r="239" spans="1:28" x14ac:dyDescent="0.2">
      <c r="A239" s="124">
        <v>10402</v>
      </c>
      <c r="B239" s="124" t="s">
        <v>622</v>
      </c>
      <c r="C239" s="150">
        <f>+PREVISIONAL!AC245</f>
        <v>0</v>
      </c>
      <c r="D239" s="150">
        <f>+PREVISIONAL!AD245</f>
        <v>0</v>
      </c>
      <c r="E239" s="150">
        <f>+PREVISIONAL!AE245</f>
        <v>0</v>
      </c>
      <c r="F239" s="126">
        <f t="shared" si="28"/>
        <v>1</v>
      </c>
      <c r="G239" s="127">
        <f>+PATENTES!Q237</f>
        <v>401</v>
      </c>
      <c r="H239" s="127">
        <f>+PATENTES!R237</f>
        <v>2</v>
      </c>
      <c r="I239" s="127">
        <f>+PATENTES!S237</f>
        <v>403</v>
      </c>
      <c r="J239" s="126">
        <f t="shared" si="29"/>
        <v>0.99503722084367241</v>
      </c>
      <c r="K239" s="150">
        <f>+'I G'!C238</f>
        <v>333368</v>
      </c>
      <c r="L239" s="150">
        <f>+'I G'!D238</f>
        <v>1602656</v>
      </c>
      <c r="M239" s="124">
        <f t="shared" si="30"/>
        <v>0.20800970389154005</v>
      </c>
      <c r="N239" s="126">
        <f t="shared" si="31"/>
        <v>3.3047420309037651E-2</v>
      </c>
      <c r="O239" s="124">
        <f>+CGR!T241</f>
        <v>1400</v>
      </c>
      <c r="P239" s="126">
        <f t="shared" si="32"/>
        <v>1</v>
      </c>
      <c r="Q239" s="124">
        <f>+TM!G237</f>
        <v>86.9</v>
      </c>
      <c r="R239" s="126">
        <f t="shared" si="33"/>
        <v>0.86900000000000011</v>
      </c>
      <c r="S239" s="150">
        <f>+IRPi!C237</f>
        <v>2810805</v>
      </c>
      <c r="T239" s="150">
        <f>+IRPi!D237</f>
        <v>2964891</v>
      </c>
      <c r="U239" s="150">
        <f t="shared" si="34"/>
        <v>154086</v>
      </c>
      <c r="V239" s="126">
        <f t="shared" si="27"/>
        <v>1</v>
      </c>
      <c r="W239" s="131">
        <f>+'R E I'!C236</f>
        <v>100</v>
      </c>
      <c r="X239" s="131">
        <f>+'R E I'!D236</f>
        <v>100</v>
      </c>
      <c r="Y239" s="131">
        <f>+'R E I'!E236</f>
        <v>91.67</v>
      </c>
      <c r="Z239" s="131">
        <f>+'R E I'!F236</f>
        <v>100</v>
      </c>
      <c r="AA239" s="124">
        <v>4</v>
      </c>
      <c r="AB239" s="126">
        <f t="shared" si="35"/>
        <v>0.97917500000000002</v>
      </c>
    </row>
    <row r="240" spans="1:28" x14ac:dyDescent="0.2">
      <c r="A240" s="124">
        <v>10403</v>
      </c>
      <c r="B240" s="124" t="s">
        <v>623</v>
      </c>
      <c r="C240" s="150">
        <f>+PREVISIONAL!AC246</f>
        <v>0</v>
      </c>
      <c r="D240" s="150">
        <f>+PREVISIONAL!AD246</f>
        <v>0</v>
      </c>
      <c r="E240" s="150">
        <f>+PREVISIONAL!AE246</f>
        <v>0</v>
      </c>
      <c r="F240" s="126">
        <f t="shared" si="28"/>
        <v>1</v>
      </c>
      <c r="G240" s="127">
        <f>+PATENTES!Q238</f>
        <v>532</v>
      </c>
      <c r="H240" s="127">
        <f>+PATENTES!R238</f>
        <v>0</v>
      </c>
      <c r="I240" s="127">
        <f>+PATENTES!S238</f>
        <v>532</v>
      </c>
      <c r="J240" s="126">
        <f t="shared" si="29"/>
        <v>1</v>
      </c>
      <c r="K240" s="150">
        <f>+'I G'!C239</f>
        <v>937449</v>
      </c>
      <c r="L240" s="150">
        <f>+'I G'!D239</f>
        <v>2482640</v>
      </c>
      <c r="M240" s="124">
        <f t="shared" si="30"/>
        <v>0.37760166596848516</v>
      </c>
      <c r="N240" s="126">
        <f t="shared" si="31"/>
        <v>5.9991244308294459E-2</v>
      </c>
      <c r="O240" s="124">
        <f>+CGR!T242</f>
        <v>1400</v>
      </c>
      <c r="P240" s="126">
        <f t="shared" si="32"/>
        <v>1</v>
      </c>
      <c r="Q240" s="124">
        <f>+TM!G238</f>
        <v>87.03</v>
      </c>
      <c r="R240" s="126">
        <f t="shared" si="33"/>
        <v>0.87029999999999996</v>
      </c>
      <c r="S240" s="150">
        <f>+IRPi!C238</f>
        <v>3282192</v>
      </c>
      <c r="T240" s="150">
        <f>+IRPi!D238</f>
        <v>4087962</v>
      </c>
      <c r="U240" s="150">
        <f t="shared" si="34"/>
        <v>805770</v>
      </c>
      <c r="V240" s="126">
        <f t="shared" si="27"/>
        <v>1</v>
      </c>
      <c r="W240" s="131">
        <f>+'R E I'!C237</f>
        <v>100</v>
      </c>
      <c r="X240" s="131">
        <f>+'R E I'!D237</f>
        <v>100</v>
      </c>
      <c r="Y240" s="131">
        <f>+'R E I'!E237</f>
        <v>100</v>
      </c>
      <c r="Z240" s="131">
        <f>+'R E I'!F237</f>
        <v>100</v>
      </c>
      <c r="AA240" s="124">
        <v>4</v>
      </c>
      <c r="AB240" s="126">
        <f t="shared" si="35"/>
        <v>1</v>
      </c>
    </row>
    <row r="241" spans="1:28" x14ac:dyDescent="0.2">
      <c r="A241" s="124">
        <v>10404</v>
      </c>
      <c r="B241" s="124" t="s">
        <v>624</v>
      </c>
      <c r="C241" s="150">
        <f>+PREVISIONAL!AC247</f>
        <v>0</v>
      </c>
      <c r="D241" s="150">
        <f>+PREVISIONAL!AD247</f>
        <v>0</v>
      </c>
      <c r="E241" s="150">
        <f>+PREVISIONAL!AE247</f>
        <v>0</v>
      </c>
      <c r="F241" s="126">
        <f t="shared" si="28"/>
        <v>1</v>
      </c>
      <c r="G241" s="127">
        <f>+PATENTES!Q239</f>
        <v>291</v>
      </c>
      <c r="H241" s="127">
        <f>+PATENTES!R239</f>
        <v>49</v>
      </c>
      <c r="I241" s="127">
        <f>+PATENTES!S239</f>
        <v>340</v>
      </c>
      <c r="J241" s="126">
        <f t="shared" si="29"/>
        <v>0.85588235294117643</v>
      </c>
      <c r="K241" s="150">
        <f>+'I G'!C240</f>
        <v>202272</v>
      </c>
      <c r="L241" s="150">
        <f>+'I G'!D240</f>
        <v>1657262</v>
      </c>
      <c r="M241" s="124">
        <f t="shared" si="30"/>
        <v>0.12205191454338542</v>
      </c>
      <c r="N241" s="126">
        <f t="shared" si="31"/>
        <v>1.9390926692252501E-2</v>
      </c>
      <c r="O241" s="124">
        <f>+CGR!T243</f>
        <v>1400</v>
      </c>
      <c r="P241" s="126">
        <f t="shared" si="32"/>
        <v>1</v>
      </c>
      <c r="Q241" s="124">
        <f>+TM!G239</f>
        <v>85.68</v>
      </c>
      <c r="R241" s="126">
        <f t="shared" si="33"/>
        <v>0.85680000000000012</v>
      </c>
      <c r="S241" s="150">
        <f>+IRPi!C239</f>
        <v>1756150</v>
      </c>
      <c r="T241" s="150">
        <f>+IRPi!D239</f>
        <v>2261222</v>
      </c>
      <c r="U241" s="150">
        <f t="shared" si="34"/>
        <v>505072</v>
      </c>
      <c r="V241" s="126">
        <f t="shared" si="27"/>
        <v>1</v>
      </c>
      <c r="W241" s="131">
        <f>+'R E I'!C238</f>
        <v>100</v>
      </c>
      <c r="X241" s="131">
        <f>+'R E I'!D238</f>
        <v>100</v>
      </c>
      <c r="Y241" s="131">
        <f>+'R E I'!E238</f>
        <v>58.330000000000005</v>
      </c>
      <c r="Z241" s="131">
        <f>+'R E I'!F238</f>
        <v>100</v>
      </c>
      <c r="AA241" s="124">
        <v>4</v>
      </c>
      <c r="AB241" s="126">
        <f t="shared" si="35"/>
        <v>0.89582499999999998</v>
      </c>
    </row>
    <row r="242" spans="1:28" x14ac:dyDescent="0.2">
      <c r="A242" s="124">
        <v>11101</v>
      </c>
      <c r="B242" s="124" t="s">
        <v>634</v>
      </c>
      <c r="C242" s="150">
        <f>+PREVISIONAL!AC248</f>
        <v>0</v>
      </c>
      <c r="D242" s="150">
        <f>+PREVISIONAL!AD248</f>
        <v>0</v>
      </c>
      <c r="E242" s="150">
        <f>+PREVISIONAL!AE248</f>
        <v>0</v>
      </c>
      <c r="F242" s="126">
        <f t="shared" si="28"/>
        <v>1</v>
      </c>
      <c r="G242" s="127">
        <f>+PATENTES!Q240</f>
        <v>2835</v>
      </c>
      <c r="H242" s="127">
        <f>+PATENTES!R240</f>
        <v>1908</v>
      </c>
      <c r="I242" s="127">
        <f>+PATENTES!S240</f>
        <v>4743</v>
      </c>
      <c r="J242" s="126">
        <f t="shared" si="29"/>
        <v>0.59772296015180271</v>
      </c>
      <c r="K242" s="150">
        <f>+'I G'!C241</f>
        <v>5613887</v>
      </c>
      <c r="L242" s="150">
        <f>+'I G'!D241</f>
        <v>7204759</v>
      </c>
      <c r="M242" s="124">
        <f t="shared" si="30"/>
        <v>0.77919150383794933</v>
      </c>
      <c r="N242" s="126">
        <f t="shared" si="31"/>
        <v>0.12379359542759834</v>
      </c>
      <c r="O242" s="124">
        <f>+CGR!T244</f>
        <v>1400</v>
      </c>
      <c r="P242" s="126">
        <f t="shared" si="32"/>
        <v>1</v>
      </c>
      <c r="Q242" s="124">
        <f>+TM!G240</f>
        <v>93.2</v>
      </c>
      <c r="R242" s="126">
        <f t="shared" si="33"/>
        <v>0.93200000000000005</v>
      </c>
      <c r="S242" s="150">
        <f>+IRPi!C240</f>
        <v>14656407</v>
      </c>
      <c r="T242" s="150">
        <f>+IRPi!D240</f>
        <v>18650777</v>
      </c>
      <c r="U242" s="150">
        <f t="shared" si="34"/>
        <v>3994370</v>
      </c>
      <c r="V242" s="126">
        <f t="shared" si="27"/>
        <v>1</v>
      </c>
      <c r="W242" s="131">
        <f>+'R E I'!C239</f>
        <v>100</v>
      </c>
      <c r="X242" s="131">
        <f>+'R E I'!D239</f>
        <v>100</v>
      </c>
      <c r="Y242" s="131">
        <f>+'R E I'!E239</f>
        <v>100</v>
      </c>
      <c r="Z242" s="131">
        <f>+'R E I'!F239</f>
        <v>100</v>
      </c>
      <c r="AA242" s="124">
        <v>4</v>
      </c>
      <c r="AB242" s="126">
        <f t="shared" si="35"/>
        <v>1</v>
      </c>
    </row>
    <row r="243" spans="1:28" x14ac:dyDescent="0.2">
      <c r="A243" s="124">
        <v>11102</v>
      </c>
      <c r="B243" s="124" t="s">
        <v>626</v>
      </c>
      <c r="C243" s="150">
        <f>+PREVISIONAL!AC249</f>
        <v>0</v>
      </c>
      <c r="D243" s="150">
        <f>+PREVISIONAL!AD249</f>
        <v>0</v>
      </c>
      <c r="E243" s="150">
        <f>+PREVISIONAL!AE249</f>
        <v>0</v>
      </c>
      <c r="F243" s="126">
        <f t="shared" si="28"/>
        <v>1</v>
      </c>
      <c r="G243" s="127">
        <f>+PATENTES!Q241</f>
        <v>0</v>
      </c>
      <c r="H243" s="127">
        <f>+PATENTES!R241</f>
        <v>0</v>
      </c>
      <c r="I243" s="127">
        <f>+PATENTES!S241</f>
        <v>0</v>
      </c>
      <c r="J243" s="126">
        <f t="shared" si="29"/>
        <v>0</v>
      </c>
      <c r="K243" s="150">
        <f>+'I G'!C242</f>
        <v>783904</v>
      </c>
      <c r="L243" s="150">
        <f>+'I G'!D242</f>
        <v>1389594</v>
      </c>
      <c r="M243" s="124">
        <f t="shared" si="30"/>
        <v>0.56412448528131243</v>
      </c>
      <c r="N243" s="126">
        <f t="shared" si="31"/>
        <v>8.9624948369869187E-2</v>
      </c>
      <c r="O243" s="124">
        <f>+CGR!T245</f>
        <v>1400</v>
      </c>
      <c r="P243" s="126">
        <f t="shared" si="32"/>
        <v>1</v>
      </c>
      <c r="Q243" s="124">
        <f>+TM!G241</f>
        <v>92.18</v>
      </c>
      <c r="R243" s="126">
        <f t="shared" si="33"/>
        <v>0.92180000000000006</v>
      </c>
      <c r="S243" s="150">
        <f>+IRPi!C241</f>
        <v>2184285</v>
      </c>
      <c r="T243" s="150">
        <f>+IRPi!D241</f>
        <v>2696993</v>
      </c>
      <c r="U243" s="150">
        <f t="shared" si="34"/>
        <v>512708</v>
      </c>
      <c r="V243" s="126">
        <f t="shared" si="27"/>
        <v>1</v>
      </c>
      <c r="W243" s="131">
        <f>+'R E I'!C240</f>
        <v>37.5</v>
      </c>
      <c r="X243" s="131">
        <f>+'R E I'!D240</f>
        <v>16.666699999999999</v>
      </c>
      <c r="Y243" s="131">
        <f>+'R E I'!E240</f>
        <v>100</v>
      </c>
      <c r="Z243" s="131">
        <f>+'R E I'!F240</f>
        <v>100</v>
      </c>
      <c r="AA243" s="124">
        <v>4</v>
      </c>
      <c r="AB243" s="126">
        <f t="shared" si="35"/>
        <v>0.63541674999999997</v>
      </c>
    </row>
    <row r="244" spans="1:28" x14ac:dyDescent="0.2">
      <c r="A244" s="124">
        <v>11201</v>
      </c>
      <c r="B244" s="124" t="s">
        <v>625</v>
      </c>
      <c r="C244" s="150">
        <f>+PREVISIONAL!AC250</f>
        <v>0</v>
      </c>
      <c r="D244" s="150">
        <f>+PREVISIONAL!AD250</f>
        <v>0</v>
      </c>
      <c r="E244" s="150">
        <f>+PREVISIONAL!AE250</f>
        <v>0</v>
      </c>
      <c r="F244" s="126">
        <f t="shared" si="28"/>
        <v>1</v>
      </c>
      <c r="G244" s="127">
        <f>+PATENTES!Q242</f>
        <v>1165</v>
      </c>
      <c r="H244" s="127">
        <f>+PATENTES!R242</f>
        <v>398</v>
      </c>
      <c r="I244" s="127">
        <f>+PATENTES!S242</f>
        <v>1563</v>
      </c>
      <c r="J244" s="126">
        <f t="shared" si="29"/>
        <v>0.74536148432501603</v>
      </c>
      <c r="K244" s="150">
        <f>+'I G'!C243</f>
        <v>2211693</v>
      </c>
      <c r="L244" s="150">
        <f>+'I G'!D243</f>
        <v>4803644</v>
      </c>
      <c r="M244" s="124">
        <f t="shared" si="30"/>
        <v>0.4604198396050998</v>
      </c>
      <c r="N244" s="126">
        <f t="shared" si="31"/>
        <v>7.3148933311222644E-2</v>
      </c>
      <c r="O244" s="124">
        <f>+CGR!T246</f>
        <v>1400</v>
      </c>
      <c r="P244" s="126">
        <f t="shared" si="32"/>
        <v>1</v>
      </c>
      <c r="Q244" s="124">
        <f>+TM!G242</f>
        <v>96.88</v>
      </c>
      <c r="R244" s="126">
        <f t="shared" si="33"/>
        <v>0.96879999999999999</v>
      </c>
      <c r="S244" s="150">
        <f>+IRPi!C242</f>
        <v>8216879</v>
      </c>
      <c r="T244" s="150">
        <f>+IRPi!D242</f>
        <v>9100914</v>
      </c>
      <c r="U244" s="150">
        <f t="shared" si="34"/>
        <v>884035</v>
      </c>
      <c r="V244" s="126">
        <f t="shared" si="27"/>
        <v>1</v>
      </c>
      <c r="W244" s="131">
        <f>+'R E I'!C241</f>
        <v>100</v>
      </c>
      <c r="X244" s="131">
        <f>+'R E I'!D241</f>
        <v>100</v>
      </c>
      <c r="Y244" s="131">
        <f>+'R E I'!E241</f>
        <v>100</v>
      </c>
      <c r="Z244" s="131">
        <f>+'R E I'!F241</f>
        <v>100</v>
      </c>
      <c r="AA244" s="124">
        <v>4</v>
      </c>
      <c r="AB244" s="126">
        <f t="shared" si="35"/>
        <v>1</v>
      </c>
    </row>
    <row r="245" spans="1:28" x14ac:dyDescent="0.2">
      <c r="A245" s="124">
        <v>11202</v>
      </c>
      <c r="B245" s="124" t="s">
        <v>627</v>
      </c>
      <c r="C245" s="150">
        <f>+PREVISIONAL!AC251</f>
        <v>0</v>
      </c>
      <c r="D245" s="150">
        <f>+PREVISIONAL!AD251</f>
        <v>0</v>
      </c>
      <c r="E245" s="150">
        <f>+PREVISIONAL!AE251</f>
        <v>0</v>
      </c>
      <c r="F245" s="126">
        <f t="shared" si="28"/>
        <v>1</v>
      </c>
      <c r="G245" s="127">
        <f>+PATENTES!Q243</f>
        <v>532</v>
      </c>
      <c r="H245" s="127">
        <f>+PATENTES!R243</f>
        <v>66</v>
      </c>
      <c r="I245" s="127">
        <f>+PATENTES!S243</f>
        <v>598</v>
      </c>
      <c r="J245" s="126">
        <f t="shared" si="29"/>
        <v>0.88963210702341133</v>
      </c>
      <c r="K245" s="150">
        <f>+'I G'!C244</f>
        <v>791778</v>
      </c>
      <c r="L245" s="150">
        <f>+'I G'!D244</f>
        <v>2006320</v>
      </c>
      <c r="M245" s="124">
        <f t="shared" si="30"/>
        <v>0.39464193149647114</v>
      </c>
      <c r="N245" s="126">
        <f t="shared" si="31"/>
        <v>6.2698506549168503E-2</v>
      </c>
      <c r="O245" s="124">
        <f>+CGR!T247</f>
        <v>1400</v>
      </c>
      <c r="P245" s="126">
        <f t="shared" si="32"/>
        <v>1</v>
      </c>
      <c r="Q245" s="124">
        <f>+TM!G243</f>
        <v>88.09</v>
      </c>
      <c r="R245" s="126">
        <f t="shared" si="33"/>
        <v>0.88090000000000002</v>
      </c>
      <c r="S245" s="150">
        <f>+IRPi!C243</f>
        <v>2763000</v>
      </c>
      <c r="T245" s="150">
        <f>+IRPi!D243</f>
        <v>3406143</v>
      </c>
      <c r="U245" s="150">
        <f t="shared" si="34"/>
        <v>643143</v>
      </c>
      <c r="V245" s="126">
        <f t="shared" si="27"/>
        <v>1</v>
      </c>
      <c r="W245" s="131">
        <f>+'R E I'!C242</f>
        <v>100</v>
      </c>
      <c r="X245" s="131">
        <f>+'R E I'!D242</f>
        <v>100</v>
      </c>
      <c r="Y245" s="131">
        <f>+'R E I'!E242</f>
        <v>91.67</v>
      </c>
      <c r="Z245" s="131">
        <f>+'R E I'!F242</f>
        <v>100</v>
      </c>
      <c r="AA245" s="124">
        <v>4</v>
      </c>
      <c r="AB245" s="126">
        <f t="shared" si="35"/>
        <v>0.97917500000000002</v>
      </c>
    </row>
    <row r="246" spans="1:28" x14ac:dyDescent="0.2">
      <c r="A246" s="124">
        <v>11203</v>
      </c>
      <c r="B246" s="124" t="s">
        <v>628</v>
      </c>
      <c r="C246" s="150">
        <f>+PREVISIONAL!AC252</f>
        <v>0</v>
      </c>
      <c r="D246" s="150">
        <f>+PREVISIONAL!AD252</f>
        <v>0</v>
      </c>
      <c r="E246" s="150">
        <f>+PREVISIONAL!AE252</f>
        <v>0</v>
      </c>
      <c r="F246" s="126">
        <f t="shared" si="28"/>
        <v>1</v>
      </c>
      <c r="G246" s="127">
        <f>+PATENTES!Q244</f>
        <v>108</v>
      </c>
      <c r="H246" s="127">
        <f>+PATENTES!R244</f>
        <v>52</v>
      </c>
      <c r="I246" s="127">
        <f>+PATENTES!S244</f>
        <v>160</v>
      </c>
      <c r="J246" s="126">
        <f t="shared" si="29"/>
        <v>0.67500000000000004</v>
      </c>
      <c r="K246" s="150">
        <f>+'I G'!C245</f>
        <v>908060</v>
      </c>
      <c r="L246" s="150">
        <f>+'I G'!D245</f>
        <v>1988757</v>
      </c>
      <c r="M246" s="124">
        <f t="shared" si="30"/>
        <v>0.45659675867891353</v>
      </c>
      <c r="N246" s="126">
        <f t="shared" si="31"/>
        <v>7.2541543560266514E-2</v>
      </c>
      <c r="O246" s="124">
        <f>+CGR!T248</f>
        <v>1400</v>
      </c>
      <c r="P246" s="126">
        <f t="shared" si="32"/>
        <v>1</v>
      </c>
      <c r="Q246" s="124">
        <f>+TM!G244</f>
        <v>86.24</v>
      </c>
      <c r="R246" s="126">
        <f t="shared" si="33"/>
        <v>0.86239999999999994</v>
      </c>
      <c r="S246" s="150">
        <f>+IRPi!C244</f>
        <v>2834496</v>
      </c>
      <c r="T246" s="150">
        <f>+IRPi!D244</f>
        <v>2814569</v>
      </c>
      <c r="U246" s="150">
        <f t="shared" si="34"/>
        <v>-19927</v>
      </c>
      <c r="V246" s="126">
        <f t="shared" si="27"/>
        <v>0.99970576833305658</v>
      </c>
      <c r="W246" s="131">
        <f>+'R E I'!C243</f>
        <v>100</v>
      </c>
      <c r="X246" s="131">
        <f>+'R E I'!D243</f>
        <v>100</v>
      </c>
      <c r="Y246" s="131">
        <f>+'R E I'!E243</f>
        <v>100</v>
      </c>
      <c r="Z246" s="131">
        <f>+'R E I'!F243</f>
        <v>100</v>
      </c>
      <c r="AA246" s="124">
        <v>4</v>
      </c>
      <c r="AB246" s="126">
        <f t="shared" si="35"/>
        <v>1</v>
      </c>
    </row>
    <row r="247" spans="1:28" x14ac:dyDescent="0.2">
      <c r="A247" s="124">
        <v>11301</v>
      </c>
      <c r="B247" s="124" t="s">
        <v>629</v>
      </c>
      <c r="C247" s="150">
        <f>+PREVISIONAL!AC253</f>
        <v>0</v>
      </c>
      <c r="D247" s="150">
        <f>+PREVISIONAL!AD253</f>
        <v>0</v>
      </c>
      <c r="E247" s="150">
        <f>+PREVISIONAL!AE253</f>
        <v>0</v>
      </c>
      <c r="F247" s="126">
        <f t="shared" si="28"/>
        <v>1</v>
      </c>
      <c r="G247" s="127">
        <f>+PATENTES!Q245</f>
        <v>301</v>
      </c>
      <c r="H247" s="127">
        <f>+PATENTES!R245</f>
        <v>0</v>
      </c>
      <c r="I247" s="127">
        <f>+PATENTES!S245</f>
        <v>301</v>
      </c>
      <c r="J247" s="126">
        <f t="shared" si="29"/>
        <v>1</v>
      </c>
      <c r="K247" s="150">
        <f>+'I G'!C246</f>
        <v>385629</v>
      </c>
      <c r="L247" s="150">
        <f>+'I G'!D246</f>
        <v>1686039</v>
      </c>
      <c r="M247" s="124">
        <f t="shared" si="30"/>
        <v>0.22871890863734468</v>
      </c>
      <c r="N247" s="126">
        <f t="shared" si="31"/>
        <v>3.6337583126909712E-2</v>
      </c>
      <c r="O247" s="124">
        <f>+CGR!T249</f>
        <v>1400</v>
      </c>
      <c r="P247" s="126">
        <f t="shared" si="32"/>
        <v>1</v>
      </c>
      <c r="Q247" s="124">
        <f>+TM!G245</f>
        <v>88.7</v>
      </c>
      <c r="R247" s="126">
        <f t="shared" si="33"/>
        <v>0.88700000000000001</v>
      </c>
      <c r="S247" s="150">
        <f>+IRPi!C245</f>
        <v>2258898</v>
      </c>
      <c r="T247" s="150">
        <f>+IRPi!D245</f>
        <v>2729442</v>
      </c>
      <c r="U247" s="150">
        <f t="shared" si="34"/>
        <v>470544</v>
      </c>
      <c r="V247" s="126">
        <f t="shared" si="27"/>
        <v>1</v>
      </c>
      <c r="W247" s="131">
        <f>+'R E I'!C244</f>
        <v>100</v>
      </c>
      <c r="X247" s="131">
        <f>+'R E I'!D244</f>
        <v>100</v>
      </c>
      <c r="Y247" s="131">
        <f>+'R E I'!E244</f>
        <v>100</v>
      </c>
      <c r="Z247" s="131">
        <f>+'R E I'!F244</f>
        <v>100</v>
      </c>
      <c r="AA247" s="124">
        <v>4</v>
      </c>
      <c r="AB247" s="126">
        <f t="shared" si="35"/>
        <v>1</v>
      </c>
    </row>
    <row r="248" spans="1:28" x14ac:dyDescent="0.2">
      <c r="A248" s="124">
        <v>11302</v>
      </c>
      <c r="B248" s="124" t="s">
        <v>630</v>
      </c>
      <c r="C248" s="150">
        <f>+PREVISIONAL!AC254</f>
        <v>0</v>
      </c>
      <c r="D248" s="150">
        <f>+PREVISIONAL!AD254</f>
        <v>0</v>
      </c>
      <c r="E248" s="150">
        <f>+PREVISIONAL!AE254</f>
        <v>0</v>
      </c>
      <c r="F248" s="126">
        <f t="shared" si="28"/>
        <v>1</v>
      </c>
      <c r="G248" s="127">
        <f>+PATENTES!Q246</f>
        <v>113</v>
      </c>
      <c r="H248" s="127">
        <f>+PATENTES!R246</f>
        <v>19</v>
      </c>
      <c r="I248" s="127">
        <f>+PATENTES!S246</f>
        <v>132</v>
      </c>
      <c r="J248" s="126">
        <f t="shared" si="29"/>
        <v>0.85606060606060608</v>
      </c>
      <c r="K248" s="150">
        <f>+'I G'!C247</f>
        <v>127469</v>
      </c>
      <c r="L248" s="150">
        <f>+'I G'!D247</f>
        <v>1178000</v>
      </c>
      <c r="M248" s="124">
        <f t="shared" si="30"/>
        <v>0.10820797962648557</v>
      </c>
      <c r="N248" s="126">
        <f t="shared" si="31"/>
        <v>1.7191479611801373E-2</v>
      </c>
      <c r="O248" s="124">
        <f>+CGR!T250</f>
        <v>1400</v>
      </c>
      <c r="P248" s="126">
        <f t="shared" si="32"/>
        <v>1</v>
      </c>
      <c r="Q248" s="124">
        <f>+TM!G246</f>
        <v>78.099999999999994</v>
      </c>
      <c r="R248" s="126">
        <f t="shared" si="33"/>
        <v>0.78099999999999992</v>
      </c>
      <c r="S248" s="150">
        <f>+IRPi!C246</f>
        <v>1750067</v>
      </c>
      <c r="T248" s="150">
        <f>+IRPi!D246</f>
        <v>2054767</v>
      </c>
      <c r="U248" s="150">
        <f t="shared" si="34"/>
        <v>304700</v>
      </c>
      <c r="V248" s="126">
        <f t="shared" si="27"/>
        <v>1</v>
      </c>
      <c r="W248" s="131">
        <f>+'R E I'!C245</f>
        <v>100</v>
      </c>
      <c r="X248" s="131">
        <f>+'R E I'!D245</f>
        <v>100</v>
      </c>
      <c r="Y248" s="131">
        <f>+'R E I'!E245</f>
        <v>41.67</v>
      </c>
      <c r="Z248" s="131">
        <f>+'R E I'!F245</f>
        <v>100</v>
      </c>
      <c r="AA248" s="124">
        <v>4</v>
      </c>
      <c r="AB248" s="126">
        <f t="shared" si="35"/>
        <v>0.85417500000000002</v>
      </c>
    </row>
    <row r="249" spans="1:28" x14ac:dyDescent="0.2">
      <c r="A249" s="124">
        <v>11303</v>
      </c>
      <c r="B249" s="124" t="s">
        <v>631</v>
      </c>
      <c r="C249" s="150">
        <f>+PREVISIONAL!AC255</f>
        <v>0</v>
      </c>
      <c r="D249" s="150">
        <f>+PREVISIONAL!AD255</f>
        <v>0</v>
      </c>
      <c r="E249" s="150">
        <f>+PREVISIONAL!AE255</f>
        <v>0</v>
      </c>
      <c r="F249" s="126">
        <f t="shared" si="28"/>
        <v>1</v>
      </c>
      <c r="G249" s="127">
        <f>+PATENTES!Q247</f>
        <v>70</v>
      </c>
      <c r="H249" s="127">
        <f>+PATENTES!R247</f>
        <v>16</v>
      </c>
      <c r="I249" s="127">
        <f>+PATENTES!S247</f>
        <v>86</v>
      </c>
      <c r="J249" s="126">
        <f t="shared" si="29"/>
        <v>0.81395348837209303</v>
      </c>
      <c r="K249" s="150">
        <f>+'I G'!C248</f>
        <v>122218</v>
      </c>
      <c r="L249" s="150">
        <f>+'I G'!D248</f>
        <v>1171440</v>
      </c>
      <c r="M249" s="124">
        <f t="shared" si="30"/>
        <v>0.10433142115686676</v>
      </c>
      <c r="N249" s="126">
        <f t="shared" si="31"/>
        <v>1.6575593647342467E-2</v>
      </c>
      <c r="O249" s="124">
        <f>+CGR!T251</f>
        <v>1400</v>
      </c>
      <c r="P249" s="126">
        <f t="shared" si="32"/>
        <v>1</v>
      </c>
      <c r="Q249" s="124">
        <f>+TM!G247</f>
        <v>82.71</v>
      </c>
      <c r="R249" s="126">
        <f t="shared" si="33"/>
        <v>0.82709999999999995</v>
      </c>
      <c r="S249" s="150">
        <f>+IRPi!C247</f>
        <v>1767505</v>
      </c>
      <c r="T249" s="150">
        <f>+IRPi!D247</f>
        <v>1999952</v>
      </c>
      <c r="U249" s="150">
        <f t="shared" si="34"/>
        <v>232447</v>
      </c>
      <c r="V249" s="126">
        <f t="shared" si="27"/>
        <v>1</v>
      </c>
      <c r="W249" s="131">
        <f>+'R E I'!C246</f>
        <v>100</v>
      </c>
      <c r="X249" s="131">
        <f>+'R E I'!D246</f>
        <v>100</v>
      </c>
      <c r="Y249" s="131">
        <f>+'R E I'!E246</f>
        <v>100</v>
      </c>
      <c r="Z249" s="131">
        <f>+'R E I'!F246</f>
        <v>100</v>
      </c>
      <c r="AA249" s="124">
        <v>4</v>
      </c>
      <c r="AB249" s="126">
        <f t="shared" si="35"/>
        <v>1</v>
      </c>
    </row>
    <row r="250" spans="1:28" x14ac:dyDescent="0.2">
      <c r="A250" s="124">
        <v>11401</v>
      </c>
      <c r="B250" s="124" t="s">
        <v>632</v>
      </c>
      <c r="C250" s="150">
        <f>+PREVISIONAL!AC256</f>
        <v>0</v>
      </c>
      <c r="D250" s="150">
        <f>+PREVISIONAL!AD256</f>
        <v>0</v>
      </c>
      <c r="E250" s="150">
        <f>+PREVISIONAL!AE256</f>
        <v>0</v>
      </c>
      <c r="F250" s="126">
        <f t="shared" si="28"/>
        <v>1</v>
      </c>
      <c r="G250" s="127">
        <f>+PATENTES!Q248</f>
        <v>615</v>
      </c>
      <c r="H250" s="127">
        <f>+PATENTES!R248</f>
        <v>114</v>
      </c>
      <c r="I250" s="127">
        <f>+PATENTES!S248</f>
        <v>729</v>
      </c>
      <c r="J250" s="126">
        <f t="shared" si="29"/>
        <v>0.84362139917695478</v>
      </c>
      <c r="K250" s="150">
        <f>+'I G'!C249</f>
        <v>542168</v>
      </c>
      <c r="L250" s="150">
        <f>+'I G'!D249</f>
        <v>2036544</v>
      </c>
      <c r="M250" s="124">
        <f t="shared" si="30"/>
        <v>0.2662196348323434</v>
      </c>
      <c r="N250" s="126">
        <f t="shared" si="31"/>
        <v>4.2295489115307519E-2</v>
      </c>
      <c r="O250" s="124">
        <f>+CGR!T252</f>
        <v>1400</v>
      </c>
      <c r="P250" s="126">
        <f t="shared" si="32"/>
        <v>1</v>
      </c>
      <c r="Q250" s="124">
        <f>+TM!G248</f>
        <v>86.99</v>
      </c>
      <c r="R250" s="126">
        <f t="shared" si="33"/>
        <v>0.8698999999999999</v>
      </c>
      <c r="S250" s="150">
        <f>+IRPi!C248</f>
        <v>3781612</v>
      </c>
      <c r="T250" s="150">
        <f>+IRPi!D248</f>
        <v>4473536</v>
      </c>
      <c r="U250" s="150">
        <f t="shared" si="34"/>
        <v>691924</v>
      </c>
      <c r="V250" s="126">
        <f t="shared" si="27"/>
        <v>1</v>
      </c>
      <c r="W250" s="131">
        <f>+'R E I'!C247</f>
        <v>100</v>
      </c>
      <c r="X250" s="131">
        <f>+'R E I'!D247</f>
        <v>100</v>
      </c>
      <c r="Y250" s="131">
        <f>+'R E I'!E247</f>
        <v>100</v>
      </c>
      <c r="Z250" s="131">
        <f>+'R E I'!F247</f>
        <v>100</v>
      </c>
      <c r="AA250" s="124">
        <v>4</v>
      </c>
      <c r="AB250" s="126">
        <f t="shared" si="35"/>
        <v>1</v>
      </c>
    </row>
    <row r="251" spans="1:28" x14ac:dyDescent="0.2">
      <c r="A251" s="124">
        <v>11402</v>
      </c>
      <c r="B251" s="124" t="s">
        <v>633</v>
      </c>
      <c r="C251" s="150">
        <f>+PREVISIONAL!AC257</f>
        <v>0</v>
      </c>
      <c r="D251" s="150">
        <f>+PREVISIONAL!AD257</f>
        <v>0</v>
      </c>
      <c r="E251" s="150">
        <f>+PREVISIONAL!AE257</f>
        <v>0</v>
      </c>
      <c r="F251" s="126">
        <f t="shared" si="28"/>
        <v>1</v>
      </c>
      <c r="G251" s="127">
        <f>+PATENTES!Q249</f>
        <v>395</v>
      </c>
      <c r="H251" s="127">
        <f>+PATENTES!R249</f>
        <v>35</v>
      </c>
      <c r="I251" s="127">
        <f>+PATENTES!S249</f>
        <v>430</v>
      </c>
      <c r="J251" s="126">
        <f t="shared" si="29"/>
        <v>0.91860465116279066</v>
      </c>
      <c r="K251" s="150">
        <f>+'I G'!C250</f>
        <v>512288</v>
      </c>
      <c r="L251" s="150">
        <f>+'I G'!D250</f>
        <v>1707580</v>
      </c>
      <c r="M251" s="124">
        <f t="shared" si="30"/>
        <v>0.30000819873739443</v>
      </c>
      <c r="N251" s="126">
        <f t="shared" si="31"/>
        <v>4.7663627486348267E-2</v>
      </c>
      <c r="O251" s="124">
        <f>+CGR!T253</f>
        <v>1400</v>
      </c>
      <c r="P251" s="126">
        <f t="shared" si="32"/>
        <v>1</v>
      </c>
      <c r="Q251" s="124">
        <f>+TM!G249</f>
        <v>99.81</v>
      </c>
      <c r="R251" s="126">
        <f t="shared" si="33"/>
        <v>0.99809999999999999</v>
      </c>
      <c r="S251" s="150">
        <f>+IRPi!C249</f>
        <v>2511710</v>
      </c>
      <c r="T251" s="150">
        <f>+IRPi!D249</f>
        <v>2962392</v>
      </c>
      <c r="U251" s="150">
        <f t="shared" si="34"/>
        <v>450682</v>
      </c>
      <c r="V251" s="126">
        <f t="shared" si="27"/>
        <v>1</v>
      </c>
      <c r="W251" s="131">
        <f>+'R E I'!C248</f>
        <v>100</v>
      </c>
      <c r="X251" s="131">
        <f>+'R E I'!D248</f>
        <v>100</v>
      </c>
      <c r="Y251" s="131">
        <f>+'R E I'!E248</f>
        <v>100</v>
      </c>
      <c r="Z251" s="131">
        <f>+'R E I'!F248</f>
        <v>100</v>
      </c>
      <c r="AA251" s="124">
        <v>4</v>
      </c>
      <c r="AB251" s="126">
        <f t="shared" si="35"/>
        <v>1</v>
      </c>
    </row>
    <row r="252" spans="1:28" x14ac:dyDescent="0.2">
      <c r="A252" s="124">
        <v>12101</v>
      </c>
      <c r="B252" s="124" t="s">
        <v>635</v>
      </c>
      <c r="C252" s="150">
        <f>+PREVISIONAL!AC258</f>
        <v>0</v>
      </c>
      <c r="D252" s="150">
        <f>+PREVISIONAL!AD258</f>
        <v>882773</v>
      </c>
      <c r="E252" s="150">
        <f>+PREVISIONAL!AE258</f>
        <v>882773</v>
      </c>
      <c r="F252" s="126">
        <f t="shared" si="28"/>
        <v>0</v>
      </c>
      <c r="G252" s="127">
        <f>+PATENTES!Q250</f>
        <v>10215</v>
      </c>
      <c r="H252" s="127">
        <f>+PATENTES!R250</f>
        <v>2293</v>
      </c>
      <c r="I252" s="127">
        <f>+PATENTES!S250</f>
        <v>12508</v>
      </c>
      <c r="J252" s="126">
        <f t="shared" si="29"/>
        <v>0.81667732651103297</v>
      </c>
      <c r="K252" s="150">
        <f>+'I G'!C251</f>
        <v>16561051</v>
      </c>
      <c r="L252" s="150">
        <f>+'I G'!D251</f>
        <v>17558291</v>
      </c>
      <c r="M252" s="124">
        <f t="shared" si="30"/>
        <v>0.94320403961866217</v>
      </c>
      <c r="N252" s="126">
        <f t="shared" si="31"/>
        <v>0.14985099133025526</v>
      </c>
      <c r="O252" s="124">
        <f>+CGR!T254</f>
        <v>1400</v>
      </c>
      <c r="P252" s="126">
        <f t="shared" si="32"/>
        <v>1</v>
      </c>
      <c r="Q252" s="124">
        <f>+TM!G250</f>
        <v>99.22</v>
      </c>
      <c r="R252" s="126">
        <f t="shared" si="33"/>
        <v>0.99219999999999997</v>
      </c>
      <c r="S252" s="150">
        <f>+IRPi!C250</f>
        <v>33916186</v>
      </c>
      <c r="T252" s="150">
        <f>+IRPi!D250</f>
        <v>36393340</v>
      </c>
      <c r="U252" s="150">
        <f t="shared" si="34"/>
        <v>2477154</v>
      </c>
      <c r="V252" s="126">
        <f t="shared" si="27"/>
        <v>1</v>
      </c>
      <c r="W252" s="131">
        <f>+'R E I'!C249</f>
        <v>100</v>
      </c>
      <c r="X252" s="131">
        <f>+'R E I'!D249</f>
        <v>100</v>
      </c>
      <c r="Y252" s="131">
        <f>+'R E I'!E249</f>
        <v>100</v>
      </c>
      <c r="Z252" s="131">
        <f>+'R E I'!F249</f>
        <v>100</v>
      </c>
      <c r="AA252" s="124">
        <v>4</v>
      </c>
      <c r="AB252" s="126">
        <f t="shared" si="35"/>
        <v>1</v>
      </c>
    </row>
    <row r="253" spans="1:28" x14ac:dyDescent="0.2">
      <c r="A253" s="124">
        <v>12102</v>
      </c>
      <c r="B253" s="124" t="s">
        <v>636</v>
      </c>
      <c r="C253" s="150">
        <f>+PREVISIONAL!AC259</f>
        <v>0</v>
      </c>
      <c r="D253" s="150">
        <f>+PREVISIONAL!AD259</f>
        <v>0</v>
      </c>
      <c r="E253" s="150">
        <f>+PREVISIONAL!AE259</f>
        <v>0</v>
      </c>
      <c r="F253" s="126">
        <f t="shared" si="28"/>
        <v>1</v>
      </c>
      <c r="G253" s="127">
        <f>+PATENTES!Q251</f>
        <v>12</v>
      </c>
      <c r="H253" s="127">
        <f>+PATENTES!R251</f>
        <v>3</v>
      </c>
      <c r="I253" s="127">
        <f>+PATENTES!S251</f>
        <v>15</v>
      </c>
      <c r="J253" s="126">
        <f t="shared" si="29"/>
        <v>0.8</v>
      </c>
      <c r="K253" s="150">
        <f>+'I G'!C252</f>
        <v>153113</v>
      </c>
      <c r="L253" s="150">
        <f>+'I G'!D252</f>
        <v>1070925</v>
      </c>
      <c r="M253" s="124">
        <f t="shared" si="30"/>
        <v>0.14297266381866144</v>
      </c>
      <c r="N253" s="126">
        <f t="shared" si="31"/>
        <v>2.2714698523784639E-2</v>
      </c>
      <c r="O253" s="124">
        <f>+CGR!T255</f>
        <v>1400</v>
      </c>
      <c r="P253" s="126">
        <f t="shared" si="32"/>
        <v>1</v>
      </c>
      <c r="Q253" s="124">
        <f>+TM!G251</f>
        <v>79.989999999999995</v>
      </c>
      <c r="R253" s="126">
        <f t="shared" si="33"/>
        <v>0.79989999999999994</v>
      </c>
      <c r="S253" s="150">
        <f>+IRPi!C251</f>
        <v>1500738</v>
      </c>
      <c r="T253" s="150">
        <f>+IRPi!D251</f>
        <v>1863236</v>
      </c>
      <c r="U253" s="150">
        <f t="shared" si="34"/>
        <v>362498</v>
      </c>
      <c r="V253" s="126">
        <f t="shared" si="27"/>
        <v>1</v>
      </c>
      <c r="W253" s="131">
        <f>+'R E I'!C250</f>
        <v>100</v>
      </c>
      <c r="X253" s="131">
        <f>+'R E I'!D250</f>
        <v>100</v>
      </c>
      <c r="Y253" s="131">
        <f>+'R E I'!E250</f>
        <v>100</v>
      </c>
      <c r="Z253" s="131">
        <f>+'R E I'!F250</f>
        <v>100</v>
      </c>
      <c r="AA253" s="124">
        <v>4</v>
      </c>
      <c r="AB253" s="126">
        <f t="shared" si="35"/>
        <v>1</v>
      </c>
    </row>
    <row r="254" spans="1:28" x14ac:dyDescent="0.2">
      <c r="A254" s="124">
        <v>12103</v>
      </c>
      <c r="B254" s="124" t="s">
        <v>637</v>
      </c>
      <c r="C254" s="150">
        <f>+PREVISIONAL!AC260</f>
        <v>0</v>
      </c>
      <c r="D254" s="150">
        <f>+PREVISIONAL!AD260</f>
        <v>0</v>
      </c>
      <c r="E254" s="150">
        <f>+PREVISIONAL!AE260</f>
        <v>0</v>
      </c>
      <c r="F254" s="126">
        <f t="shared" si="28"/>
        <v>1</v>
      </c>
      <c r="G254" s="127">
        <f>+PATENTES!Q252</f>
        <v>16</v>
      </c>
      <c r="H254" s="127">
        <f>+PATENTES!R252</f>
        <v>0</v>
      </c>
      <c r="I254" s="127">
        <f>+PATENTES!S252</f>
        <v>16</v>
      </c>
      <c r="J254" s="126">
        <f t="shared" si="29"/>
        <v>1</v>
      </c>
      <c r="K254" s="150">
        <f>+'I G'!C253</f>
        <v>306669</v>
      </c>
      <c r="L254" s="150">
        <f>+'I G'!D253</f>
        <v>1743368</v>
      </c>
      <c r="M254" s="124">
        <f t="shared" si="30"/>
        <v>0.17590606228862754</v>
      </c>
      <c r="N254" s="126">
        <f t="shared" si="31"/>
        <v>2.7946972985410139E-2</v>
      </c>
      <c r="O254" s="124">
        <f>+CGR!T256</f>
        <v>1400</v>
      </c>
      <c r="P254" s="126">
        <f t="shared" si="32"/>
        <v>1</v>
      </c>
      <c r="Q254" s="124">
        <f>+TM!G252</f>
        <v>95.46</v>
      </c>
      <c r="R254" s="126">
        <f t="shared" si="33"/>
        <v>0.95459999999999989</v>
      </c>
      <c r="S254" s="150">
        <f>+IRPi!C252</f>
        <v>2050123</v>
      </c>
      <c r="T254" s="150">
        <f>+IRPi!D252</f>
        <v>2484527</v>
      </c>
      <c r="U254" s="150">
        <f t="shared" si="34"/>
        <v>434404</v>
      </c>
      <c r="V254" s="126">
        <f t="shared" si="27"/>
        <v>1</v>
      </c>
      <c r="W254" s="131">
        <f>+'R E I'!C251</f>
        <v>100</v>
      </c>
      <c r="X254" s="131">
        <f>+'R E I'!D251</f>
        <v>100</v>
      </c>
      <c r="Y254" s="131">
        <f>+'R E I'!E251</f>
        <v>16.669999999999998</v>
      </c>
      <c r="Z254" s="131">
        <f>+'R E I'!F251</f>
        <v>100</v>
      </c>
      <c r="AA254" s="124">
        <v>4</v>
      </c>
      <c r="AB254" s="126">
        <f t="shared" si="35"/>
        <v>0.79167499999999991</v>
      </c>
    </row>
    <row r="255" spans="1:28" x14ac:dyDescent="0.2">
      <c r="A255" s="124">
        <v>12104</v>
      </c>
      <c r="B255" s="124" t="s">
        <v>638</v>
      </c>
      <c r="C255" s="150">
        <f>+PREVISIONAL!AC261</f>
        <v>0</v>
      </c>
      <c r="D255" s="150">
        <f>+PREVISIONAL!AD261</f>
        <v>0</v>
      </c>
      <c r="E255" s="150">
        <f>+PREVISIONAL!AE261</f>
        <v>0</v>
      </c>
      <c r="F255" s="126">
        <f t="shared" si="28"/>
        <v>1</v>
      </c>
      <c r="G255" s="127">
        <f>+PATENTES!Q253</f>
        <v>40</v>
      </c>
      <c r="H255" s="127">
        <f>+PATENTES!R253</f>
        <v>0</v>
      </c>
      <c r="I255" s="127">
        <f>+PATENTES!S253</f>
        <v>40</v>
      </c>
      <c r="J255" s="126">
        <f t="shared" si="29"/>
        <v>1</v>
      </c>
      <c r="K255" s="150">
        <f>+'I G'!C254</f>
        <v>361936</v>
      </c>
      <c r="L255" s="150">
        <f>+'I G'!D254</f>
        <v>1261877</v>
      </c>
      <c r="M255" s="124">
        <f t="shared" si="30"/>
        <v>0.28682351766455844</v>
      </c>
      <c r="N255" s="126">
        <f t="shared" si="31"/>
        <v>4.5568918975625053E-2</v>
      </c>
      <c r="O255" s="124">
        <f>+CGR!T257</f>
        <v>1400</v>
      </c>
      <c r="P255" s="126">
        <f t="shared" si="32"/>
        <v>1</v>
      </c>
      <c r="Q255" s="124">
        <f>+TM!G253</f>
        <v>93.2</v>
      </c>
      <c r="R255" s="126">
        <f t="shared" si="33"/>
        <v>0.93200000000000005</v>
      </c>
      <c r="S255" s="150">
        <f>+IRPi!C253</f>
        <v>1635470</v>
      </c>
      <c r="T255" s="150">
        <f>+IRPi!D253</f>
        <v>2172938</v>
      </c>
      <c r="U255" s="150">
        <f t="shared" si="34"/>
        <v>537468</v>
      </c>
      <c r="V255" s="126">
        <f t="shared" si="27"/>
        <v>1</v>
      </c>
      <c r="W255" s="131">
        <f>+'R E I'!C252</f>
        <v>100</v>
      </c>
      <c r="X255" s="131">
        <f>+'R E I'!D252</f>
        <v>100</v>
      </c>
      <c r="Y255" s="131">
        <f>+'R E I'!E252</f>
        <v>100</v>
      </c>
      <c r="Z255" s="131">
        <f>+'R E I'!F252</f>
        <v>100</v>
      </c>
      <c r="AA255" s="124">
        <v>4</v>
      </c>
      <c r="AB255" s="126">
        <f t="shared" si="35"/>
        <v>1</v>
      </c>
    </row>
    <row r="256" spans="1:28" x14ac:dyDescent="0.2">
      <c r="A256" s="124">
        <v>12201</v>
      </c>
      <c r="B256" s="124" t="s">
        <v>639</v>
      </c>
      <c r="C256" s="150">
        <f>+PREVISIONAL!AC262</f>
        <v>0</v>
      </c>
      <c r="D256" s="150">
        <f>+PREVISIONAL!AD262</f>
        <v>0</v>
      </c>
      <c r="E256" s="150">
        <f>+PREVISIONAL!AE262</f>
        <v>0</v>
      </c>
      <c r="F256" s="126">
        <f t="shared" si="28"/>
        <v>1</v>
      </c>
      <c r="G256" s="127">
        <f>+PATENTES!Q254</f>
        <v>130</v>
      </c>
      <c r="H256" s="127">
        <f>+PATENTES!R254</f>
        <v>23</v>
      </c>
      <c r="I256" s="127">
        <f>+PATENTES!S254</f>
        <v>153</v>
      </c>
      <c r="J256" s="126">
        <f t="shared" si="29"/>
        <v>0.84967320261437906</v>
      </c>
      <c r="K256" s="150">
        <f>+'I G'!C255</f>
        <v>429973</v>
      </c>
      <c r="L256" s="150">
        <f>+'I G'!D255</f>
        <v>1857873</v>
      </c>
      <c r="M256" s="124">
        <f t="shared" si="30"/>
        <v>0.2314329343286651</v>
      </c>
      <c r="N256" s="126">
        <f t="shared" si="31"/>
        <v>3.6768772374683269E-2</v>
      </c>
      <c r="O256" s="124">
        <f>+CGR!T258</f>
        <v>1400</v>
      </c>
      <c r="P256" s="126">
        <f t="shared" si="32"/>
        <v>1</v>
      </c>
      <c r="Q256" s="124">
        <f>+TM!G254</f>
        <v>80.17</v>
      </c>
      <c r="R256" s="126">
        <f t="shared" si="33"/>
        <v>0.80169999999999997</v>
      </c>
      <c r="S256" s="150">
        <f>+IRPi!C254</f>
        <v>3150500</v>
      </c>
      <c r="T256" s="150">
        <f>+IRPi!D254</f>
        <v>4097783</v>
      </c>
      <c r="U256" s="150">
        <f t="shared" si="34"/>
        <v>947283</v>
      </c>
      <c r="V256" s="126">
        <f t="shared" si="27"/>
        <v>1</v>
      </c>
      <c r="W256" s="131">
        <f>+'R E I'!C253</f>
        <v>100</v>
      </c>
      <c r="X256" s="131">
        <f>+'R E I'!D253</f>
        <v>100</v>
      </c>
      <c r="Y256" s="131">
        <f>+'R E I'!E253</f>
        <v>100</v>
      </c>
      <c r="Z256" s="131">
        <f>+'R E I'!F253</f>
        <v>100</v>
      </c>
      <c r="AA256" s="124">
        <v>4</v>
      </c>
      <c r="AB256" s="126">
        <f t="shared" si="35"/>
        <v>1</v>
      </c>
    </row>
    <row r="257" spans="1:28" x14ac:dyDescent="0.2">
      <c r="A257" s="124">
        <v>12301</v>
      </c>
      <c r="B257" s="124" t="s">
        <v>640</v>
      </c>
      <c r="C257" s="150">
        <f>+PREVISIONAL!AC263</f>
        <v>0</v>
      </c>
      <c r="D257" s="150">
        <f>+PREVISIONAL!AD263</f>
        <v>0</v>
      </c>
      <c r="E257" s="150">
        <f>+PREVISIONAL!AE263</f>
        <v>0</v>
      </c>
      <c r="F257" s="126">
        <f t="shared" si="28"/>
        <v>1</v>
      </c>
      <c r="G257" s="127">
        <f>+PATENTES!Q255</f>
        <v>907</v>
      </c>
      <c r="H257" s="127">
        <f>+PATENTES!R255</f>
        <v>348</v>
      </c>
      <c r="I257" s="127">
        <f>+PATENTES!S255</f>
        <v>1255</v>
      </c>
      <c r="J257" s="126">
        <f t="shared" si="29"/>
        <v>0.7227091633466135</v>
      </c>
      <c r="K257" s="150">
        <f>+'I G'!C256</f>
        <v>1924886</v>
      </c>
      <c r="L257" s="150">
        <f>+'I G'!D256</f>
        <v>2696069</v>
      </c>
      <c r="M257" s="124">
        <f t="shared" si="30"/>
        <v>0.71396021392627562</v>
      </c>
      <c r="N257" s="126">
        <f t="shared" si="31"/>
        <v>0.11343001231257308</v>
      </c>
      <c r="O257" s="124">
        <f>+CGR!T259</f>
        <v>1400</v>
      </c>
      <c r="P257" s="126">
        <f t="shared" si="32"/>
        <v>1</v>
      </c>
      <c r="Q257" s="124">
        <f>+TM!G255</f>
        <v>91.23</v>
      </c>
      <c r="R257" s="126">
        <f t="shared" si="33"/>
        <v>0.9123</v>
      </c>
      <c r="S257" s="150">
        <f>+IRPi!C255</f>
        <v>3980990</v>
      </c>
      <c r="T257" s="150">
        <f>+IRPi!D255</f>
        <v>4400921</v>
      </c>
      <c r="U257" s="150">
        <f t="shared" si="34"/>
        <v>419931</v>
      </c>
      <c r="V257" s="126">
        <f t="shared" si="27"/>
        <v>1</v>
      </c>
      <c r="W257" s="131">
        <f>+'R E I'!C254</f>
        <v>100</v>
      </c>
      <c r="X257" s="131">
        <f>+'R E I'!D254</f>
        <v>100</v>
      </c>
      <c r="Y257" s="131">
        <f>+'R E I'!E254</f>
        <v>100</v>
      </c>
      <c r="Z257" s="131">
        <f>+'R E I'!F254</f>
        <v>100</v>
      </c>
      <c r="AA257" s="124">
        <v>4</v>
      </c>
      <c r="AB257" s="126">
        <f t="shared" si="35"/>
        <v>1</v>
      </c>
    </row>
    <row r="258" spans="1:28" x14ac:dyDescent="0.2">
      <c r="A258" s="124">
        <v>12302</v>
      </c>
      <c r="B258" s="124" t="s">
        <v>641</v>
      </c>
      <c r="C258" s="150">
        <f>+PREVISIONAL!AC264</f>
        <v>0</v>
      </c>
      <c r="D258" s="150">
        <f>+PREVISIONAL!AD264</f>
        <v>0</v>
      </c>
      <c r="E258" s="150">
        <f>+PREVISIONAL!AE264</f>
        <v>0</v>
      </c>
      <c r="F258" s="126">
        <f t="shared" si="28"/>
        <v>1</v>
      </c>
      <c r="G258" s="127">
        <f>+PATENTES!Q256</f>
        <v>84</v>
      </c>
      <c r="H258" s="127">
        <f>+PATENTES!R256</f>
        <v>6</v>
      </c>
      <c r="I258" s="127">
        <f>+PATENTES!S256</f>
        <v>90</v>
      </c>
      <c r="J258" s="126">
        <f t="shared" si="29"/>
        <v>0.93333333333333335</v>
      </c>
      <c r="K258" s="150">
        <f>+'I G'!C257</f>
        <v>274795</v>
      </c>
      <c r="L258" s="150">
        <f>+'I G'!D257</f>
        <v>1235921</v>
      </c>
      <c r="M258" s="124">
        <f t="shared" si="30"/>
        <v>0.22234026284851541</v>
      </c>
      <c r="N258" s="126">
        <f t="shared" si="31"/>
        <v>3.5324179499856681E-2</v>
      </c>
      <c r="O258" s="124">
        <f>+CGR!T260</f>
        <v>1400</v>
      </c>
      <c r="P258" s="126">
        <f t="shared" si="32"/>
        <v>1</v>
      </c>
      <c r="Q258" s="124">
        <f>+TM!G256</f>
        <v>77.709999999999994</v>
      </c>
      <c r="R258" s="126">
        <f t="shared" si="33"/>
        <v>0.7770999999999999</v>
      </c>
      <c r="S258" s="150">
        <f>+IRPi!C256</f>
        <v>1569300</v>
      </c>
      <c r="T258" s="150">
        <f>+IRPi!D256</f>
        <v>2000136</v>
      </c>
      <c r="U258" s="150">
        <f t="shared" si="34"/>
        <v>430836</v>
      </c>
      <c r="V258" s="126">
        <f t="shared" si="27"/>
        <v>1</v>
      </c>
      <c r="W258" s="131">
        <f>+'R E I'!C255</f>
        <v>100</v>
      </c>
      <c r="X258" s="131">
        <f>+'R E I'!D255</f>
        <v>100</v>
      </c>
      <c r="Y258" s="131">
        <f>+'R E I'!E255</f>
        <v>100</v>
      </c>
      <c r="Z258" s="131">
        <f>+'R E I'!F255</f>
        <v>100</v>
      </c>
      <c r="AA258" s="124">
        <v>4</v>
      </c>
      <c r="AB258" s="126">
        <f t="shared" si="35"/>
        <v>1</v>
      </c>
    </row>
    <row r="259" spans="1:28" x14ac:dyDescent="0.2">
      <c r="A259" s="124">
        <v>12303</v>
      </c>
      <c r="B259" s="124" t="s">
        <v>642</v>
      </c>
      <c r="C259" s="150">
        <f>+PREVISIONAL!AC265</f>
        <v>0</v>
      </c>
      <c r="D259" s="150">
        <f>+PREVISIONAL!AD265</f>
        <v>0</v>
      </c>
      <c r="E259" s="150">
        <f>+PREVISIONAL!AE265</f>
        <v>0</v>
      </c>
      <c r="F259" s="126">
        <f t="shared" si="28"/>
        <v>1</v>
      </c>
      <c r="G259" s="127">
        <f>+PATENTES!Q257</f>
        <v>9</v>
      </c>
      <c r="H259" s="127">
        <f>+PATENTES!R257</f>
        <v>3</v>
      </c>
      <c r="I259" s="127">
        <f>+PATENTES!S257</f>
        <v>12</v>
      </c>
      <c r="J259" s="126">
        <f t="shared" si="29"/>
        <v>0.75</v>
      </c>
      <c r="K259" s="150">
        <f>+'I G'!C258</f>
        <v>160003</v>
      </c>
      <c r="L259" s="150">
        <f>+'I G'!D258</f>
        <v>1166885</v>
      </c>
      <c r="M259" s="124">
        <f t="shared" si="30"/>
        <v>0.13711976758635169</v>
      </c>
      <c r="N259" s="126">
        <f t="shared" si="31"/>
        <v>2.1784823050690474E-2</v>
      </c>
      <c r="O259" s="124">
        <f>+CGR!T261</f>
        <v>1400</v>
      </c>
      <c r="P259" s="126">
        <f t="shared" si="32"/>
        <v>1</v>
      </c>
      <c r="Q259" s="124">
        <f>+TM!G257</f>
        <v>84.45</v>
      </c>
      <c r="R259" s="126">
        <f t="shared" si="33"/>
        <v>0.84450000000000003</v>
      </c>
      <c r="S259" s="150">
        <f>+IRPi!C257</f>
        <v>1547577</v>
      </c>
      <c r="T259" s="150">
        <f>+IRPi!D257</f>
        <v>1893859</v>
      </c>
      <c r="U259" s="150">
        <f t="shared" si="34"/>
        <v>346282</v>
      </c>
      <c r="V259" s="126">
        <f t="shared" si="27"/>
        <v>1</v>
      </c>
      <c r="W259" s="131">
        <f>+'R E I'!C256</f>
        <v>100</v>
      </c>
      <c r="X259" s="131">
        <f>+'R E I'!D256</f>
        <v>100</v>
      </c>
      <c r="Y259" s="131">
        <f>+'R E I'!E256</f>
        <v>16.669999999999998</v>
      </c>
      <c r="Z259" s="131">
        <f>+'R E I'!F256</f>
        <v>100</v>
      </c>
      <c r="AA259" s="124">
        <v>4</v>
      </c>
      <c r="AB259" s="126">
        <f t="shared" si="35"/>
        <v>0.79167499999999991</v>
      </c>
    </row>
    <row r="260" spans="1:28" x14ac:dyDescent="0.2">
      <c r="A260" s="124">
        <v>12401</v>
      </c>
      <c r="B260" s="124" t="s">
        <v>643</v>
      </c>
      <c r="C260" s="150">
        <f>+PREVISIONAL!AC266</f>
        <v>0</v>
      </c>
      <c r="D260" s="150">
        <f>+PREVISIONAL!AD266</f>
        <v>879076308</v>
      </c>
      <c r="E260" s="150">
        <f>+PREVISIONAL!AE266</f>
        <v>879076308</v>
      </c>
      <c r="F260" s="126">
        <f t="shared" si="28"/>
        <v>0</v>
      </c>
      <c r="G260" s="127">
        <f>+PATENTES!Q258</f>
        <v>2748</v>
      </c>
      <c r="H260" s="127">
        <f>+PATENTES!R258</f>
        <v>455</v>
      </c>
      <c r="I260" s="127">
        <f>+PATENTES!S258</f>
        <v>3203</v>
      </c>
      <c r="J260" s="126">
        <f t="shared" si="29"/>
        <v>0.85794567592881676</v>
      </c>
      <c r="K260" s="150">
        <f>+'I G'!C259</f>
        <v>3620597</v>
      </c>
      <c r="L260" s="150">
        <f>+'I G'!D259</f>
        <v>4468466</v>
      </c>
      <c r="M260" s="124">
        <f t="shared" si="30"/>
        <v>0.81025501816507051</v>
      </c>
      <c r="N260" s="126">
        <f t="shared" si="31"/>
        <v>0.12872879313731411</v>
      </c>
      <c r="O260" s="124">
        <f>+CGR!T262</f>
        <v>1400</v>
      </c>
      <c r="P260" s="126">
        <f t="shared" si="32"/>
        <v>1</v>
      </c>
      <c r="Q260" s="124">
        <f>+TM!G258</f>
        <v>98.44</v>
      </c>
      <c r="R260" s="126">
        <f t="shared" si="33"/>
        <v>0.98439999999999994</v>
      </c>
      <c r="S260" s="150">
        <f>+IRPi!C258</f>
        <v>8979000</v>
      </c>
      <c r="T260" s="150">
        <f>+IRPi!D258</f>
        <v>9615399</v>
      </c>
      <c r="U260" s="150">
        <f t="shared" si="34"/>
        <v>636399</v>
      </c>
      <c r="V260" s="126">
        <f t="shared" si="27"/>
        <v>1</v>
      </c>
      <c r="W260" s="131">
        <f>+'R E I'!C257</f>
        <v>100</v>
      </c>
      <c r="X260" s="131">
        <f>+'R E I'!D257</f>
        <v>100</v>
      </c>
      <c r="Y260" s="131">
        <f>+'R E I'!E257</f>
        <v>100</v>
      </c>
      <c r="Z260" s="131">
        <f>+'R E I'!F257</f>
        <v>100</v>
      </c>
      <c r="AA260" s="124">
        <v>4</v>
      </c>
      <c r="AB260" s="126">
        <f t="shared" si="35"/>
        <v>1</v>
      </c>
    </row>
    <row r="261" spans="1:28" x14ac:dyDescent="0.2">
      <c r="A261" s="124">
        <v>12402</v>
      </c>
      <c r="B261" s="124" t="s">
        <v>644</v>
      </c>
      <c r="C261" s="150">
        <f>+PREVISIONAL!AC267</f>
        <v>0</v>
      </c>
      <c r="D261" s="150">
        <f>+PREVISIONAL!AD267</f>
        <v>0</v>
      </c>
      <c r="E261" s="150">
        <f>+PREVISIONAL!AE267</f>
        <v>0</v>
      </c>
      <c r="F261" s="126">
        <f t="shared" si="28"/>
        <v>1</v>
      </c>
      <c r="G261" s="127">
        <f>+PATENTES!Q259</f>
        <v>86</v>
      </c>
      <c r="H261" s="127">
        <f>+PATENTES!R259</f>
        <v>14</v>
      </c>
      <c r="I261" s="127">
        <f>+PATENTES!S259</f>
        <v>100</v>
      </c>
      <c r="J261" s="126">
        <f t="shared" si="29"/>
        <v>0.86</v>
      </c>
      <c r="K261" s="150">
        <f>+'I G'!C260</f>
        <v>405979</v>
      </c>
      <c r="L261" s="150">
        <f>+'I G'!D260</f>
        <v>1410162</v>
      </c>
      <c r="M261" s="124">
        <f t="shared" si="30"/>
        <v>0.28789529146296666</v>
      </c>
      <c r="N261" s="126">
        <f t="shared" si="31"/>
        <v>4.573919641234829E-2</v>
      </c>
      <c r="O261" s="124">
        <f>+CGR!T263</f>
        <v>1400</v>
      </c>
      <c r="P261" s="126">
        <f t="shared" si="32"/>
        <v>1</v>
      </c>
      <c r="Q261" s="124">
        <f>+TM!G259</f>
        <v>99.47</v>
      </c>
      <c r="R261" s="126">
        <f t="shared" si="33"/>
        <v>0.99470000000000003</v>
      </c>
      <c r="S261" s="150">
        <f>+IRPi!C259</f>
        <v>2004200</v>
      </c>
      <c r="T261" s="150">
        <f>+IRPi!D259</f>
        <v>2245231</v>
      </c>
      <c r="U261" s="150">
        <f t="shared" si="34"/>
        <v>241031</v>
      </c>
      <c r="V261" s="126">
        <f t="shared" si="27"/>
        <v>1</v>
      </c>
      <c r="W261" s="131">
        <f>+'R E I'!C258</f>
        <v>100</v>
      </c>
      <c r="X261" s="131">
        <f>+'R E I'!D258</f>
        <v>100</v>
      </c>
      <c r="Y261" s="131">
        <f>+'R E I'!E258</f>
        <v>100</v>
      </c>
      <c r="Z261" s="131">
        <f>+'R E I'!F258</f>
        <v>100</v>
      </c>
      <c r="AA261" s="124">
        <v>4</v>
      </c>
      <c r="AB261" s="126">
        <f t="shared" si="35"/>
        <v>1</v>
      </c>
    </row>
    <row r="262" spans="1:28" x14ac:dyDescent="0.2">
      <c r="A262" s="124">
        <v>13101</v>
      </c>
      <c r="B262" s="124" t="s">
        <v>666</v>
      </c>
      <c r="C262" s="150">
        <f>+PREVISIONAL!AC268</f>
        <v>0</v>
      </c>
      <c r="D262" s="150">
        <f>+PREVISIONAL!AD268</f>
        <v>0</v>
      </c>
      <c r="E262" s="150">
        <f>+PREVISIONAL!AE268</f>
        <v>0</v>
      </c>
      <c r="F262" s="126">
        <f t="shared" si="28"/>
        <v>1</v>
      </c>
      <c r="G262" s="127">
        <f>+PATENTES!Q260</f>
        <v>28053</v>
      </c>
      <c r="H262" s="127">
        <f>+PATENTES!R260</f>
        <v>31765</v>
      </c>
      <c r="I262" s="127">
        <f>+PATENTES!S260</f>
        <v>59818</v>
      </c>
      <c r="J262" s="126">
        <f t="shared" si="29"/>
        <v>0.46897255006854122</v>
      </c>
      <c r="K262" s="150">
        <f>+'I G'!C261</f>
        <v>126447877</v>
      </c>
      <c r="L262" s="150">
        <f>+'I G'!D261</f>
        <v>75773912</v>
      </c>
      <c r="M262" s="124">
        <f t="shared" si="30"/>
        <v>1.6687521293608281</v>
      </c>
      <c r="N262" s="126">
        <f t="shared" si="31"/>
        <v>0.26512202065026724</v>
      </c>
      <c r="O262" s="124">
        <f>+CGR!T264</f>
        <v>1400</v>
      </c>
      <c r="P262" s="126">
        <f t="shared" si="32"/>
        <v>1</v>
      </c>
      <c r="Q262" s="124">
        <f>+TM!G260</f>
        <v>97.05</v>
      </c>
      <c r="R262" s="126">
        <f t="shared" si="33"/>
        <v>0.97049999999999992</v>
      </c>
      <c r="S262" s="150">
        <f>+IRPi!C260</f>
        <v>197895292</v>
      </c>
      <c r="T262" s="150">
        <f>+IRPi!D260</f>
        <v>186495306</v>
      </c>
      <c r="U262" s="150">
        <f t="shared" si="34"/>
        <v>-11399986</v>
      </c>
      <c r="V262" s="126">
        <f t="shared" ref="V262:V325" si="36">IF(U262&gt;0,1,IF(U262&lt;0,1-(U262/$U$2),0))</f>
        <v>0.83167376504685198</v>
      </c>
      <c r="W262" s="131">
        <f>+'R E I'!C259</f>
        <v>100</v>
      </c>
      <c r="X262" s="131">
        <f>+'R E I'!D259</f>
        <v>100</v>
      </c>
      <c r="Y262" s="131">
        <f>+'R E I'!E259</f>
        <v>100</v>
      </c>
      <c r="Z262" s="131">
        <f>+'R E I'!F259</f>
        <v>0</v>
      </c>
      <c r="AA262" s="124">
        <v>4</v>
      </c>
      <c r="AB262" s="126">
        <f t="shared" si="35"/>
        <v>0.75</v>
      </c>
    </row>
    <row r="263" spans="1:28" x14ac:dyDescent="0.2">
      <c r="A263" s="124">
        <v>13102</v>
      </c>
      <c r="B263" s="124" t="s">
        <v>667</v>
      </c>
      <c r="C263" s="150">
        <f>+PREVISIONAL!AC269</f>
        <v>0</v>
      </c>
      <c r="D263" s="150">
        <f>+PREVISIONAL!AD269</f>
        <v>0</v>
      </c>
      <c r="E263" s="150">
        <f>+PREVISIONAL!AE269</f>
        <v>0</v>
      </c>
      <c r="F263" s="126">
        <f t="shared" ref="F263:F326" si="37">IF(E263&gt;0,0,1)</f>
        <v>1</v>
      </c>
      <c r="G263" s="127">
        <f>+PATENTES!Q261</f>
        <v>2569</v>
      </c>
      <c r="H263" s="127">
        <f>+PATENTES!R261</f>
        <v>567</v>
      </c>
      <c r="I263" s="127">
        <f>+PATENTES!S261</f>
        <v>3136</v>
      </c>
      <c r="J263" s="126">
        <f t="shared" ref="J263:J326" si="38">IFERROR(G263/I263,0)</f>
        <v>0.8191964285714286</v>
      </c>
      <c r="K263" s="150">
        <f>+'I G'!C262</f>
        <v>16422862</v>
      </c>
      <c r="L263" s="150">
        <f>+'I G'!D262</f>
        <v>12096345</v>
      </c>
      <c r="M263" s="124">
        <f t="shared" ref="M263:M326" si="39">IFERROR(K263/L263,0)</f>
        <v>1.3576714288489622</v>
      </c>
      <c r="N263" s="126">
        <f t="shared" ref="N263:N326" si="40">M263/$M$2</f>
        <v>0.21569925590653255</v>
      </c>
      <c r="O263" s="124">
        <f>+CGR!T265</f>
        <v>1400</v>
      </c>
      <c r="P263" s="126">
        <f t="shared" ref="P263:P326" si="41">O263/1400</f>
        <v>1</v>
      </c>
      <c r="Q263" s="124">
        <f>+TM!G261</f>
        <v>96.06</v>
      </c>
      <c r="R263" s="126">
        <f t="shared" ref="R263:R326" si="42">+Q263/100</f>
        <v>0.96060000000000001</v>
      </c>
      <c r="S263" s="150">
        <f>+IRPi!C261</f>
        <v>25435609</v>
      </c>
      <c r="T263" s="150">
        <f>+IRPi!D261</f>
        <v>29169549</v>
      </c>
      <c r="U263" s="150">
        <f t="shared" ref="U263:U326" si="43">T263-S263</f>
        <v>3733940</v>
      </c>
      <c r="V263" s="126">
        <f t="shared" si="36"/>
        <v>1</v>
      </c>
      <c r="W263" s="131">
        <f>+'R E I'!C260</f>
        <v>66.67</v>
      </c>
      <c r="X263" s="131">
        <f>+'R E I'!D260</f>
        <v>72.06</v>
      </c>
      <c r="Y263" s="131">
        <f>+'R E I'!E260</f>
        <v>83.33</v>
      </c>
      <c r="Z263" s="131">
        <f>+'R E I'!F260</f>
        <v>0</v>
      </c>
      <c r="AA263" s="124">
        <v>4</v>
      </c>
      <c r="AB263" s="126">
        <f t="shared" ref="AB263:AB326" si="44">((SUM(W263:Z263)/100)/AA263)</f>
        <v>0.55515000000000003</v>
      </c>
    </row>
    <row r="264" spans="1:28" x14ac:dyDescent="0.2">
      <c r="A264" s="124">
        <v>13103</v>
      </c>
      <c r="B264" s="124" t="s">
        <v>668</v>
      </c>
      <c r="C264" s="150">
        <f>+PREVISIONAL!AC270</f>
        <v>0</v>
      </c>
      <c r="D264" s="150">
        <f>+PREVISIONAL!AD270</f>
        <v>8822721925</v>
      </c>
      <c r="E264" s="150">
        <f>+PREVISIONAL!AE270</f>
        <v>8822721925</v>
      </c>
      <c r="F264" s="126">
        <f t="shared" si="37"/>
        <v>0</v>
      </c>
      <c r="G264" s="127">
        <f>+PATENTES!Q262</f>
        <v>5036</v>
      </c>
      <c r="H264" s="127">
        <f>+PATENTES!R262</f>
        <v>377</v>
      </c>
      <c r="I264" s="127">
        <f>+PATENTES!S262</f>
        <v>5413</v>
      </c>
      <c r="J264" s="126">
        <f t="shared" si="38"/>
        <v>0.93035285423979308</v>
      </c>
      <c r="K264" s="150">
        <f>+'I G'!C263</f>
        <v>4292972</v>
      </c>
      <c r="L264" s="150">
        <f>+'I G'!D263</f>
        <v>11342414</v>
      </c>
      <c r="M264" s="124">
        <f t="shared" si="39"/>
        <v>0.3784883888033006</v>
      </c>
      <c r="N264" s="126">
        <f t="shared" si="40"/>
        <v>6.0132121881174651E-2</v>
      </c>
      <c r="O264" s="124">
        <f>+CGR!T266</f>
        <v>1400</v>
      </c>
      <c r="P264" s="126">
        <f t="shared" si="41"/>
        <v>1</v>
      </c>
      <c r="Q264" s="124">
        <f>+TM!G262</f>
        <v>91.78</v>
      </c>
      <c r="R264" s="126">
        <f t="shared" si="42"/>
        <v>0.91780000000000006</v>
      </c>
      <c r="S264" s="150">
        <f>+IRPi!C262</f>
        <v>22046225</v>
      </c>
      <c r="T264" s="150">
        <f>+IRPi!D262</f>
        <v>26145823</v>
      </c>
      <c r="U264" s="150">
        <f t="shared" si="43"/>
        <v>4099598</v>
      </c>
      <c r="V264" s="126">
        <f t="shared" si="36"/>
        <v>1</v>
      </c>
      <c r="W264" s="131">
        <f>+'R E I'!C261</f>
        <v>100</v>
      </c>
      <c r="X264" s="131">
        <f>+'R E I'!D261</f>
        <v>100</v>
      </c>
      <c r="Y264" s="131">
        <f>+'R E I'!E261</f>
        <v>100</v>
      </c>
      <c r="Z264" s="131">
        <f>+'R E I'!F261</f>
        <v>100</v>
      </c>
      <c r="AA264" s="124">
        <v>4</v>
      </c>
      <c r="AB264" s="126">
        <f t="shared" si="44"/>
        <v>1</v>
      </c>
    </row>
    <row r="265" spans="1:28" x14ac:dyDescent="0.2">
      <c r="A265" s="124">
        <v>13104</v>
      </c>
      <c r="B265" s="124" t="s">
        <v>669</v>
      </c>
      <c r="C265" s="150">
        <f>+PREVISIONAL!AC271</f>
        <v>0</v>
      </c>
      <c r="D265" s="150">
        <f>+PREVISIONAL!AD271</f>
        <v>0</v>
      </c>
      <c r="E265" s="150">
        <f>+PREVISIONAL!AE271</f>
        <v>0</v>
      </c>
      <c r="F265" s="126">
        <f t="shared" si="37"/>
        <v>1</v>
      </c>
      <c r="G265" s="127">
        <f>+PATENTES!Q263</f>
        <v>3965</v>
      </c>
      <c r="H265" s="127">
        <f>+PATENTES!R263</f>
        <v>396</v>
      </c>
      <c r="I265" s="127">
        <f>+PATENTES!S263</f>
        <v>4361</v>
      </c>
      <c r="J265" s="126">
        <f t="shared" si="38"/>
        <v>0.90919513872964919</v>
      </c>
      <c r="K265" s="150">
        <f>+'I G'!C264</f>
        <v>11317139</v>
      </c>
      <c r="L265" s="150">
        <f>+'I G'!D264</f>
        <v>9946703</v>
      </c>
      <c r="M265" s="124">
        <f t="shared" si="39"/>
        <v>1.1377779149533267</v>
      </c>
      <c r="N265" s="126">
        <f t="shared" si="40"/>
        <v>0.18076380221861532</v>
      </c>
      <c r="O265" s="124">
        <f>+CGR!T267</f>
        <v>1400</v>
      </c>
      <c r="P265" s="126">
        <f t="shared" si="41"/>
        <v>1</v>
      </c>
      <c r="Q265" s="124">
        <f>+TM!G263</f>
        <v>94.26</v>
      </c>
      <c r="R265" s="126">
        <f t="shared" si="42"/>
        <v>0.9426000000000001</v>
      </c>
      <c r="S265" s="150">
        <f>+IRPi!C263</f>
        <v>23957500</v>
      </c>
      <c r="T265" s="150">
        <f>+IRPi!D263</f>
        <v>27619901</v>
      </c>
      <c r="U265" s="150">
        <f t="shared" si="43"/>
        <v>3662401</v>
      </c>
      <c r="V265" s="126">
        <f t="shared" si="36"/>
        <v>1</v>
      </c>
      <c r="W265" s="131">
        <f>+'R E I'!C262</f>
        <v>95.83</v>
      </c>
      <c r="X265" s="131">
        <f>+'R E I'!D262</f>
        <v>100</v>
      </c>
      <c r="Y265" s="131">
        <f>+'R E I'!E262</f>
        <v>100</v>
      </c>
      <c r="Z265" s="131">
        <f>+'R E I'!F262</f>
        <v>100</v>
      </c>
      <c r="AA265" s="124">
        <v>4</v>
      </c>
      <c r="AB265" s="126">
        <f t="shared" si="44"/>
        <v>0.98957499999999998</v>
      </c>
    </row>
    <row r="266" spans="1:28" x14ac:dyDescent="0.2">
      <c r="A266" s="124">
        <v>13105</v>
      </c>
      <c r="B266" s="124" t="s">
        <v>670</v>
      </c>
      <c r="C266" s="150">
        <f>+PREVISIONAL!AC272</f>
        <v>0</v>
      </c>
      <c r="D266" s="150">
        <f>+PREVISIONAL!AD272</f>
        <v>0</v>
      </c>
      <c r="E266" s="150">
        <f>+PREVISIONAL!AE272</f>
        <v>0</v>
      </c>
      <c r="F266" s="126">
        <f t="shared" si="37"/>
        <v>1</v>
      </c>
      <c r="G266" s="127">
        <f>+PATENTES!Q264</f>
        <v>4158</v>
      </c>
      <c r="H266" s="127">
        <f>+PATENTES!R264</f>
        <v>3549</v>
      </c>
      <c r="I266" s="127">
        <f>+PATENTES!S264</f>
        <v>7707</v>
      </c>
      <c r="J266" s="126">
        <f t="shared" si="38"/>
        <v>0.53950953678474112</v>
      </c>
      <c r="K266" s="150">
        <f>+'I G'!C265</f>
        <v>7977179</v>
      </c>
      <c r="L266" s="150">
        <f>+'I G'!D265</f>
        <v>14495077</v>
      </c>
      <c r="M266" s="124">
        <f t="shared" si="39"/>
        <v>0.55033712480451125</v>
      </c>
      <c r="N266" s="126">
        <f t="shared" si="40"/>
        <v>8.7434489520571285E-2</v>
      </c>
      <c r="O266" s="124">
        <f>+CGR!T268</f>
        <v>1400</v>
      </c>
      <c r="P266" s="126">
        <f t="shared" si="41"/>
        <v>1</v>
      </c>
      <c r="Q266" s="124">
        <f>+TM!G264</f>
        <v>95.8</v>
      </c>
      <c r="R266" s="126">
        <f t="shared" si="42"/>
        <v>0.95799999999999996</v>
      </c>
      <c r="S266" s="150">
        <f>+IRPi!C264</f>
        <v>30215079</v>
      </c>
      <c r="T266" s="150">
        <f>+IRPi!D264</f>
        <v>35752386</v>
      </c>
      <c r="U266" s="150">
        <f t="shared" si="43"/>
        <v>5537307</v>
      </c>
      <c r="V266" s="126">
        <f t="shared" si="36"/>
        <v>1</v>
      </c>
      <c r="W266" s="131">
        <f>+'R E I'!C263</f>
        <v>66.67</v>
      </c>
      <c r="X266" s="131">
        <f>+'R E I'!D263</f>
        <v>82.296700000000001</v>
      </c>
      <c r="Y266" s="131">
        <f>+'R E I'!E263</f>
        <v>100</v>
      </c>
      <c r="Z266" s="131">
        <f>+'R E I'!F263</f>
        <v>100</v>
      </c>
      <c r="AA266" s="124">
        <v>4</v>
      </c>
      <c r="AB266" s="126">
        <f t="shared" si="44"/>
        <v>0.87241674999999996</v>
      </c>
    </row>
    <row r="267" spans="1:28" x14ac:dyDescent="0.2">
      <c r="A267" s="124">
        <v>13106</v>
      </c>
      <c r="B267" s="124" t="s">
        <v>671</v>
      </c>
      <c r="C267" s="150">
        <f>+PREVISIONAL!AC273</f>
        <v>0</v>
      </c>
      <c r="D267" s="150">
        <f>+PREVISIONAL!AD273</f>
        <v>0</v>
      </c>
      <c r="E267" s="150">
        <f>+PREVISIONAL!AE273</f>
        <v>0</v>
      </c>
      <c r="F267" s="126">
        <f t="shared" si="37"/>
        <v>1</v>
      </c>
      <c r="G267" s="127">
        <f>+PATENTES!Q265</f>
        <v>9444</v>
      </c>
      <c r="H267" s="127">
        <f>+PATENTES!R265</f>
        <v>1010</v>
      </c>
      <c r="I267" s="127">
        <f>+PATENTES!S265</f>
        <v>10454</v>
      </c>
      <c r="J267" s="126">
        <f t="shared" si="38"/>
        <v>0.90338626363114594</v>
      </c>
      <c r="K267" s="150">
        <f>+'I G'!C266</f>
        <v>21724493</v>
      </c>
      <c r="L267" s="150">
        <f>+'I G'!D266</f>
        <v>18247947</v>
      </c>
      <c r="M267" s="124">
        <f t="shared" si="39"/>
        <v>1.190517103102064</v>
      </c>
      <c r="N267" s="126">
        <f t="shared" si="40"/>
        <v>0.18914270995658083</v>
      </c>
      <c r="O267" s="124">
        <f>+CGR!T269</f>
        <v>1400</v>
      </c>
      <c r="P267" s="126">
        <f t="shared" si="41"/>
        <v>1</v>
      </c>
      <c r="Q267" s="124">
        <f>+TM!G265</f>
        <v>87.56</v>
      </c>
      <c r="R267" s="126">
        <f t="shared" si="42"/>
        <v>0.87560000000000004</v>
      </c>
      <c r="S267" s="150">
        <f>+IRPi!C265</f>
        <v>37670790</v>
      </c>
      <c r="T267" s="150">
        <f>+IRPi!D265</f>
        <v>39040105</v>
      </c>
      <c r="U267" s="150">
        <f t="shared" si="43"/>
        <v>1369315</v>
      </c>
      <c r="V267" s="126">
        <f t="shared" si="36"/>
        <v>1</v>
      </c>
      <c r="W267" s="131">
        <f>+'R E I'!C264</f>
        <v>95.83</v>
      </c>
      <c r="X267" s="131">
        <f>+'R E I'!D264</f>
        <v>98.198300000000003</v>
      </c>
      <c r="Y267" s="131">
        <f>+'R E I'!E264</f>
        <v>75</v>
      </c>
      <c r="Z267" s="131">
        <f>+'R E I'!F264</f>
        <v>0</v>
      </c>
      <c r="AA267" s="124">
        <v>4</v>
      </c>
      <c r="AB267" s="126">
        <f t="shared" si="44"/>
        <v>0.67257074999999999</v>
      </c>
    </row>
    <row r="268" spans="1:28" x14ac:dyDescent="0.2">
      <c r="A268" s="124">
        <v>13107</v>
      </c>
      <c r="B268" s="124" t="s">
        <v>672</v>
      </c>
      <c r="C268" s="150">
        <f>+PREVISIONAL!AC274</f>
        <v>0</v>
      </c>
      <c r="D268" s="150">
        <f>+PREVISIONAL!AD274</f>
        <v>0</v>
      </c>
      <c r="E268" s="150">
        <f>+PREVISIONAL!AE274</f>
        <v>0</v>
      </c>
      <c r="F268" s="126">
        <f t="shared" si="37"/>
        <v>1</v>
      </c>
      <c r="G268" s="127">
        <f>+PATENTES!Q266</f>
        <v>3874</v>
      </c>
      <c r="H268" s="127">
        <f>+PATENTES!R266</f>
        <v>543</v>
      </c>
      <c r="I268" s="127">
        <f>+PATENTES!S266</f>
        <v>4417</v>
      </c>
      <c r="J268" s="126">
        <f t="shared" si="38"/>
        <v>0.87706588182024003</v>
      </c>
      <c r="K268" s="150">
        <f>+'I G'!C267</f>
        <v>32871749</v>
      </c>
      <c r="L268" s="150">
        <f>+'I G'!D267</f>
        <v>17193522</v>
      </c>
      <c r="M268" s="124">
        <f t="shared" si="39"/>
        <v>1.9118682606158297</v>
      </c>
      <c r="N268" s="126">
        <f t="shared" si="40"/>
        <v>0.30374695411818114</v>
      </c>
      <c r="O268" s="124">
        <f>+CGR!T270</f>
        <v>1400</v>
      </c>
      <c r="P268" s="126">
        <f t="shared" si="41"/>
        <v>1</v>
      </c>
      <c r="Q268" s="124">
        <f>+TM!G266</f>
        <v>100</v>
      </c>
      <c r="R268" s="126">
        <f t="shared" si="42"/>
        <v>1</v>
      </c>
      <c r="S268" s="150">
        <f>+IRPi!C266</f>
        <v>41023925</v>
      </c>
      <c r="T268" s="150">
        <f>+IRPi!D266</f>
        <v>51789003</v>
      </c>
      <c r="U268" s="150">
        <f t="shared" si="43"/>
        <v>10765078</v>
      </c>
      <c r="V268" s="126">
        <f t="shared" si="36"/>
        <v>1</v>
      </c>
      <c r="W268" s="131">
        <f>+'R E I'!C265</f>
        <v>100</v>
      </c>
      <c r="X268" s="131">
        <f>+'R E I'!D265</f>
        <v>100</v>
      </c>
      <c r="Y268" s="131">
        <f>+'R E I'!E265</f>
        <v>100</v>
      </c>
      <c r="Z268" s="131">
        <f>+'R E I'!F265</f>
        <v>100</v>
      </c>
      <c r="AA268" s="124">
        <v>4</v>
      </c>
      <c r="AB268" s="126">
        <f t="shared" si="44"/>
        <v>1</v>
      </c>
    </row>
    <row r="269" spans="1:28" x14ac:dyDescent="0.2">
      <c r="A269" s="124">
        <v>13108</v>
      </c>
      <c r="B269" s="124" t="s">
        <v>673</v>
      </c>
      <c r="C269" s="150">
        <f>+PREVISIONAL!AC275</f>
        <v>0</v>
      </c>
      <c r="D269" s="150">
        <f>+PREVISIONAL!AD275</f>
        <v>0</v>
      </c>
      <c r="E269" s="150">
        <f>+PREVISIONAL!AE275</f>
        <v>0</v>
      </c>
      <c r="F269" s="126">
        <f t="shared" si="37"/>
        <v>1</v>
      </c>
      <c r="G269" s="127">
        <f>+PATENTES!Q267</f>
        <v>3701</v>
      </c>
      <c r="H269" s="127">
        <f>+PATENTES!R267</f>
        <v>2086</v>
      </c>
      <c r="I269" s="127">
        <f>+PATENTES!S267</f>
        <v>5787</v>
      </c>
      <c r="J269" s="126">
        <f t="shared" si="38"/>
        <v>0.63953689303611538</v>
      </c>
      <c r="K269" s="150">
        <f>+'I G'!C268</f>
        <v>11979199</v>
      </c>
      <c r="L269" s="150">
        <f>+'I G'!D268</f>
        <v>10858341</v>
      </c>
      <c r="M269" s="124">
        <f t="shared" si="39"/>
        <v>1.1032255295721509</v>
      </c>
      <c r="N269" s="126">
        <f t="shared" si="40"/>
        <v>0.1752743121563298</v>
      </c>
      <c r="O269" s="124">
        <f>+CGR!T271</f>
        <v>1400</v>
      </c>
      <c r="P269" s="126">
        <f t="shared" si="41"/>
        <v>1</v>
      </c>
      <c r="Q269" s="124">
        <f>+TM!G267</f>
        <v>52.39</v>
      </c>
      <c r="R269" s="126">
        <f t="shared" si="42"/>
        <v>0.52390000000000003</v>
      </c>
      <c r="S269" s="150">
        <f>+IRPi!C267</f>
        <v>23794154</v>
      </c>
      <c r="T269" s="150">
        <f>+IRPi!D267</f>
        <v>26604311</v>
      </c>
      <c r="U269" s="150">
        <f t="shared" si="43"/>
        <v>2810157</v>
      </c>
      <c r="V269" s="126">
        <f t="shared" si="36"/>
        <v>1</v>
      </c>
      <c r="W269" s="131">
        <f>+'R E I'!C266</f>
        <v>100</v>
      </c>
      <c r="X269" s="131">
        <f>+'R E I'!D266</f>
        <v>100</v>
      </c>
      <c r="Y269" s="131">
        <f>+'R E I'!E266</f>
        <v>100</v>
      </c>
      <c r="Z269" s="131">
        <f>+'R E I'!F266</f>
        <v>100</v>
      </c>
      <c r="AA269" s="124">
        <v>4</v>
      </c>
      <c r="AB269" s="126">
        <f t="shared" si="44"/>
        <v>1</v>
      </c>
    </row>
    <row r="270" spans="1:28" x14ac:dyDescent="0.2">
      <c r="A270" s="124">
        <v>13109</v>
      </c>
      <c r="B270" s="124" t="s">
        <v>674</v>
      </c>
      <c r="C270" s="150">
        <f>+PREVISIONAL!AC276</f>
        <v>0</v>
      </c>
      <c r="D270" s="150">
        <f>+PREVISIONAL!AD276</f>
        <v>0</v>
      </c>
      <c r="E270" s="150">
        <f>+PREVISIONAL!AE276</f>
        <v>0</v>
      </c>
      <c r="F270" s="126">
        <f t="shared" si="37"/>
        <v>1</v>
      </c>
      <c r="G270" s="127">
        <f>+PATENTES!Q268</f>
        <v>3259</v>
      </c>
      <c r="H270" s="127">
        <f>+PATENTES!R268</f>
        <v>1071</v>
      </c>
      <c r="I270" s="127">
        <f>+PATENTES!S268</f>
        <v>4330</v>
      </c>
      <c r="J270" s="126">
        <f t="shared" si="38"/>
        <v>0.75265588914549653</v>
      </c>
      <c r="K270" s="150">
        <f>+'I G'!C269</f>
        <v>11433584</v>
      </c>
      <c r="L270" s="150">
        <f>+'I G'!D269</f>
        <v>10426603</v>
      </c>
      <c r="M270" s="124">
        <f t="shared" si="39"/>
        <v>1.0965780513557484</v>
      </c>
      <c r="N270" s="126">
        <f t="shared" si="40"/>
        <v>0.17421819793423959</v>
      </c>
      <c r="O270" s="124">
        <f>+CGR!T272</f>
        <v>1400</v>
      </c>
      <c r="P270" s="126">
        <f t="shared" si="41"/>
        <v>1</v>
      </c>
      <c r="Q270" s="124">
        <f>+TM!G268</f>
        <v>94.46</v>
      </c>
      <c r="R270" s="126">
        <f t="shared" si="42"/>
        <v>0.94459999999999988</v>
      </c>
      <c r="S270" s="150">
        <f>+IRPi!C268</f>
        <v>20209206</v>
      </c>
      <c r="T270" s="150">
        <f>+IRPi!D268</f>
        <v>22819108</v>
      </c>
      <c r="U270" s="150">
        <f t="shared" si="43"/>
        <v>2609902</v>
      </c>
      <c r="V270" s="126">
        <f t="shared" si="36"/>
        <v>1</v>
      </c>
      <c r="W270" s="131">
        <f>+'R E I'!C267</f>
        <v>95.83</v>
      </c>
      <c r="X270" s="131">
        <f>+'R E I'!D267</f>
        <v>80.336699999999993</v>
      </c>
      <c r="Y270" s="131">
        <f>+'R E I'!E267</f>
        <v>100</v>
      </c>
      <c r="Z270" s="131">
        <f>+'R E I'!F267</f>
        <v>100</v>
      </c>
      <c r="AA270" s="124">
        <v>4</v>
      </c>
      <c r="AB270" s="126">
        <f t="shared" si="44"/>
        <v>0.94041675000000002</v>
      </c>
    </row>
    <row r="271" spans="1:28" x14ac:dyDescent="0.2">
      <c r="A271" s="124">
        <v>13110</v>
      </c>
      <c r="B271" s="124" t="s">
        <v>663</v>
      </c>
      <c r="C271" s="150">
        <f>+PREVISIONAL!AC277</f>
        <v>0</v>
      </c>
      <c r="D271" s="150">
        <f>+PREVISIONAL!AD277</f>
        <v>0</v>
      </c>
      <c r="E271" s="150">
        <f>+PREVISIONAL!AE277</f>
        <v>0</v>
      </c>
      <c r="F271" s="126">
        <f t="shared" si="37"/>
        <v>1</v>
      </c>
      <c r="G271" s="127">
        <f>+PATENTES!Q269</f>
        <v>9843</v>
      </c>
      <c r="H271" s="127">
        <f>+PATENTES!R269</f>
        <v>8045</v>
      </c>
      <c r="I271" s="127">
        <f>+PATENTES!S269</f>
        <v>17888</v>
      </c>
      <c r="J271" s="126">
        <f t="shared" si="38"/>
        <v>0.55025715563506261</v>
      </c>
      <c r="K271" s="150">
        <f>+'I G'!C270</f>
        <v>37276745</v>
      </c>
      <c r="L271" s="150">
        <f>+'I G'!D270</f>
        <v>31161597</v>
      </c>
      <c r="M271" s="124">
        <f t="shared" si="39"/>
        <v>1.1962398782064989</v>
      </c>
      <c r="N271" s="126">
        <f t="shared" si="40"/>
        <v>0.19005191251142398</v>
      </c>
      <c r="O271" s="124">
        <f>+CGR!T273</f>
        <v>1400</v>
      </c>
      <c r="P271" s="126">
        <f t="shared" si="41"/>
        <v>1</v>
      </c>
      <c r="Q271" s="124">
        <f>+TM!G269</f>
        <v>99.89</v>
      </c>
      <c r="R271" s="126">
        <f t="shared" si="42"/>
        <v>0.99890000000000001</v>
      </c>
      <c r="S271" s="150">
        <f>+IRPi!C269</f>
        <v>84215670</v>
      </c>
      <c r="T271" s="150">
        <f>+IRPi!D269</f>
        <v>94878622</v>
      </c>
      <c r="U271" s="150">
        <f t="shared" si="43"/>
        <v>10662952</v>
      </c>
      <c r="V271" s="126">
        <f t="shared" si="36"/>
        <v>1</v>
      </c>
      <c r="W271" s="131">
        <f>+'R E I'!C268</f>
        <v>91.67</v>
      </c>
      <c r="X271" s="131">
        <f>+'R E I'!D268</f>
        <v>66.666700000000006</v>
      </c>
      <c r="Y271" s="131">
        <f>+'R E I'!E268</f>
        <v>100</v>
      </c>
      <c r="Z271" s="131">
        <f>+'R E I'!F268</f>
        <v>100</v>
      </c>
      <c r="AA271" s="124">
        <v>4</v>
      </c>
      <c r="AB271" s="126">
        <f t="shared" si="44"/>
        <v>0.89584174999999999</v>
      </c>
    </row>
    <row r="272" spans="1:28" x14ac:dyDescent="0.2">
      <c r="A272" s="124">
        <v>13111</v>
      </c>
      <c r="B272" s="124" t="s">
        <v>664</v>
      </c>
      <c r="C272" s="150">
        <f>+PREVISIONAL!AC278</f>
        <v>0</v>
      </c>
      <c r="D272" s="150">
        <f>+PREVISIONAL!AD278</f>
        <v>0</v>
      </c>
      <c r="E272" s="150">
        <f>+PREVISIONAL!AE278</f>
        <v>0</v>
      </c>
      <c r="F272" s="126">
        <f t="shared" si="37"/>
        <v>1</v>
      </c>
      <c r="G272" s="127">
        <f>+PATENTES!Q270</f>
        <v>2800</v>
      </c>
      <c r="H272" s="127">
        <f>+PATENTES!R270</f>
        <v>308</v>
      </c>
      <c r="I272" s="127">
        <f>+PATENTES!S270</f>
        <v>3108</v>
      </c>
      <c r="J272" s="126">
        <f t="shared" si="38"/>
        <v>0.90090090090090091</v>
      </c>
      <c r="K272" s="150">
        <f>+'I G'!C271</f>
        <v>6518791</v>
      </c>
      <c r="L272" s="150">
        <f>+'I G'!D271</f>
        <v>11047538</v>
      </c>
      <c r="M272" s="124">
        <f t="shared" si="39"/>
        <v>0.59006730730412515</v>
      </c>
      <c r="N272" s="126">
        <f t="shared" si="40"/>
        <v>9.3746599078229825E-2</v>
      </c>
      <c r="O272" s="124">
        <f>+CGR!T274</f>
        <v>1400</v>
      </c>
      <c r="P272" s="126">
        <f t="shared" si="41"/>
        <v>1</v>
      </c>
      <c r="Q272" s="124">
        <f>+TM!G270</f>
        <v>98.23</v>
      </c>
      <c r="R272" s="126">
        <f t="shared" si="42"/>
        <v>0.98230000000000006</v>
      </c>
      <c r="S272" s="150">
        <f>+IRPi!C270</f>
        <v>23722435</v>
      </c>
      <c r="T272" s="150">
        <f>+IRPi!D270</f>
        <v>25947774</v>
      </c>
      <c r="U272" s="150">
        <f t="shared" si="43"/>
        <v>2225339</v>
      </c>
      <c r="V272" s="126">
        <f t="shared" si="36"/>
        <v>1</v>
      </c>
      <c r="W272" s="131">
        <f>+'R E I'!C269</f>
        <v>100</v>
      </c>
      <c r="X272" s="131">
        <f>+'R E I'!D269</f>
        <v>100</v>
      </c>
      <c r="Y272" s="131">
        <f>+'R E I'!E269</f>
        <v>100</v>
      </c>
      <c r="Z272" s="131">
        <f>+'R E I'!F269</f>
        <v>100</v>
      </c>
      <c r="AA272" s="124">
        <v>4</v>
      </c>
      <c r="AB272" s="126">
        <f t="shared" si="44"/>
        <v>1</v>
      </c>
    </row>
    <row r="273" spans="1:28" x14ac:dyDescent="0.2">
      <c r="A273" s="124">
        <v>13112</v>
      </c>
      <c r="B273" s="124" t="s">
        <v>696</v>
      </c>
      <c r="C273" s="150">
        <f>+PREVISIONAL!AC279</f>
        <v>0</v>
      </c>
      <c r="D273" s="150">
        <f>+PREVISIONAL!AD279</f>
        <v>0</v>
      </c>
      <c r="E273" s="150">
        <f>+PREVISIONAL!AE279</f>
        <v>0</v>
      </c>
      <c r="F273" s="126">
        <f t="shared" si="37"/>
        <v>1</v>
      </c>
      <c r="G273" s="127">
        <f>+PATENTES!Q271</f>
        <v>4410</v>
      </c>
      <c r="H273" s="127">
        <f>+PATENTES!R271</f>
        <v>3734</v>
      </c>
      <c r="I273" s="127">
        <f>+PATENTES!S271</f>
        <v>8144</v>
      </c>
      <c r="J273" s="126">
        <f t="shared" si="38"/>
        <v>0.54150294695481338</v>
      </c>
      <c r="K273" s="150">
        <f>+'I G'!C272</f>
        <v>7006586</v>
      </c>
      <c r="L273" s="150">
        <f>+'I G'!D272</f>
        <v>13384723</v>
      </c>
      <c r="M273" s="124">
        <f t="shared" si="39"/>
        <v>0.52347635434816242</v>
      </c>
      <c r="N273" s="126">
        <f t="shared" si="40"/>
        <v>8.3167000290557319E-2</v>
      </c>
      <c r="O273" s="124">
        <f>+CGR!T275</f>
        <v>1400</v>
      </c>
      <c r="P273" s="126">
        <f t="shared" si="41"/>
        <v>1</v>
      </c>
      <c r="Q273" s="124">
        <f>+TM!G271</f>
        <v>92.76</v>
      </c>
      <c r="R273" s="126">
        <f t="shared" si="42"/>
        <v>0.92760000000000009</v>
      </c>
      <c r="S273" s="150">
        <f>+IRPi!C271</f>
        <v>33512375</v>
      </c>
      <c r="T273" s="150">
        <f>+IRPi!D271</f>
        <v>39925407</v>
      </c>
      <c r="U273" s="150">
        <f t="shared" si="43"/>
        <v>6413032</v>
      </c>
      <c r="V273" s="126">
        <f t="shared" si="36"/>
        <v>1</v>
      </c>
      <c r="W273" s="131">
        <f>+'R E I'!C270</f>
        <v>100</v>
      </c>
      <c r="X273" s="131">
        <f>+'R E I'!D270</f>
        <v>100</v>
      </c>
      <c r="Y273" s="131">
        <f>+'R E I'!E270</f>
        <v>100</v>
      </c>
      <c r="Z273" s="131">
        <f>+'R E I'!F270</f>
        <v>100</v>
      </c>
      <c r="AA273" s="124">
        <v>4</v>
      </c>
      <c r="AB273" s="126">
        <f t="shared" si="44"/>
        <v>1</v>
      </c>
    </row>
    <row r="274" spans="1:28" x14ac:dyDescent="0.2">
      <c r="A274" s="124">
        <v>13113</v>
      </c>
      <c r="B274" s="124" t="s">
        <v>646</v>
      </c>
      <c r="C274" s="150">
        <f>+PREVISIONAL!AC280</f>
        <v>0</v>
      </c>
      <c r="D274" s="150">
        <f>+PREVISIONAL!AD280</f>
        <v>0</v>
      </c>
      <c r="E274" s="150">
        <f>+PREVISIONAL!AE280</f>
        <v>0</v>
      </c>
      <c r="F274" s="126">
        <f t="shared" si="37"/>
        <v>1</v>
      </c>
      <c r="G274" s="127">
        <f>+PATENTES!Q272</f>
        <v>7943</v>
      </c>
      <c r="H274" s="127">
        <f>+PATENTES!R272</f>
        <v>2905</v>
      </c>
      <c r="I274" s="127">
        <f>+PATENTES!S272</f>
        <v>10848</v>
      </c>
      <c r="J274" s="126">
        <f t="shared" si="38"/>
        <v>0.73220870206489674</v>
      </c>
      <c r="K274" s="150">
        <f>+'I G'!C273</f>
        <v>20736838</v>
      </c>
      <c r="L274" s="150">
        <f>+'I G'!D273</f>
        <v>14392809</v>
      </c>
      <c r="M274" s="124">
        <f t="shared" si="39"/>
        <v>1.4407776827997927</v>
      </c>
      <c r="N274" s="126">
        <f t="shared" si="40"/>
        <v>0.22890271350125499</v>
      </c>
      <c r="O274" s="124">
        <f>+CGR!T276</f>
        <v>1400</v>
      </c>
      <c r="P274" s="126">
        <f t="shared" si="41"/>
        <v>1</v>
      </c>
      <c r="Q274" s="124">
        <f>+TM!G272</f>
        <v>92.84</v>
      </c>
      <c r="R274" s="126">
        <f t="shared" si="42"/>
        <v>0.9284</v>
      </c>
      <c r="S274" s="150">
        <f>+IRPi!C272</f>
        <v>40681994</v>
      </c>
      <c r="T274" s="150">
        <f>+IRPi!D272</f>
        <v>39657444</v>
      </c>
      <c r="U274" s="150">
        <f t="shared" si="43"/>
        <v>-1024550</v>
      </c>
      <c r="V274" s="126">
        <f t="shared" si="36"/>
        <v>0.98487203019185743</v>
      </c>
      <c r="W274" s="131">
        <f>+'R E I'!C271</f>
        <v>100</v>
      </c>
      <c r="X274" s="131">
        <f>+'R E I'!D271</f>
        <v>100</v>
      </c>
      <c r="Y274" s="131">
        <f>+'R E I'!E271</f>
        <v>100</v>
      </c>
      <c r="Z274" s="131">
        <f>+'R E I'!F271</f>
        <v>100</v>
      </c>
      <c r="AA274" s="124">
        <v>4</v>
      </c>
      <c r="AB274" s="126">
        <f t="shared" si="44"/>
        <v>1</v>
      </c>
    </row>
    <row r="275" spans="1:28" x14ac:dyDescent="0.2">
      <c r="A275" s="124">
        <v>13114</v>
      </c>
      <c r="B275" s="124" t="s">
        <v>647</v>
      </c>
      <c r="C275" s="150">
        <f>+PREVISIONAL!AC281</f>
        <v>0</v>
      </c>
      <c r="D275" s="150">
        <f>+PREVISIONAL!AD281</f>
        <v>0</v>
      </c>
      <c r="E275" s="150">
        <f>+PREVISIONAL!AE281</f>
        <v>0</v>
      </c>
      <c r="F275" s="126">
        <f t="shared" si="37"/>
        <v>1</v>
      </c>
      <c r="G275" s="127">
        <f>+PATENTES!Q273</f>
        <v>91166</v>
      </c>
      <c r="H275" s="127">
        <f>+PATENTES!R273</f>
        <v>28665</v>
      </c>
      <c r="I275" s="127">
        <f>+PATENTES!S273</f>
        <v>119831</v>
      </c>
      <c r="J275" s="126">
        <f t="shared" si="38"/>
        <v>0.76078810992147272</v>
      </c>
      <c r="K275" s="150">
        <f>+'I G'!C274</f>
        <v>275794374</v>
      </c>
      <c r="L275" s="150">
        <f>+'I G'!D274</f>
        <v>65025491</v>
      </c>
      <c r="M275" s="124">
        <f t="shared" si="39"/>
        <v>4.2413270512636343</v>
      </c>
      <c r="N275" s="126">
        <f t="shared" si="40"/>
        <v>0.67383835998480668</v>
      </c>
      <c r="O275" s="124">
        <f>+CGR!T277</f>
        <v>1400</v>
      </c>
      <c r="P275" s="126">
        <f t="shared" si="41"/>
        <v>1</v>
      </c>
      <c r="Q275" s="124">
        <f>+TM!G273</f>
        <v>99.76</v>
      </c>
      <c r="R275" s="126">
        <f t="shared" si="42"/>
        <v>0.99760000000000004</v>
      </c>
      <c r="S275" s="150">
        <f>+IRPi!C273</f>
        <v>385369722</v>
      </c>
      <c r="T275" s="150">
        <f>+IRPi!D273</f>
        <v>380428719</v>
      </c>
      <c r="U275" s="150">
        <f t="shared" si="43"/>
        <v>-4941003</v>
      </c>
      <c r="V275" s="126">
        <f t="shared" si="36"/>
        <v>0.9270437321693018</v>
      </c>
      <c r="W275" s="131">
        <f>+'R E I'!C272</f>
        <v>100</v>
      </c>
      <c r="X275" s="131">
        <f>+'R E I'!D272</f>
        <v>100</v>
      </c>
      <c r="Y275" s="131">
        <f>+'R E I'!E272</f>
        <v>100</v>
      </c>
      <c r="Z275" s="131">
        <f>+'R E I'!F272</f>
        <v>100</v>
      </c>
      <c r="AA275" s="124">
        <v>4</v>
      </c>
      <c r="AB275" s="126">
        <f t="shared" si="44"/>
        <v>1</v>
      </c>
    </row>
    <row r="276" spans="1:28" x14ac:dyDescent="0.2">
      <c r="A276" s="124">
        <v>13115</v>
      </c>
      <c r="B276" s="124" t="s">
        <v>662</v>
      </c>
      <c r="C276" s="150">
        <f>+PREVISIONAL!AC282</f>
        <v>0</v>
      </c>
      <c r="D276" s="150">
        <f>+PREVISIONAL!AD282</f>
        <v>0</v>
      </c>
      <c r="E276" s="150">
        <f>+PREVISIONAL!AE282</f>
        <v>0</v>
      </c>
      <c r="F276" s="126">
        <f t="shared" si="37"/>
        <v>1</v>
      </c>
      <c r="G276" s="127">
        <f>+PATENTES!Q274</f>
        <v>11879</v>
      </c>
      <c r="H276" s="127">
        <f>+PATENTES!R274</f>
        <v>4272</v>
      </c>
      <c r="I276" s="127">
        <f>+PATENTES!S274</f>
        <v>16151</v>
      </c>
      <c r="J276" s="126">
        <f t="shared" si="38"/>
        <v>0.73549625410191322</v>
      </c>
      <c r="K276" s="150">
        <f>+'I G'!C275</f>
        <v>72469108</v>
      </c>
      <c r="L276" s="150">
        <f>+'I G'!D275</f>
        <v>29316663</v>
      </c>
      <c r="M276" s="124">
        <f t="shared" si="39"/>
        <v>2.4719425945579139</v>
      </c>
      <c r="N276" s="126">
        <f t="shared" si="40"/>
        <v>0.39272843705774291</v>
      </c>
      <c r="O276" s="124">
        <f>+CGR!T278</f>
        <v>1400</v>
      </c>
      <c r="P276" s="126">
        <f t="shared" si="41"/>
        <v>1</v>
      </c>
      <c r="Q276" s="124">
        <f>+TM!G274</f>
        <v>100</v>
      </c>
      <c r="R276" s="126">
        <f t="shared" si="42"/>
        <v>1</v>
      </c>
      <c r="S276" s="150">
        <f>+IRPi!C274</f>
        <v>119039941</v>
      </c>
      <c r="T276" s="150">
        <f>+IRPi!D274</f>
        <v>134819646</v>
      </c>
      <c r="U276" s="150">
        <f t="shared" si="43"/>
        <v>15779705</v>
      </c>
      <c r="V276" s="126">
        <f t="shared" si="36"/>
        <v>1</v>
      </c>
      <c r="W276" s="131">
        <f>+'R E I'!C273</f>
        <v>100</v>
      </c>
      <c r="X276" s="131">
        <f>+'R E I'!D273</f>
        <v>100</v>
      </c>
      <c r="Y276" s="131">
        <f>+'R E I'!E273</f>
        <v>100</v>
      </c>
      <c r="Z276" s="131">
        <f>+'R E I'!F273</f>
        <v>100</v>
      </c>
      <c r="AA276" s="124">
        <v>4</v>
      </c>
      <c r="AB276" s="126">
        <f t="shared" si="44"/>
        <v>1</v>
      </c>
    </row>
    <row r="277" spans="1:28" x14ac:dyDescent="0.2">
      <c r="A277" s="124">
        <v>13116</v>
      </c>
      <c r="B277" s="124" t="s">
        <v>648</v>
      </c>
      <c r="C277" s="150">
        <f>+PREVISIONAL!AC283</f>
        <v>0</v>
      </c>
      <c r="D277" s="150">
        <f>+PREVISIONAL!AD283</f>
        <v>0</v>
      </c>
      <c r="E277" s="150">
        <f>+PREVISIONAL!AE283</f>
        <v>0</v>
      </c>
      <c r="F277" s="126">
        <f t="shared" si="37"/>
        <v>1</v>
      </c>
      <c r="G277" s="127">
        <f>+PATENTES!Q275</f>
        <v>7480</v>
      </c>
      <c r="H277" s="127">
        <f>+PATENTES!R275</f>
        <v>1882</v>
      </c>
      <c r="I277" s="127">
        <f>+PATENTES!S275</f>
        <v>9362</v>
      </c>
      <c r="J277" s="126">
        <f t="shared" si="38"/>
        <v>0.79897457808160655</v>
      </c>
      <c r="K277" s="150">
        <f>+'I G'!C276</f>
        <v>5961762</v>
      </c>
      <c r="L277" s="150">
        <f>+'I G'!D276</f>
        <v>11668130</v>
      </c>
      <c r="M277" s="124">
        <f t="shared" si="39"/>
        <v>0.51094408444198003</v>
      </c>
      <c r="N277" s="126">
        <f t="shared" si="40"/>
        <v>8.1175943223181918E-2</v>
      </c>
      <c r="O277" s="124">
        <f>+CGR!T279</f>
        <v>1400</v>
      </c>
      <c r="P277" s="126">
        <f t="shared" si="41"/>
        <v>1</v>
      </c>
      <c r="Q277" s="124">
        <f>+TM!G275</f>
        <v>100</v>
      </c>
      <c r="R277" s="126">
        <f t="shared" si="42"/>
        <v>1</v>
      </c>
      <c r="S277" s="150">
        <f>+IRPi!C275</f>
        <v>23244384</v>
      </c>
      <c r="T277" s="150">
        <f>+IRPi!D275</f>
        <v>26178863</v>
      </c>
      <c r="U277" s="150">
        <f t="shared" si="43"/>
        <v>2934479</v>
      </c>
      <c r="V277" s="126">
        <f t="shared" si="36"/>
        <v>1</v>
      </c>
      <c r="W277" s="131">
        <f>+'R E I'!C274</f>
        <v>100</v>
      </c>
      <c r="X277" s="131">
        <f>+'R E I'!D274</f>
        <v>100</v>
      </c>
      <c r="Y277" s="131">
        <f>+'R E I'!E274</f>
        <v>100</v>
      </c>
      <c r="Z277" s="131">
        <f>+'R E I'!F274</f>
        <v>100</v>
      </c>
      <c r="AA277" s="124">
        <v>4</v>
      </c>
      <c r="AB277" s="126">
        <f t="shared" si="44"/>
        <v>1</v>
      </c>
    </row>
    <row r="278" spans="1:28" x14ac:dyDescent="0.2">
      <c r="A278" s="124">
        <v>13117</v>
      </c>
      <c r="B278" s="124" t="s">
        <v>649</v>
      </c>
      <c r="C278" s="150">
        <f>+PREVISIONAL!AC284</f>
        <v>0</v>
      </c>
      <c r="D278" s="150">
        <f>+PREVISIONAL!AD284</f>
        <v>0</v>
      </c>
      <c r="E278" s="150">
        <f>+PREVISIONAL!AE284</f>
        <v>0</v>
      </c>
      <c r="F278" s="126">
        <f t="shared" si="37"/>
        <v>1</v>
      </c>
      <c r="G278" s="127">
        <f>+PATENTES!Q276</f>
        <v>5273</v>
      </c>
      <c r="H278" s="127">
        <f>+PATENTES!R276</f>
        <v>2713</v>
      </c>
      <c r="I278" s="127">
        <f>+PATENTES!S276</f>
        <v>7986</v>
      </c>
      <c r="J278" s="126">
        <f t="shared" si="38"/>
        <v>0.66028049085900331</v>
      </c>
      <c r="K278" s="150">
        <f>+'I G'!C277</f>
        <v>4819295</v>
      </c>
      <c r="L278" s="150">
        <f>+'I G'!D277</f>
        <v>10226554</v>
      </c>
      <c r="M278" s="124">
        <f t="shared" si="39"/>
        <v>0.47125307312707682</v>
      </c>
      <c r="N278" s="126">
        <f t="shared" si="40"/>
        <v>7.4870056964633558E-2</v>
      </c>
      <c r="O278" s="124">
        <f>+CGR!T280</f>
        <v>1400</v>
      </c>
      <c r="P278" s="126">
        <f t="shared" si="41"/>
        <v>1</v>
      </c>
      <c r="Q278" s="124">
        <f>+TM!G276</f>
        <v>99.3</v>
      </c>
      <c r="R278" s="126">
        <f t="shared" si="42"/>
        <v>0.99299999999999999</v>
      </c>
      <c r="S278" s="150">
        <f>+IRPi!C276</f>
        <v>19593015</v>
      </c>
      <c r="T278" s="150">
        <f>+IRPi!D276</f>
        <v>21672667</v>
      </c>
      <c r="U278" s="150">
        <f t="shared" si="43"/>
        <v>2079652</v>
      </c>
      <c r="V278" s="126">
        <f t="shared" si="36"/>
        <v>1</v>
      </c>
      <c r="W278" s="131">
        <f>+'R E I'!C275</f>
        <v>100</v>
      </c>
      <c r="X278" s="131">
        <f>+'R E I'!D275</f>
        <v>100</v>
      </c>
      <c r="Y278" s="131">
        <f>+'R E I'!E275</f>
        <v>100</v>
      </c>
      <c r="Z278" s="131">
        <f>+'R E I'!F275</f>
        <v>100</v>
      </c>
      <c r="AA278" s="124">
        <v>4</v>
      </c>
      <c r="AB278" s="126">
        <f t="shared" si="44"/>
        <v>1</v>
      </c>
    </row>
    <row r="279" spans="1:28" x14ac:dyDescent="0.2">
      <c r="A279" s="124">
        <v>13118</v>
      </c>
      <c r="B279" s="124" t="s">
        <v>650</v>
      </c>
      <c r="C279" s="150">
        <f>+PREVISIONAL!AC285</f>
        <v>0</v>
      </c>
      <c r="D279" s="150">
        <f>+PREVISIONAL!AD285</f>
        <v>0</v>
      </c>
      <c r="E279" s="150">
        <f>+PREVISIONAL!AE285</f>
        <v>0</v>
      </c>
      <c r="F279" s="126">
        <f t="shared" si="37"/>
        <v>1</v>
      </c>
      <c r="G279" s="127">
        <f>+PATENTES!Q277</f>
        <v>6932</v>
      </c>
      <c r="H279" s="127">
        <f>+PATENTES!R277</f>
        <v>2265</v>
      </c>
      <c r="I279" s="127">
        <f>+PATENTES!S277</f>
        <v>9197</v>
      </c>
      <c r="J279" s="126">
        <f t="shared" si="38"/>
        <v>0.75372404044797214</v>
      </c>
      <c r="K279" s="150">
        <f>+'I G'!C278</f>
        <v>18083285</v>
      </c>
      <c r="L279" s="150">
        <f>+'I G'!D278</f>
        <v>11526938</v>
      </c>
      <c r="M279" s="124">
        <f t="shared" si="39"/>
        <v>1.5687847891608335</v>
      </c>
      <c r="N279" s="126">
        <f t="shared" si="40"/>
        <v>0.24923976781802262</v>
      </c>
      <c r="O279" s="124">
        <f>+CGR!T281</f>
        <v>1400</v>
      </c>
      <c r="P279" s="126">
        <f t="shared" si="41"/>
        <v>1</v>
      </c>
      <c r="Q279" s="124">
        <f>+TM!G277</f>
        <v>93.19</v>
      </c>
      <c r="R279" s="126">
        <f t="shared" si="42"/>
        <v>0.93189999999999995</v>
      </c>
      <c r="S279" s="150">
        <f>+IRPi!C277</f>
        <v>27387000</v>
      </c>
      <c r="T279" s="150">
        <f>+IRPi!D277</f>
        <v>30049764</v>
      </c>
      <c r="U279" s="150">
        <f t="shared" si="43"/>
        <v>2662764</v>
      </c>
      <c r="V279" s="126">
        <f t="shared" si="36"/>
        <v>1</v>
      </c>
      <c r="W279" s="131">
        <f>+'R E I'!C276</f>
        <v>100</v>
      </c>
      <c r="X279" s="131">
        <f>+'R E I'!D276</f>
        <v>100</v>
      </c>
      <c r="Y279" s="131">
        <f>+'R E I'!E276</f>
        <v>100</v>
      </c>
      <c r="Z279" s="131">
        <f>+'R E I'!F276</f>
        <v>100</v>
      </c>
      <c r="AA279" s="124">
        <v>4</v>
      </c>
      <c r="AB279" s="126">
        <f t="shared" si="44"/>
        <v>1</v>
      </c>
    </row>
    <row r="280" spans="1:28" x14ac:dyDescent="0.2">
      <c r="A280" s="124">
        <v>13119</v>
      </c>
      <c r="B280" s="124" t="s">
        <v>651</v>
      </c>
      <c r="C280" s="150">
        <f>+PREVISIONAL!AC286</f>
        <v>0</v>
      </c>
      <c r="D280" s="150">
        <f>+PREVISIONAL!AD286</f>
        <v>0</v>
      </c>
      <c r="E280" s="150">
        <f>+PREVISIONAL!AE286</f>
        <v>0</v>
      </c>
      <c r="F280" s="126">
        <f t="shared" si="37"/>
        <v>1</v>
      </c>
      <c r="G280" s="127">
        <f>+PATENTES!Q278</f>
        <v>29836</v>
      </c>
      <c r="H280" s="127">
        <f>+PATENTES!R278</f>
        <v>7650</v>
      </c>
      <c r="I280" s="127">
        <f>+PATENTES!S278</f>
        <v>37486</v>
      </c>
      <c r="J280" s="126">
        <f t="shared" si="38"/>
        <v>0.79592381155631431</v>
      </c>
      <c r="K280" s="150">
        <f>+'I G'!C279</f>
        <v>72200489</v>
      </c>
      <c r="L280" s="150">
        <f>+'I G'!D279</f>
        <v>52160863</v>
      </c>
      <c r="M280" s="124">
        <f t="shared" si="39"/>
        <v>1.3841889272422505</v>
      </c>
      <c r="N280" s="126">
        <f t="shared" si="40"/>
        <v>0.21991220798786509</v>
      </c>
      <c r="O280" s="124">
        <f>+CGR!T282</f>
        <v>1400</v>
      </c>
      <c r="P280" s="126">
        <f t="shared" si="41"/>
        <v>1</v>
      </c>
      <c r="Q280" s="124">
        <f>+TM!G278</f>
        <v>99.96</v>
      </c>
      <c r="R280" s="126">
        <f t="shared" si="42"/>
        <v>0.99959999999999993</v>
      </c>
      <c r="S280" s="150">
        <f>+IRPi!C278</f>
        <v>141201592</v>
      </c>
      <c r="T280" s="150">
        <f>+IRPi!D278</f>
        <v>160699948</v>
      </c>
      <c r="U280" s="150">
        <f t="shared" si="43"/>
        <v>19498356</v>
      </c>
      <c r="V280" s="126">
        <f t="shared" si="36"/>
        <v>1</v>
      </c>
      <c r="W280" s="131">
        <f>+'R E I'!C277</f>
        <v>100</v>
      </c>
      <c r="X280" s="131">
        <f>+'R E I'!D277</f>
        <v>100</v>
      </c>
      <c r="Y280" s="131">
        <f>+'R E I'!E277</f>
        <v>100</v>
      </c>
      <c r="Z280" s="131">
        <f>+'R E I'!F277</f>
        <v>100</v>
      </c>
      <c r="AA280" s="124">
        <v>4</v>
      </c>
      <c r="AB280" s="126">
        <f t="shared" si="44"/>
        <v>1</v>
      </c>
    </row>
    <row r="281" spans="1:28" x14ac:dyDescent="0.2">
      <c r="A281" s="124">
        <v>13120</v>
      </c>
      <c r="B281" s="124" t="s">
        <v>652</v>
      </c>
      <c r="C281" s="150">
        <f>+PREVISIONAL!AC287</f>
        <v>0</v>
      </c>
      <c r="D281" s="150">
        <f>+PREVISIONAL!AD287</f>
        <v>0</v>
      </c>
      <c r="E281" s="150">
        <f>+PREVISIONAL!AE287</f>
        <v>0</v>
      </c>
      <c r="F281" s="126">
        <f t="shared" si="37"/>
        <v>1</v>
      </c>
      <c r="G281" s="127">
        <f>+PATENTES!Q279</f>
        <v>11652</v>
      </c>
      <c r="H281" s="127">
        <f>+PATENTES!R279</f>
        <v>3653</v>
      </c>
      <c r="I281" s="127">
        <f>+PATENTES!S279</f>
        <v>15305</v>
      </c>
      <c r="J281" s="126">
        <f t="shared" si="38"/>
        <v>0.76131983012087556</v>
      </c>
      <c r="K281" s="150">
        <f>+'I G'!C280</f>
        <v>26511386</v>
      </c>
      <c r="L281" s="150">
        <f>+'I G'!D280</f>
        <v>19922105</v>
      </c>
      <c r="M281" s="124">
        <f t="shared" si="39"/>
        <v>1.3307522473152309</v>
      </c>
      <c r="N281" s="126">
        <f t="shared" si="40"/>
        <v>0.2114224866506888</v>
      </c>
      <c r="O281" s="124">
        <f>+CGR!T283</f>
        <v>1400</v>
      </c>
      <c r="P281" s="126">
        <f t="shared" si="41"/>
        <v>1</v>
      </c>
      <c r="Q281" s="124">
        <f>+TM!G279</f>
        <v>98.58</v>
      </c>
      <c r="R281" s="126">
        <f t="shared" si="42"/>
        <v>0.98580000000000001</v>
      </c>
      <c r="S281" s="150">
        <f>+IRPi!C279</f>
        <v>65376655</v>
      </c>
      <c r="T281" s="150">
        <f>+IRPi!D279</f>
        <v>58152607</v>
      </c>
      <c r="U281" s="150">
        <f t="shared" si="43"/>
        <v>-7224048</v>
      </c>
      <c r="V281" s="126">
        <f t="shared" si="36"/>
        <v>0.89333348295683701</v>
      </c>
      <c r="W281" s="131">
        <f>+'R E I'!C278</f>
        <v>100</v>
      </c>
      <c r="X281" s="131">
        <f>+'R E I'!D278</f>
        <v>100</v>
      </c>
      <c r="Y281" s="131">
        <f>+'R E I'!E278</f>
        <v>100</v>
      </c>
      <c r="Z281" s="131">
        <f>+'R E I'!F278</f>
        <v>100</v>
      </c>
      <c r="AA281" s="124">
        <v>4</v>
      </c>
      <c r="AB281" s="126">
        <f t="shared" si="44"/>
        <v>1</v>
      </c>
    </row>
    <row r="282" spans="1:28" x14ac:dyDescent="0.2">
      <c r="A282" s="124">
        <v>13121</v>
      </c>
      <c r="B282" s="124" t="s">
        <v>695</v>
      </c>
      <c r="C282" s="150">
        <f>+PREVISIONAL!AC288</f>
        <v>336111717</v>
      </c>
      <c r="D282" s="150">
        <f>+PREVISIONAL!AD288</f>
        <v>0</v>
      </c>
      <c r="E282" s="150">
        <f>+PREVISIONAL!AE288</f>
        <v>336111717</v>
      </c>
      <c r="F282" s="126">
        <f t="shared" si="37"/>
        <v>0</v>
      </c>
      <c r="G282" s="127">
        <f>+PATENTES!Q280</f>
        <v>3678</v>
      </c>
      <c r="H282" s="127">
        <f>+PATENTES!R280</f>
        <v>1612</v>
      </c>
      <c r="I282" s="127">
        <f>+PATENTES!S280</f>
        <v>5290</v>
      </c>
      <c r="J282" s="126">
        <f t="shared" si="38"/>
        <v>0.69527410207939511</v>
      </c>
      <c r="K282" s="150">
        <f>+'I G'!C281</f>
        <v>6417669</v>
      </c>
      <c r="L282" s="150">
        <f>+'I G'!D281</f>
        <v>9065408</v>
      </c>
      <c r="M282" s="124">
        <f t="shared" si="39"/>
        <v>0.70792941696612</v>
      </c>
      <c r="N282" s="126">
        <f t="shared" si="40"/>
        <v>0.1124718729651672</v>
      </c>
      <c r="O282" s="124">
        <f>+CGR!T284</f>
        <v>1400</v>
      </c>
      <c r="P282" s="126">
        <f t="shared" si="41"/>
        <v>1</v>
      </c>
      <c r="Q282" s="124">
        <f>+TM!G280</f>
        <v>99.32</v>
      </c>
      <c r="R282" s="126">
        <f t="shared" si="42"/>
        <v>0.99319999999999997</v>
      </c>
      <c r="S282" s="150">
        <f>+IRPi!C280</f>
        <v>20008275</v>
      </c>
      <c r="T282" s="150">
        <f>+IRPi!D280</f>
        <v>21830966</v>
      </c>
      <c r="U282" s="150">
        <f t="shared" si="43"/>
        <v>1822691</v>
      </c>
      <c r="V282" s="126">
        <f t="shared" si="36"/>
        <v>1</v>
      </c>
      <c r="W282" s="131">
        <f>+'R E I'!C279</f>
        <v>95.83</v>
      </c>
      <c r="X282" s="131">
        <f>+'R E I'!D279</f>
        <v>78.198300000000003</v>
      </c>
      <c r="Y282" s="131">
        <f>+'R E I'!E279</f>
        <v>100</v>
      </c>
      <c r="Z282" s="131">
        <f>+'R E I'!F279</f>
        <v>100</v>
      </c>
      <c r="AA282" s="124">
        <v>4</v>
      </c>
      <c r="AB282" s="126">
        <f t="shared" si="44"/>
        <v>0.93507074999999995</v>
      </c>
    </row>
    <row r="283" spans="1:28" x14ac:dyDescent="0.2">
      <c r="A283" s="124">
        <v>13122</v>
      </c>
      <c r="B283" s="124" t="s">
        <v>653</v>
      </c>
      <c r="C283" s="150">
        <f>+PREVISIONAL!AC289</f>
        <v>0</v>
      </c>
      <c r="D283" s="150">
        <f>+PREVISIONAL!AD289</f>
        <v>0</v>
      </c>
      <c r="E283" s="150">
        <f>+PREVISIONAL!AE289</f>
        <v>0</v>
      </c>
      <c r="F283" s="126">
        <f t="shared" si="37"/>
        <v>1</v>
      </c>
      <c r="G283" s="127">
        <f>+PATENTES!Q281</f>
        <v>3969</v>
      </c>
      <c r="H283" s="127">
        <f>+PATENTES!R281</f>
        <v>723</v>
      </c>
      <c r="I283" s="127">
        <f>+PATENTES!S281</f>
        <v>4692</v>
      </c>
      <c r="J283" s="126">
        <f t="shared" si="38"/>
        <v>0.84590792838874684</v>
      </c>
      <c r="K283" s="150">
        <f>+'I G'!C282</f>
        <v>43679008</v>
      </c>
      <c r="L283" s="150">
        <f>+'I G'!D282</f>
        <v>22236454</v>
      </c>
      <c r="M283" s="124">
        <f t="shared" si="39"/>
        <v>1.9642973650385085</v>
      </c>
      <c r="N283" s="126">
        <f t="shared" si="40"/>
        <v>0.31207659748513733</v>
      </c>
      <c r="O283" s="124">
        <f>+CGR!T285</f>
        <v>1400</v>
      </c>
      <c r="P283" s="126">
        <f t="shared" si="41"/>
        <v>1</v>
      </c>
      <c r="Q283" s="124">
        <f>+TM!G281</f>
        <v>100</v>
      </c>
      <c r="R283" s="126">
        <f t="shared" si="42"/>
        <v>1</v>
      </c>
      <c r="S283" s="150">
        <f>+IRPi!C281</f>
        <v>80340924</v>
      </c>
      <c r="T283" s="150">
        <f>+IRPi!D281</f>
        <v>78526459</v>
      </c>
      <c r="U283" s="150">
        <f t="shared" si="43"/>
        <v>-1814465</v>
      </c>
      <c r="V283" s="126">
        <f t="shared" si="36"/>
        <v>0.97320855815925877</v>
      </c>
      <c r="W283" s="131">
        <f>+'R E I'!C280</f>
        <v>95.83</v>
      </c>
      <c r="X283" s="131">
        <f>+'R E I'!D280</f>
        <v>99.813299999999998</v>
      </c>
      <c r="Y283" s="131">
        <f>+'R E I'!E280</f>
        <v>100</v>
      </c>
      <c r="Z283" s="131">
        <f>+'R E I'!F280</f>
        <v>100</v>
      </c>
      <c r="AA283" s="124">
        <v>4</v>
      </c>
      <c r="AB283" s="126">
        <f t="shared" si="44"/>
        <v>0.98910825000000002</v>
      </c>
    </row>
    <row r="284" spans="1:28" x14ac:dyDescent="0.2">
      <c r="A284" s="124">
        <v>13123</v>
      </c>
      <c r="B284" s="124" t="s">
        <v>654</v>
      </c>
      <c r="C284" s="150">
        <f>+PREVISIONAL!AC290</f>
        <v>0</v>
      </c>
      <c r="D284" s="150">
        <f>+PREVISIONAL!AD290</f>
        <v>0</v>
      </c>
      <c r="E284" s="150">
        <f>+PREVISIONAL!AE290</f>
        <v>0</v>
      </c>
      <c r="F284" s="126">
        <f t="shared" si="37"/>
        <v>1</v>
      </c>
      <c r="G284" s="127">
        <f>+PATENTES!Q282</f>
        <v>44476</v>
      </c>
      <c r="H284" s="127">
        <f>+PATENTES!R282</f>
        <v>28264</v>
      </c>
      <c r="I284" s="127">
        <f>+PATENTES!S282</f>
        <v>72740</v>
      </c>
      <c r="J284" s="126">
        <f t="shared" si="38"/>
        <v>0.61143799835028867</v>
      </c>
      <c r="K284" s="150">
        <f>+'I G'!C283</f>
        <v>113729398</v>
      </c>
      <c r="L284" s="150">
        <f>+'I G'!D283</f>
        <v>45722258</v>
      </c>
      <c r="M284" s="124">
        <f t="shared" si="39"/>
        <v>2.4873967947952176</v>
      </c>
      <c r="N284" s="126">
        <f t="shared" si="40"/>
        <v>0.39518371410120479</v>
      </c>
      <c r="O284" s="124">
        <f>+CGR!T286</f>
        <v>1400</v>
      </c>
      <c r="P284" s="126">
        <f t="shared" si="41"/>
        <v>1</v>
      </c>
      <c r="Q284" s="124">
        <f>+TM!G282</f>
        <v>100</v>
      </c>
      <c r="R284" s="126">
        <f t="shared" si="42"/>
        <v>1</v>
      </c>
      <c r="S284" s="150">
        <f>+IRPi!C282</f>
        <v>156642000</v>
      </c>
      <c r="T284" s="150">
        <f>+IRPi!D282</f>
        <v>159447536</v>
      </c>
      <c r="U284" s="150">
        <f t="shared" si="43"/>
        <v>2805536</v>
      </c>
      <c r="V284" s="126">
        <f t="shared" si="36"/>
        <v>1</v>
      </c>
      <c r="W284" s="131">
        <f>+'R E I'!C281</f>
        <v>100</v>
      </c>
      <c r="X284" s="131">
        <f>+'R E I'!D281</f>
        <v>100</v>
      </c>
      <c r="Y284" s="131">
        <f>+'R E I'!E281</f>
        <v>100</v>
      </c>
      <c r="Z284" s="131">
        <f>+'R E I'!F281</f>
        <v>100</v>
      </c>
      <c r="AA284" s="124">
        <v>4</v>
      </c>
      <c r="AB284" s="126">
        <f t="shared" si="44"/>
        <v>1</v>
      </c>
    </row>
    <row r="285" spans="1:28" x14ac:dyDescent="0.2">
      <c r="A285" s="124">
        <v>13124</v>
      </c>
      <c r="B285" s="124" t="s">
        <v>655</v>
      </c>
      <c r="C285" s="150">
        <f>+PREVISIONAL!AC291</f>
        <v>0</v>
      </c>
      <c r="D285" s="150">
        <f>+PREVISIONAL!AD291</f>
        <v>0</v>
      </c>
      <c r="E285" s="150">
        <f>+PREVISIONAL!AE291</f>
        <v>0</v>
      </c>
      <c r="F285" s="126">
        <f t="shared" si="37"/>
        <v>1</v>
      </c>
      <c r="G285" s="127">
        <f>+PATENTES!Q283</f>
        <v>5476</v>
      </c>
      <c r="H285" s="127">
        <f>+PATENTES!R283</f>
        <v>2560</v>
      </c>
      <c r="I285" s="127">
        <f>+PATENTES!S283</f>
        <v>8036</v>
      </c>
      <c r="J285" s="126">
        <f t="shared" si="38"/>
        <v>0.68143354902936781</v>
      </c>
      <c r="K285" s="150">
        <f>+'I G'!C284</f>
        <v>30739569</v>
      </c>
      <c r="L285" s="150">
        <f>+'I G'!D284</f>
        <v>17835835</v>
      </c>
      <c r="M285" s="124">
        <f t="shared" si="39"/>
        <v>1.7234723801829295</v>
      </c>
      <c r="N285" s="126">
        <f t="shared" si="40"/>
        <v>0.27381566856429368</v>
      </c>
      <c r="O285" s="124">
        <f>+CGR!T287</f>
        <v>1400</v>
      </c>
      <c r="P285" s="126">
        <f t="shared" si="41"/>
        <v>1</v>
      </c>
      <c r="Q285" s="124">
        <f>+TM!G283</f>
        <v>99.63</v>
      </c>
      <c r="R285" s="126">
        <f t="shared" si="42"/>
        <v>0.99629999999999996</v>
      </c>
      <c r="S285" s="150">
        <f>+IRPi!C283</f>
        <v>58515328</v>
      </c>
      <c r="T285" s="150">
        <f>+IRPi!D283</f>
        <v>76529174</v>
      </c>
      <c r="U285" s="150">
        <f t="shared" si="43"/>
        <v>18013846</v>
      </c>
      <c r="V285" s="126">
        <f t="shared" si="36"/>
        <v>1</v>
      </c>
      <c r="W285" s="131">
        <f>+'R E I'!C282</f>
        <v>95.83</v>
      </c>
      <c r="X285" s="131">
        <f>+'R E I'!D282</f>
        <v>98.87</v>
      </c>
      <c r="Y285" s="131">
        <f>+'R E I'!E282</f>
        <v>100</v>
      </c>
      <c r="Z285" s="131">
        <f>+'R E I'!F282</f>
        <v>100</v>
      </c>
      <c r="AA285" s="124">
        <v>4</v>
      </c>
      <c r="AB285" s="126">
        <f t="shared" si="44"/>
        <v>0.98675000000000002</v>
      </c>
    </row>
    <row r="286" spans="1:28" x14ac:dyDescent="0.2">
      <c r="A286" s="124">
        <v>13125</v>
      </c>
      <c r="B286" s="124" t="s">
        <v>656</v>
      </c>
      <c r="C286" s="150">
        <f>+PREVISIONAL!AC292</f>
        <v>0</v>
      </c>
      <c r="D286" s="150">
        <f>+PREVISIONAL!AD292</f>
        <v>0</v>
      </c>
      <c r="E286" s="150">
        <f>+PREVISIONAL!AE292</f>
        <v>0</v>
      </c>
      <c r="F286" s="126">
        <f t="shared" si="37"/>
        <v>1</v>
      </c>
      <c r="G286" s="127">
        <f>+PATENTES!Q284</f>
        <v>12337</v>
      </c>
      <c r="H286" s="127">
        <f>+PATENTES!R284</f>
        <v>1988</v>
      </c>
      <c r="I286" s="127">
        <f>+PATENTES!S284</f>
        <v>14325</v>
      </c>
      <c r="J286" s="126">
        <f t="shared" si="38"/>
        <v>0.86122164048865624</v>
      </c>
      <c r="K286" s="150">
        <f>+'I G'!C285</f>
        <v>39386160</v>
      </c>
      <c r="L286" s="150">
        <f>+'I G'!D285</f>
        <v>18995418</v>
      </c>
      <c r="M286" s="124">
        <f t="shared" si="39"/>
        <v>2.0734558197139963</v>
      </c>
      <c r="N286" s="126">
        <f t="shared" si="40"/>
        <v>0.32941908326564134</v>
      </c>
      <c r="O286" s="124">
        <f>+CGR!T288</f>
        <v>1400</v>
      </c>
      <c r="P286" s="126">
        <f t="shared" si="41"/>
        <v>1</v>
      </c>
      <c r="Q286" s="124">
        <f>+TM!G284</f>
        <v>98.44</v>
      </c>
      <c r="R286" s="126">
        <f t="shared" si="42"/>
        <v>0.98439999999999994</v>
      </c>
      <c r="S286" s="150">
        <f>+IRPi!C284</f>
        <v>51869198</v>
      </c>
      <c r="T286" s="150">
        <f>+IRPi!D284</f>
        <v>68162413</v>
      </c>
      <c r="U286" s="150">
        <f t="shared" si="43"/>
        <v>16293215</v>
      </c>
      <c r="V286" s="126">
        <f t="shared" si="36"/>
        <v>1</v>
      </c>
      <c r="W286" s="131">
        <f>+'R E I'!C283</f>
        <v>100</v>
      </c>
      <c r="X286" s="131">
        <f>+'R E I'!D283</f>
        <v>100</v>
      </c>
      <c r="Y286" s="131">
        <f>+'R E I'!E283</f>
        <v>100</v>
      </c>
      <c r="Z286" s="131">
        <f>+'R E I'!F283</f>
        <v>100</v>
      </c>
      <c r="AA286" s="124">
        <v>4</v>
      </c>
      <c r="AB286" s="126">
        <f t="shared" si="44"/>
        <v>1</v>
      </c>
    </row>
    <row r="287" spans="1:28" x14ac:dyDescent="0.2">
      <c r="A287" s="124">
        <v>13126</v>
      </c>
      <c r="B287" s="124" t="s">
        <v>657</v>
      </c>
      <c r="C287" s="150">
        <f>+PREVISIONAL!AC293</f>
        <v>0</v>
      </c>
      <c r="D287" s="150">
        <f>+PREVISIONAL!AD293</f>
        <v>357802061</v>
      </c>
      <c r="E287" s="150">
        <f>+PREVISIONAL!AE293</f>
        <v>357802061</v>
      </c>
      <c r="F287" s="126">
        <f t="shared" si="37"/>
        <v>0</v>
      </c>
      <c r="G287" s="127">
        <f>+PATENTES!Q285</f>
        <v>4471</v>
      </c>
      <c r="H287" s="127">
        <f>+PATENTES!R285</f>
        <v>778</v>
      </c>
      <c r="I287" s="127">
        <f>+PATENTES!S285</f>
        <v>5249</v>
      </c>
      <c r="J287" s="126">
        <f t="shared" si="38"/>
        <v>0.8517812916746047</v>
      </c>
      <c r="K287" s="150">
        <f>+'I G'!C286</f>
        <v>12180521</v>
      </c>
      <c r="L287" s="150">
        <f>+'I G'!D286</f>
        <v>10249175</v>
      </c>
      <c r="M287" s="124">
        <f t="shared" si="39"/>
        <v>1.1884391670549093</v>
      </c>
      <c r="N287" s="126">
        <f t="shared" si="40"/>
        <v>0.18881257907979523</v>
      </c>
      <c r="O287" s="124">
        <f>+CGR!T289</f>
        <v>1400</v>
      </c>
      <c r="P287" s="126">
        <f t="shared" si="41"/>
        <v>1</v>
      </c>
      <c r="Q287" s="124">
        <f>+TM!G285</f>
        <v>93.23</v>
      </c>
      <c r="R287" s="126">
        <f t="shared" si="42"/>
        <v>0.93230000000000002</v>
      </c>
      <c r="S287" s="150">
        <f>+IRPi!C285</f>
        <v>19485378</v>
      </c>
      <c r="T287" s="150">
        <f>+IRPi!D285</f>
        <v>27370680</v>
      </c>
      <c r="U287" s="150">
        <f t="shared" si="43"/>
        <v>7885302</v>
      </c>
      <c r="V287" s="126">
        <f t="shared" si="36"/>
        <v>1</v>
      </c>
      <c r="W287" s="131">
        <f>+'R E I'!C284</f>
        <v>100</v>
      </c>
      <c r="X287" s="131">
        <f>+'R E I'!D284</f>
        <v>100</v>
      </c>
      <c r="Y287" s="131">
        <f>+'R E I'!E284</f>
        <v>100</v>
      </c>
      <c r="Z287" s="131">
        <f>+'R E I'!F284</f>
        <v>100</v>
      </c>
      <c r="AA287" s="124">
        <v>4</v>
      </c>
      <c r="AB287" s="126">
        <f t="shared" si="44"/>
        <v>1</v>
      </c>
    </row>
    <row r="288" spans="1:28" x14ac:dyDescent="0.2">
      <c r="A288" s="124">
        <v>13127</v>
      </c>
      <c r="B288" s="124" t="s">
        <v>658</v>
      </c>
      <c r="C288" s="150">
        <f>+PREVISIONAL!AC294</f>
        <v>0</v>
      </c>
      <c r="D288" s="150">
        <f>+PREVISIONAL!AD294</f>
        <v>0</v>
      </c>
      <c r="E288" s="150">
        <f>+PREVISIONAL!AE294</f>
        <v>0</v>
      </c>
      <c r="F288" s="126">
        <f t="shared" si="37"/>
        <v>1</v>
      </c>
      <c r="G288" s="127">
        <f>+PATENTES!Q286</f>
        <v>20089</v>
      </c>
      <c r="H288" s="127">
        <f>+PATENTES!R286</f>
        <v>4604</v>
      </c>
      <c r="I288" s="127">
        <f>+PATENTES!S286</f>
        <v>24693</v>
      </c>
      <c r="J288" s="126">
        <f t="shared" si="38"/>
        <v>0.81355039889847325</v>
      </c>
      <c r="K288" s="150">
        <f>+'I G'!C287</f>
        <v>25139724</v>
      </c>
      <c r="L288" s="150">
        <f>+'I G'!D287</f>
        <v>16033002</v>
      </c>
      <c r="M288" s="124">
        <f t="shared" si="39"/>
        <v>1.5679985569764165</v>
      </c>
      <c r="N288" s="126">
        <f t="shared" si="40"/>
        <v>0.24911485563857705</v>
      </c>
      <c r="O288" s="124">
        <f>+CGR!T290</f>
        <v>1400</v>
      </c>
      <c r="P288" s="126">
        <f t="shared" si="41"/>
        <v>1</v>
      </c>
      <c r="Q288" s="124">
        <f>+TM!G286</f>
        <v>99.48</v>
      </c>
      <c r="R288" s="126">
        <f t="shared" si="42"/>
        <v>0.99480000000000002</v>
      </c>
      <c r="S288" s="150">
        <f>+IRPi!C286</f>
        <v>41774985</v>
      </c>
      <c r="T288" s="150">
        <f>+IRPi!D286</f>
        <v>41367225</v>
      </c>
      <c r="U288" s="150">
        <f t="shared" si="43"/>
        <v>-407760</v>
      </c>
      <c r="V288" s="126">
        <f t="shared" si="36"/>
        <v>0.9939792289600623</v>
      </c>
      <c r="W288" s="131">
        <f>+'R E I'!C285</f>
        <v>100</v>
      </c>
      <c r="X288" s="131">
        <f>+'R E I'!D285</f>
        <v>100</v>
      </c>
      <c r="Y288" s="131">
        <f>+'R E I'!E285</f>
        <v>100</v>
      </c>
      <c r="Z288" s="131">
        <f>+'R E I'!F285</f>
        <v>100</v>
      </c>
      <c r="AA288" s="124">
        <v>4</v>
      </c>
      <c r="AB288" s="126">
        <f t="shared" si="44"/>
        <v>1</v>
      </c>
    </row>
    <row r="289" spans="1:28" x14ac:dyDescent="0.2">
      <c r="A289" s="124">
        <v>13128</v>
      </c>
      <c r="B289" s="124" t="s">
        <v>659</v>
      </c>
      <c r="C289" s="150">
        <f>+PREVISIONAL!AC295</f>
        <v>0</v>
      </c>
      <c r="D289" s="150">
        <f>+PREVISIONAL!AD295</f>
        <v>0</v>
      </c>
      <c r="E289" s="150">
        <f>+PREVISIONAL!AE295</f>
        <v>0</v>
      </c>
      <c r="F289" s="126">
        <f t="shared" si="37"/>
        <v>1</v>
      </c>
      <c r="G289" s="127">
        <f>+PATENTES!Q287</f>
        <v>2408</v>
      </c>
      <c r="H289" s="127">
        <f>+PATENTES!R287</f>
        <v>657</v>
      </c>
      <c r="I289" s="127">
        <f>+PATENTES!S287</f>
        <v>3065</v>
      </c>
      <c r="J289" s="126">
        <f t="shared" si="38"/>
        <v>0.78564437194127246</v>
      </c>
      <c r="K289" s="150">
        <f>+'I G'!C288</f>
        <v>25078197</v>
      </c>
      <c r="L289" s="150">
        <f>+'I G'!D288</f>
        <v>15259599</v>
      </c>
      <c r="M289" s="124">
        <f t="shared" si="39"/>
        <v>1.6434374848251254</v>
      </c>
      <c r="N289" s="126">
        <f t="shared" si="40"/>
        <v>0.26110017127356</v>
      </c>
      <c r="O289" s="124">
        <f>+CGR!T291</f>
        <v>1400</v>
      </c>
      <c r="P289" s="126">
        <f t="shared" si="41"/>
        <v>1</v>
      </c>
      <c r="Q289" s="124">
        <f>+TM!G287</f>
        <v>94.55</v>
      </c>
      <c r="R289" s="126">
        <f t="shared" si="42"/>
        <v>0.94550000000000001</v>
      </c>
      <c r="S289" s="150">
        <f>+IRPi!C287</f>
        <v>37039754</v>
      </c>
      <c r="T289" s="150">
        <f>+IRPi!D287</f>
        <v>43843045</v>
      </c>
      <c r="U289" s="150">
        <f t="shared" si="43"/>
        <v>6803291</v>
      </c>
      <c r="V289" s="126">
        <f t="shared" si="36"/>
        <v>1</v>
      </c>
      <c r="W289" s="131">
        <f>+'R E I'!C286</f>
        <v>100</v>
      </c>
      <c r="X289" s="131">
        <f>+'R E I'!D286</f>
        <v>100</v>
      </c>
      <c r="Y289" s="131">
        <f>+'R E I'!E286</f>
        <v>100</v>
      </c>
      <c r="Z289" s="131">
        <f>+'R E I'!F286</f>
        <v>100</v>
      </c>
      <c r="AA289" s="124">
        <v>4</v>
      </c>
      <c r="AB289" s="126">
        <f t="shared" si="44"/>
        <v>1</v>
      </c>
    </row>
    <row r="290" spans="1:28" x14ac:dyDescent="0.2">
      <c r="A290" s="124">
        <v>13129</v>
      </c>
      <c r="B290" s="124" t="s">
        <v>660</v>
      </c>
      <c r="C290" s="150">
        <f>+PREVISIONAL!AC296</f>
        <v>0</v>
      </c>
      <c r="D290" s="150">
        <f>+PREVISIONAL!AD296</f>
        <v>0</v>
      </c>
      <c r="E290" s="150">
        <f>+PREVISIONAL!AE296</f>
        <v>0</v>
      </c>
      <c r="F290" s="126">
        <f t="shared" si="37"/>
        <v>1</v>
      </c>
      <c r="G290" s="127">
        <f>+PATENTES!Q288</f>
        <v>3743</v>
      </c>
      <c r="H290" s="127">
        <f>+PATENTES!R288</f>
        <v>1684</v>
      </c>
      <c r="I290" s="127">
        <f>+PATENTES!S288</f>
        <v>5427</v>
      </c>
      <c r="J290" s="126">
        <f t="shared" si="38"/>
        <v>0.68969964989865484</v>
      </c>
      <c r="K290" s="150">
        <f>+'I G'!C289</f>
        <v>18257098</v>
      </c>
      <c r="L290" s="150">
        <f>+'I G'!D289</f>
        <v>12104150</v>
      </c>
      <c r="M290" s="124">
        <f t="shared" si="39"/>
        <v>1.5083337532994883</v>
      </c>
      <c r="N290" s="126">
        <f t="shared" si="40"/>
        <v>0.23963564477543492</v>
      </c>
      <c r="O290" s="124">
        <f>+CGR!T292</f>
        <v>1400</v>
      </c>
      <c r="P290" s="126">
        <f t="shared" si="41"/>
        <v>1</v>
      </c>
      <c r="Q290" s="124">
        <f>+TM!G288</f>
        <v>99.36</v>
      </c>
      <c r="R290" s="126">
        <f t="shared" si="42"/>
        <v>0.99360000000000004</v>
      </c>
      <c r="S290" s="150">
        <f>+IRPi!C288</f>
        <v>26611585</v>
      </c>
      <c r="T290" s="150">
        <f>+IRPi!D288</f>
        <v>28289478</v>
      </c>
      <c r="U290" s="150">
        <f t="shared" si="43"/>
        <v>1677893</v>
      </c>
      <c r="V290" s="126">
        <f t="shared" si="36"/>
        <v>1</v>
      </c>
      <c r="W290" s="131">
        <f>+'R E I'!C287</f>
        <v>100</v>
      </c>
      <c r="X290" s="131">
        <f>+'R E I'!D287</f>
        <v>100</v>
      </c>
      <c r="Y290" s="131">
        <f>+'R E I'!E287</f>
        <v>100</v>
      </c>
      <c r="Z290" s="131">
        <f>+'R E I'!F287</f>
        <v>100</v>
      </c>
      <c r="AA290" s="124">
        <v>4</v>
      </c>
      <c r="AB290" s="126">
        <f t="shared" si="44"/>
        <v>1</v>
      </c>
    </row>
    <row r="291" spans="1:28" x14ac:dyDescent="0.2">
      <c r="A291" s="124">
        <v>13130</v>
      </c>
      <c r="B291" s="124" t="s">
        <v>661</v>
      </c>
      <c r="C291" s="150">
        <f>+PREVISIONAL!AC297</f>
        <v>0</v>
      </c>
      <c r="D291" s="150">
        <f>+PREVISIONAL!AD297</f>
        <v>17763525125</v>
      </c>
      <c r="E291" s="150">
        <f>+PREVISIONAL!AE297</f>
        <v>17763525125</v>
      </c>
      <c r="F291" s="126">
        <f t="shared" si="37"/>
        <v>0</v>
      </c>
      <c r="G291" s="127">
        <f>+PATENTES!Q289</f>
        <v>5785</v>
      </c>
      <c r="H291" s="127">
        <f>+PATENTES!R289</f>
        <v>1686</v>
      </c>
      <c r="I291" s="127">
        <f>+PATENTES!S289</f>
        <v>7471</v>
      </c>
      <c r="J291" s="126">
        <f t="shared" si="38"/>
        <v>0.77432739927720518</v>
      </c>
      <c r="K291" s="150">
        <f>+'I G'!C290</f>
        <v>13198498</v>
      </c>
      <c r="L291" s="150">
        <f>+'I G'!D290</f>
        <v>12122803</v>
      </c>
      <c r="M291" s="124">
        <f t="shared" si="39"/>
        <v>1.0887331914904499</v>
      </c>
      <c r="N291" s="126">
        <f t="shared" si="40"/>
        <v>0.17297185040148602</v>
      </c>
      <c r="O291" s="124">
        <f>+CGR!T293</f>
        <v>1400</v>
      </c>
      <c r="P291" s="126">
        <f t="shared" si="41"/>
        <v>1</v>
      </c>
      <c r="Q291" s="124">
        <f>+TM!G289</f>
        <v>97.31</v>
      </c>
      <c r="R291" s="126">
        <f t="shared" si="42"/>
        <v>0.97310000000000008</v>
      </c>
      <c r="S291" s="150">
        <f>+IRPi!C289</f>
        <v>23502364</v>
      </c>
      <c r="T291" s="150">
        <f>+IRPi!D289</f>
        <v>25037475</v>
      </c>
      <c r="U291" s="150">
        <f t="shared" si="43"/>
        <v>1535111</v>
      </c>
      <c r="V291" s="126">
        <f t="shared" si="36"/>
        <v>1</v>
      </c>
      <c r="W291" s="131">
        <f>+'R E I'!C288</f>
        <v>100</v>
      </c>
      <c r="X291" s="131">
        <f>+'R E I'!D288</f>
        <v>99.55</v>
      </c>
      <c r="Y291" s="131">
        <f>+'R E I'!E288</f>
        <v>100</v>
      </c>
      <c r="Z291" s="131">
        <f>+'R E I'!F288</f>
        <v>100</v>
      </c>
      <c r="AA291" s="124">
        <v>4</v>
      </c>
      <c r="AB291" s="126">
        <f t="shared" si="44"/>
        <v>0.99887500000000007</v>
      </c>
    </row>
    <row r="292" spans="1:28" x14ac:dyDescent="0.2">
      <c r="A292" s="124">
        <v>13131</v>
      </c>
      <c r="B292" s="124" t="s">
        <v>665</v>
      </c>
      <c r="C292" s="150">
        <f>+PREVISIONAL!AC298</f>
        <v>0</v>
      </c>
      <c r="D292" s="150">
        <f>+PREVISIONAL!AD298</f>
        <v>0</v>
      </c>
      <c r="E292" s="150">
        <f>+PREVISIONAL!AE298</f>
        <v>0</v>
      </c>
      <c r="F292" s="126">
        <f t="shared" si="37"/>
        <v>1</v>
      </c>
      <c r="G292" s="127">
        <f>+PATENTES!Q290</f>
        <v>2253</v>
      </c>
      <c r="H292" s="127">
        <f>+PATENTES!R290</f>
        <v>679</v>
      </c>
      <c r="I292" s="127">
        <f>+PATENTES!S290</f>
        <v>2932</v>
      </c>
      <c r="J292" s="126">
        <f t="shared" si="38"/>
        <v>0.76841746248294684</v>
      </c>
      <c r="K292" s="150">
        <f>+'I G'!C291</f>
        <v>5844991</v>
      </c>
      <c r="L292" s="150">
        <f>+'I G'!D291</f>
        <v>8602462</v>
      </c>
      <c r="M292" s="124">
        <f t="shared" si="39"/>
        <v>0.67945560236127756</v>
      </c>
      <c r="N292" s="126">
        <f t="shared" si="40"/>
        <v>0.10794811228745146</v>
      </c>
      <c r="O292" s="124">
        <f>+CGR!T294</f>
        <v>1400</v>
      </c>
      <c r="P292" s="126">
        <f t="shared" si="41"/>
        <v>1</v>
      </c>
      <c r="Q292" s="124">
        <f>+TM!G290</f>
        <v>89.43</v>
      </c>
      <c r="R292" s="126">
        <f t="shared" si="42"/>
        <v>0.89430000000000009</v>
      </c>
      <c r="S292" s="150">
        <f>+IRPi!C290</f>
        <v>19142206</v>
      </c>
      <c r="T292" s="150">
        <f>+IRPi!D290</f>
        <v>19507938</v>
      </c>
      <c r="U292" s="150">
        <f t="shared" si="43"/>
        <v>365732</v>
      </c>
      <c r="V292" s="126">
        <f t="shared" si="36"/>
        <v>1</v>
      </c>
      <c r="W292" s="131">
        <f>+'R E I'!C289</f>
        <v>100</v>
      </c>
      <c r="X292" s="131">
        <f>+'R E I'!D289</f>
        <v>87.643299999999996</v>
      </c>
      <c r="Y292" s="131">
        <f>+'R E I'!E289</f>
        <v>91.67</v>
      </c>
      <c r="Z292" s="131">
        <f>+'R E I'!F289</f>
        <v>100</v>
      </c>
      <c r="AA292" s="124">
        <v>4</v>
      </c>
      <c r="AB292" s="126">
        <f t="shared" si="44"/>
        <v>0.94828325000000002</v>
      </c>
    </row>
    <row r="293" spans="1:28" x14ac:dyDescent="0.2">
      <c r="A293" s="124">
        <v>13132</v>
      </c>
      <c r="B293" s="124" t="s">
        <v>675</v>
      </c>
      <c r="C293" s="150">
        <f>+PREVISIONAL!AC299</f>
        <v>0</v>
      </c>
      <c r="D293" s="150">
        <f>+PREVISIONAL!AD299</f>
        <v>0</v>
      </c>
      <c r="E293" s="150">
        <f>+PREVISIONAL!AE299</f>
        <v>0</v>
      </c>
      <c r="F293" s="126">
        <f t="shared" si="37"/>
        <v>1</v>
      </c>
      <c r="G293" s="127">
        <f>+PATENTES!Q291</f>
        <v>20713</v>
      </c>
      <c r="H293" s="127">
        <f>+PATENTES!R291</f>
        <v>4262</v>
      </c>
      <c r="I293" s="127">
        <f>+PATENTES!S291</f>
        <v>24975</v>
      </c>
      <c r="J293" s="126">
        <f t="shared" si="38"/>
        <v>0.82934934934934934</v>
      </c>
      <c r="K293" s="150">
        <f>+'I G'!C292</f>
        <v>83826220</v>
      </c>
      <c r="L293" s="150">
        <f>+'I G'!D292</f>
        <v>30060039</v>
      </c>
      <c r="M293" s="124">
        <f t="shared" si="39"/>
        <v>2.7886264552085245</v>
      </c>
      <c r="N293" s="126">
        <f t="shared" si="40"/>
        <v>0.44304140059845531</v>
      </c>
      <c r="O293" s="124">
        <f>+CGR!T295</f>
        <v>1400</v>
      </c>
      <c r="P293" s="126">
        <f t="shared" si="41"/>
        <v>1</v>
      </c>
      <c r="Q293" s="124">
        <f>+TM!G291</f>
        <v>99.86</v>
      </c>
      <c r="R293" s="126">
        <f t="shared" si="42"/>
        <v>0.99860000000000004</v>
      </c>
      <c r="S293" s="150">
        <f>+IRPi!C291</f>
        <v>128189200</v>
      </c>
      <c r="T293" s="150">
        <f>+IRPi!D291</f>
        <v>136201169</v>
      </c>
      <c r="U293" s="150">
        <f t="shared" si="43"/>
        <v>8011969</v>
      </c>
      <c r="V293" s="126">
        <f t="shared" si="36"/>
        <v>1</v>
      </c>
      <c r="W293" s="131">
        <f>+'R E I'!C290</f>
        <v>95.83</v>
      </c>
      <c r="X293" s="131">
        <f>+'R E I'!D290</f>
        <v>93.243300000000005</v>
      </c>
      <c r="Y293" s="131">
        <f>+'R E I'!E290</f>
        <v>100</v>
      </c>
      <c r="Z293" s="131">
        <f>+'R E I'!F290</f>
        <v>100</v>
      </c>
      <c r="AA293" s="124">
        <v>4</v>
      </c>
      <c r="AB293" s="126">
        <f t="shared" si="44"/>
        <v>0.97268325</v>
      </c>
    </row>
    <row r="294" spans="1:28" x14ac:dyDescent="0.2">
      <c r="A294" s="124">
        <v>13201</v>
      </c>
      <c r="B294" s="124" t="s">
        <v>645</v>
      </c>
      <c r="C294" s="150">
        <f>+PREVISIONAL!AC300</f>
        <v>0</v>
      </c>
      <c r="D294" s="150">
        <f>+PREVISIONAL!AD300</f>
        <v>0</v>
      </c>
      <c r="E294" s="150">
        <f>+PREVISIONAL!AE300</f>
        <v>0</v>
      </c>
      <c r="F294" s="126">
        <f t="shared" si="37"/>
        <v>1</v>
      </c>
      <c r="G294" s="127">
        <f>+PATENTES!Q292</f>
        <v>11129</v>
      </c>
      <c r="H294" s="127">
        <f>+PATENTES!R292</f>
        <v>5077</v>
      </c>
      <c r="I294" s="127">
        <f>+PATENTES!S292</f>
        <v>16206</v>
      </c>
      <c r="J294" s="126">
        <f t="shared" si="38"/>
        <v>0.68672096754288536</v>
      </c>
      <c r="K294" s="150">
        <f>+'I G'!C293</f>
        <v>30968282</v>
      </c>
      <c r="L294" s="150">
        <f>+'I G'!D293</f>
        <v>38657541</v>
      </c>
      <c r="M294" s="124">
        <f t="shared" si="39"/>
        <v>0.80109290966023938</v>
      </c>
      <c r="N294" s="126">
        <f t="shared" si="40"/>
        <v>0.12727316849571546</v>
      </c>
      <c r="O294" s="124">
        <f>+CGR!T296</f>
        <v>1400</v>
      </c>
      <c r="P294" s="126">
        <f t="shared" si="41"/>
        <v>1</v>
      </c>
      <c r="Q294" s="124">
        <f>+TM!G292</f>
        <v>84.93</v>
      </c>
      <c r="R294" s="126">
        <f t="shared" si="42"/>
        <v>0.84930000000000005</v>
      </c>
      <c r="S294" s="150">
        <f>+IRPi!C292</f>
        <v>108125416</v>
      </c>
      <c r="T294" s="150">
        <f>+IRPi!D292</f>
        <v>124941397</v>
      </c>
      <c r="U294" s="150">
        <f t="shared" si="43"/>
        <v>16815981</v>
      </c>
      <c r="V294" s="126">
        <f t="shared" si="36"/>
        <v>1</v>
      </c>
      <c r="W294" s="131">
        <f>+'R E I'!C291</f>
        <v>100</v>
      </c>
      <c r="X294" s="131">
        <f>+'R E I'!D291</f>
        <v>100</v>
      </c>
      <c r="Y294" s="131">
        <f>+'R E I'!E291</f>
        <v>100</v>
      </c>
      <c r="Z294" s="131">
        <f>+'R E I'!F291</f>
        <v>0</v>
      </c>
      <c r="AA294" s="124">
        <v>4</v>
      </c>
      <c r="AB294" s="126">
        <f t="shared" si="44"/>
        <v>0.75</v>
      </c>
    </row>
    <row r="295" spans="1:28" x14ac:dyDescent="0.2">
      <c r="A295" s="124">
        <v>13202</v>
      </c>
      <c r="B295" s="124" t="s">
        <v>676</v>
      </c>
      <c r="C295" s="150">
        <f>+PREVISIONAL!AC301</f>
        <v>0</v>
      </c>
      <c r="D295" s="150">
        <f>+PREVISIONAL!AD301</f>
        <v>0</v>
      </c>
      <c r="E295" s="150">
        <f>+PREVISIONAL!AE301</f>
        <v>0</v>
      </c>
      <c r="F295" s="126">
        <f t="shared" si="37"/>
        <v>1</v>
      </c>
      <c r="G295" s="127">
        <f>+PATENTES!Q293</f>
        <v>873</v>
      </c>
      <c r="H295" s="127">
        <f>+PATENTES!R293</f>
        <v>149</v>
      </c>
      <c r="I295" s="127">
        <f>+PATENTES!S293</f>
        <v>1022</v>
      </c>
      <c r="J295" s="126">
        <f t="shared" si="38"/>
        <v>0.85420743639921726</v>
      </c>
      <c r="K295" s="150">
        <f>+'I G'!C294</f>
        <v>6846179</v>
      </c>
      <c r="L295" s="150">
        <f>+'I G'!D294</f>
        <v>4353304</v>
      </c>
      <c r="M295" s="124">
        <f t="shared" si="39"/>
        <v>1.5726397697013579</v>
      </c>
      <c r="N295" s="126">
        <f t="shared" si="40"/>
        <v>0.24985222560158976</v>
      </c>
      <c r="O295" s="124">
        <f>+CGR!T297</f>
        <v>1400</v>
      </c>
      <c r="P295" s="126">
        <f t="shared" si="41"/>
        <v>1</v>
      </c>
      <c r="Q295" s="124">
        <f>+TM!G293</f>
        <v>88.27</v>
      </c>
      <c r="R295" s="126">
        <f t="shared" si="42"/>
        <v>0.88269999999999993</v>
      </c>
      <c r="S295" s="150">
        <f>+IRPi!C293</f>
        <v>8774900</v>
      </c>
      <c r="T295" s="150">
        <f>+IRPi!D293</f>
        <v>11281955</v>
      </c>
      <c r="U295" s="150">
        <f t="shared" si="43"/>
        <v>2507055</v>
      </c>
      <c r="V295" s="126">
        <f t="shared" si="36"/>
        <v>1</v>
      </c>
      <c r="W295" s="131">
        <f>+'R E I'!C292</f>
        <v>91.67</v>
      </c>
      <c r="X295" s="131">
        <f>+'R E I'!D292</f>
        <v>66.48</v>
      </c>
      <c r="Y295" s="131">
        <f>+'R E I'!E292</f>
        <v>83.33</v>
      </c>
      <c r="Z295" s="131">
        <f>+'R E I'!F292</f>
        <v>100</v>
      </c>
      <c r="AA295" s="124">
        <v>4</v>
      </c>
      <c r="AB295" s="126">
        <f t="shared" si="44"/>
        <v>0.85370000000000001</v>
      </c>
    </row>
    <row r="296" spans="1:28" x14ac:dyDescent="0.2">
      <c r="A296" s="124">
        <v>13203</v>
      </c>
      <c r="B296" s="124" t="s">
        <v>677</v>
      </c>
      <c r="C296" s="150">
        <f>+PREVISIONAL!AC302</f>
        <v>0</v>
      </c>
      <c r="D296" s="150">
        <f>+PREVISIONAL!AD302</f>
        <v>1107729731</v>
      </c>
      <c r="E296" s="150">
        <f>+PREVISIONAL!AE302</f>
        <v>1107729731</v>
      </c>
      <c r="F296" s="126">
        <f t="shared" si="37"/>
        <v>0</v>
      </c>
      <c r="G296" s="127">
        <f>+PATENTES!Q294</f>
        <v>0</v>
      </c>
      <c r="H296" s="127">
        <f>+PATENTES!R294</f>
        <v>0</v>
      </c>
      <c r="I296" s="127">
        <f>+PATENTES!S294</f>
        <v>0</v>
      </c>
      <c r="J296" s="126">
        <f t="shared" si="38"/>
        <v>0</v>
      </c>
      <c r="K296" s="150">
        <f>+'I G'!C295</f>
        <v>2795722</v>
      </c>
      <c r="L296" s="150">
        <f>+'I G'!D295</f>
        <v>3775953</v>
      </c>
      <c r="M296" s="124">
        <f t="shared" si="39"/>
        <v>0.74040169461855065</v>
      </c>
      <c r="N296" s="126">
        <f t="shared" si="40"/>
        <v>0.11763088712602189</v>
      </c>
      <c r="O296" s="124">
        <f>+CGR!T298</f>
        <v>1400</v>
      </c>
      <c r="P296" s="126">
        <f t="shared" si="41"/>
        <v>1</v>
      </c>
      <c r="Q296" s="124">
        <f>+TM!G294</f>
        <v>78.94</v>
      </c>
      <c r="R296" s="126">
        <f t="shared" si="42"/>
        <v>0.78939999999999999</v>
      </c>
      <c r="S296" s="150">
        <f>+IRPi!C294</f>
        <v>7146054</v>
      </c>
      <c r="T296" s="150">
        <f>+IRPi!D294</f>
        <v>6104413</v>
      </c>
      <c r="U296" s="150">
        <f t="shared" si="43"/>
        <v>-1041641</v>
      </c>
      <c r="V296" s="126">
        <f t="shared" si="36"/>
        <v>0.98461967341864876</v>
      </c>
      <c r="W296" s="131">
        <f>+'R E I'!C293</f>
        <v>100</v>
      </c>
      <c r="X296" s="131">
        <f>+'R E I'!D293</f>
        <v>52.664999999999999</v>
      </c>
      <c r="Y296" s="131">
        <f>+'R E I'!E293</f>
        <v>91.67</v>
      </c>
      <c r="Z296" s="131">
        <f>+'R E I'!F293</f>
        <v>100</v>
      </c>
      <c r="AA296" s="124">
        <v>4</v>
      </c>
      <c r="AB296" s="126">
        <f t="shared" si="44"/>
        <v>0.86083749999999992</v>
      </c>
    </row>
    <row r="297" spans="1:28" x14ac:dyDescent="0.2">
      <c r="A297" s="124">
        <v>13301</v>
      </c>
      <c r="B297" s="124" t="s">
        <v>678</v>
      </c>
      <c r="C297" s="150">
        <f>+PREVISIONAL!AC303</f>
        <v>0</v>
      </c>
      <c r="D297" s="150">
        <f>+PREVISIONAL!AD303</f>
        <v>0</v>
      </c>
      <c r="E297" s="150">
        <f>+PREVISIONAL!AE303</f>
        <v>0</v>
      </c>
      <c r="F297" s="126">
        <f t="shared" si="37"/>
        <v>1</v>
      </c>
      <c r="G297" s="127">
        <f>+PATENTES!Q295</f>
        <v>8664</v>
      </c>
      <c r="H297" s="127">
        <f>+PATENTES!R295</f>
        <v>7885</v>
      </c>
      <c r="I297" s="127">
        <f>+PATENTES!S295</f>
        <v>16549</v>
      </c>
      <c r="J297" s="126">
        <f t="shared" si="38"/>
        <v>0.52353616532721015</v>
      </c>
      <c r="K297" s="150">
        <f>+'I G'!C296</f>
        <v>27912212</v>
      </c>
      <c r="L297" s="150">
        <f>+'I G'!D296</f>
        <v>12098985</v>
      </c>
      <c r="M297" s="124">
        <f t="shared" si="39"/>
        <v>2.3069879002246885</v>
      </c>
      <c r="N297" s="126">
        <f t="shared" si="40"/>
        <v>0.36652135626490956</v>
      </c>
      <c r="O297" s="124">
        <f>+CGR!T299</f>
        <v>1400</v>
      </c>
      <c r="P297" s="126">
        <f t="shared" si="41"/>
        <v>1</v>
      </c>
      <c r="Q297" s="124">
        <f>+TM!G295</f>
        <v>100</v>
      </c>
      <c r="R297" s="126">
        <f t="shared" si="42"/>
        <v>1</v>
      </c>
      <c r="S297" s="150">
        <f>+IRPi!C295</f>
        <v>55205500</v>
      </c>
      <c r="T297" s="150">
        <f>+IRPi!D295</f>
        <v>58691301</v>
      </c>
      <c r="U297" s="150">
        <f t="shared" si="43"/>
        <v>3485801</v>
      </c>
      <c r="V297" s="126">
        <f t="shared" si="36"/>
        <v>1</v>
      </c>
      <c r="W297" s="131">
        <f>+'R E I'!C294</f>
        <v>100</v>
      </c>
      <c r="X297" s="131">
        <f>+'R E I'!D294</f>
        <v>100</v>
      </c>
      <c r="Y297" s="131">
        <f>+'R E I'!E294</f>
        <v>91.67</v>
      </c>
      <c r="Z297" s="131">
        <f>+'R E I'!F294</f>
        <v>100</v>
      </c>
      <c r="AA297" s="124">
        <v>4</v>
      </c>
      <c r="AB297" s="126">
        <f t="shared" si="44"/>
        <v>0.97917500000000002</v>
      </c>
    </row>
    <row r="298" spans="1:28" x14ac:dyDescent="0.2">
      <c r="A298" s="124">
        <v>13302</v>
      </c>
      <c r="B298" s="124" t="s">
        <v>679</v>
      </c>
      <c r="C298" s="150">
        <f>+PREVISIONAL!AC304</f>
        <v>0</v>
      </c>
      <c r="D298" s="150">
        <f>+PREVISIONAL!AD304</f>
        <v>7477116174</v>
      </c>
      <c r="E298" s="150">
        <f>+PREVISIONAL!AE304</f>
        <v>7477116174</v>
      </c>
      <c r="F298" s="126">
        <f t="shared" si="37"/>
        <v>0</v>
      </c>
      <c r="G298" s="127">
        <f>+PATENTES!Q296</f>
        <v>0</v>
      </c>
      <c r="H298" s="127">
        <f>+PATENTES!R296</f>
        <v>0</v>
      </c>
      <c r="I298" s="127">
        <f>+PATENTES!S296</f>
        <v>0</v>
      </c>
      <c r="J298" s="126">
        <f t="shared" si="38"/>
        <v>0</v>
      </c>
      <c r="K298" s="150">
        <f>+'I G'!C297</f>
        <v>18884430</v>
      </c>
      <c r="L298" s="150">
        <f>+'I G'!D297</f>
        <v>7471605</v>
      </c>
      <c r="M298" s="124">
        <f t="shared" si="39"/>
        <v>2.5274930888343268</v>
      </c>
      <c r="N298" s="126">
        <f t="shared" si="40"/>
        <v>0.40155398941603399</v>
      </c>
      <c r="O298" s="124">
        <f>+CGR!T300</f>
        <v>1400</v>
      </c>
      <c r="P298" s="126">
        <f t="shared" si="41"/>
        <v>1</v>
      </c>
      <c r="Q298" s="124">
        <f>+TM!G296</f>
        <v>91.31</v>
      </c>
      <c r="R298" s="126">
        <f t="shared" si="42"/>
        <v>0.91310000000000002</v>
      </c>
      <c r="S298" s="150">
        <f>+IRPi!C296</f>
        <v>33462528</v>
      </c>
      <c r="T298" s="150">
        <f>+IRPi!D296</f>
        <v>33257627</v>
      </c>
      <c r="U298" s="150">
        <f t="shared" si="43"/>
        <v>-204901</v>
      </c>
      <c r="V298" s="126">
        <f t="shared" si="36"/>
        <v>0.99697453892766752</v>
      </c>
      <c r="W298" s="131">
        <f>+'R E I'!C295</f>
        <v>12.5</v>
      </c>
      <c r="X298" s="131">
        <f>+'R E I'!D295</f>
        <v>24.706700000000001</v>
      </c>
      <c r="Y298" s="131">
        <f>+'R E I'!E295</f>
        <v>58.330000000000005</v>
      </c>
      <c r="Z298" s="131">
        <f>+'R E I'!F295</f>
        <v>100</v>
      </c>
      <c r="AA298" s="124">
        <v>4</v>
      </c>
      <c r="AB298" s="126">
        <f t="shared" si="44"/>
        <v>0.48884174999999996</v>
      </c>
    </row>
    <row r="299" spans="1:28" x14ac:dyDescent="0.2">
      <c r="A299" s="124">
        <v>13303</v>
      </c>
      <c r="B299" s="124" t="s">
        <v>680</v>
      </c>
      <c r="C299" s="150">
        <f>+PREVISIONAL!AC305</f>
        <v>0</v>
      </c>
      <c r="D299" s="150">
        <f>+PREVISIONAL!AD305</f>
        <v>6592138053</v>
      </c>
      <c r="E299" s="150">
        <f>+PREVISIONAL!AE305</f>
        <v>6592138053</v>
      </c>
      <c r="F299" s="126">
        <f t="shared" si="37"/>
        <v>0</v>
      </c>
      <c r="G299" s="127">
        <f>+PATENTES!Q297</f>
        <v>940</v>
      </c>
      <c r="H299" s="127">
        <f>+PATENTES!R297</f>
        <v>52</v>
      </c>
      <c r="I299" s="127">
        <f>+PATENTES!S297</f>
        <v>992</v>
      </c>
      <c r="J299" s="126">
        <f t="shared" si="38"/>
        <v>0.94758064516129037</v>
      </c>
      <c r="K299" s="150">
        <f>+'I G'!C298</f>
        <v>2977038</v>
      </c>
      <c r="L299" s="150">
        <f>+'I G'!D298</f>
        <v>3699215</v>
      </c>
      <c r="M299" s="124">
        <f t="shared" si="39"/>
        <v>0.80477560779787061</v>
      </c>
      <c r="N299" s="126">
        <f t="shared" si="40"/>
        <v>0.12785825501306886</v>
      </c>
      <c r="O299" s="124">
        <f>+CGR!T301</f>
        <v>1400</v>
      </c>
      <c r="P299" s="126">
        <f t="shared" si="41"/>
        <v>1</v>
      </c>
      <c r="Q299" s="124">
        <f>+TM!G297</f>
        <v>81.28</v>
      </c>
      <c r="R299" s="126">
        <f t="shared" si="42"/>
        <v>0.81279999999999997</v>
      </c>
      <c r="S299" s="150">
        <f>+IRPi!C297</f>
        <v>5428000</v>
      </c>
      <c r="T299" s="150">
        <f>+IRPi!D297</f>
        <v>6250410</v>
      </c>
      <c r="U299" s="150">
        <f t="shared" si="43"/>
        <v>822410</v>
      </c>
      <c r="V299" s="126">
        <f t="shared" si="36"/>
        <v>1</v>
      </c>
      <c r="W299" s="131">
        <f>+'R E I'!C296</f>
        <v>91.67</v>
      </c>
      <c r="X299" s="131">
        <f>+'R E I'!D296</f>
        <v>100</v>
      </c>
      <c r="Y299" s="131">
        <f>+'R E I'!E296</f>
        <v>100</v>
      </c>
      <c r="Z299" s="131">
        <f>+'R E I'!F296</f>
        <v>100</v>
      </c>
      <c r="AA299" s="124">
        <v>4</v>
      </c>
      <c r="AB299" s="126">
        <f t="shared" si="44"/>
        <v>0.97917500000000002</v>
      </c>
    </row>
    <row r="300" spans="1:28" x14ac:dyDescent="0.2">
      <c r="A300" s="124">
        <v>13401</v>
      </c>
      <c r="B300" s="124" t="s">
        <v>681</v>
      </c>
      <c r="C300" s="150">
        <f>+PREVISIONAL!AC306</f>
        <v>0</v>
      </c>
      <c r="D300" s="150">
        <f>+PREVISIONAL!AD306</f>
        <v>0</v>
      </c>
      <c r="E300" s="150">
        <f>+PREVISIONAL!AE306</f>
        <v>0</v>
      </c>
      <c r="F300" s="126">
        <f t="shared" si="37"/>
        <v>1</v>
      </c>
      <c r="G300" s="127">
        <f>+PATENTES!Q298</f>
        <v>15212</v>
      </c>
      <c r="H300" s="127">
        <f>+PATENTES!R298</f>
        <v>7126</v>
      </c>
      <c r="I300" s="127">
        <f>+PATENTES!S298</f>
        <v>22338</v>
      </c>
      <c r="J300" s="126">
        <f t="shared" si="38"/>
        <v>0.68099203151580268</v>
      </c>
      <c r="K300" s="150">
        <f>+'I G'!C299</f>
        <v>32029381</v>
      </c>
      <c r="L300" s="150">
        <f>+'I G'!D299</f>
        <v>23414183</v>
      </c>
      <c r="M300" s="124">
        <f t="shared" si="39"/>
        <v>1.3679478374282801</v>
      </c>
      <c r="N300" s="126">
        <f t="shared" si="40"/>
        <v>0.21733191432214763</v>
      </c>
      <c r="O300" s="124">
        <f>+CGR!T302</f>
        <v>1400</v>
      </c>
      <c r="P300" s="126">
        <f t="shared" si="41"/>
        <v>1</v>
      </c>
      <c r="Q300" s="124">
        <f>+TM!G298</f>
        <v>96.25</v>
      </c>
      <c r="R300" s="126">
        <f t="shared" si="42"/>
        <v>0.96250000000000002</v>
      </c>
      <c r="S300" s="150">
        <f>+IRPi!C298</f>
        <v>70581897</v>
      </c>
      <c r="T300" s="150">
        <f>+IRPi!D298</f>
        <v>72615899</v>
      </c>
      <c r="U300" s="150">
        <f t="shared" si="43"/>
        <v>2034002</v>
      </c>
      <c r="V300" s="126">
        <f t="shared" si="36"/>
        <v>1</v>
      </c>
      <c r="W300" s="131">
        <f>+'R E I'!C297</f>
        <v>87.5</v>
      </c>
      <c r="X300" s="131">
        <f>+'R E I'!D297</f>
        <v>62.171700000000001</v>
      </c>
      <c r="Y300" s="131">
        <f>+'R E I'!E297</f>
        <v>50</v>
      </c>
      <c r="Z300" s="131">
        <f>+'R E I'!F297</f>
        <v>100</v>
      </c>
      <c r="AA300" s="124">
        <v>4</v>
      </c>
      <c r="AB300" s="126">
        <f t="shared" si="44"/>
        <v>0.74917924999999996</v>
      </c>
    </row>
    <row r="301" spans="1:28" x14ac:dyDescent="0.2">
      <c r="A301" s="124">
        <v>13402</v>
      </c>
      <c r="B301" s="124" t="s">
        <v>682</v>
      </c>
      <c r="C301" s="150">
        <f>+PREVISIONAL!AC307</f>
        <v>0</v>
      </c>
      <c r="D301" s="150">
        <f>+PREVISIONAL!AD307</f>
        <v>201185299</v>
      </c>
      <c r="E301" s="150">
        <f>+PREVISIONAL!AE307</f>
        <v>201185299</v>
      </c>
      <c r="F301" s="126">
        <f t="shared" si="37"/>
        <v>0</v>
      </c>
      <c r="G301" s="127">
        <f>+PATENTES!Q299</f>
        <v>4087</v>
      </c>
      <c r="H301" s="127">
        <f>+PATENTES!R299</f>
        <v>2504</v>
      </c>
      <c r="I301" s="127">
        <f>+PATENTES!S299</f>
        <v>6591</v>
      </c>
      <c r="J301" s="126">
        <f t="shared" si="38"/>
        <v>0.62008799878622367</v>
      </c>
      <c r="K301" s="150">
        <f>+'I G'!C300</f>
        <v>11125289</v>
      </c>
      <c r="L301" s="150">
        <f>+'I G'!D300</f>
        <v>7546800</v>
      </c>
      <c r="M301" s="124">
        <f t="shared" si="39"/>
        <v>1.474173026978322</v>
      </c>
      <c r="N301" s="126">
        <f t="shared" si="40"/>
        <v>0.23420837931773189</v>
      </c>
      <c r="O301" s="124">
        <f>+CGR!T303</f>
        <v>1400</v>
      </c>
      <c r="P301" s="126">
        <f t="shared" si="41"/>
        <v>1</v>
      </c>
      <c r="Q301" s="124">
        <f>+TM!G299</f>
        <v>87.4</v>
      </c>
      <c r="R301" s="126">
        <f t="shared" si="42"/>
        <v>0.87400000000000011</v>
      </c>
      <c r="S301" s="150">
        <f>+IRPi!C299</f>
        <v>19219985</v>
      </c>
      <c r="T301" s="150">
        <f>+IRPi!D299</f>
        <v>22276067</v>
      </c>
      <c r="U301" s="150">
        <f t="shared" si="43"/>
        <v>3056082</v>
      </c>
      <c r="V301" s="126">
        <f t="shared" si="36"/>
        <v>1</v>
      </c>
      <c r="W301" s="131">
        <f>+'R E I'!C298</f>
        <v>100</v>
      </c>
      <c r="X301" s="131">
        <f>+'R E I'!D298</f>
        <v>99.55</v>
      </c>
      <c r="Y301" s="131">
        <f>+'R E I'!E298</f>
        <v>100</v>
      </c>
      <c r="Z301" s="131">
        <f>+'R E I'!F298</f>
        <v>100</v>
      </c>
      <c r="AA301" s="124">
        <v>4</v>
      </c>
      <c r="AB301" s="126">
        <f t="shared" si="44"/>
        <v>0.99887500000000007</v>
      </c>
    </row>
    <row r="302" spans="1:28" x14ac:dyDescent="0.2">
      <c r="A302" s="124">
        <v>13403</v>
      </c>
      <c r="B302" s="124" t="s">
        <v>683</v>
      </c>
      <c r="C302" s="150">
        <f>+PREVISIONAL!AC308</f>
        <v>0</v>
      </c>
      <c r="D302" s="150">
        <f>+PREVISIONAL!AD308</f>
        <v>0</v>
      </c>
      <c r="E302" s="150">
        <f>+PREVISIONAL!AE308</f>
        <v>0</v>
      </c>
      <c r="F302" s="126">
        <f t="shared" si="37"/>
        <v>1</v>
      </c>
      <c r="G302" s="127">
        <f>+PATENTES!Q300</f>
        <v>206</v>
      </c>
      <c r="H302" s="127">
        <f>+PATENTES!R300</f>
        <v>165</v>
      </c>
      <c r="I302" s="127">
        <f>+PATENTES!S300</f>
        <v>371</v>
      </c>
      <c r="J302" s="126">
        <f t="shared" si="38"/>
        <v>0.55525606469002697</v>
      </c>
      <c r="K302" s="150">
        <f>+'I G'!C301</f>
        <v>5167509</v>
      </c>
      <c r="L302" s="150">
        <f>+'I G'!D301</f>
        <v>3902321</v>
      </c>
      <c r="M302" s="124">
        <f t="shared" si="39"/>
        <v>1.3242142304541322</v>
      </c>
      <c r="N302" s="126">
        <f t="shared" si="40"/>
        <v>0.21038376303753967</v>
      </c>
      <c r="O302" s="124">
        <f>+CGR!T304</f>
        <v>1400</v>
      </c>
      <c r="P302" s="126">
        <f t="shared" si="41"/>
        <v>1</v>
      </c>
      <c r="Q302" s="124">
        <f>+TM!G300</f>
        <v>98.46</v>
      </c>
      <c r="R302" s="126">
        <f t="shared" si="42"/>
        <v>0.98459999999999992</v>
      </c>
      <c r="S302" s="150">
        <f>+IRPi!C300</f>
        <v>8285100</v>
      </c>
      <c r="T302" s="150">
        <f>+IRPi!D300</f>
        <v>9718941</v>
      </c>
      <c r="U302" s="150">
        <f t="shared" si="43"/>
        <v>1433841</v>
      </c>
      <c r="V302" s="126">
        <f t="shared" si="36"/>
        <v>1</v>
      </c>
      <c r="W302" s="131">
        <f>+'R E I'!C299</f>
        <v>100</v>
      </c>
      <c r="X302" s="131">
        <f>+'R E I'!D299</f>
        <v>100</v>
      </c>
      <c r="Y302" s="131">
        <f>+'R E I'!E299</f>
        <v>100</v>
      </c>
      <c r="Z302" s="131">
        <f>+'R E I'!F299</f>
        <v>100</v>
      </c>
      <c r="AA302" s="124">
        <v>4</v>
      </c>
      <c r="AB302" s="126">
        <f t="shared" si="44"/>
        <v>1</v>
      </c>
    </row>
    <row r="303" spans="1:28" x14ac:dyDescent="0.2">
      <c r="A303" s="124">
        <v>13404</v>
      </c>
      <c r="B303" s="124" t="s">
        <v>684</v>
      </c>
      <c r="C303" s="150">
        <f>+PREVISIONAL!AC309</f>
        <v>0</v>
      </c>
      <c r="D303" s="150">
        <f>+PREVISIONAL!AD309</f>
        <v>0</v>
      </c>
      <c r="E303" s="150">
        <f>+PREVISIONAL!AE309</f>
        <v>0</v>
      </c>
      <c r="F303" s="126">
        <f t="shared" si="37"/>
        <v>1</v>
      </c>
      <c r="G303" s="127">
        <f>+PATENTES!Q301</f>
        <v>1895</v>
      </c>
      <c r="H303" s="127">
        <f>+PATENTES!R301</f>
        <v>1620</v>
      </c>
      <c r="I303" s="127">
        <f>+PATENTES!S301</f>
        <v>3515</v>
      </c>
      <c r="J303" s="126">
        <f t="shared" si="38"/>
        <v>0.53911806543385488</v>
      </c>
      <c r="K303" s="150">
        <f>+'I G'!C302</f>
        <v>12344128</v>
      </c>
      <c r="L303" s="150">
        <f>+'I G'!D302</f>
        <v>8307919</v>
      </c>
      <c r="M303" s="124">
        <f t="shared" si="39"/>
        <v>1.4858267154506442</v>
      </c>
      <c r="N303" s="126">
        <f t="shared" si="40"/>
        <v>0.23605985227255247</v>
      </c>
      <c r="O303" s="124">
        <f>+CGR!T305</f>
        <v>1400</v>
      </c>
      <c r="P303" s="126">
        <f t="shared" si="41"/>
        <v>1</v>
      </c>
      <c r="Q303" s="124">
        <f>+TM!G301</f>
        <v>63.95</v>
      </c>
      <c r="R303" s="126">
        <f t="shared" si="42"/>
        <v>0.63950000000000007</v>
      </c>
      <c r="S303" s="150">
        <f>+IRPi!C301</f>
        <v>18253169</v>
      </c>
      <c r="T303" s="150">
        <f>+IRPi!D301</f>
        <v>20656604</v>
      </c>
      <c r="U303" s="150">
        <f t="shared" si="43"/>
        <v>2403435</v>
      </c>
      <c r="V303" s="126">
        <f t="shared" si="36"/>
        <v>1</v>
      </c>
      <c r="W303" s="131">
        <f>+'R E I'!C300</f>
        <v>91.67</v>
      </c>
      <c r="X303" s="131">
        <f>+'R E I'!D300</f>
        <v>94.843299999999999</v>
      </c>
      <c r="Y303" s="131">
        <f>+'R E I'!E300</f>
        <v>100</v>
      </c>
      <c r="Z303" s="131">
        <f>+'R E I'!F300</f>
        <v>100</v>
      </c>
      <c r="AA303" s="124">
        <v>4</v>
      </c>
      <c r="AB303" s="126">
        <f t="shared" si="44"/>
        <v>0.96628325000000004</v>
      </c>
    </row>
    <row r="304" spans="1:28" x14ac:dyDescent="0.2">
      <c r="A304" s="124">
        <v>13501</v>
      </c>
      <c r="B304" s="124" t="s">
        <v>685</v>
      </c>
      <c r="C304" s="150">
        <f>+PREVISIONAL!AC310</f>
        <v>0</v>
      </c>
      <c r="D304" s="150">
        <f>+PREVISIONAL!AD310</f>
        <v>0</v>
      </c>
      <c r="E304" s="150">
        <f>+PREVISIONAL!AE310</f>
        <v>0</v>
      </c>
      <c r="F304" s="126">
        <f t="shared" si="37"/>
        <v>1</v>
      </c>
      <c r="G304" s="127">
        <f>+PATENTES!Q302</f>
        <v>5920</v>
      </c>
      <c r="H304" s="127">
        <f>+PATENTES!R302</f>
        <v>2284</v>
      </c>
      <c r="I304" s="127">
        <f>+PATENTES!S302</f>
        <v>8204</v>
      </c>
      <c r="J304" s="126">
        <f t="shared" si="38"/>
        <v>0.72159921989273523</v>
      </c>
      <c r="K304" s="150">
        <f>+'I G'!C303</f>
        <v>8446195</v>
      </c>
      <c r="L304" s="150">
        <f>+'I G'!D303</f>
        <v>12987063</v>
      </c>
      <c r="M304" s="124">
        <f t="shared" si="39"/>
        <v>0.6503545104847801</v>
      </c>
      <c r="N304" s="126">
        <f t="shared" si="40"/>
        <v>0.10332469329928738</v>
      </c>
      <c r="O304" s="124">
        <f>+CGR!T306</f>
        <v>1400</v>
      </c>
      <c r="P304" s="126">
        <f t="shared" si="41"/>
        <v>1</v>
      </c>
      <c r="Q304" s="124">
        <f>+TM!G302</f>
        <v>89.16</v>
      </c>
      <c r="R304" s="126">
        <f t="shared" si="42"/>
        <v>0.89159999999999995</v>
      </c>
      <c r="S304" s="150">
        <f>+IRPi!C302</f>
        <v>27587789</v>
      </c>
      <c r="T304" s="150">
        <f>+IRPi!D302</f>
        <v>29336075</v>
      </c>
      <c r="U304" s="150">
        <f t="shared" si="43"/>
        <v>1748286</v>
      </c>
      <c r="V304" s="126">
        <f t="shared" si="36"/>
        <v>1</v>
      </c>
      <c r="W304" s="131">
        <f>+'R E I'!C301</f>
        <v>100</v>
      </c>
      <c r="X304" s="131">
        <f>+'R E I'!D301</f>
        <v>100</v>
      </c>
      <c r="Y304" s="131">
        <f>+'R E I'!E301</f>
        <v>100</v>
      </c>
      <c r="Z304" s="131">
        <f>+'R E I'!F301</f>
        <v>100</v>
      </c>
      <c r="AA304" s="124">
        <v>4</v>
      </c>
      <c r="AB304" s="126">
        <f t="shared" si="44"/>
        <v>1</v>
      </c>
    </row>
    <row r="305" spans="1:28" x14ac:dyDescent="0.2">
      <c r="A305" s="124">
        <v>13502</v>
      </c>
      <c r="B305" s="124" t="s">
        <v>686</v>
      </c>
      <c r="C305" s="150">
        <f>+PREVISIONAL!AC311</f>
        <v>2751853</v>
      </c>
      <c r="D305" s="150">
        <f>+PREVISIONAL!AD311</f>
        <v>0</v>
      </c>
      <c r="E305" s="150">
        <f>+PREVISIONAL!AE311</f>
        <v>2751853</v>
      </c>
      <c r="F305" s="126">
        <f t="shared" si="37"/>
        <v>0</v>
      </c>
      <c r="G305" s="127">
        <f>+PATENTES!Q303</f>
        <v>0</v>
      </c>
      <c r="H305" s="127">
        <f>+PATENTES!R303</f>
        <v>0</v>
      </c>
      <c r="I305" s="127">
        <f>+PATENTES!S303</f>
        <v>0</v>
      </c>
      <c r="J305" s="126">
        <f t="shared" si="38"/>
        <v>0</v>
      </c>
      <c r="K305" s="150">
        <f>+'I G'!C304</f>
        <v>18381682</v>
      </c>
      <c r="L305" s="150">
        <f>+'I G'!D304</f>
        <v>2920379</v>
      </c>
      <c r="M305" s="124">
        <f t="shared" si="39"/>
        <v>6.2942796123379878</v>
      </c>
      <c r="N305" s="126">
        <f t="shared" si="40"/>
        <v>1</v>
      </c>
      <c r="O305" s="124">
        <f>+CGR!T307</f>
        <v>1400</v>
      </c>
      <c r="P305" s="126">
        <f t="shared" si="41"/>
        <v>1</v>
      </c>
      <c r="Q305" s="124">
        <f>+TM!G303</f>
        <v>94.35</v>
      </c>
      <c r="R305" s="126">
        <f t="shared" si="42"/>
        <v>0.94349999999999989</v>
      </c>
      <c r="S305" s="150">
        <f>+IRPi!C303</f>
        <v>6993901</v>
      </c>
      <c r="T305" s="150">
        <f>+IRPi!D303</f>
        <v>20548250</v>
      </c>
      <c r="U305" s="150">
        <f t="shared" si="43"/>
        <v>13554349</v>
      </c>
      <c r="V305" s="126">
        <f t="shared" si="36"/>
        <v>1</v>
      </c>
      <c r="W305" s="131">
        <f>+'R E I'!C302</f>
        <v>58.33</v>
      </c>
      <c r="X305" s="131">
        <f>+'R E I'!D302</f>
        <v>10.5267</v>
      </c>
      <c r="Y305" s="131">
        <f>+'R E I'!E302</f>
        <v>0</v>
      </c>
      <c r="Z305" s="131">
        <f>+'R E I'!F302</f>
        <v>0</v>
      </c>
      <c r="AA305" s="124">
        <v>4</v>
      </c>
      <c r="AB305" s="126">
        <f t="shared" si="44"/>
        <v>0.17214175000000001</v>
      </c>
    </row>
    <row r="306" spans="1:28" x14ac:dyDescent="0.2">
      <c r="A306" s="124">
        <v>13503</v>
      </c>
      <c r="B306" s="124" t="s">
        <v>687</v>
      </c>
      <c r="C306" s="150">
        <f>+PREVISIONAL!AC312</f>
        <v>0</v>
      </c>
      <c r="D306" s="150">
        <f>+PREVISIONAL!AD312</f>
        <v>0</v>
      </c>
      <c r="E306" s="150">
        <f>+PREVISIONAL!AE312</f>
        <v>0</v>
      </c>
      <c r="F306" s="126">
        <f t="shared" si="37"/>
        <v>1</v>
      </c>
      <c r="G306" s="127">
        <f>+PATENTES!Q304</f>
        <v>1739</v>
      </c>
      <c r="H306" s="127">
        <f>+PATENTES!R304</f>
        <v>486</v>
      </c>
      <c r="I306" s="127">
        <f>+PATENTES!S304</f>
        <v>2225</v>
      </c>
      <c r="J306" s="126">
        <f t="shared" si="38"/>
        <v>0.78157303370786513</v>
      </c>
      <c r="K306" s="150">
        <f>+'I G'!C305</f>
        <v>5190724</v>
      </c>
      <c r="L306" s="150">
        <f>+'I G'!D305</f>
        <v>3911114</v>
      </c>
      <c r="M306" s="124">
        <f t="shared" si="39"/>
        <v>1.3271727697019315</v>
      </c>
      <c r="N306" s="126">
        <f t="shared" si="40"/>
        <v>0.21085379923389802</v>
      </c>
      <c r="O306" s="124">
        <f>+CGR!T308</f>
        <v>1400</v>
      </c>
      <c r="P306" s="126">
        <f t="shared" si="41"/>
        <v>1</v>
      </c>
      <c r="Q306" s="124">
        <f>+TM!G304</f>
        <v>99.81</v>
      </c>
      <c r="R306" s="126">
        <f t="shared" si="42"/>
        <v>0.99809999999999999</v>
      </c>
      <c r="S306" s="150">
        <f>+IRPi!C304</f>
        <v>9906940</v>
      </c>
      <c r="T306" s="150">
        <f>+IRPi!D304</f>
        <v>10465584</v>
      </c>
      <c r="U306" s="150">
        <f t="shared" si="43"/>
        <v>558644</v>
      </c>
      <c r="V306" s="126">
        <f t="shared" si="36"/>
        <v>1</v>
      </c>
      <c r="W306" s="131">
        <f>+'R E I'!C303</f>
        <v>100</v>
      </c>
      <c r="X306" s="131">
        <f>+'R E I'!D303</f>
        <v>100</v>
      </c>
      <c r="Y306" s="131">
        <f>+'R E I'!E303</f>
        <v>100</v>
      </c>
      <c r="Z306" s="131">
        <f>+'R E I'!F303</f>
        <v>100</v>
      </c>
      <c r="AA306" s="124">
        <v>4</v>
      </c>
      <c r="AB306" s="126">
        <f t="shared" si="44"/>
        <v>1</v>
      </c>
    </row>
    <row r="307" spans="1:28" x14ac:dyDescent="0.2">
      <c r="A307" s="124">
        <v>13504</v>
      </c>
      <c r="B307" s="124" t="s">
        <v>688</v>
      </c>
      <c r="C307" s="150">
        <f>+PREVISIONAL!AC313</f>
        <v>0</v>
      </c>
      <c r="D307" s="150">
        <f>+PREVISIONAL!AD313</f>
        <v>0</v>
      </c>
      <c r="E307" s="150">
        <f>+PREVISIONAL!AE313</f>
        <v>0</v>
      </c>
      <c r="F307" s="126">
        <f t="shared" si="37"/>
        <v>1</v>
      </c>
      <c r="G307" s="127">
        <f>+PATENTES!Q305</f>
        <v>882</v>
      </c>
      <c r="H307" s="127">
        <f>+PATENTES!R305</f>
        <v>279</v>
      </c>
      <c r="I307" s="127">
        <f>+PATENTES!S305</f>
        <v>1161</v>
      </c>
      <c r="J307" s="126">
        <f t="shared" si="38"/>
        <v>0.75968992248062017</v>
      </c>
      <c r="K307" s="150">
        <f>+'I G'!C306</f>
        <v>5329851</v>
      </c>
      <c r="L307" s="150">
        <f>+'I G'!D306</f>
        <v>2637117</v>
      </c>
      <c r="M307" s="124">
        <f t="shared" si="39"/>
        <v>2.0210900767770257</v>
      </c>
      <c r="N307" s="126">
        <f t="shared" si="40"/>
        <v>0.32109950641774859</v>
      </c>
      <c r="O307" s="124">
        <f>+CGR!T309</f>
        <v>1400</v>
      </c>
      <c r="P307" s="126">
        <f t="shared" si="41"/>
        <v>1</v>
      </c>
      <c r="Q307" s="124">
        <f>+TM!G305</f>
        <v>96.47</v>
      </c>
      <c r="R307" s="126">
        <f t="shared" si="42"/>
        <v>0.9647</v>
      </c>
      <c r="S307" s="150">
        <f>+IRPi!C305</f>
        <v>6692843</v>
      </c>
      <c r="T307" s="150">
        <f>+IRPi!D305</f>
        <v>8196881</v>
      </c>
      <c r="U307" s="150">
        <f t="shared" si="43"/>
        <v>1504038</v>
      </c>
      <c r="V307" s="126">
        <f t="shared" si="36"/>
        <v>1</v>
      </c>
      <c r="W307" s="131">
        <f>+'R E I'!C304</f>
        <v>100</v>
      </c>
      <c r="X307" s="131">
        <f>+'R E I'!D304</f>
        <v>100</v>
      </c>
      <c r="Y307" s="131">
        <f>+'R E I'!E304</f>
        <v>100</v>
      </c>
      <c r="Z307" s="131">
        <f>+'R E I'!F304</f>
        <v>100</v>
      </c>
      <c r="AA307" s="124">
        <v>4</v>
      </c>
      <c r="AB307" s="126">
        <f t="shared" si="44"/>
        <v>1</v>
      </c>
    </row>
    <row r="308" spans="1:28" x14ac:dyDescent="0.2">
      <c r="A308" s="124">
        <v>13505</v>
      </c>
      <c r="B308" s="124" t="s">
        <v>689</v>
      </c>
      <c r="C308" s="150">
        <f>+PREVISIONAL!AC314</f>
        <v>0</v>
      </c>
      <c r="D308" s="150">
        <f>+PREVISIONAL!AD314</f>
        <v>0</v>
      </c>
      <c r="E308" s="150">
        <f>+PREVISIONAL!AE314</f>
        <v>0</v>
      </c>
      <c r="F308" s="126">
        <f t="shared" si="37"/>
        <v>1</v>
      </c>
      <c r="G308" s="127">
        <f>+PATENTES!Q306</f>
        <v>222</v>
      </c>
      <c r="H308" s="127">
        <f>+PATENTES!R306</f>
        <v>35</v>
      </c>
      <c r="I308" s="127">
        <f>+PATENTES!S306</f>
        <v>257</v>
      </c>
      <c r="J308" s="126">
        <f t="shared" si="38"/>
        <v>0.86381322957198448</v>
      </c>
      <c r="K308" s="150">
        <f>+'I G'!C307</f>
        <v>1279306</v>
      </c>
      <c r="L308" s="150">
        <f>+'I G'!D307</f>
        <v>2100630</v>
      </c>
      <c r="M308" s="124">
        <f t="shared" si="39"/>
        <v>0.60901063014429002</v>
      </c>
      <c r="N308" s="126">
        <f t="shared" si="40"/>
        <v>9.675620843893129E-2</v>
      </c>
      <c r="O308" s="124">
        <f>+CGR!T310</f>
        <v>1400</v>
      </c>
      <c r="P308" s="126">
        <f t="shared" si="41"/>
        <v>1</v>
      </c>
      <c r="Q308" s="124">
        <f>+TM!G306</f>
        <v>99.63</v>
      </c>
      <c r="R308" s="126">
        <f t="shared" si="42"/>
        <v>0.99629999999999996</v>
      </c>
      <c r="S308" s="150">
        <f>+IRPi!C306</f>
        <v>3478436</v>
      </c>
      <c r="T308" s="150">
        <f>+IRPi!D306</f>
        <v>4205263</v>
      </c>
      <c r="U308" s="150">
        <f t="shared" si="43"/>
        <v>726827</v>
      </c>
      <c r="V308" s="126">
        <f t="shared" si="36"/>
        <v>1</v>
      </c>
      <c r="W308" s="131">
        <f>+'R E I'!C305</f>
        <v>100</v>
      </c>
      <c r="X308" s="131">
        <f>+'R E I'!D305</f>
        <v>99.143299999999996</v>
      </c>
      <c r="Y308" s="131">
        <f>+'R E I'!E305</f>
        <v>100</v>
      </c>
      <c r="Z308" s="131">
        <f>+'R E I'!F305</f>
        <v>100</v>
      </c>
      <c r="AA308" s="124">
        <v>4</v>
      </c>
      <c r="AB308" s="126">
        <f t="shared" si="44"/>
        <v>0.99785825000000006</v>
      </c>
    </row>
    <row r="309" spans="1:28" x14ac:dyDescent="0.2">
      <c r="A309" s="124">
        <v>13601</v>
      </c>
      <c r="B309" s="124" t="s">
        <v>690</v>
      </c>
      <c r="C309" s="150">
        <f>+PREVISIONAL!AC315</f>
        <v>0</v>
      </c>
      <c r="D309" s="150">
        <f>+PREVISIONAL!AD315</f>
        <v>0</v>
      </c>
      <c r="E309" s="150">
        <f>+PREVISIONAL!AE315</f>
        <v>0</v>
      </c>
      <c r="F309" s="126">
        <f t="shared" si="37"/>
        <v>1</v>
      </c>
      <c r="G309" s="127">
        <f>+PATENTES!Q307</f>
        <v>3623</v>
      </c>
      <c r="H309" s="127">
        <f>+PATENTES!R307</f>
        <v>268</v>
      </c>
      <c r="I309" s="127">
        <f>+PATENTES!S307</f>
        <v>3891</v>
      </c>
      <c r="J309" s="126">
        <f t="shared" si="38"/>
        <v>0.93112310460035985</v>
      </c>
      <c r="K309" s="150">
        <f>+'I G'!C308</f>
        <v>6223701</v>
      </c>
      <c r="L309" s="150">
        <f>+'I G'!D308</f>
        <v>7168205</v>
      </c>
      <c r="M309" s="124">
        <f t="shared" si="39"/>
        <v>0.86823702726135765</v>
      </c>
      <c r="N309" s="126">
        <f t="shared" si="40"/>
        <v>0.13794065099355415</v>
      </c>
      <c r="O309" s="124">
        <f>+CGR!T311</f>
        <v>1400</v>
      </c>
      <c r="P309" s="126">
        <f t="shared" si="41"/>
        <v>1</v>
      </c>
      <c r="Q309" s="124">
        <f>+TM!G307</f>
        <v>95.67</v>
      </c>
      <c r="R309" s="126">
        <f t="shared" si="42"/>
        <v>0.95669999999999999</v>
      </c>
      <c r="S309" s="150">
        <f>+IRPi!C307</f>
        <v>17728715</v>
      </c>
      <c r="T309" s="150">
        <f>+IRPi!D307</f>
        <v>17314853</v>
      </c>
      <c r="U309" s="150">
        <f t="shared" si="43"/>
        <v>-413862</v>
      </c>
      <c r="V309" s="126">
        <f t="shared" si="36"/>
        <v>0.99388913001733692</v>
      </c>
      <c r="W309" s="131">
        <f>+'R E I'!C306</f>
        <v>100</v>
      </c>
      <c r="X309" s="131">
        <f>+'R E I'!D306</f>
        <v>100</v>
      </c>
      <c r="Y309" s="131">
        <f>+'R E I'!E306</f>
        <v>91.67</v>
      </c>
      <c r="Z309" s="131">
        <f>+'R E I'!F306</f>
        <v>100</v>
      </c>
      <c r="AA309" s="124">
        <v>4</v>
      </c>
      <c r="AB309" s="126">
        <f t="shared" si="44"/>
        <v>0.97917500000000002</v>
      </c>
    </row>
    <row r="310" spans="1:28" x14ac:dyDescent="0.2">
      <c r="A310" s="124">
        <v>13602</v>
      </c>
      <c r="B310" s="124" t="s">
        <v>691</v>
      </c>
      <c r="C310" s="150">
        <f>+PREVISIONAL!AC316</f>
        <v>0</v>
      </c>
      <c r="D310" s="150">
        <f>+PREVISIONAL!AD316</f>
        <v>0</v>
      </c>
      <c r="E310" s="150">
        <f>+PREVISIONAL!AE316</f>
        <v>0</v>
      </c>
      <c r="F310" s="126">
        <f t="shared" si="37"/>
        <v>1</v>
      </c>
      <c r="G310" s="127">
        <f>+PATENTES!Q308</f>
        <v>886</v>
      </c>
      <c r="H310" s="127">
        <f>+PATENTES!R308</f>
        <v>25</v>
      </c>
      <c r="I310" s="127">
        <f>+PATENTES!S308</f>
        <v>911</v>
      </c>
      <c r="J310" s="126">
        <f t="shared" si="38"/>
        <v>0.97255762897914377</v>
      </c>
      <c r="K310" s="150">
        <f>+'I G'!C309</f>
        <v>4952251</v>
      </c>
      <c r="L310" s="150">
        <f>+'I G'!D309</f>
        <v>3899289</v>
      </c>
      <c r="M310" s="124">
        <f t="shared" si="39"/>
        <v>1.2700394866859062</v>
      </c>
      <c r="N310" s="126">
        <f t="shared" si="40"/>
        <v>0.20177678223833379</v>
      </c>
      <c r="O310" s="124">
        <f>+CGR!T312</f>
        <v>1400</v>
      </c>
      <c r="P310" s="126">
        <f t="shared" si="41"/>
        <v>1</v>
      </c>
      <c r="Q310" s="124">
        <f>+TM!G308</f>
        <v>86.51</v>
      </c>
      <c r="R310" s="126">
        <f t="shared" si="42"/>
        <v>0.86510000000000009</v>
      </c>
      <c r="S310" s="150">
        <f>+IRPi!C308</f>
        <v>11577553</v>
      </c>
      <c r="T310" s="150">
        <f>+IRPi!D308</f>
        <v>10172351</v>
      </c>
      <c r="U310" s="150">
        <f t="shared" si="43"/>
        <v>-1405202</v>
      </c>
      <c r="V310" s="126">
        <f t="shared" si="36"/>
        <v>0.97925152171163776</v>
      </c>
      <c r="W310" s="131">
        <f>+'R E I'!C307</f>
        <v>100</v>
      </c>
      <c r="X310" s="131">
        <f>+'R E I'!D307</f>
        <v>100</v>
      </c>
      <c r="Y310" s="131">
        <f>+'R E I'!E307</f>
        <v>100</v>
      </c>
      <c r="Z310" s="131">
        <f>+'R E I'!F307</f>
        <v>100</v>
      </c>
      <c r="AA310" s="124">
        <v>4</v>
      </c>
      <c r="AB310" s="126">
        <f t="shared" si="44"/>
        <v>1</v>
      </c>
    </row>
    <row r="311" spans="1:28" x14ac:dyDescent="0.2">
      <c r="A311" s="124">
        <v>13603</v>
      </c>
      <c r="B311" s="124" t="s">
        <v>692</v>
      </c>
      <c r="C311" s="150">
        <f>+PREVISIONAL!AC317</f>
        <v>0</v>
      </c>
      <c r="D311" s="150">
        <f>+PREVISIONAL!AD317</f>
        <v>0</v>
      </c>
      <c r="E311" s="150">
        <f>+PREVISIONAL!AE317</f>
        <v>0</v>
      </c>
      <c r="F311" s="126">
        <f t="shared" si="37"/>
        <v>1</v>
      </c>
      <c r="G311" s="127">
        <f>+PATENTES!Q309</f>
        <v>885</v>
      </c>
      <c r="H311" s="127">
        <f>+PATENTES!R309</f>
        <v>631</v>
      </c>
      <c r="I311" s="127">
        <f>+PATENTES!S309</f>
        <v>1516</v>
      </c>
      <c r="J311" s="126">
        <f t="shared" si="38"/>
        <v>0.58377308707124009</v>
      </c>
      <c r="K311" s="150">
        <f>+'I G'!C310</f>
        <v>3491966</v>
      </c>
      <c r="L311" s="150">
        <f>+'I G'!D310</f>
        <v>4053208</v>
      </c>
      <c r="M311" s="124">
        <f t="shared" si="39"/>
        <v>0.86153140919488957</v>
      </c>
      <c r="N311" s="126">
        <f t="shared" si="40"/>
        <v>0.13687529983671584</v>
      </c>
      <c r="O311" s="124">
        <f>+CGR!T313</f>
        <v>1400</v>
      </c>
      <c r="P311" s="126">
        <f t="shared" si="41"/>
        <v>1</v>
      </c>
      <c r="Q311" s="124">
        <f>+TM!G309</f>
        <v>99.63</v>
      </c>
      <c r="R311" s="126">
        <f t="shared" si="42"/>
        <v>0.99629999999999996</v>
      </c>
      <c r="S311" s="150">
        <f>+IRPi!C309</f>
        <v>9591266</v>
      </c>
      <c r="T311" s="150">
        <f>+IRPi!D309</f>
        <v>9459684</v>
      </c>
      <c r="U311" s="150">
        <f t="shared" si="43"/>
        <v>-131582</v>
      </c>
      <c r="V311" s="126">
        <f t="shared" si="36"/>
        <v>0.9980571289607193</v>
      </c>
      <c r="W311" s="131">
        <f>+'R E I'!C308</f>
        <v>100</v>
      </c>
      <c r="X311" s="131">
        <f>+'R E I'!D308</f>
        <v>100</v>
      </c>
      <c r="Y311" s="131">
        <f>+'R E I'!E308</f>
        <v>100</v>
      </c>
      <c r="Z311" s="131">
        <f>+'R E I'!F308</f>
        <v>100</v>
      </c>
      <c r="AA311" s="124">
        <v>4</v>
      </c>
      <c r="AB311" s="126">
        <f t="shared" si="44"/>
        <v>1</v>
      </c>
    </row>
    <row r="312" spans="1:28" x14ac:dyDescent="0.2">
      <c r="A312" s="124">
        <v>13604</v>
      </c>
      <c r="B312" s="124" t="s">
        <v>693</v>
      </c>
      <c r="C312" s="150">
        <f>+PREVISIONAL!AC318</f>
        <v>0</v>
      </c>
      <c r="D312" s="150">
        <f>+PREVISIONAL!AD318</f>
        <v>0</v>
      </c>
      <c r="E312" s="150">
        <f>+PREVISIONAL!AE318</f>
        <v>0</v>
      </c>
      <c r="F312" s="126">
        <f t="shared" si="37"/>
        <v>1</v>
      </c>
      <c r="G312" s="127">
        <f>+PATENTES!Q310</f>
        <v>1413</v>
      </c>
      <c r="H312" s="127">
        <f>+PATENTES!R310</f>
        <v>773</v>
      </c>
      <c r="I312" s="127">
        <f>+PATENTES!S310</f>
        <v>2186</v>
      </c>
      <c r="J312" s="126">
        <f t="shared" si="38"/>
        <v>0.6463860933211345</v>
      </c>
      <c r="K312" s="150">
        <f>+'I G'!C311</f>
        <v>7637924</v>
      </c>
      <c r="L312" s="150">
        <f>+'I G'!D311</f>
        <v>8287559</v>
      </c>
      <c r="M312" s="124">
        <f t="shared" si="39"/>
        <v>0.9216132277308674</v>
      </c>
      <c r="N312" s="126">
        <f t="shared" si="40"/>
        <v>0.14642076369221504</v>
      </c>
      <c r="O312" s="124">
        <f>+CGR!T314</f>
        <v>1400</v>
      </c>
      <c r="P312" s="126">
        <f t="shared" si="41"/>
        <v>1</v>
      </c>
      <c r="Q312" s="124">
        <f>+TM!G310</f>
        <v>92.06</v>
      </c>
      <c r="R312" s="126">
        <f t="shared" si="42"/>
        <v>0.92059999999999997</v>
      </c>
      <c r="S312" s="150">
        <f>+IRPi!C310</f>
        <v>14753971</v>
      </c>
      <c r="T312" s="150">
        <f>+IRPi!D310</f>
        <v>18636975</v>
      </c>
      <c r="U312" s="150">
        <f t="shared" si="43"/>
        <v>3883004</v>
      </c>
      <c r="V312" s="126">
        <f t="shared" si="36"/>
        <v>1</v>
      </c>
      <c r="W312" s="131">
        <f>+'R E I'!C309</f>
        <v>100</v>
      </c>
      <c r="X312" s="131">
        <f>+'R E I'!D309</f>
        <v>100</v>
      </c>
      <c r="Y312" s="131">
        <f>+'R E I'!E309</f>
        <v>100</v>
      </c>
      <c r="Z312" s="131">
        <f>+'R E I'!F309</f>
        <v>100</v>
      </c>
      <c r="AA312" s="124">
        <v>4</v>
      </c>
      <c r="AB312" s="126">
        <f t="shared" si="44"/>
        <v>1</v>
      </c>
    </row>
    <row r="313" spans="1:28" x14ac:dyDescent="0.2">
      <c r="A313" s="124">
        <v>13605</v>
      </c>
      <c r="B313" s="124" t="s">
        <v>694</v>
      </c>
      <c r="C313" s="150">
        <f>+PREVISIONAL!AC319</f>
        <v>259184442</v>
      </c>
      <c r="D313" s="150">
        <f>+PREVISIONAL!AD319</f>
        <v>0</v>
      </c>
      <c r="E313" s="150">
        <f>+PREVISIONAL!AE319</f>
        <v>259184442</v>
      </c>
      <c r="F313" s="126">
        <f t="shared" si="37"/>
        <v>0</v>
      </c>
      <c r="G313" s="127">
        <f>+PATENTES!Q311</f>
        <v>3863</v>
      </c>
      <c r="H313" s="127">
        <f>+PATENTES!R311</f>
        <v>52</v>
      </c>
      <c r="I313" s="127">
        <f>+PATENTES!S311</f>
        <v>3915</v>
      </c>
      <c r="J313" s="126">
        <f t="shared" si="38"/>
        <v>0.98671775223499358</v>
      </c>
      <c r="K313" s="150">
        <f>+'I G'!C312</f>
        <v>6977248</v>
      </c>
      <c r="L313" s="150">
        <f>+'I G'!D312</f>
        <v>10741251</v>
      </c>
      <c r="M313" s="124">
        <f t="shared" si="39"/>
        <v>0.64957498898405786</v>
      </c>
      <c r="N313" s="126">
        <f t="shared" si="40"/>
        <v>0.10320084727579738</v>
      </c>
      <c r="O313" s="124">
        <f>+CGR!T315</f>
        <v>1400</v>
      </c>
      <c r="P313" s="126">
        <f t="shared" si="41"/>
        <v>1</v>
      </c>
      <c r="Q313" s="124">
        <f>+TM!G311</f>
        <v>91.47</v>
      </c>
      <c r="R313" s="126">
        <f t="shared" si="42"/>
        <v>0.91469999999999996</v>
      </c>
      <c r="S313" s="150">
        <f>+IRPi!C311</f>
        <v>21013900</v>
      </c>
      <c r="T313" s="150">
        <f>+IRPi!D311</f>
        <v>20668108</v>
      </c>
      <c r="U313" s="150">
        <f t="shared" si="43"/>
        <v>-345792</v>
      </c>
      <c r="V313" s="126">
        <f t="shared" si="36"/>
        <v>0.99489421605983386</v>
      </c>
      <c r="W313" s="131">
        <f>+'R E I'!C310</f>
        <v>91.67</v>
      </c>
      <c r="X313" s="131">
        <f>+'R E I'!D310</f>
        <v>72.071700000000007</v>
      </c>
      <c r="Y313" s="131">
        <f>+'R E I'!E310</f>
        <v>100</v>
      </c>
      <c r="Z313" s="131">
        <f>+'R E I'!F310</f>
        <v>100</v>
      </c>
      <c r="AA313" s="124">
        <v>4</v>
      </c>
      <c r="AB313" s="126">
        <f t="shared" si="44"/>
        <v>0.90935425000000014</v>
      </c>
    </row>
    <row r="314" spans="1:28" x14ac:dyDescent="0.2">
      <c r="A314" s="124">
        <v>14101</v>
      </c>
      <c r="B314" s="124" t="s">
        <v>700</v>
      </c>
      <c r="C314" s="150">
        <f>+PREVISIONAL!AC320</f>
        <v>0</v>
      </c>
      <c r="D314" s="150">
        <f>+PREVISIONAL!AD320</f>
        <v>0</v>
      </c>
      <c r="E314" s="150">
        <f>+PREVISIONAL!AE320</f>
        <v>0</v>
      </c>
      <c r="F314" s="126">
        <f t="shared" si="37"/>
        <v>1</v>
      </c>
      <c r="G314" s="127">
        <f>+PATENTES!Q312</f>
        <v>10384</v>
      </c>
      <c r="H314" s="127">
        <f>+PATENTES!R312</f>
        <v>2203</v>
      </c>
      <c r="I314" s="127">
        <f>+PATENTES!S312</f>
        <v>12587</v>
      </c>
      <c r="J314" s="126">
        <f t="shared" si="38"/>
        <v>0.82497815206165093</v>
      </c>
      <c r="K314" s="150">
        <f>+'I G'!C313</f>
        <v>15098697</v>
      </c>
      <c r="L314" s="150">
        <f>+'I G'!D313</f>
        <v>20184282</v>
      </c>
      <c r="M314" s="124">
        <f t="shared" si="39"/>
        <v>0.74804231332083049</v>
      </c>
      <c r="N314" s="126">
        <f t="shared" si="40"/>
        <v>0.11884478596319822</v>
      </c>
      <c r="O314" s="124">
        <f>+CGR!T316</f>
        <v>1400</v>
      </c>
      <c r="P314" s="126">
        <f t="shared" si="41"/>
        <v>1</v>
      </c>
      <c r="Q314" s="124">
        <f>+TM!G312</f>
        <v>96</v>
      </c>
      <c r="R314" s="126">
        <f t="shared" si="42"/>
        <v>0.96</v>
      </c>
      <c r="S314" s="150">
        <f>+IRPi!C312</f>
        <v>45748400</v>
      </c>
      <c r="T314" s="150">
        <f>+IRPi!D312</f>
        <v>51304638</v>
      </c>
      <c r="U314" s="150">
        <f t="shared" si="43"/>
        <v>5556238</v>
      </c>
      <c r="V314" s="126">
        <f t="shared" si="36"/>
        <v>1</v>
      </c>
      <c r="W314" s="131">
        <f>+'R E I'!C311</f>
        <v>100</v>
      </c>
      <c r="X314" s="131">
        <f>+'R E I'!D311</f>
        <v>100</v>
      </c>
      <c r="Y314" s="131">
        <f>+'R E I'!E311</f>
        <v>100</v>
      </c>
      <c r="Z314" s="131">
        <f>+'R E I'!F311</f>
        <v>100</v>
      </c>
      <c r="AA314" s="124">
        <v>4</v>
      </c>
      <c r="AB314" s="126">
        <f t="shared" si="44"/>
        <v>1</v>
      </c>
    </row>
    <row r="315" spans="1:28" x14ac:dyDescent="0.2">
      <c r="A315" s="124">
        <v>14102</v>
      </c>
      <c r="B315" s="124" t="s">
        <v>702</v>
      </c>
      <c r="C315" s="150">
        <f>+PREVISIONAL!AC321</f>
        <v>0</v>
      </c>
      <c r="D315" s="150">
        <f>+PREVISIONAL!AD321</f>
        <v>0</v>
      </c>
      <c r="E315" s="150">
        <f>+PREVISIONAL!AE321</f>
        <v>0</v>
      </c>
      <c r="F315" s="126">
        <f t="shared" si="37"/>
        <v>1</v>
      </c>
      <c r="G315" s="127">
        <f>+PATENTES!Q313</f>
        <v>175</v>
      </c>
      <c r="H315" s="127">
        <f>+PATENTES!R313</f>
        <v>108</v>
      </c>
      <c r="I315" s="127">
        <f>+PATENTES!S313</f>
        <v>283</v>
      </c>
      <c r="J315" s="126">
        <f t="shared" si="38"/>
        <v>0.61837455830388688</v>
      </c>
      <c r="K315" s="150">
        <f>+'I G'!C314</f>
        <v>348578</v>
      </c>
      <c r="L315" s="150">
        <f>+'I G'!D314</f>
        <v>2244878</v>
      </c>
      <c r="M315" s="124">
        <f t="shared" si="39"/>
        <v>0.15527703509945753</v>
      </c>
      <c r="N315" s="126">
        <f t="shared" si="40"/>
        <v>2.4669548330055906E-2</v>
      </c>
      <c r="O315" s="124">
        <f>+CGR!T317</f>
        <v>1400</v>
      </c>
      <c r="P315" s="126">
        <f t="shared" si="41"/>
        <v>1</v>
      </c>
      <c r="Q315" s="124">
        <f>+TM!G313</f>
        <v>93.75</v>
      </c>
      <c r="R315" s="126">
        <f t="shared" si="42"/>
        <v>0.9375</v>
      </c>
      <c r="S315" s="150">
        <f>+IRPi!C313</f>
        <v>2950000</v>
      </c>
      <c r="T315" s="150">
        <f>+IRPi!D313</f>
        <v>3237415</v>
      </c>
      <c r="U315" s="150">
        <f t="shared" si="43"/>
        <v>287415</v>
      </c>
      <c r="V315" s="126">
        <f t="shared" si="36"/>
        <v>1</v>
      </c>
      <c r="W315" s="131">
        <f>+'R E I'!C312</f>
        <v>100</v>
      </c>
      <c r="X315" s="131">
        <f>+'R E I'!D312</f>
        <v>100</v>
      </c>
      <c r="Y315" s="131">
        <f>+'R E I'!E312</f>
        <v>83.33</v>
      </c>
      <c r="Z315" s="131">
        <f>+'R E I'!F312</f>
        <v>100</v>
      </c>
      <c r="AA315" s="124">
        <v>4</v>
      </c>
      <c r="AB315" s="126">
        <f t="shared" si="44"/>
        <v>0.95832499999999998</v>
      </c>
    </row>
    <row r="316" spans="1:28" x14ac:dyDescent="0.2">
      <c r="A316" s="124">
        <v>14103</v>
      </c>
      <c r="B316" s="124" t="s">
        <v>703</v>
      </c>
      <c r="C316" s="150">
        <f>+PREVISIONAL!AC322</f>
        <v>0</v>
      </c>
      <c r="D316" s="150">
        <f>+PREVISIONAL!AD322</f>
        <v>0</v>
      </c>
      <c r="E316" s="150">
        <f>+PREVISIONAL!AE322</f>
        <v>0</v>
      </c>
      <c r="F316" s="126">
        <f t="shared" si="37"/>
        <v>1</v>
      </c>
      <c r="G316" s="127">
        <f>+PATENTES!Q314</f>
        <v>1179</v>
      </c>
      <c r="H316" s="127">
        <f>+PATENTES!R314</f>
        <v>46</v>
      </c>
      <c r="I316" s="127">
        <f>+PATENTES!S314</f>
        <v>1225</v>
      </c>
      <c r="J316" s="126">
        <f t="shared" si="38"/>
        <v>0.96244897959183673</v>
      </c>
      <c r="K316" s="150">
        <f>+'I G'!C315</f>
        <v>1235165</v>
      </c>
      <c r="L316" s="150">
        <f>+'I G'!D315</f>
        <v>2688972</v>
      </c>
      <c r="M316" s="124">
        <f t="shared" si="39"/>
        <v>0.45934468637085102</v>
      </c>
      <c r="N316" s="126">
        <f t="shared" si="40"/>
        <v>7.2978118968602512E-2</v>
      </c>
      <c r="O316" s="124">
        <f>+CGR!T318</f>
        <v>1400</v>
      </c>
      <c r="P316" s="126">
        <f t="shared" si="41"/>
        <v>1</v>
      </c>
      <c r="Q316" s="124">
        <f>+TM!G314</f>
        <v>89.28</v>
      </c>
      <c r="R316" s="126">
        <f t="shared" si="42"/>
        <v>0.89280000000000004</v>
      </c>
      <c r="S316" s="150">
        <f>+IRPi!C314</f>
        <v>5623980</v>
      </c>
      <c r="T316" s="150">
        <f>+IRPi!D314</f>
        <v>5565382</v>
      </c>
      <c r="U316" s="150">
        <f t="shared" si="43"/>
        <v>-58598</v>
      </c>
      <c r="V316" s="126">
        <f t="shared" si="36"/>
        <v>0.99913477255886241</v>
      </c>
      <c r="W316" s="131">
        <f>+'R E I'!C313</f>
        <v>100</v>
      </c>
      <c r="X316" s="131">
        <f>+'R E I'!D313</f>
        <v>100</v>
      </c>
      <c r="Y316" s="131">
        <f>+'R E I'!E313</f>
        <v>100</v>
      </c>
      <c r="Z316" s="131">
        <f>+'R E I'!F313</f>
        <v>100</v>
      </c>
      <c r="AA316" s="124">
        <v>4</v>
      </c>
      <c r="AB316" s="126">
        <f t="shared" si="44"/>
        <v>1</v>
      </c>
    </row>
    <row r="317" spans="1:28" x14ac:dyDescent="0.2">
      <c r="A317" s="124">
        <v>14104</v>
      </c>
      <c r="B317" s="124" t="s">
        <v>704</v>
      </c>
      <c r="C317" s="150">
        <f>+PREVISIONAL!AC323</f>
        <v>0</v>
      </c>
      <c r="D317" s="150">
        <f>+PREVISIONAL!AD323</f>
        <v>0</v>
      </c>
      <c r="E317" s="150">
        <f>+PREVISIONAL!AE323</f>
        <v>0</v>
      </c>
      <c r="F317" s="126">
        <f t="shared" si="37"/>
        <v>1</v>
      </c>
      <c r="G317" s="127">
        <f>+PATENTES!Q315</f>
        <v>599</v>
      </c>
      <c r="H317" s="127">
        <f>+PATENTES!R315</f>
        <v>259</v>
      </c>
      <c r="I317" s="127">
        <f>+PATENTES!S315</f>
        <v>858</v>
      </c>
      <c r="J317" s="126">
        <f t="shared" si="38"/>
        <v>0.69813519813519809</v>
      </c>
      <c r="K317" s="150">
        <f>+'I G'!C316</f>
        <v>1618438</v>
      </c>
      <c r="L317" s="150">
        <f>+'I G'!D316</f>
        <v>2961169</v>
      </c>
      <c r="M317" s="124">
        <f t="shared" si="39"/>
        <v>0.54655374279549729</v>
      </c>
      <c r="N317" s="126">
        <f t="shared" si="40"/>
        <v>8.6833406911912173E-2</v>
      </c>
      <c r="O317" s="124">
        <f>+CGR!T319</f>
        <v>1400</v>
      </c>
      <c r="P317" s="126">
        <f t="shared" si="41"/>
        <v>1</v>
      </c>
      <c r="Q317" s="124">
        <f>+TM!G315</f>
        <v>91.44</v>
      </c>
      <c r="R317" s="126">
        <f t="shared" si="42"/>
        <v>0.91439999999999999</v>
      </c>
      <c r="S317" s="150">
        <f>+IRPi!C315</f>
        <v>5065230</v>
      </c>
      <c r="T317" s="150">
        <f>+IRPi!D315</f>
        <v>5838281</v>
      </c>
      <c r="U317" s="150">
        <f t="shared" si="43"/>
        <v>773051</v>
      </c>
      <c r="V317" s="126">
        <f t="shared" si="36"/>
        <v>1</v>
      </c>
      <c r="W317" s="131">
        <f>+'R E I'!C314</f>
        <v>100</v>
      </c>
      <c r="X317" s="131">
        <f>+'R E I'!D314</f>
        <v>97.753299999999996</v>
      </c>
      <c r="Y317" s="131">
        <f>+'R E I'!E314</f>
        <v>100</v>
      </c>
      <c r="Z317" s="131">
        <f>+'R E I'!F314</f>
        <v>100</v>
      </c>
      <c r="AA317" s="124">
        <v>4</v>
      </c>
      <c r="AB317" s="126">
        <f t="shared" si="44"/>
        <v>0.99438324999999994</v>
      </c>
    </row>
    <row r="318" spans="1:28" x14ac:dyDescent="0.2">
      <c r="A318" s="124">
        <v>14105</v>
      </c>
      <c r="B318" s="124" t="s">
        <v>705</v>
      </c>
      <c r="C318" s="150">
        <f>+PREVISIONAL!AC324</f>
        <v>5303212669</v>
      </c>
      <c r="D318" s="150">
        <f>+PREVISIONAL!AD324</f>
        <v>0</v>
      </c>
      <c r="E318" s="150">
        <f>+PREVISIONAL!AE324</f>
        <v>5303212669</v>
      </c>
      <c r="F318" s="126">
        <f t="shared" si="37"/>
        <v>0</v>
      </c>
      <c r="G318" s="127">
        <f>+PATENTES!Q316</f>
        <v>158</v>
      </c>
      <c r="H318" s="127">
        <f>+PATENTES!R316</f>
        <v>64</v>
      </c>
      <c r="I318" s="127">
        <f>+PATENTES!S316</f>
        <v>222</v>
      </c>
      <c r="J318" s="126">
        <f t="shared" si="38"/>
        <v>0.71171171171171166</v>
      </c>
      <c r="K318" s="150">
        <f>+'I G'!C317</f>
        <v>675903</v>
      </c>
      <c r="L318" s="150">
        <f>+'I G'!D317</f>
        <v>1859955</v>
      </c>
      <c r="M318" s="124">
        <f t="shared" si="39"/>
        <v>0.36339750155245693</v>
      </c>
      <c r="N318" s="126">
        <f t="shared" si="40"/>
        <v>5.7734565976403168E-2</v>
      </c>
      <c r="O318" s="124">
        <f>+CGR!T320</f>
        <v>1400</v>
      </c>
      <c r="P318" s="126">
        <f t="shared" si="41"/>
        <v>1</v>
      </c>
      <c r="Q318" s="124">
        <f>+TM!G316</f>
        <v>95.71</v>
      </c>
      <c r="R318" s="126">
        <f t="shared" si="42"/>
        <v>0.95709999999999995</v>
      </c>
      <c r="S318" s="150">
        <f>+IRPi!C316</f>
        <v>2698508</v>
      </c>
      <c r="T318" s="150">
        <f>+IRPi!D316</f>
        <v>3260785</v>
      </c>
      <c r="U318" s="150">
        <f t="shared" si="43"/>
        <v>562277</v>
      </c>
      <c r="V318" s="126">
        <f t="shared" si="36"/>
        <v>1</v>
      </c>
      <c r="W318" s="131">
        <f>+'R E I'!C315</f>
        <v>100</v>
      </c>
      <c r="X318" s="131">
        <f>+'R E I'!D315</f>
        <v>100</v>
      </c>
      <c r="Y318" s="131">
        <f>+'R E I'!E315</f>
        <v>66.67</v>
      </c>
      <c r="Z318" s="131">
        <f>+'R E I'!F315</f>
        <v>100</v>
      </c>
      <c r="AA318" s="124">
        <v>4</v>
      </c>
      <c r="AB318" s="126">
        <f t="shared" si="44"/>
        <v>0.91667500000000002</v>
      </c>
    </row>
    <row r="319" spans="1:28" x14ac:dyDescent="0.2">
      <c r="A319" s="124">
        <v>14106</v>
      </c>
      <c r="B319" s="124" t="s">
        <v>706</v>
      </c>
      <c r="C319" s="150">
        <f>+PREVISIONAL!AC325</f>
        <v>5807750</v>
      </c>
      <c r="D319" s="150">
        <f>+PREVISIONAL!AD325</f>
        <v>0</v>
      </c>
      <c r="E319" s="150">
        <f>+PREVISIONAL!AE325</f>
        <v>5807750</v>
      </c>
      <c r="F319" s="126">
        <f t="shared" si="37"/>
        <v>0</v>
      </c>
      <c r="G319" s="127">
        <f>+PATENTES!Q317</f>
        <v>540</v>
      </c>
      <c r="H319" s="127">
        <f>+PATENTES!R317</f>
        <v>288</v>
      </c>
      <c r="I319" s="127">
        <f>+PATENTES!S317</f>
        <v>828</v>
      </c>
      <c r="J319" s="126">
        <f t="shared" si="38"/>
        <v>0.65217391304347827</v>
      </c>
      <c r="K319" s="150">
        <f>+'I G'!C318</f>
        <v>1620698</v>
      </c>
      <c r="L319" s="150">
        <f>+'I G'!D318</f>
        <v>3679616</v>
      </c>
      <c r="M319" s="124">
        <f t="shared" si="39"/>
        <v>0.44045302553309912</v>
      </c>
      <c r="N319" s="126">
        <f t="shared" si="40"/>
        <v>6.9976717378383901E-2</v>
      </c>
      <c r="O319" s="124">
        <f>+CGR!T321</f>
        <v>1400</v>
      </c>
      <c r="P319" s="126">
        <f t="shared" si="41"/>
        <v>1</v>
      </c>
      <c r="Q319" s="124">
        <f>+TM!G317</f>
        <v>92.58</v>
      </c>
      <c r="R319" s="126">
        <f t="shared" si="42"/>
        <v>0.92579999999999996</v>
      </c>
      <c r="S319" s="150">
        <f>+IRPi!C317</f>
        <v>5490345</v>
      </c>
      <c r="T319" s="150">
        <f>+IRPi!D317</f>
        <v>7398153</v>
      </c>
      <c r="U319" s="150">
        <f t="shared" si="43"/>
        <v>1907808</v>
      </c>
      <c r="V319" s="126">
        <f t="shared" si="36"/>
        <v>1</v>
      </c>
      <c r="W319" s="131">
        <f>+'R E I'!C316</f>
        <v>100</v>
      </c>
      <c r="X319" s="131">
        <f>+'R E I'!D316</f>
        <v>100</v>
      </c>
      <c r="Y319" s="131">
        <f>+'R E I'!E316</f>
        <v>100</v>
      </c>
      <c r="Z319" s="131">
        <f>+'R E I'!F316</f>
        <v>100</v>
      </c>
      <c r="AA319" s="124">
        <v>4</v>
      </c>
      <c r="AB319" s="126">
        <f t="shared" si="44"/>
        <v>1</v>
      </c>
    </row>
    <row r="320" spans="1:28" x14ac:dyDescent="0.2">
      <c r="A320" s="124">
        <v>14107</v>
      </c>
      <c r="B320" s="124" t="s">
        <v>707</v>
      </c>
      <c r="C320" s="150">
        <f>+PREVISIONAL!AC326</f>
        <v>0</v>
      </c>
      <c r="D320" s="150">
        <f>+PREVISIONAL!AD326</f>
        <v>0</v>
      </c>
      <c r="E320" s="150">
        <f>+PREVISIONAL!AE326</f>
        <v>0</v>
      </c>
      <c r="F320" s="126">
        <f t="shared" si="37"/>
        <v>1</v>
      </c>
      <c r="G320" s="127">
        <f>+PATENTES!Q318</f>
        <v>560</v>
      </c>
      <c r="H320" s="127">
        <f>+PATENTES!R318</f>
        <v>122</v>
      </c>
      <c r="I320" s="127">
        <f>+PATENTES!S318</f>
        <v>682</v>
      </c>
      <c r="J320" s="126">
        <f t="shared" si="38"/>
        <v>0.82111436950146632</v>
      </c>
      <c r="K320" s="150">
        <f>+'I G'!C319</f>
        <v>1935508</v>
      </c>
      <c r="L320" s="150">
        <f>+'I G'!D319</f>
        <v>3413815</v>
      </c>
      <c r="M320" s="124">
        <f t="shared" si="39"/>
        <v>0.56696335331586512</v>
      </c>
      <c r="N320" s="126">
        <f t="shared" si="40"/>
        <v>9.0075971872064411E-2</v>
      </c>
      <c r="O320" s="124">
        <f>+CGR!T322</f>
        <v>1400</v>
      </c>
      <c r="P320" s="126">
        <f t="shared" si="41"/>
        <v>1</v>
      </c>
      <c r="Q320" s="124">
        <f>+TM!G318</f>
        <v>83.54</v>
      </c>
      <c r="R320" s="126">
        <f t="shared" si="42"/>
        <v>0.83540000000000003</v>
      </c>
      <c r="S320" s="150">
        <f>+IRPi!C318</f>
        <v>5039739</v>
      </c>
      <c r="T320" s="150">
        <f>+IRPi!D318</f>
        <v>6812185</v>
      </c>
      <c r="U320" s="150">
        <f t="shared" si="43"/>
        <v>1772446</v>
      </c>
      <c r="V320" s="126">
        <f t="shared" si="36"/>
        <v>1</v>
      </c>
      <c r="W320" s="131">
        <f>+'R E I'!C317</f>
        <v>100</v>
      </c>
      <c r="X320" s="131">
        <f>+'R E I'!D317</f>
        <v>100</v>
      </c>
      <c r="Y320" s="131">
        <f>+'R E I'!E317</f>
        <v>100</v>
      </c>
      <c r="Z320" s="131">
        <f>+'R E I'!F317</f>
        <v>100</v>
      </c>
      <c r="AA320" s="124">
        <v>4</v>
      </c>
      <c r="AB320" s="126">
        <f t="shared" si="44"/>
        <v>1</v>
      </c>
    </row>
    <row r="321" spans="1:28" x14ac:dyDescent="0.2">
      <c r="A321" s="124">
        <v>14108</v>
      </c>
      <c r="B321" s="124" t="s">
        <v>708</v>
      </c>
      <c r="C321" s="150">
        <f>+PREVISIONAL!AC327</f>
        <v>0</v>
      </c>
      <c r="D321" s="150">
        <f>+PREVISIONAL!AD327</f>
        <v>0</v>
      </c>
      <c r="E321" s="150">
        <f>+PREVISIONAL!AE327</f>
        <v>0</v>
      </c>
      <c r="F321" s="126">
        <f t="shared" si="37"/>
        <v>1</v>
      </c>
      <c r="G321" s="127">
        <f>+PATENTES!Q319</f>
        <v>2645</v>
      </c>
      <c r="H321" s="127">
        <f>+PATENTES!R319</f>
        <v>443</v>
      </c>
      <c r="I321" s="127">
        <f>+PATENTES!S319</f>
        <v>3088</v>
      </c>
      <c r="J321" s="126">
        <f t="shared" si="38"/>
        <v>0.85654145077720212</v>
      </c>
      <c r="K321" s="150">
        <f>+'I G'!C320</f>
        <v>4428212</v>
      </c>
      <c r="L321" s="150">
        <f>+'I G'!D320</f>
        <v>5972302</v>
      </c>
      <c r="M321" s="124">
        <f t="shared" si="39"/>
        <v>0.74145815131250903</v>
      </c>
      <c r="N321" s="126">
        <f t="shared" si="40"/>
        <v>0.11779873106671489</v>
      </c>
      <c r="O321" s="124">
        <f>+CGR!T323</f>
        <v>1400</v>
      </c>
      <c r="P321" s="126">
        <f t="shared" si="41"/>
        <v>1</v>
      </c>
      <c r="Q321" s="124">
        <f>+TM!G319</f>
        <v>99.48</v>
      </c>
      <c r="R321" s="126">
        <f t="shared" si="42"/>
        <v>0.99480000000000002</v>
      </c>
      <c r="S321" s="150">
        <f>+IRPi!C319</f>
        <v>15158600</v>
      </c>
      <c r="T321" s="150">
        <f>+IRPi!D319</f>
        <v>16440594</v>
      </c>
      <c r="U321" s="150">
        <f t="shared" si="43"/>
        <v>1281994</v>
      </c>
      <c r="V321" s="126">
        <f t="shared" si="36"/>
        <v>1</v>
      </c>
      <c r="W321" s="131">
        <f>+'R E I'!C318</f>
        <v>100</v>
      </c>
      <c r="X321" s="131">
        <f>+'R E I'!D318</f>
        <v>100</v>
      </c>
      <c r="Y321" s="131">
        <f>+'R E I'!E318</f>
        <v>100</v>
      </c>
      <c r="Z321" s="131">
        <f>+'R E I'!F318</f>
        <v>100</v>
      </c>
      <c r="AA321" s="124">
        <v>4</v>
      </c>
      <c r="AB321" s="126">
        <f t="shared" si="44"/>
        <v>1</v>
      </c>
    </row>
    <row r="322" spans="1:28" x14ac:dyDescent="0.2">
      <c r="A322" s="124">
        <v>14201</v>
      </c>
      <c r="B322" s="124" t="s">
        <v>701</v>
      </c>
      <c r="C322" s="150">
        <f>+PREVISIONAL!AC328</f>
        <v>0</v>
      </c>
      <c r="D322" s="150">
        <f>+PREVISIONAL!AD328</f>
        <v>0</v>
      </c>
      <c r="E322" s="150">
        <f>+PREVISIONAL!AE328</f>
        <v>0</v>
      </c>
      <c r="F322" s="126">
        <f t="shared" si="37"/>
        <v>1</v>
      </c>
      <c r="G322" s="127">
        <f>+PATENTES!Q320</f>
        <v>0</v>
      </c>
      <c r="H322" s="127">
        <f>+PATENTES!R320</f>
        <v>0</v>
      </c>
      <c r="I322" s="127">
        <f>+PATENTES!S320</f>
        <v>0</v>
      </c>
      <c r="J322" s="126">
        <f t="shared" si="38"/>
        <v>0</v>
      </c>
      <c r="K322" s="150">
        <f>+'I G'!C321</f>
        <v>3534669</v>
      </c>
      <c r="L322" s="150">
        <f>+'I G'!D321</f>
        <v>4678475</v>
      </c>
      <c r="M322" s="124">
        <f t="shared" si="39"/>
        <v>0.75551734272385762</v>
      </c>
      <c r="N322" s="126">
        <f t="shared" si="40"/>
        <v>0.12003237689709552</v>
      </c>
      <c r="O322" s="124">
        <f>+CGR!T324</f>
        <v>1400</v>
      </c>
      <c r="P322" s="126">
        <f t="shared" si="41"/>
        <v>1</v>
      </c>
      <c r="Q322" s="124">
        <f>+TM!G320</f>
        <v>96.53</v>
      </c>
      <c r="R322" s="126">
        <f t="shared" si="42"/>
        <v>0.96530000000000005</v>
      </c>
      <c r="S322" s="150">
        <f>+IRPi!C320</f>
        <v>9718547</v>
      </c>
      <c r="T322" s="150">
        <f>+IRPi!D320</f>
        <v>11443303</v>
      </c>
      <c r="U322" s="150">
        <f t="shared" si="43"/>
        <v>1724756</v>
      </c>
      <c r="V322" s="126">
        <f t="shared" si="36"/>
        <v>1</v>
      </c>
      <c r="W322" s="131">
        <f>+'R E I'!C319</f>
        <v>62.5</v>
      </c>
      <c r="X322" s="131">
        <f>+'R E I'!D319</f>
        <v>30.14</v>
      </c>
      <c r="Y322" s="131">
        <f>+'R E I'!E319</f>
        <v>100</v>
      </c>
      <c r="Z322" s="131">
        <f>+'R E I'!F319</f>
        <v>100</v>
      </c>
      <c r="AA322" s="124">
        <v>4</v>
      </c>
      <c r="AB322" s="126">
        <f t="shared" si="44"/>
        <v>0.73159999999999992</v>
      </c>
    </row>
    <row r="323" spans="1:28" x14ac:dyDescent="0.2">
      <c r="A323" s="124">
        <v>14202</v>
      </c>
      <c r="B323" s="124" t="s">
        <v>697</v>
      </c>
      <c r="C323" s="150">
        <f>+PREVISIONAL!AC329</f>
        <v>0</v>
      </c>
      <c r="D323" s="150">
        <f>+PREVISIONAL!AD329</f>
        <v>0</v>
      </c>
      <c r="E323" s="150">
        <f>+PREVISIONAL!AE329</f>
        <v>0</v>
      </c>
      <c r="F323" s="126">
        <f t="shared" si="37"/>
        <v>1</v>
      </c>
      <c r="G323" s="127">
        <f>+PATENTES!Q321</f>
        <v>764</v>
      </c>
      <c r="H323" s="127">
        <f>+PATENTES!R321</f>
        <v>13</v>
      </c>
      <c r="I323" s="127">
        <f>+PATENTES!S321</f>
        <v>777</v>
      </c>
      <c r="J323" s="126">
        <f t="shared" si="38"/>
        <v>0.98326898326898327</v>
      </c>
      <c r="K323" s="150">
        <f>+'I G'!C322</f>
        <v>2104363</v>
      </c>
      <c r="L323" s="150">
        <f>+'I G'!D322</f>
        <v>3042995</v>
      </c>
      <c r="M323" s="124">
        <f t="shared" si="39"/>
        <v>0.69154336434992503</v>
      </c>
      <c r="N323" s="126">
        <f t="shared" si="40"/>
        <v>0.10986854841884816</v>
      </c>
      <c r="O323" s="124">
        <f>+CGR!T325</f>
        <v>1400</v>
      </c>
      <c r="P323" s="126">
        <f t="shared" si="41"/>
        <v>1</v>
      </c>
      <c r="Q323" s="124">
        <f>+TM!G321</f>
        <v>85.44</v>
      </c>
      <c r="R323" s="126">
        <f t="shared" si="42"/>
        <v>0.85439999999999994</v>
      </c>
      <c r="S323" s="150">
        <f>+IRPi!C321</f>
        <v>5344735</v>
      </c>
      <c r="T323" s="150">
        <f>+IRPi!D321</f>
        <v>6195771</v>
      </c>
      <c r="U323" s="150">
        <f t="shared" si="43"/>
        <v>851036</v>
      </c>
      <c r="V323" s="126">
        <f t="shared" si="36"/>
        <v>1</v>
      </c>
      <c r="W323" s="131">
        <f>+'R E I'!C320</f>
        <v>100</v>
      </c>
      <c r="X323" s="131">
        <f>+'R E I'!D320</f>
        <v>100</v>
      </c>
      <c r="Y323" s="131">
        <f>+'R E I'!E320</f>
        <v>100</v>
      </c>
      <c r="Z323" s="131">
        <f>+'R E I'!F320</f>
        <v>0</v>
      </c>
      <c r="AA323" s="124">
        <v>4</v>
      </c>
      <c r="AB323" s="126">
        <f t="shared" si="44"/>
        <v>0.75</v>
      </c>
    </row>
    <row r="324" spans="1:28" x14ac:dyDescent="0.2">
      <c r="A324" s="124">
        <v>14203</v>
      </c>
      <c r="B324" s="124" t="s">
        <v>698</v>
      </c>
      <c r="C324" s="150">
        <f>+PREVISIONAL!AC330</f>
        <v>0</v>
      </c>
      <c r="D324" s="150">
        <f>+PREVISIONAL!AD330</f>
        <v>0</v>
      </c>
      <c r="E324" s="150">
        <f>+PREVISIONAL!AE330</f>
        <v>0</v>
      </c>
      <c r="F324" s="126">
        <f t="shared" si="37"/>
        <v>1</v>
      </c>
      <c r="G324" s="127">
        <f>+PATENTES!Q322</f>
        <v>881</v>
      </c>
      <c r="H324" s="127">
        <f>+PATENTES!R322</f>
        <v>230</v>
      </c>
      <c r="I324" s="127">
        <f>+PATENTES!S322</f>
        <v>1111</v>
      </c>
      <c r="J324" s="126">
        <f t="shared" si="38"/>
        <v>0.79297929792979294</v>
      </c>
      <c r="K324" s="150">
        <f>+'I G'!C323</f>
        <v>5745285</v>
      </c>
      <c r="L324" s="150">
        <f>+'I G'!D323</f>
        <v>2717921</v>
      </c>
      <c r="M324" s="124">
        <f t="shared" si="39"/>
        <v>2.1138528308953792</v>
      </c>
      <c r="N324" s="126">
        <f t="shared" si="40"/>
        <v>0.33583713484094746</v>
      </c>
      <c r="O324" s="124">
        <f>+CGR!T326</f>
        <v>1400</v>
      </c>
      <c r="P324" s="126">
        <f t="shared" si="41"/>
        <v>1</v>
      </c>
      <c r="Q324" s="124">
        <f>+TM!G322</f>
        <v>99.28</v>
      </c>
      <c r="R324" s="126">
        <f t="shared" si="42"/>
        <v>0.99280000000000002</v>
      </c>
      <c r="S324" s="150">
        <f>+IRPi!C322</f>
        <v>6434412</v>
      </c>
      <c r="T324" s="150">
        <f>+IRPi!D322</f>
        <v>9240772</v>
      </c>
      <c r="U324" s="150">
        <f t="shared" si="43"/>
        <v>2806360</v>
      </c>
      <c r="V324" s="126">
        <f t="shared" si="36"/>
        <v>1</v>
      </c>
      <c r="W324" s="131">
        <f>+'R E I'!C321</f>
        <v>100</v>
      </c>
      <c r="X324" s="131">
        <f>+'R E I'!D321</f>
        <v>100</v>
      </c>
      <c r="Y324" s="131">
        <f>+'R E I'!E321</f>
        <v>75</v>
      </c>
      <c r="Z324" s="131">
        <f>+'R E I'!F321</f>
        <v>100</v>
      </c>
      <c r="AA324" s="124">
        <v>4</v>
      </c>
      <c r="AB324" s="126">
        <f t="shared" si="44"/>
        <v>0.9375</v>
      </c>
    </row>
    <row r="325" spans="1:28" x14ac:dyDescent="0.2">
      <c r="A325" s="124">
        <v>14204</v>
      </c>
      <c r="B325" s="124" t="s">
        <v>699</v>
      </c>
      <c r="C325" s="150">
        <f>+PREVISIONAL!AC331</f>
        <v>0</v>
      </c>
      <c r="D325" s="150">
        <f>+PREVISIONAL!AD331</f>
        <v>0</v>
      </c>
      <c r="E325" s="150">
        <f>+PREVISIONAL!AE331</f>
        <v>0</v>
      </c>
      <c r="F325" s="126">
        <f t="shared" si="37"/>
        <v>1</v>
      </c>
      <c r="G325" s="127">
        <f>+PATENTES!Q323</f>
        <v>1811</v>
      </c>
      <c r="H325" s="127">
        <f>+PATENTES!R323</f>
        <v>342</v>
      </c>
      <c r="I325" s="127">
        <f>+PATENTES!S323</f>
        <v>2153</v>
      </c>
      <c r="J325" s="126">
        <f t="shared" si="38"/>
        <v>0.84115188109614492</v>
      </c>
      <c r="K325" s="150">
        <f>+'I G'!C324</f>
        <v>2388399</v>
      </c>
      <c r="L325" s="150">
        <f>+'I G'!D324</f>
        <v>3755178</v>
      </c>
      <c r="M325" s="124">
        <f t="shared" si="39"/>
        <v>0.63602817229968855</v>
      </c>
      <c r="N325" s="126">
        <f t="shared" si="40"/>
        <v>0.1010486046811381</v>
      </c>
      <c r="O325" s="124">
        <f>+CGR!T327</f>
        <v>1400</v>
      </c>
      <c r="P325" s="126">
        <f t="shared" si="41"/>
        <v>1</v>
      </c>
      <c r="Q325" s="124">
        <f>+TM!G323</f>
        <v>94.82</v>
      </c>
      <c r="R325" s="126">
        <f t="shared" si="42"/>
        <v>0.94819999999999993</v>
      </c>
      <c r="S325" s="150">
        <f>+IRPi!C323</f>
        <v>8592317</v>
      </c>
      <c r="T325" s="150">
        <f>+IRPi!D323</f>
        <v>8887602</v>
      </c>
      <c r="U325" s="150">
        <f t="shared" si="43"/>
        <v>295285</v>
      </c>
      <c r="V325" s="126">
        <f t="shared" si="36"/>
        <v>1</v>
      </c>
      <c r="W325" s="131">
        <f>+'R E I'!C322</f>
        <v>100</v>
      </c>
      <c r="X325" s="131">
        <f>+'R E I'!D322</f>
        <v>100</v>
      </c>
      <c r="Y325" s="131">
        <f>+'R E I'!E322</f>
        <v>100</v>
      </c>
      <c r="Z325" s="131">
        <f>+'R E I'!F322</f>
        <v>100</v>
      </c>
      <c r="AA325" s="124">
        <v>4</v>
      </c>
      <c r="AB325" s="126">
        <f t="shared" si="44"/>
        <v>1</v>
      </c>
    </row>
    <row r="326" spans="1:28" x14ac:dyDescent="0.2">
      <c r="A326" s="124">
        <v>15101</v>
      </c>
      <c r="B326" s="124" t="s">
        <v>709</v>
      </c>
      <c r="C326" s="150">
        <f>+PREVISIONAL!AC332</f>
        <v>0</v>
      </c>
      <c r="D326" s="150">
        <f>+PREVISIONAL!AD332</f>
        <v>0</v>
      </c>
      <c r="E326" s="150">
        <f>+PREVISIONAL!AE332</f>
        <v>0</v>
      </c>
      <c r="F326" s="126">
        <f t="shared" si="37"/>
        <v>1</v>
      </c>
      <c r="G326" s="127">
        <f>+PATENTES!Q324</f>
        <v>7999</v>
      </c>
      <c r="H326" s="127">
        <f>+PATENTES!R324</f>
        <v>1601</v>
      </c>
      <c r="I326" s="127">
        <f>+PATENTES!S324</f>
        <v>9600</v>
      </c>
      <c r="J326" s="126">
        <f t="shared" si="38"/>
        <v>0.83322916666666669</v>
      </c>
      <c r="K326" s="150">
        <f>+'I G'!C325</f>
        <v>15720999</v>
      </c>
      <c r="L326" s="150">
        <f>+'I G'!D325</f>
        <v>25121124</v>
      </c>
      <c r="M326" s="124">
        <f t="shared" si="39"/>
        <v>0.62580794553619501</v>
      </c>
      <c r="N326" s="126">
        <f t="shared" si="40"/>
        <v>9.942487211872382E-2</v>
      </c>
      <c r="O326" s="124">
        <f>+CGR!T328</f>
        <v>1400</v>
      </c>
      <c r="P326" s="126">
        <f t="shared" si="41"/>
        <v>1</v>
      </c>
      <c r="Q326" s="124">
        <f>+TM!G324</f>
        <v>93.3</v>
      </c>
      <c r="R326" s="126">
        <f t="shared" si="42"/>
        <v>0.93299999999999994</v>
      </c>
      <c r="S326" s="150">
        <f>+IRPi!C324</f>
        <v>45541205</v>
      </c>
      <c r="T326" s="150">
        <f>+IRPi!D324</f>
        <v>53869134</v>
      </c>
      <c r="U326" s="150">
        <f t="shared" si="43"/>
        <v>8327929</v>
      </c>
      <c r="V326" s="126">
        <f t="shared" ref="V326:V350" si="45">IF(U326&gt;0,1,IF(U326&lt;0,1-(U326/$U$2),0))</f>
        <v>1</v>
      </c>
      <c r="W326" s="131">
        <f>+'R E I'!C323</f>
        <v>95.83</v>
      </c>
      <c r="X326" s="131">
        <f>+'R E I'!D323</f>
        <v>85.814999999999998</v>
      </c>
      <c r="Y326" s="131">
        <f>+'R E I'!E323</f>
        <v>100</v>
      </c>
      <c r="Z326" s="131">
        <f>+'R E I'!F323</f>
        <v>100</v>
      </c>
      <c r="AA326" s="124">
        <v>4</v>
      </c>
      <c r="AB326" s="126">
        <f t="shared" si="44"/>
        <v>0.95411249999999992</v>
      </c>
    </row>
    <row r="327" spans="1:28" x14ac:dyDescent="0.2">
      <c r="A327" s="124">
        <v>15102</v>
      </c>
      <c r="B327" s="124" t="s">
        <v>710</v>
      </c>
      <c r="C327" s="150">
        <f>+PREVISIONAL!AC333</f>
        <v>0</v>
      </c>
      <c r="D327" s="150">
        <f>+PREVISIONAL!AD333</f>
        <v>0</v>
      </c>
      <c r="E327" s="150">
        <f>+PREVISIONAL!AE333</f>
        <v>0</v>
      </c>
      <c r="F327" s="126">
        <f t="shared" ref="F327:F350" si="46">IF(E327&gt;0,0,1)</f>
        <v>1</v>
      </c>
      <c r="G327" s="127">
        <f>+PATENTES!Q325</f>
        <v>0</v>
      </c>
      <c r="H327" s="127">
        <f>+PATENTES!R325</f>
        <v>0</v>
      </c>
      <c r="I327" s="127">
        <f>+PATENTES!S325</f>
        <v>0</v>
      </c>
      <c r="J327" s="126">
        <f t="shared" ref="J327:J350" si="47">IFERROR(G327/I327,0)</f>
        <v>0</v>
      </c>
      <c r="K327" s="150">
        <f>+'I G'!C326</f>
        <v>934410</v>
      </c>
      <c r="L327" s="150">
        <f>+'I G'!D326</f>
        <v>1751084</v>
      </c>
      <c r="M327" s="124">
        <f t="shared" ref="M327:M350" si="48">IFERROR(K327/L327,0)</f>
        <v>0.53361803317259482</v>
      </c>
      <c r="N327" s="126">
        <f t="shared" ref="N327:N350" si="49">M327/$M$2</f>
        <v>8.477825359499469E-2</v>
      </c>
      <c r="O327" s="124">
        <f>+CGR!T329</f>
        <v>1400</v>
      </c>
      <c r="P327" s="126">
        <f t="shared" ref="P327:P350" si="50">O327/1400</f>
        <v>1</v>
      </c>
      <c r="Q327" s="124">
        <f>+TM!G325</f>
        <v>52.88</v>
      </c>
      <c r="R327" s="126">
        <f t="shared" ref="R327:R350" si="51">+Q327/100</f>
        <v>0.52880000000000005</v>
      </c>
      <c r="S327" s="150">
        <f>+IRPi!C325</f>
        <v>2447997</v>
      </c>
      <c r="T327" s="150">
        <f>+IRPi!D325</f>
        <v>2992069</v>
      </c>
      <c r="U327" s="150">
        <f t="shared" ref="U327:U350" si="52">T327-S327</f>
        <v>544072</v>
      </c>
      <c r="V327" s="126">
        <f t="shared" si="45"/>
        <v>1</v>
      </c>
      <c r="W327" s="131">
        <f>+'R E I'!C324</f>
        <v>8.33</v>
      </c>
      <c r="X327" s="131">
        <f>+'R E I'!D324</f>
        <v>16.666699999999999</v>
      </c>
      <c r="Y327" s="131">
        <f>+'R E I'!E324</f>
        <v>0</v>
      </c>
      <c r="Z327" s="131">
        <f>+'R E I'!F324</f>
        <v>100</v>
      </c>
      <c r="AA327" s="124">
        <v>4</v>
      </c>
      <c r="AB327" s="126">
        <f t="shared" ref="AB327:AB350" si="53">((SUM(W327:Z327)/100)/AA327)</f>
        <v>0.31249175000000001</v>
      </c>
    </row>
    <row r="328" spans="1:28" x14ac:dyDescent="0.2">
      <c r="A328" s="124">
        <v>15201</v>
      </c>
      <c r="B328" s="124" t="s">
        <v>711</v>
      </c>
      <c r="C328" s="150">
        <f>+PREVISIONAL!AC334</f>
        <v>0</v>
      </c>
      <c r="D328" s="150">
        <f>+PREVISIONAL!AD334</f>
        <v>0</v>
      </c>
      <c r="E328" s="150">
        <f>+PREVISIONAL!AE334</f>
        <v>0</v>
      </c>
      <c r="F328" s="126">
        <f t="shared" si="46"/>
        <v>1</v>
      </c>
      <c r="G328" s="127">
        <f>+PATENTES!Q326</f>
        <v>0</v>
      </c>
      <c r="H328" s="127">
        <f>+PATENTES!R326</f>
        <v>0</v>
      </c>
      <c r="I328" s="127">
        <f>+PATENTES!S326</f>
        <v>0</v>
      </c>
      <c r="J328" s="126">
        <f t="shared" si="47"/>
        <v>0</v>
      </c>
      <c r="K328" s="150">
        <f>+'I G'!C327</f>
        <v>363587</v>
      </c>
      <c r="L328" s="150">
        <f>+'I G'!D327</f>
        <v>1515881</v>
      </c>
      <c r="M328" s="124">
        <f t="shared" si="48"/>
        <v>0.23985194088454173</v>
      </c>
      <c r="N328" s="126">
        <f t="shared" si="49"/>
        <v>3.8106337127824158E-2</v>
      </c>
      <c r="O328" s="124">
        <f>+CGR!T330</f>
        <v>1400</v>
      </c>
      <c r="P328" s="126">
        <f t="shared" si="50"/>
        <v>1</v>
      </c>
      <c r="Q328" s="124">
        <f>+TM!G326</f>
        <v>55.89</v>
      </c>
      <c r="R328" s="126">
        <f t="shared" si="51"/>
        <v>0.55889999999999995</v>
      </c>
      <c r="S328" s="150">
        <f>+IRPi!C326</f>
        <v>2513000</v>
      </c>
      <c r="T328" s="150">
        <f>+IRPi!D326</f>
        <v>3230225</v>
      </c>
      <c r="U328" s="150">
        <f t="shared" si="52"/>
        <v>717225</v>
      </c>
      <c r="V328" s="126">
        <f t="shared" si="45"/>
        <v>1</v>
      </c>
      <c r="W328" s="131">
        <f>+'R E I'!C325</f>
        <v>100</v>
      </c>
      <c r="X328" s="131">
        <f>+'R E I'!D325</f>
        <v>91.948300000000003</v>
      </c>
      <c r="Y328" s="131">
        <f>+'R E I'!E325</f>
        <v>41.67</v>
      </c>
      <c r="Z328" s="131">
        <f>+'R E I'!F325</f>
        <v>0</v>
      </c>
      <c r="AA328" s="124">
        <v>4</v>
      </c>
      <c r="AB328" s="126">
        <f t="shared" si="53"/>
        <v>0.58404575000000003</v>
      </c>
    </row>
    <row r="329" spans="1:28" x14ac:dyDescent="0.2">
      <c r="A329" s="124">
        <v>15202</v>
      </c>
      <c r="B329" s="124" t="s">
        <v>712</v>
      </c>
      <c r="C329" s="150">
        <f>+PREVISIONAL!AC335</f>
        <v>0</v>
      </c>
      <c r="D329" s="150">
        <f>+PREVISIONAL!AD335</f>
        <v>0</v>
      </c>
      <c r="E329" s="150">
        <f>+PREVISIONAL!AE335</f>
        <v>0</v>
      </c>
      <c r="F329" s="126">
        <f t="shared" si="46"/>
        <v>1</v>
      </c>
      <c r="G329" s="127">
        <f>+PATENTES!Q327</f>
        <v>5</v>
      </c>
      <c r="H329" s="127">
        <f>+PATENTES!R327</f>
        <v>0</v>
      </c>
      <c r="I329" s="127">
        <f>+PATENTES!S327</f>
        <v>5</v>
      </c>
      <c r="J329" s="126">
        <f t="shared" si="47"/>
        <v>1</v>
      </c>
      <c r="K329" s="150">
        <f>+'I G'!C328</f>
        <v>63559</v>
      </c>
      <c r="L329" s="150">
        <f>+'I G'!D328</f>
        <v>1280896</v>
      </c>
      <c r="M329" s="124">
        <f t="shared" si="48"/>
        <v>4.9620734236034775E-2</v>
      </c>
      <c r="N329" s="126">
        <f t="shared" si="49"/>
        <v>7.8834651925485926E-3</v>
      </c>
      <c r="O329" s="124">
        <f>+CGR!T331</f>
        <v>1400</v>
      </c>
      <c r="P329" s="126">
        <f t="shared" si="50"/>
        <v>1</v>
      </c>
      <c r="Q329" s="124">
        <f>+TM!G327</f>
        <v>86.65</v>
      </c>
      <c r="R329" s="126">
        <f t="shared" si="51"/>
        <v>0.86650000000000005</v>
      </c>
      <c r="S329" s="150">
        <f>+IRPi!C327</f>
        <v>1386855</v>
      </c>
      <c r="T329" s="150">
        <f>+IRPi!D327</f>
        <v>1881627</v>
      </c>
      <c r="U329" s="150">
        <f t="shared" si="52"/>
        <v>494772</v>
      </c>
      <c r="V329" s="126">
        <f t="shared" si="45"/>
        <v>1</v>
      </c>
      <c r="W329" s="131">
        <f>+'R E I'!C326</f>
        <v>100</v>
      </c>
      <c r="X329" s="131">
        <f>+'R E I'!D326</f>
        <v>100</v>
      </c>
      <c r="Y329" s="131">
        <f>+'R E I'!E326</f>
        <v>100</v>
      </c>
      <c r="Z329" s="131">
        <f>+'R E I'!F326</f>
        <v>100</v>
      </c>
      <c r="AA329" s="124">
        <v>4</v>
      </c>
      <c r="AB329" s="126">
        <f t="shared" si="53"/>
        <v>1</v>
      </c>
    </row>
    <row r="330" spans="1:28" x14ac:dyDescent="0.2">
      <c r="A330" s="124">
        <v>16101</v>
      </c>
      <c r="B330" s="124" t="s">
        <v>713</v>
      </c>
      <c r="C330" s="150">
        <f>+PREVISIONAL!AC336</f>
        <v>0</v>
      </c>
      <c r="D330" s="150">
        <f>+PREVISIONAL!AD336</f>
        <v>0</v>
      </c>
      <c r="E330" s="150">
        <f>+PREVISIONAL!AE336</f>
        <v>0</v>
      </c>
      <c r="F330" s="126">
        <f t="shared" si="46"/>
        <v>1</v>
      </c>
      <c r="G330" s="127">
        <f>+PATENTES!Q328</f>
        <v>15275</v>
      </c>
      <c r="H330" s="127">
        <f>+PATENTES!R328</f>
        <v>3544</v>
      </c>
      <c r="I330" s="127">
        <f>+PATENTES!S328</f>
        <v>18819</v>
      </c>
      <c r="J330" s="126">
        <f t="shared" si="47"/>
        <v>0.81167968542430524</v>
      </c>
      <c r="K330" s="150">
        <f>+'I G'!C329</f>
        <v>16567056</v>
      </c>
      <c r="L330" s="150">
        <f>+'I G'!D329</f>
        <v>16420928</v>
      </c>
      <c r="M330" s="124">
        <f t="shared" si="48"/>
        <v>1.0088988880530991</v>
      </c>
      <c r="N330" s="126">
        <f t="shared" si="49"/>
        <v>0.16028822203504672</v>
      </c>
      <c r="O330" s="124">
        <f>+CGR!T332</f>
        <v>1400</v>
      </c>
      <c r="P330" s="126">
        <f t="shared" si="50"/>
        <v>1</v>
      </c>
      <c r="Q330" s="124">
        <f>+TM!G328</f>
        <v>97.17</v>
      </c>
      <c r="R330" s="126">
        <f t="shared" si="51"/>
        <v>0.97170000000000001</v>
      </c>
      <c r="S330" s="150">
        <f>+IRPi!C328</f>
        <v>44682613</v>
      </c>
      <c r="T330" s="150">
        <f>+IRPi!D328</f>
        <v>51242443</v>
      </c>
      <c r="U330" s="150">
        <f t="shared" si="52"/>
        <v>6559830</v>
      </c>
      <c r="V330" s="126">
        <f t="shared" si="45"/>
        <v>1</v>
      </c>
      <c r="W330" s="131">
        <f>+'R E I'!C327</f>
        <v>100</v>
      </c>
      <c r="X330" s="131">
        <f>+'R E I'!D327</f>
        <v>100</v>
      </c>
      <c r="Y330" s="131">
        <f>+'R E I'!E327</f>
        <v>100</v>
      </c>
      <c r="Z330" s="131">
        <f>+'R E I'!F327</f>
        <v>100</v>
      </c>
      <c r="AA330" s="124">
        <v>4</v>
      </c>
      <c r="AB330" s="126">
        <f t="shared" si="53"/>
        <v>1</v>
      </c>
    </row>
    <row r="331" spans="1:28" x14ac:dyDescent="0.2">
      <c r="A331" s="124">
        <v>16102</v>
      </c>
      <c r="B331" s="124" t="s">
        <v>714</v>
      </c>
      <c r="C331" s="150">
        <f>+PREVISIONAL!AC337</f>
        <v>0</v>
      </c>
      <c r="D331" s="150">
        <f>+PREVISIONAL!AD337</f>
        <v>0</v>
      </c>
      <c r="E331" s="150">
        <f>+PREVISIONAL!AE337</f>
        <v>0</v>
      </c>
      <c r="F331" s="126">
        <f t="shared" si="46"/>
        <v>1</v>
      </c>
      <c r="G331" s="127">
        <f>+PATENTES!Q329</f>
        <v>1486</v>
      </c>
      <c r="H331" s="127">
        <f>+PATENTES!R329</f>
        <v>100</v>
      </c>
      <c r="I331" s="127">
        <f>+PATENTES!S329</f>
        <v>1586</v>
      </c>
      <c r="J331" s="126">
        <f t="shared" si="47"/>
        <v>0.93694829760403531</v>
      </c>
      <c r="K331" s="150">
        <f>+'I G'!C330</f>
        <v>1682272</v>
      </c>
      <c r="L331" s="150">
        <f>+'I G'!D330</f>
        <v>2839127</v>
      </c>
      <c r="M331" s="124">
        <f t="shared" si="48"/>
        <v>0.59253143660005347</v>
      </c>
      <c r="N331" s="126">
        <f t="shared" si="49"/>
        <v>9.4138086182027708E-2</v>
      </c>
      <c r="O331" s="124">
        <f>+CGR!T333</f>
        <v>1400</v>
      </c>
      <c r="P331" s="126">
        <f t="shared" si="50"/>
        <v>1</v>
      </c>
      <c r="Q331" s="124">
        <f>+TM!G329</f>
        <v>89.91</v>
      </c>
      <c r="R331" s="126">
        <f t="shared" si="51"/>
        <v>0.89910000000000001</v>
      </c>
      <c r="S331" s="150">
        <f>+IRPi!C329</f>
        <v>6310176</v>
      </c>
      <c r="T331" s="150">
        <f>+IRPi!D329</f>
        <v>6909597</v>
      </c>
      <c r="U331" s="150">
        <f t="shared" si="52"/>
        <v>599421</v>
      </c>
      <c r="V331" s="126">
        <f t="shared" si="45"/>
        <v>1</v>
      </c>
      <c r="W331" s="131">
        <f>+'R E I'!C328</f>
        <v>100</v>
      </c>
      <c r="X331" s="131">
        <f>+'R E I'!D328</f>
        <v>100</v>
      </c>
      <c r="Y331" s="131">
        <f>+'R E I'!E328</f>
        <v>41.67</v>
      </c>
      <c r="Z331" s="131">
        <f>+'R E I'!F328</f>
        <v>100</v>
      </c>
      <c r="AA331" s="124">
        <v>4</v>
      </c>
      <c r="AB331" s="126">
        <f t="shared" si="53"/>
        <v>0.85417500000000002</v>
      </c>
    </row>
    <row r="332" spans="1:28" x14ac:dyDescent="0.2">
      <c r="A332" s="124">
        <v>16103</v>
      </c>
      <c r="B332" s="124" t="s">
        <v>718</v>
      </c>
      <c r="C332" s="150">
        <f>+PREVISIONAL!AC338</f>
        <v>0</v>
      </c>
      <c r="D332" s="150">
        <f>+PREVISIONAL!AD338</f>
        <v>0</v>
      </c>
      <c r="E332" s="150">
        <f>+PREVISIONAL!AE338</f>
        <v>0</v>
      </c>
      <c r="F332" s="126">
        <f t="shared" si="46"/>
        <v>1</v>
      </c>
      <c r="G332" s="127">
        <f>+PATENTES!Q330</f>
        <v>1336</v>
      </c>
      <c r="H332" s="127">
        <f>+PATENTES!R330</f>
        <v>428</v>
      </c>
      <c r="I332" s="127">
        <f>+PATENTES!S330</f>
        <v>1764</v>
      </c>
      <c r="J332" s="126">
        <f t="shared" si="47"/>
        <v>0.75736961451247165</v>
      </c>
      <c r="K332" s="150">
        <f>+'I G'!C331</f>
        <v>3578050</v>
      </c>
      <c r="L332" s="150">
        <f>+'I G'!D331</f>
        <v>3955226</v>
      </c>
      <c r="M332" s="124">
        <f t="shared" si="48"/>
        <v>0.90463857185404828</v>
      </c>
      <c r="N332" s="126">
        <f t="shared" si="49"/>
        <v>0.14372392514637961</v>
      </c>
      <c r="O332" s="124">
        <f>+CGR!T334</f>
        <v>1400</v>
      </c>
      <c r="P332" s="126">
        <f t="shared" si="50"/>
        <v>1</v>
      </c>
      <c r="Q332" s="124">
        <f>+TM!G330</f>
        <v>80.69</v>
      </c>
      <c r="R332" s="126">
        <f t="shared" si="51"/>
        <v>0.80689999999999995</v>
      </c>
      <c r="S332" s="150">
        <f>+IRPi!C330</f>
        <v>8712853</v>
      </c>
      <c r="T332" s="150">
        <f>+IRPi!D330</f>
        <v>10062594</v>
      </c>
      <c r="U332" s="150">
        <f t="shared" si="52"/>
        <v>1349741</v>
      </c>
      <c r="V332" s="126">
        <f t="shared" si="45"/>
        <v>1</v>
      </c>
      <c r="W332" s="131">
        <f>+'R E I'!C329</f>
        <v>100</v>
      </c>
      <c r="X332" s="131">
        <f>+'R E I'!D329</f>
        <v>100</v>
      </c>
      <c r="Y332" s="131">
        <f>+'R E I'!E329</f>
        <v>100</v>
      </c>
      <c r="Z332" s="131">
        <f>+'R E I'!F329</f>
        <v>100</v>
      </c>
      <c r="AA332" s="124">
        <v>4</v>
      </c>
      <c r="AB332" s="126">
        <f t="shared" si="53"/>
        <v>1</v>
      </c>
    </row>
    <row r="333" spans="1:28" x14ac:dyDescent="0.2">
      <c r="A333" s="124">
        <v>16104</v>
      </c>
      <c r="B333" s="124" t="s">
        <v>719</v>
      </c>
      <c r="C333" s="150">
        <f>+PREVISIONAL!AC339</f>
        <v>0</v>
      </c>
      <c r="D333" s="150">
        <f>+PREVISIONAL!AD339</f>
        <v>0</v>
      </c>
      <c r="E333" s="150">
        <f>+PREVISIONAL!AE339</f>
        <v>0</v>
      </c>
      <c r="F333" s="126">
        <f t="shared" si="46"/>
        <v>1</v>
      </c>
      <c r="G333" s="127">
        <f>+PATENTES!Q331</f>
        <v>357</v>
      </c>
      <c r="H333" s="127">
        <f>+PATENTES!R331</f>
        <v>48</v>
      </c>
      <c r="I333" s="127">
        <f>+PATENTES!S331</f>
        <v>405</v>
      </c>
      <c r="J333" s="126">
        <f t="shared" si="47"/>
        <v>0.88148148148148153</v>
      </c>
      <c r="K333" s="150">
        <f>+'I G'!C332</f>
        <v>1213198</v>
      </c>
      <c r="L333" s="150">
        <f>+'I G'!D332</f>
        <v>2869138</v>
      </c>
      <c r="M333" s="124">
        <f t="shared" si="48"/>
        <v>0.42284407372527916</v>
      </c>
      <c r="N333" s="126">
        <f t="shared" si="49"/>
        <v>6.717910543669274E-2</v>
      </c>
      <c r="O333" s="124">
        <f>+CGR!T335</f>
        <v>1400</v>
      </c>
      <c r="P333" s="126">
        <f t="shared" si="50"/>
        <v>1</v>
      </c>
      <c r="Q333" s="124">
        <f>+TM!G331</f>
        <v>98.93</v>
      </c>
      <c r="R333" s="126">
        <f t="shared" si="51"/>
        <v>0.98930000000000007</v>
      </c>
      <c r="S333" s="150">
        <f>+IRPi!C331</f>
        <v>4704325</v>
      </c>
      <c r="T333" s="150">
        <f>+IRPi!D331</f>
        <v>5256713</v>
      </c>
      <c r="U333" s="150">
        <f t="shared" si="52"/>
        <v>552388</v>
      </c>
      <c r="V333" s="126">
        <f t="shared" si="45"/>
        <v>1</v>
      </c>
      <c r="W333" s="131">
        <f>+'R E I'!C330</f>
        <v>100</v>
      </c>
      <c r="X333" s="131">
        <f>+'R E I'!D330</f>
        <v>100</v>
      </c>
      <c r="Y333" s="131">
        <f>+'R E I'!E330</f>
        <v>100</v>
      </c>
      <c r="Z333" s="131">
        <f>+'R E I'!F330</f>
        <v>100</v>
      </c>
      <c r="AA333" s="124">
        <v>4</v>
      </c>
      <c r="AB333" s="126">
        <f t="shared" si="53"/>
        <v>1</v>
      </c>
    </row>
    <row r="334" spans="1:28" x14ac:dyDescent="0.2">
      <c r="A334" s="124">
        <v>16105</v>
      </c>
      <c r="B334" s="124" t="s">
        <v>722</v>
      </c>
      <c r="C334" s="150">
        <f>+PREVISIONAL!AC340</f>
        <v>0</v>
      </c>
      <c r="D334" s="150">
        <f>+PREVISIONAL!AD340</f>
        <v>0</v>
      </c>
      <c r="E334" s="150">
        <f>+PREVISIONAL!AE340</f>
        <v>0</v>
      </c>
      <c r="F334" s="126">
        <f t="shared" si="46"/>
        <v>1</v>
      </c>
      <c r="G334" s="127">
        <f>+PATENTES!Q332</f>
        <v>324</v>
      </c>
      <c r="H334" s="127">
        <f>+PATENTES!R332</f>
        <v>93</v>
      </c>
      <c r="I334" s="127">
        <f>+PATENTES!S332</f>
        <v>417</v>
      </c>
      <c r="J334" s="126">
        <f t="shared" si="47"/>
        <v>0.7769784172661871</v>
      </c>
      <c r="K334" s="150">
        <f>+'I G'!C333</f>
        <v>1444312</v>
      </c>
      <c r="L334" s="150">
        <f>+'I G'!D333</f>
        <v>1717756</v>
      </c>
      <c r="M334" s="124">
        <f t="shared" si="48"/>
        <v>0.84081324705022131</v>
      </c>
      <c r="N334" s="126">
        <f t="shared" si="49"/>
        <v>0.13358371391732696</v>
      </c>
      <c r="O334" s="124">
        <f>+CGR!T336</f>
        <v>1400</v>
      </c>
      <c r="P334" s="126">
        <f t="shared" si="50"/>
        <v>1</v>
      </c>
      <c r="Q334" s="124">
        <f>+TM!G332</f>
        <v>81.2</v>
      </c>
      <c r="R334" s="126">
        <f t="shared" si="51"/>
        <v>0.81200000000000006</v>
      </c>
      <c r="S334" s="150">
        <f>+IRPi!C332</f>
        <v>4429375</v>
      </c>
      <c r="T334" s="150">
        <f>+IRPi!D332</f>
        <v>4243032</v>
      </c>
      <c r="U334" s="150">
        <f t="shared" si="52"/>
        <v>-186343</v>
      </c>
      <c r="V334" s="126">
        <f t="shared" si="45"/>
        <v>0.99724855665613321</v>
      </c>
      <c r="W334" s="131">
        <f>+'R E I'!C331</f>
        <v>100</v>
      </c>
      <c r="X334" s="131">
        <f>+'R E I'!D331</f>
        <v>100</v>
      </c>
      <c r="Y334" s="131">
        <f>+'R E I'!E331</f>
        <v>100</v>
      </c>
      <c r="Z334" s="131">
        <f>+'R E I'!F331</f>
        <v>100</v>
      </c>
      <c r="AA334" s="124">
        <v>4</v>
      </c>
      <c r="AB334" s="126">
        <f t="shared" si="53"/>
        <v>1</v>
      </c>
    </row>
    <row r="335" spans="1:28" x14ac:dyDescent="0.2">
      <c r="A335" s="124">
        <v>16106</v>
      </c>
      <c r="B335" s="124" t="s">
        <v>723</v>
      </c>
      <c r="C335" s="150">
        <f>+PREVISIONAL!AC341</f>
        <v>0</v>
      </c>
      <c r="D335" s="150">
        <f>+PREVISIONAL!AD341</f>
        <v>0</v>
      </c>
      <c r="E335" s="150">
        <f>+PREVISIONAL!AE341</f>
        <v>0</v>
      </c>
      <c r="F335" s="126">
        <f t="shared" si="46"/>
        <v>1</v>
      </c>
      <c r="G335" s="127">
        <f>+PATENTES!Q333</f>
        <v>541</v>
      </c>
      <c r="H335" s="127">
        <f>+PATENTES!R333</f>
        <v>51</v>
      </c>
      <c r="I335" s="127">
        <f>+PATENTES!S333</f>
        <v>592</v>
      </c>
      <c r="J335" s="126">
        <f t="shared" si="47"/>
        <v>0.91385135135135132</v>
      </c>
      <c r="K335" s="150">
        <f>+'I G'!C334</f>
        <v>1352468</v>
      </c>
      <c r="L335" s="150">
        <f>+'I G'!D334</f>
        <v>2332896</v>
      </c>
      <c r="M335" s="124">
        <f t="shared" si="48"/>
        <v>0.57973780228522831</v>
      </c>
      <c r="N335" s="126">
        <f t="shared" si="49"/>
        <v>9.2105504996764315E-2</v>
      </c>
      <c r="O335" s="124">
        <f>+CGR!T337</f>
        <v>1400</v>
      </c>
      <c r="P335" s="126">
        <f t="shared" si="50"/>
        <v>1</v>
      </c>
      <c r="Q335" s="124">
        <f>+TM!G333</f>
        <v>94.28</v>
      </c>
      <c r="R335" s="126">
        <f t="shared" si="51"/>
        <v>0.94279999999999997</v>
      </c>
      <c r="S335" s="150">
        <f>+IRPi!C333</f>
        <v>4304710</v>
      </c>
      <c r="T335" s="150">
        <f>+IRPi!D333</f>
        <v>5039019</v>
      </c>
      <c r="U335" s="150">
        <f t="shared" si="52"/>
        <v>734309</v>
      </c>
      <c r="V335" s="126">
        <f t="shared" si="45"/>
        <v>1</v>
      </c>
      <c r="W335" s="131">
        <f>+'R E I'!C332</f>
        <v>100</v>
      </c>
      <c r="X335" s="131">
        <f>+'R E I'!D332</f>
        <v>100</v>
      </c>
      <c r="Y335" s="131">
        <f>+'R E I'!E332</f>
        <v>100</v>
      </c>
      <c r="Z335" s="131">
        <f>+'R E I'!F332</f>
        <v>100</v>
      </c>
      <c r="AA335" s="124">
        <v>4</v>
      </c>
      <c r="AB335" s="126">
        <f t="shared" si="53"/>
        <v>1</v>
      </c>
    </row>
    <row r="336" spans="1:28" x14ac:dyDescent="0.2">
      <c r="A336" s="124">
        <v>16107</v>
      </c>
      <c r="B336" s="124" t="s">
        <v>725</v>
      </c>
      <c r="C336" s="150">
        <f>+PREVISIONAL!AC342</f>
        <v>0</v>
      </c>
      <c r="D336" s="150">
        <f>+PREVISIONAL!AD342</f>
        <v>0</v>
      </c>
      <c r="E336" s="150">
        <f>+PREVISIONAL!AE342</f>
        <v>0</v>
      </c>
      <c r="F336" s="126">
        <f t="shared" si="46"/>
        <v>1</v>
      </c>
      <c r="G336" s="127">
        <f>+PATENTES!Q334</f>
        <v>759</v>
      </c>
      <c r="H336" s="127">
        <f>+PATENTES!R334</f>
        <v>170</v>
      </c>
      <c r="I336" s="127">
        <f>+PATENTES!S334</f>
        <v>929</v>
      </c>
      <c r="J336" s="126">
        <f t="shared" si="47"/>
        <v>0.81700753498385359</v>
      </c>
      <c r="K336" s="150">
        <f>+'I G'!C335</f>
        <v>1456907</v>
      </c>
      <c r="L336" s="150">
        <f>+'I G'!D335</f>
        <v>3748183</v>
      </c>
      <c r="M336" s="124">
        <f t="shared" si="48"/>
        <v>0.38869686992337354</v>
      </c>
      <c r="N336" s="126">
        <f t="shared" si="49"/>
        <v>6.1753988361345366E-2</v>
      </c>
      <c r="O336" s="124">
        <f>+CGR!T338</f>
        <v>1400</v>
      </c>
      <c r="P336" s="126">
        <f t="shared" si="50"/>
        <v>1</v>
      </c>
      <c r="Q336" s="124">
        <f>+TM!G334</f>
        <v>80.48</v>
      </c>
      <c r="R336" s="126">
        <f t="shared" si="51"/>
        <v>0.80480000000000007</v>
      </c>
      <c r="S336" s="150">
        <f>+IRPi!C334</f>
        <v>8310127</v>
      </c>
      <c r="T336" s="150">
        <f>+IRPi!D334</f>
        <v>12131961</v>
      </c>
      <c r="U336" s="150">
        <f t="shared" si="52"/>
        <v>3821834</v>
      </c>
      <c r="V336" s="126">
        <f t="shared" si="45"/>
        <v>1</v>
      </c>
      <c r="W336" s="131">
        <f>+'R E I'!C333</f>
        <v>100</v>
      </c>
      <c r="X336" s="131">
        <f>+'R E I'!D333</f>
        <v>93.551699999999997</v>
      </c>
      <c r="Y336" s="131">
        <f>+'R E I'!E333</f>
        <v>100</v>
      </c>
      <c r="Z336" s="131">
        <f>+'R E I'!F333</f>
        <v>100</v>
      </c>
      <c r="AA336" s="124">
        <v>4</v>
      </c>
      <c r="AB336" s="126">
        <f t="shared" si="53"/>
        <v>0.98387924999999998</v>
      </c>
    </row>
    <row r="337" spans="1:28" x14ac:dyDescent="0.2">
      <c r="A337" s="124">
        <v>16108</v>
      </c>
      <c r="B337" s="124" t="s">
        <v>729</v>
      </c>
      <c r="C337" s="150">
        <f>+PREVISIONAL!AC343</f>
        <v>143108668</v>
      </c>
      <c r="D337" s="150">
        <f>+PREVISIONAL!AD343</f>
        <v>0</v>
      </c>
      <c r="E337" s="150">
        <f>+PREVISIONAL!AE343</f>
        <v>143108668</v>
      </c>
      <c r="F337" s="126">
        <f t="shared" si="46"/>
        <v>0</v>
      </c>
      <c r="G337" s="127">
        <f>+PATENTES!Q335</f>
        <v>0</v>
      </c>
      <c r="H337" s="127">
        <f>+PATENTES!R335</f>
        <v>0</v>
      </c>
      <c r="I337" s="127">
        <f>+PATENTES!S335</f>
        <v>0</v>
      </c>
      <c r="J337" s="126">
        <f t="shared" si="47"/>
        <v>0</v>
      </c>
      <c r="K337" s="150">
        <f>+'I G'!C336</f>
        <v>1108404</v>
      </c>
      <c r="L337" s="150">
        <f>+'I G'!D336</f>
        <v>3429883</v>
      </c>
      <c r="M337" s="124">
        <f t="shared" si="48"/>
        <v>0.32316087749931993</v>
      </c>
      <c r="N337" s="126">
        <f t="shared" si="49"/>
        <v>5.1341995812493463E-2</v>
      </c>
      <c r="O337" s="124">
        <f>+CGR!T339</f>
        <v>1400</v>
      </c>
      <c r="P337" s="126">
        <f t="shared" si="50"/>
        <v>1</v>
      </c>
      <c r="Q337" s="124">
        <f>+TM!G335</f>
        <v>78.34</v>
      </c>
      <c r="R337" s="126">
        <f t="shared" si="51"/>
        <v>0.78339999999999999</v>
      </c>
      <c r="S337" s="150">
        <f>+IRPi!C335</f>
        <v>6566597</v>
      </c>
      <c r="T337" s="150">
        <f>+IRPi!D335</f>
        <v>6044505</v>
      </c>
      <c r="U337" s="150">
        <f t="shared" si="52"/>
        <v>-522092</v>
      </c>
      <c r="V337" s="126">
        <f t="shared" si="45"/>
        <v>0.99229106240488729</v>
      </c>
      <c r="W337" s="131">
        <f>+'R E I'!C334</f>
        <v>4.17</v>
      </c>
      <c r="X337" s="131">
        <f>+'R E I'!D334</f>
        <v>0</v>
      </c>
      <c r="Y337" s="131">
        <f>+'R E I'!E334</f>
        <v>0</v>
      </c>
      <c r="Z337" s="131">
        <f>+'R E I'!F334</f>
        <v>100</v>
      </c>
      <c r="AA337" s="124">
        <v>4</v>
      </c>
      <c r="AB337" s="126">
        <f t="shared" si="53"/>
        <v>0.26042500000000002</v>
      </c>
    </row>
    <row r="338" spans="1:28" x14ac:dyDescent="0.2">
      <c r="A338" s="124">
        <v>16109</v>
      </c>
      <c r="B338" s="124" t="s">
        <v>732</v>
      </c>
      <c r="C338" s="150">
        <f>+PREVISIONAL!AC344</f>
        <v>0</v>
      </c>
      <c r="D338" s="150">
        <f>+PREVISIONAL!AD344</f>
        <v>0</v>
      </c>
      <c r="E338" s="150">
        <f>+PREVISIONAL!AE344</f>
        <v>0</v>
      </c>
      <c r="F338" s="126">
        <f t="shared" si="46"/>
        <v>1</v>
      </c>
      <c r="G338" s="127">
        <f>+PATENTES!Q336</f>
        <v>531</v>
      </c>
      <c r="H338" s="127">
        <f>+PATENTES!R336</f>
        <v>98</v>
      </c>
      <c r="I338" s="127">
        <f>+PATENTES!S336</f>
        <v>629</v>
      </c>
      <c r="J338" s="126">
        <f t="shared" si="47"/>
        <v>0.84419713831478538</v>
      </c>
      <c r="K338" s="150">
        <f>+'I G'!C337</f>
        <v>1228962</v>
      </c>
      <c r="L338" s="150">
        <f>+'I G'!D337</f>
        <v>3266480</v>
      </c>
      <c r="M338" s="124">
        <f t="shared" si="48"/>
        <v>0.37623435624892854</v>
      </c>
      <c r="N338" s="126">
        <f t="shared" si="49"/>
        <v>5.9774013774576758E-2</v>
      </c>
      <c r="O338" s="124">
        <f>+CGR!T340</f>
        <v>1400</v>
      </c>
      <c r="P338" s="126">
        <f t="shared" si="50"/>
        <v>1</v>
      </c>
      <c r="Q338" s="124">
        <f>+TM!G336</f>
        <v>66.5</v>
      </c>
      <c r="R338" s="126">
        <f t="shared" si="51"/>
        <v>0.66500000000000004</v>
      </c>
      <c r="S338" s="150">
        <f>+IRPi!C336</f>
        <v>6331360</v>
      </c>
      <c r="T338" s="150">
        <f>+IRPi!D336</f>
        <v>8080847</v>
      </c>
      <c r="U338" s="150">
        <f t="shared" si="52"/>
        <v>1749487</v>
      </c>
      <c r="V338" s="126">
        <f t="shared" si="45"/>
        <v>1</v>
      </c>
      <c r="W338" s="131">
        <f>+'R E I'!C335</f>
        <v>100</v>
      </c>
      <c r="X338" s="131">
        <f>+'R E I'!D335</f>
        <v>100</v>
      </c>
      <c r="Y338" s="131">
        <f>+'R E I'!E335</f>
        <v>100</v>
      </c>
      <c r="Z338" s="131">
        <f>+'R E I'!F335</f>
        <v>100</v>
      </c>
      <c r="AA338" s="124">
        <v>4</v>
      </c>
      <c r="AB338" s="126">
        <f t="shared" si="53"/>
        <v>1</v>
      </c>
    </row>
    <row r="339" spans="1:28" x14ac:dyDescent="0.2">
      <c r="A339" s="124">
        <v>16201</v>
      </c>
      <c r="B339" s="124" t="s">
        <v>726</v>
      </c>
      <c r="C339" s="150">
        <f>+PREVISIONAL!AC345</f>
        <v>33893012</v>
      </c>
      <c r="D339" s="150">
        <f>+PREVISIONAL!AD345</f>
        <v>0</v>
      </c>
      <c r="E339" s="150">
        <f>+PREVISIONAL!AE345</f>
        <v>33893012</v>
      </c>
      <c r="F339" s="126">
        <f t="shared" si="46"/>
        <v>0</v>
      </c>
      <c r="G339" s="127">
        <f>+PATENTES!Q337</f>
        <v>894</v>
      </c>
      <c r="H339" s="127">
        <f>+PATENTES!R337</f>
        <v>159</v>
      </c>
      <c r="I339" s="127">
        <f>+PATENTES!S337</f>
        <v>1053</v>
      </c>
      <c r="J339" s="126">
        <f t="shared" si="47"/>
        <v>0.84900284900284906</v>
      </c>
      <c r="K339" s="150">
        <f>+'I G'!C338</f>
        <v>775253</v>
      </c>
      <c r="L339" s="150">
        <f>+'I G'!D338</f>
        <v>2575762</v>
      </c>
      <c r="M339" s="124">
        <f t="shared" si="48"/>
        <v>0.30098005949307427</v>
      </c>
      <c r="N339" s="126">
        <f t="shared" si="49"/>
        <v>4.7818031296718369E-2</v>
      </c>
      <c r="O339" s="124">
        <f>+CGR!T341</f>
        <v>1400</v>
      </c>
      <c r="P339" s="126">
        <f t="shared" si="50"/>
        <v>1</v>
      </c>
      <c r="Q339" s="124">
        <f>+TM!G337</f>
        <v>90.11</v>
      </c>
      <c r="R339" s="126">
        <f t="shared" si="51"/>
        <v>0.90110000000000001</v>
      </c>
      <c r="S339" s="150">
        <f>+IRPi!C337</f>
        <v>4605300</v>
      </c>
      <c r="T339" s="150">
        <f>+IRPi!D337</f>
        <v>4909392</v>
      </c>
      <c r="U339" s="150">
        <f t="shared" si="52"/>
        <v>304092</v>
      </c>
      <c r="V339" s="126">
        <f t="shared" si="45"/>
        <v>1</v>
      </c>
      <c r="W339" s="131">
        <f>+'R E I'!C336</f>
        <v>100</v>
      </c>
      <c r="X339" s="131">
        <f>+'R E I'!D336</f>
        <v>100</v>
      </c>
      <c r="Y339" s="131">
        <f>+'R E I'!E336</f>
        <v>100</v>
      </c>
      <c r="Z339" s="131">
        <f>+'R E I'!F336</f>
        <v>100</v>
      </c>
      <c r="AA339" s="124">
        <v>4</v>
      </c>
      <c r="AB339" s="126">
        <f t="shared" si="53"/>
        <v>1</v>
      </c>
    </row>
    <row r="340" spans="1:28" x14ac:dyDescent="0.2">
      <c r="A340" s="124">
        <v>16202</v>
      </c>
      <c r="B340" s="124" t="s">
        <v>715</v>
      </c>
      <c r="C340" s="150">
        <f>+PREVISIONAL!AC346</f>
        <v>283453918</v>
      </c>
      <c r="D340" s="150">
        <f>+PREVISIONAL!AD346</f>
        <v>0</v>
      </c>
      <c r="E340" s="150">
        <f>+PREVISIONAL!AE346</f>
        <v>283453918</v>
      </c>
      <c r="F340" s="126">
        <f t="shared" si="46"/>
        <v>0</v>
      </c>
      <c r="G340" s="127">
        <f>+PATENTES!Q338</f>
        <v>0</v>
      </c>
      <c r="H340" s="127">
        <f>+PATENTES!R338</f>
        <v>0</v>
      </c>
      <c r="I340" s="127">
        <f>+PATENTES!S338</f>
        <v>0</v>
      </c>
      <c r="J340" s="126">
        <f t="shared" si="47"/>
        <v>0</v>
      </c>
      <c r="K340" s="150">
        <f>+'I G'!C339</f>
        <v>681560</v>
      </c>
      <c r="L340" s="150">
        <f>+'I G'!D339</f>
        <v>2096988</v>
      </c>
      <c r="M340" s="124">
        <f t="shared" si="48"/>
        <v>0.32501855041612066</v>
      </c>
      <c r="N340" s="126">
        <f t="shared" si="49"/>
        <v>5.1637132512992012E-2</v>
      </c>
      <c r="O340" s="124">
        <f>+CGR!T342</f>
        <v>1400</v>
      </c>
      <c r="P340" s="126">
        <f t="shared" si="50"/>
        <v>1</v>
      </c>
      <c r="Q340" s="124">
        <f>+TM!G338</f>
        <v>99.03</v>
      </c>
      <c r="R340" s="126">
        <f t="shared" si="51"/>
        <v>0.99029999999999996</v>
      </c>
      <c r="S340" s="150">
        <f>+IRPi!C338</f>
        <v>3686500</v>
      </c>
      <c r="T340" s="150">
        <f>+IRPi!D338</f>
        <v>4397958</v>
      </c>
      <c r="U340" s="150">
        <f t="shared" si="52"/>
        <v>711458</v>
      </c>
      <c r="V340" s="126">
        <f t="shared" si="45"/>
        <v>1</v>
      </c>
      <c r="W340" s="131">
        <f>+'R E I'!C337</f>
        <v>66.67</v>
      </c>
      <c r="X340" s="131">
        <f>+'R E I'!D337</f>
        <v>12.7117</v>
      </c>
      <c r="Y340" s="131">
        <f>+'R E I'!E337</f>
        <v>100</v>
      </c>
      <c r="Z340" s="131">
        <f>+'R E I'!F337</f>
        <v>100</v>
      </c>
      <c r="AA340" s="124">
        <v>4</v>
      </c>
      <c r="AB340" s="126">
        <f t="shared" si="53"/>
        <v>0.69845425000000005</v>
      </c>
    </row>
    <row r="341" spans="1:28" x14ac:dyDescent="0.2">
      <c r="A341" s="124">
        <v>16203</v>
      </c>
      <c r="B341" s="124" t="s">
        <v>716</v>
      </c>
      <c r="C341" s="150">
        <f>+PREVISIONAL!AC347</f>
        <v>0</v>
      </c>
      <c r="D341" s="150">
        <f>+PREVISIONAL!AD347</f>
        <v>0</v>
      </c>
      <c r="E341" s="150">
        <f>+PREVISIONAL!AE347</f>
        <v>0</v>
      </c>
      <c r="F341" s="126">
        <f t="shared" si="46"/>
        <v>1</v>
      </c>
      <c r="G341" s="127">
        <f>+PATENTES!Q339</f>
        <v>1001</v>
      </c>
      <c r="H341" s="127">
        <f>+PATENTES!R339</f>
        <v>119</v>
      </c>
      <c r="I341" s="127">
        <f>+PATENTES!S339</f>
        <v>1120</v>
      </c>
      <c r="J341" s="126">
        <f t="shared" si="47"/>
        <v>0.89375000000000004</v>
      </c>
      <c r="K341" s="150">
        <f>+'I G'!C340</f>
        <v>1305958</v>
      </c>
      <c r="L341" s="150">
        <f>+'I G'!D340</f>
        <v>2551785</v>
      </c>
      <c r="M341" s="124">
        <f t="shared" si="48"/>
        <v>0.51178214465560379</v>
      </c>
      <c r="N341" s="126">
        <f t="shared" si="49"/>
        <v>8.1309089550520325E-2</v>
      </c>
      <c r="O341" s="124">
        <f>+CGR!T343</f>
        <v>1400</v>
      </c>
      <c r="P341" s="126">
        <f t="shared" si="50"/>
        <v>1</v>
      </c>
      <c r="Q341" s="124">
        <f>+TM!G339</f>
        <v>97.83</v>
      </c>
      <c r="R341" s="126">
        <f t="shared" si="51"/>
        <v>0.97829999999999995</v>
      </c>
      <c r="S341" s="150">
        <f>+IRPi!C339</f>
        <v>5120520</v>
      </c>
      <c r="T341" s="150">
        <f>+IRPi!D339</f>
        <v>6469181</v>
      </c>
      <c r="U341" s="150">
        <f t="shared" si="52"/>
        <v>1348661</v>
      </c>
      <c r="V341" s="126">
        <f t="shared" si="45"/>
        <v>1</v>
      </c>
      <c r="W341" s="131">
        <f>+'R E I'!C338</f>
        <v>100</v>
      </c>
      <c r="X341" s="131">
        <f>+'R E I'!D338</f>
        <v>100</v>
      </c>
      <c r="Y341" s="131">
        <f>+'R E I'!E338</f>
        <v>100</v>
      </c>
      <c r="Z341" s="131">
        <f>+'R E I'!F338</f>
        <v>100</v>
      </c>
      <c r="AA341" s="124">
        <v>4</v>
      </c>
      <c r="AB341" s="126">
        <f t="shared" si="53"/>
        <v>1</v>
      </c>
    </row>
    <row r="342" spans="1:28" x14ac:dyDescent="0.2">
      <c r="A342" s="124">
        <v>16204</v>
      </c>
      <c r="B342" s="124" t="s">
        <v>720</v>
      </c>
      <c r="C342" s="150">
        <f>+PREVISIONAL!AC348</f>
        <v>0</v>
      </c>
      <c r="D342" s="150">
        <f>+PREVISIONAL!AD348</f>
        <v>0</v>
      </c>
      <c r="E342" s="150">
        <f>+PREVISIONAL!AE348</f>
        <v>0</v>
      </c>
      <c r="F342" s="126">
        <f t="shared" si="46"/>
        <v>1</v>
      </c>
      <c r="G342" s="127">
        <f>+PATENTES!Q340</f>
        <v>95</v>
      </c>
      <c r="H342" s="127">
        <f>+PATENTES!R340</f>
        <v>7</v>
      </c>
      <c r="I342" s="127">
        <f>+PATENTES!S340</f>
        <v>102</v>
      </c>
      <c r="J342" s="126">
        <f t="shared" si="47"/>
        <v>0.93137254901960786</v>
      </c>
      <c r="K342" s="150">
        <f>+'I G'!C341</f>
        <v>425597</v>
      </c>
      <c r="L342" s="150">
        <f>+'I G'!D341</f>
        <v>1618913</v>
      </c>
      <c r="M342" s="124">
        <f t="shared" si="48"/>
        <v>0.2628905938737906</v>
      </c>
      <c r="N342" s="126">
        <f t="shared" si="49"/>
        <v>4.1766589675882038E-2</v>
      </c>
      <c r="O342" s="124">
        <f>+CGR!T344</f>
        <v>1400</v>
      </c>
      <c r="P342" s="126">
        <f t="shared" si="50"/>
        <v>1</v>
      </c>
      <c r="Q342" s="124">
        <f>+TM!G340</f>
        <v>55.56</v>
      </c>
      <c r="R342" s="126">
        <f t="shared" si="51"/>
        <v>0.55559999999999998</v>
      </c>
      <c r="S342" s="150">
        <f>+IRPi!C340</f>
        <v>2649630</v>
      </c>
      <c r="T342" s="150">
        <f>+IRPi!D340</f>
        <v>3373083</v>
      </c>
      <c r="U342" s="150">
        <f t="shared" si="52"/>
        <v>723453</v>
      </c>
      <c r="V342" s="126">
        <f t="shared" si="45"/>
        <v>1</v>
      </c>
      <c r="W342" s="131">
        <f>+'R E I'!C339</f>
        <v>100</v>
      </c>
      <c r="X342" s="131">
        <f>+'R E I'!D339</f>
        <v>100</v>
      </c>
      <c r="Y342" s="131">
        <f>+'R E I'!E339</f>
        <v>100</v>
      </c>
      <c r="Z342" s="131">
        <f>+'R E I'!F339</f>
        <v>100</v>
      </c>
      <c r="AA342" s="124">
        <v>4</v>
      </c>
      <c r="AB342" s="126">
        <f t="shared" si="53"/>
        <v>1</v>
      </c>
    </row>
    <row r="343" spans="1:28" x14ac:dyDescent="0.2">
      <c r="A343" s="124">
        <v>16205</v>
      </c>
      <c r="B343" s="124" t="s">
        <v>724</v>
      </c>
      <c r="C343" s="150">
        <f>+PREVISIONAL!AC349</f>
        <v>0</v>
      </c>
      <c r="D343" s="150">
        <f>+PREVISIONAL!AD349</f>
        <v>0</v>
      </c>
      <c r="E343" s="150">
        <f>+PREVISIONAL!AE349</f>
        <v>0</v>
      </c>
      <c r="F343" s="126">
        <f t="shared" si="46"/>
        <v>1</v>
      </c>
      <c r="G343" s="127">
        <f>+PATENTES!Q341</f>
        <v>319</v>
      </c>
      <c r="H343" s="127">
        <f>+PATENTES!R341</f>
        <v>15</v>
      </c>
      <c r="I343" s="127">
        <f>+PATENTES!S341</f>
        <v>334</v>
      </c>
      <c r="J343" s="126">
        <f t="shared" si="47"/>
        <v>0.95508982035928147</v>
      </c>
      <c r="K343" s="150">
        <f>+'I G'!C342</f>
        <v>408300</v>
      </c>
      <c r="L343" s="150">
        <f>+'I G'!D342</f>
        <v>1616165</v>
      </c>
      <c r="M343" s="124">
        <f t="shared" si="48"/>
        <v>0.25263509604526768</v>
      </c>
      <c r="N343" s="126">
        <f t="shared" si="49"/>
        <v>4.013725344359579E-2</v>
      </c>
      <c r="O343" s="124">
        <f>+CGR!T345</f>
        <v>1400</v>
      </c>
      <c r="P343" s="126">
        <f t="shared" si="50"/>
        <v>1</v>
      </c>
      <c r="Q343" s="124">
        <f>+TM!G341</f>
        <v>99.81</v>
      </c>
      <c r="R343" s="126">
        <f t="shared" si="51"/>
        <v>0.99809999999999999</v>
      </c>
      <c r="S343" s="150">
        <f>+IRPi!C341</f>
        <v>2573014</v>
      </c>
      <c r="T343" s="150">
        <f>+IRPi!D341</f>
        <v>3365183</v>
      </c>
      <c r="U343" s="150">
        <f t="shared" si="52"/>
        <v>792169</v>
      </c>
      <c r="V343" s="126">
        <f t="shared" si="45"/>
        <v>1</v>
      </c>
      <c r="W343" s="131">
        <f>+'R E I'!C340</f>
        <v>100</v>
      </c>
      <c r="X343" s="131">
        <f>+'R E I'!D340</f>
        <v>100</v>
      </c>
      <c r="Y343" s="131">
        <f>+'R E I'!E340</f>
        <v>100</v>
      </c>
      <c r="Z343" s="131">
        <f>+'R E I'!F340</f>
        <v>100</v>
      </c>
      <c r="AA343" s="124">
        <v>4</v>
      </c>
      <c r="AB343" s="126">
        <f t="shared" si="53"/>
        <v>1</v>
      </c>
    </row>
    <row r="344" spans="1:28" x14ac:dyDescent="0.2">
      <c r="A344" s="124">
        <v>16206</v>
      </c>
      <c r="B344" s="124" t="s">
        <v>733</v>
      </c>
      <c r="C344" s="150">
        <f>+PREVISIONAL!AC350</f>
        <v>0</v>
      </c>
      <c r="D344" s="150">
        <f>+PREVISIONAL!AD350</f>
        <v>0</v>
      </c>
      <c r="E344" s="150">
        <f>+PREVISIONAL!AE350</f>
        <v>0</v>
      </c>
      <c r="F344" s="126">
        <f t="shared" si="46"/>
        <v>1</v>
      </c>
      <c r="G344" s="127">
        <f>+PATENTES!Q342</f>
        <v>201</v>
      </c>
      <c r="H344" s="127">
        <f>+PATENTES!R342</f>
        <v>64</v>
      </c>
      <c r="I344" s="127">
        <f>+PATENTES!S342</f>
        <v>265</v>
      </c>
      <c r="J344" s="126">
        <f t="shared" si="47"/>
        <v>0.7584905660377359</v>
      </c>
      <c r="K344" s="150">
        <f>+'I G'!C343</f>
        <v>1159911</v>
      </c>
      <c r="L344" s="150">
        <f>+'I G'!D343</f>
        <v>1738639</v>
      </c>
      <c r="M344" s="124">
        <f t="shared" si="48"/>
        <v>0.66713734133422753</v>
      </c>
      <c r="N344" s="126">
        <f t="shared" si="49"/>
        <v>0.10599105575585031</v>
      </c>
      <c r="O344" s="124">
        <f>+CGR!T346</f>
        <v>1400</v>
      </c>
      <c r="P344" s="126">
        <f t="shared" si="50"/>
        <v>1</v>
      </c>
      <c r="Q344" s="124">
        <f>+TM!G342</f>
        <v>98.01</v>
      </c>
      <c r="R344" s="126">
        <f t="shared" si="51"/>
        <v>0.98010000000000008</v>
      </c>
      <c r="S344" s="150">
        <f>+IRPi!C342</f>
        <v>3007472</v>
      </c>
      <c r="T344" s="150">
        <f>+IRPi!D342</f>
        <v>4306496</v>
      </c>
      <c r="U344" s="150">
        <f t="shared" si="52"/>
        <v>1299024</v>
      </c>
      <c r="V344" s="126">
        <f t="shared" si="45"/>
        <v>1</v>
      </c>
      <c r="W344" s="131">
        <f>+'R E I'!C341</f>
        <v>100</v>
      </c>
      <c r="X344" s="131">
        <f>+'R E I'!D341</f>
        <v>100</v>
      </c>
      <c r="Y344" s="131">
        <f>+'R E I'!E341</f>
        <v>100</v>
      </c>
      <c r="Z344" s="131">
        <f>+'R E I'!F341</f>
        <v>100</v>
      </c>
      <c r="AA344" s="124">
        <v>4</v>
      </c>
      <c r="AB344" s="126">
        <f t="shared" si="53"/>
        <v>1</v>
      </c>
    </row>
    <row r="345" spans="1:28" x14ac:dyDescent="0.2">
      <c r="A345" s="124">
        <v>16207</v>
      </c>
      <c r="B345" s="124" t="s">
        <v>731</v>
      </c>
      <c r="C345" s="150">
        <f>+PREVISIONAL!AC351</f>
        <v>768621504</v>
      </c>
      <c r="D345" s="150">
        <f>+PREVISIONAL!AD351</f>
        <v>0</v>
      </c>
      <c r="E345" s="150">
        <f>+PREVISIONAL!AE351</f>
        <v>768621504</v>
      </c>
      <c r="F345" s="126">
        <f t="shared" si="46"/>
        <v>0</v>
      </c>
      <c r="G345" s="127">
        <f>+PATENTES!Q343</f>
        <v>99</v>
      </c>
      <c r="H345" s="127">
        <f>+PATENTES!R343</f>
        <v>40</v>
      </c>
      <c r="I345" s="127">
        <f>+PATENTES!S343</f>
        <v>139</v>
      </c>
      <c r="J345" s="126">
        <f t="shared" si="47"/>
        <v>0.71223021582733814</v>
      </c>
      <c r="K345" s="150">
        <f>+'I G'!C344</f>
        <v>575640</v>
      </c>
      <c r="L345" s="150">
        <f>+'I G'!D344</f>
        <v>2334497</v>
      </c>
      <c r="M345" s="124">
        <f t="shared" si="48"/>
        <v>0.24657988423202085</v>
      </c>
      <c r="N345" s="126">
        <f t="shared" si="49"/>
        <v>3.9175235200653823E-2</v>
      </c>
      <c r="O345" s="124">
        <f>+CGR!T347</f>
        <v>1400</v>
      </c>
      <c r="P345" s="126">
        <f t="shared" si="50"/>
        <v>1</v>
      </c>
      <c r="Q345" s="124">
        <f>+TM!G343</f>
        <v>78.56</v>
      </c>
      <c r="R345" s="126">
        <f t="shared" si="51"/>
        <v>0.78560000000000008</v>
      </c>
      <c r="S345" s="150">
        <f>+IRPi!C343</f>
        <v>2997851</v>
      </c>
      <c r="T345" s="150">
        <f>+IRPi!D343</f>
        <v>3712760</v>
      </c>
      <c r="U345" s="150">
        <f t="shared" si="52"/>
        <v>714909</v>
      </c>
      <c r="V345" s="126">
        <f t="shared" si="45"/>
        <v>1</v>
      </c>
      <c r="W345" s="131">
        <f>+'R E I'!C342</f>
        <v>95.83</v>
      </c>
      <c r="X345" s="131">
        <f>+'R E I'!D342</f>
        <v>100</v>
      </c>
      <c r="Y345" s="131">
        <f>+'R E I'!E342</f>
        <v>100</v>
      </c>
      <c r="Z345" s="131">
        <f>+'R E I'!F342</f>
        <v>100</v>
      </c>
      <c r="AA345" s="124">
        <v>4</v>
      </c>
      <c r="AB345" s="126">
        <f t="shared" si="53"/>
        <v>0.98957499999999998</v>
      </c>
    </row>
    <row r="346" spans="1:28" x14ac:dyDescent="0.2">
      <c r="A346" s="124">
        <v>16301</v>
      </c>
      <c r="B346" s="124" t="s">
        <v>727</v>
      </c>
      <c r="C346" s="150">
        <f>+PREVISIONAL!AC352</f>
        <v>0</v>
      </c>
      <c r="D346" s="150">
        <f>+PREVISIONAL!AD352</f>
        <v>0</v>
      </c>
      <c r="E346" s="150">
        <f>+PREVISIONAL!AE352</f>
        <v>0</v>
      </c>
      <c r="F346" s="126">
        <f t="shared" si="46"/>
        <v>1</v>
      </c>
      <c r="G346" s="127">
        <f>+PATENTES!Q344</f>
        <v>3916</v>
      </c>
      <c r="H346" s="127">
        <f>+PATENTES!R344</f>
        <v>5</v>
      </c>
      <c r="I346" s="127">
        <f>+PATENTES!S344</f>
        <v>3921</v>
      </c>
      <c r="J346" s="126">
        <f t="shared" si="47"/>
        <v>0.99872481509818922</v>
      </c>
      <c r="K346" s="150">
        <f>+'I G'!C345</f>
        <v>3201454</v>
      </c>
      <c r="L346" s="150">
        <f>+'I G'!D345</f>
        <v>4628347</v>
      </c>
      <c r="M346" s="124">
        <f t="shared" si="48"/>
        <v>0.69170569968068518</v>
      </c>
      <c r="N346" s="126">
        <f t="shared" si="49"/>
        <v>0.109894339349782</v>
      </c>
      <c r="O346" s="124">
        <f>+CGR!T348</f>
        <v>1400</v>
      </c>
      <c r="P346" s="126">
        <f t="shared" si="50"/>
        <v>1</v>
      </c>
      <c r="Q346" s="124">
        <f>+TM!G344</f>
        <v>93.35</v>
      </c>
      <c r="R346" s="126">
        <f t="shared" si="51"/>
        <v>0.9335</v>
      </c>
      <c r="S346" s="150">
        <f>+IRPi!C344</f>
        <v>14623823</v>
      </c>
      <c r="T346" s="150">
        <f>+IRPi!D344</f>
        <v>15943014</v>
      </c>
      <c r="U346" s="150">
        <f t="shared" si="52"/>
        <v>1319191</v>
      </c>
      <c r="V346" s="126">
        <f t="shared" si="45"/>
        <v>1</v>
      </c>
      <c r="W346" s="131">
        <f>+'R E I'!C343</f>
        <v>100</v>
      </c>
      <c r="X346" s="131">
        <f>+'R E I'!D343</f>
        <v>100</v>
      </c>
      <c r="Y346" s="131">
        <f>+'R E I'!E343</f>
        <v>100</v>
      </c>
      <c r="Z346" s="131">
        <f>+'R E I'!F343</f>
        <v>100</v>
      </c>
      <c r="AA346" s="124">
        <v>4</v>
      </c>
      <c r="AB346" s="126">
        <f t="shared" si="53"/>
        <v>1</v>
      </c>
    </row>
    <row r="347" spans="1:28" x14ac:dyDescent="0.2">
      <c r="A347" s="124">
        <v>16302</v>
      </c>
      <c r="B347" s="124" t="s">
        <v>717</v>
      </c>
      <c r="C347" s="150">
        <f>+PREVISIONAL!AC353</f>
        <v>0</v>
      </c>
      <c r="D347" s="150">
        <f>+PREVISIONAL!AD353</f>
        <v>0</v>
      </c>
      <c r="E347" s="150">
        <f>+PREVISIONAL!AE353</f>
        <v>0</v>
      </c>
      <c r="F347" s="126">
        <f t="shared" si="46"/>
        <v>1</v>
      </c>
      <c r="G347" s="127">
        <f>+PATENTES!Q345</f>
        <v>629</v>
      </c>
      <c r="H347" s="127">
        <f>+PATENTES!R345</f>
        <v>16</v>
      </c>
      <c r="I347" s="127">
        <f>+PATENTES!S345</f>
        <v>645</v>
      </c>
      <c r="J347" s="126">
        <f t="shared" si="47"/>
        <v>0.9751937984496124</v>
      </c>
      <c r="K347" s="150">
        <f>+'I G'!C346</f>
        <v>1517844</v>
      </c>
      <c r="L347" s="150">
        <f>+'I G'!D346</f>
        <v>3292734</v>
      </c>
      <c r="M347" s="124">
        <f t="shared" si="48"/>
        <v>0.46096769432331919</v>
      </c>
      <c r="N347" s="126">
        <f t="shared" si="49"/>
        <v>7.3235973409845764E-2</v>
      </c>
      <c r="O347" s="124">
        <f>+CGR!T349</f>
        <v>1400</v>
      </c>
      <c r="P347" s="126">
        <f t="shared" si="50"/>
        <v>1</v>
      </c>
      <c r="Q347" s="124">
        <f>+TM!G345</f>
        <v>88.4</v>
      </c>
      <c r="R347" s="126">
        <f t="shared" si="51"/>
        <v>0.88400000000000001</v>
      </c>
      <c r="S347" s="150">
        <f>+IRPi!C345</f>
        <v>7681720</v>
      </c>
      <c r="T347" s="150">
        <f>+IRPi!D345</f>
        <v>10044442</v>
      </c>
      <c r="U347" s="150">
        <f t="shared" si="52"/>
        <v>2362722</v>
      </c>
      <c r="V347" s="126">
        <f t="shared" si="45"/>
        <v>1</v>
      </c>
      <c r="W347" s="131">
        <f>+'R E I'!C344</f>
        <v>100</v>
      </c>
      <c r="X347" s="131">
        <f>+'R E I'!D344</f>
        <v>100</v>
      </c>
      <c r="Y347" s="131">
        <f>+'R E I'!E344</f>
        <v>100</v>
      </c>
      <c r="Z347" s="131">
        <f>+'R E I'!F344</f>
        <v>100</v>
      </c>
      <c r="AA347" s="124">
        <v>4</v>
      </c>
      <c r="AB347" s="126">
        <f t="shared" si="53"/>
        <v>1</v>
      </c>
    </row>
    <row r="348" spans="1:28" x14ac:dyDescent="0.2">
      <c r="A348" s="124">
        <v>16303</v>
      </c>
      <c r="B348" s="124" t="s">
        <v>721</v>
      </c>
      <c r="C348" s="150">
        <f>+PREVISIONAL!AC354</f>
        <v>613340959</v>
      </c>
      <c r="D348" s="150">
        <f>+PREVISIONAL!AD354</f>
        <v>0</v>
      </c>
      <c r="E348" s="150">
        <f>+PREVISIONAL!AE354</f>
        <v>613340959</v>
      </c>
      <c r="F348" s="126">
        <f t="shared" si="46"/>
        <v>0</v>
      </c>
      <c r="G348" s="127">
        <f>+PATENTES!Q346</f>
        <v>230</v>
      </c>
      <c r="H348" s="127">
        <f>+PATENTES!R346</f>
        <v>89</v>
      </c>
      <c r="I348" s="127">
        <f>+PATENTES!S346</f>
        <v>319</v>
      </c>
      <c r="J348" s="126">
        <f t="shared" si="47"/>
        <v>0.72100313479623823</v>
      </c>
      <c r="K348" s="150">
        <f>+'I G'!C347</f>
        <v>944925</v>
      </c>
      <c r="L348" s="150">
        <f>+'I G'!D347</f>
        <v>2597126</v>
      </c>
      <c r="M348" s="124">
        <f t="shared" si="48"/>
        <v>0.36383486977528234</v>
      </c>
      <c r="N348" s="126">
        <f t="shared" si="49"/>
        <v>5.7804052597551697E-2</v>
      </c>
      <c r="O348" s="124">
        <f>+CGR!T350</f>
        <v>1400</v>
      </c>
      <c r="P348" s="126">
        <f t="shared" si="50"/>
        <v>1</v>
      </c>
      <c r="Q348" s="124">
        <f>+TM!G346</f>
        <v>89.17</v>
      </c>
      <c r="R348" s="126">
        <f t="shared" si="51"/>
        <v>0.89170000000000005</v>
      </c>
      <c r="S348" s="150">
        <f>+IRPi!C346</f>
        <v>3953500</v>
      </c>
      <c r="T348" s="150">
        <f>+IRPi!D346</f>
        <v>4872810</v>
      </c>
      <c r="U348" s="150">
        <f t="shared" si="52"/>
        <v>919310</v>
      </c>
      <c r="V348" s="126">
        <f t="shared" si="45"/>
        <v>1</v>
      </c>
      <c r="W348" s="131">
        <f>+'R E I'!C345</f>
        <v>100</v>
      </c>
      <c r="X348" s="131">
        <f>+'R E I'!D345</f>
        <v>100</v>
      </c>
      <c r="Y348" s="131">
        <f>+'R E I'!E345</f>
        <v>100</v>
      </c>
      <c r="Z348" s="131">
        <f>+'R E I'!F345</f>
        <v>100</v>
      </c>
      <c r="AA348" s="124">
        <v>4</v>
      </c>
      <c r="AB348" s="126">
        <f t="shared" si="53"/>
        <v>1</v>
      </c>
    </row>
    <row r="349" spans="1:28" x14ac:dyDescent="0.2">
      <c r="A349" s="124">
        <v>16304</v>
      </c>
      <c r="B349" s="124" t="s">
        <v>728</v>
      </c>
      <c r="C349" s="150">
        <f>+PREVISIONAL!AC355</f>
        <v>0</v>
      </c>
      <c r="D349" s="150">
        <f>+PREVISIONAL!AD355</f>
        <v>0</v>
      </c>
      <c r="E349" s="150">
        <f>+PREVISIONAL!AE355</f>
        <v>0</v>
      </c>
      <c r="F349" s="126">
        <f t="shared" si="46"/>
        <v>1</v>
      </c>
      <c r="G349" s="127">
        <f>+PATENTES!Q347</f>
        <v>562</v>
      </c>
      <c r="H349" s="127">
        <f>+PATENTES!R347</f>
        <v>4</v>
      </c>
      <c r="I349" s="127">
        <f>+PATENTES!S347</f>
        <v>566</v>
      </c>
      <c r="J349" s="126">
        <f t="shared" si="47"/>
        <v>0.99293286219081267</v>
      </c>
      <c r="K349" s="150">
        <f>+'I G'!C348</f>
        <v>585314</v>
      </c>
      <c r="L349" s="150">
        <f>+'I G'!D348</f>
        <v>1437336</v>
      </c>
      <c r="M349" s="124">
        <f t="shared" si="48"/>
        <v>0.40722141517362676</v>
      </c>
      <c r="N349" s="126">
        <f t="shared" si="49"/>
        <v>6.4697064676852795E-2</v>
      </c>
      <c r="O349" s="124">
        <f>+CGR!T351</f>
        <v>1400</v>
      </c>
      <c r="P349" s="126">
        <f t="shared" si="50"/>
        <v>1</v>
      </c>
      <c r="Q349" s="124">
        <f>+TM!G347</f>
        <v>96.22</v>
      </c>
      <c r="R349" s="126">
        <f t="shared" si="51"/>
        <v>0.96219999999999994</v>
      </c>
      <c r="S349" s="150">
        <f>+IRPi!C347</f>
        <v>2270881</v>
      </c>
      <c r="T349" s="150">
        <f>+IRPi!D347</f>
        <v>2842153</v>
      </c>
      <c r="U349" s="150">
        <f t="shared" si="52"/>
        <v>571272</v>
      </c>
      <c r="V349" s="126">
        <f t="shared" si="45"/>
        <v>1</v>
      </c>
      <c r="W349" s="131">
        <f>+'R E I'!C346</f>
        <v>100</v>
      </c>
      <c r="X349" s="131">
        <f>+'R E I'!D346</f>
        <v>100</v>
      </c>
      <c r="Y349" s="131">
        <f>+'R E I'!E346</f>
        <v>100</v>
      </c>
      <c r="Z349" s="131">
        <f>+'R E I'!F346</f>
        <v>100</v>
      </c>
      <c r="AA349" s="124">
        <v>4</v>
      </c>
      <c r="AB349" s="126">
        <f t="shared" si="53"/>
        <v>1</v>
      </c>
    </row>
    <row r="350" spans="1:28" x14ac:dyDescent="0.2">
      <c r="A350" s="124">
        <v>16305</v>
      </c>
      <c r="B350" s="124" t="s">
        <v>730</v>
      </c>
      <c r="C350" s="150">
        <f>+PREVISIONAL!AC356</f>
        <v>0</v>
      </c>
      <c r="D350" s="150">
        <f>+PREVISIONAL!AD356</f>
        <v>0</v>
      </c>
      <c r="E350" s="150">
        <f>+PREVISIONAL!AE356</f>
        <v>0</v>
      </c>
      <c r="F350" s="126">
        <f t="shared" si="46"/>
        <v>1</v>
      </c>
      <c r="G350" s="127">
        <f>+PATENTES!Q348</f>
        <v>344</v>
      </c>
      <c r="H350" s="127">
        <f>+PATENTES!R348</f>
        <v>0</v>
      </c>
      <c r="I350" s="127">
        <f>+PATENTES!S348</f>
        <v>344</v>
      </c>
      <c r="J350" s="126">
        <f t="shared" si="47"/>
        <v>1</v>
      </c>
      <c r="K350" s="150">
        <f>+'I G'!C349</f>
        <v>3551338</v>
      </c>
      <c r="L350" s="150">
        <f>+'I G'!D349</f>
        <v>2395732</v>
      </c>
      <c r="M350" s="124">
        <f t="shared" si="48"/>
        <v>1.482360297395535</v>
      </c>
      <c r="N350" s="126">
        <f t="shared" si="49"/>
        <v>0.23550912712708635</v>
      </c>
      <c r="O350" s="124">
        <f>+CGR!T352</f>
        <v>1400</v>
      </c>
      <c r="P350" s="126">
        <f t="shared" si="50"/>
        <v>1</v>
      </c>
      <c r="Q350" s="124">
        <f>+TM!G348</f>
        <v>98.81</v>
      </c>
      <c r="R350" s="126">
        <f t="shared" si="51"/>
        <v>0.98809999999999998</v>
      </c>
      <c r="S350" s="150">
        <f>+IRPi!C348</f>
        <v>5963200</v>
      </c>
      <c r="T350" s="150">
        <f>+IRPi!D348</f>
        <v>6787568</v>
      </c>
      <c r="U350" s="150">
        <f t="shared" si="52"/>
        <v>824368</v>
      </c>
      <c r="V350" s="126">
        <f t="shared" si="45"/>
        <v>1</v>
      </c>
      <c r="W350" s="131">
        <f>+'R E I'!C347</f>
        <v>100</v>
      </c>
      <c r="X350" s="131">
        <f>+'R E I'!D347</f>
        <v>100</v>
      </c>
      <c r="Y350" s="131">
        <f>+'R E I'!E347</f>
        <v>100</v>
      </c>
      <c r="Z350" s="131">
        <f>+'R E I'!F347</f>
        <v>100</v>
      </c>
      <c r="AA350" s="124">
        <v>4</v>
      </c>
      <c r="AB350" s="126">
        <f t="shared" si="53"/>
        <v>1</v>
      </c>
    </row>
  </sheetData>
  <sheetProtection algorithmName="SHA-512" hashValue="5SqTcsk8Na77X25MNmR9ryYC4hvqBQdQUfX+Quc3c0Zeq4Jl3TGslGM666jR9hfAxALFrr+GNaJB43uThACVTg==" saltValue="B0cOsUUkunZprUpnF12Fxw==" spinCount="100000" sheet="1" objects="1" scenarios="1"/>
  <mergeCells count="1">
    <mergeCell ref="V1:V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C346"/>
  <sheetViews>
    <sheetView workbookViewId="0"/>
  </sheetViews>
  <sheetFormatPr baseColWidth="10" defaultRowHeight="14.4" x14ac:dyDescent="0.3"/>
  <cols>
    <col min="2" max="2" width="23.77734375" style="1" bestFit="1" customWidth="1"/>
    <col min="3" max="3" width="7.109375" style="1" bestFit="1" customWidth="1"/>
  </cols>
  <sheetData>
    <row r="1" spans="2:3" x14ac:dyDescent="0.3">
      <c r="B1" s="31" t="s">
        <v>930</v>
      </c>
      <c r="C1" s="31" t="s">
        <v>734</v>
      </c>
    </row>
    <row r="2" spans="2:3" x14ac:dyDescent="0.3">
      <c r="B2" s="32" t="s">
        <v>452</v>
      </c>
      <c r="C2" s="32">
        <v>5602</v>
      </c>
    </row>
    <row r="3" spans="2:3" x14ac:dyDescent="0.3">
      <c r="B3" s="32" t="s">
        <v>686</v>
      </c>
      <c r="C3" s="32">
        <v>13502</v>
      </c>
    </row>
    <row r="4" spans="2:3" x14ac:dyDescent="0.3">
      <c r="B4" s="32" t="s">
        <v>560</v>
      </c>
      <c r="C4" s="32">
        <v>8314</v>
      </c>
    </row>
    <row r="5" spans="2:3" x14ac:dyDescent="0.3">
      <c r="B5" s="32" t="s">
        <v>411</v>
      </c>
      <c r="C5" s="32">
        <v>3302</v>
      </c>
    </row>
    <row r="6" spans="2:3" x14ac:dyDescent="0.3">
      <c r="B6" s="32" t="s">
        <v>390</v>
      </c>
      <c r="C6" s="32">
        <v>1107</v>
      </c>
    </row>
    <row r="7" spans="2:3" x14ac:dyDescent="0.3">
      <c r="B7" s="32" t="s">
        <v>605</v>
      </c>
      <c r="C7" s="32">
        <v>10202</v>
      </c>
    </row>
    <row r="8" spans="2:3" x14ac:dyDescent="0.3">
      <c r="B8" s="32" t="s">
        <v>416</v>
      </c>
      <c r="C8" s="32">
        <v>4103</v>
      </c>
    </row>
    <row r="9" spans="2:3" x14ac:dyDescent="0.3">
      <c r="B9" s="32" t="s">
        <v>585</v>
      </c>
      <c r="C9" s="32">
        <v>9201</v>
      </c>
    </row>
    <row r="10" spans="2:3" x14ac:dyDescent="0.3">
      <c r="B10" s="32" t="s">
        <v>396</v>
      </c>
      <c r="C10" s="32">
        <v>2101</v>
      </c>
    </row>
    <row r="11" spans="2:3" x14ac:dyDescent="0.3">
      <c r="B11" s="32" t="s">
        <v>548</v>
      </c>
      <c r="C11" s="32">
        <v>8302</v>
      </c>
    </row>
    <row r="12" spans="2:3" x14ac:dyDescent="0.3">
      <c r="B12" s="32" t="s">
        <v>543</v>
      </c>
      <c r="C12" s="32">
        <v>8202</v>
      </c>
    </row>
    <row r="13" spans="2:3" x14ac:dyDescent="0.3">
      <c r="B13" s="32" t="s">
        <v>709</v>
      </c>
      <c r="C13" s="32">
        <v>15101</v>
      </c>
    </row>
    <row r="14" spans="2:3" x14ac:dyDescent="0.3">
      <c r="B14" s="32" t="s">
        <v>625</v>
      </c>
      <c r="C14" s="32">
        <v>11201</v>
      </c>
    </row>
    <row r="15" spans="2:3" x14ac:dyDescent="0.3">
      <c r="B15" s="32" t="s">
        <v>682</v>
      </c>
      <c r="C15" s="32">
        <v>13402</v>
      </c>
    </row>
    <row r="16" spans="2:3" x14ac:dyDescent="0.3">
      <c r="B16" s="32" t="s">
        <v>714</v>
      </c>
      <c r="C16" s="32">
        <v>16102</v>
      </c>
    </row>
    <row r="17" spans="2:3" x14ac:dyDescent="0.3">
      <c r="B17" s="32" t="s">
        <v>443</v>
      </c>
      <c r="C17" s="32">
        <v>5402</v>
      </c>
    </row>
    <row r="18" spans="2:3" x14ac:dyDescent="0.3">
      <c r="B18" s="32" t="s">
        <v>639</v>
      </c>
      <c r="C18" s="32">
        <v>12201</v>
      </c>
    </row>
    <row r="19" spans="2:3" x14ac:dyDescent="0.3">
      <c r="B19" s="32" t="s">
        <v>549</v>
      </c>
      <c r="C19" s="32">
        <v>8303</v>
      </c>
    </row>
    <row r="20" spans="2:3" x14ac:dyDescent="0.3">
      <c r="B20" s="32" t="s">
        <v>400</v>
      </c>
      <c r="C20" s="32">
        <v>2201</v>
      </c>
    </row>
    <row r="21" spans="2:3" x14ac:dyDescent="0.3">
      <c r="B21" s="32" t="s">
        <v>596</v>
      </c>
      <c r="C21" s="32">
        <v>10102</v>
      </c>
    </row>
    <row r="22" spans="2:3" x14ac:dyDescent="0.3">
      <c r="B22" s="32" t="s">
        <v>407</v>
      </c>
      <c r="C22" s="32">
        <v>3102</v>
      </c>
    </row>
    <row r="23" spans="2:3" x14ac:dyDescent="0.3">
      <c r="B23" s="32" t="s">
        <v>429</v>
      </c>
      <c r="C23" s="32">
        <v>5502</v>
      </c>
    </row>
    <row r="24" spans="2:3" x14ac:dyDescent="0.3">
      <c r="B24" s="32" t="s">
        <v>683</v>
      </c>
      <c r="C24" s="32">
        <v>13403</v>
      </c>
    </row>
    <row r="25" spans="2:3" x14ac:dyDescent="0.3">
      <c r="B25" s="32" t="s">
        <v>439</v>
      </c>
      <c r="C25" s="32">
        <v>5302</v>
      </c>
    </row>
    <row r="26" spans="2:3" x14ac:dyDescent="0.3">
      <c r="B26" s="32" t="s">
        <v>710</v>
      </c>
      <c r="C26" s="32">
        <v>15102</v>
      </c>
    </row>
    <row r="27" spans="2:3" x14ac:dyDescent="0.3">
      <c r="B27" s="32" t="s">
        <v>395</v>
      </c>
      <c r="C27" s="32">
        <v>1402</v>
      </c>
    </row>
    <row r="28" spans="2:3" x14ac:dyDescent="0.3">
      <c r="B28" s="32" t="s">
        <v>421</v>
      </c>
      <c r="C28" s="32">
        <v>4202</v>
      </c>
    </row>
    <row r="29" spans="2:3" x14ac:dyDescent="0.3">
      <c r="B29" s="32" t="s">
        <v>544</v>
      </c>
      <c r="C29" s="32">
        <v>8203</v>
      </c>
    </row>
    <row r="30" spans="2:3" x14ac:dyDescent="0.3">
      <c r="B30" s="32" t="s">
        <v>565</v>
      </c>
      <c r="C30" s="32">
        <v>9102</v>
      </c>
    </row>
    <row r="31" spans="2:3" x14ac:dyDescent="0.3">
      <c r="B31" s="32" t="s">
        <v>453</v>
      </c>
      <c r="C31" s="32">
        <v>5603</v>
      </c>
    </row>
    <row r="32" spans="2:3" x14ac:dyDescent="0.3">
      <c r="B32" s="32" t="s">
        <v>431</v>
      </c>
      <c r="C32" s="32">
        <v>5102</v>
      </c>
    </row>
    <row r="33" spans="2:3" x14ac:dyDescent="0.3">
      <c r="B33" s="32" t="s">
        <v>604</v>
      </c>
      <c r="C33" s="32">
        <v>10201</v>
      </c>
    </row>
    <row r="34" spans="2:3" x14ac:dyDescent="0.3">
      <c r="B34" s="32" t="s">
        <v>458</v>
      </c>
      <c r="C34" s="32">
        <v>5702</v>
      </c>
    </row>
    <row r="35" spans="2:3" x14ac:dyDescent="0.3">
      <c r="B35" s="32" t="s">
        <v>510</v>
      </c>
      <c r="C35" s="32">
        <v>7201</v>
      </c>
    </row>
    <row r="36" spans="2:3" x14ac:dyDescent="0.3">
      <c r="B36" s="32" t="s">
        <v>667</v>
      </c>
      <c r="C36" s="32">
        <v>13102</v>
      </c>
    </row>
    <row r="37" spans="2:3" x14ac:dyDescent="0.3">
      <c r="B37" s="32" t="s">
        <v>668</v>
      </c>
      <c r="C37" s="32">
        <v>13103</v>
      </c>
    </row>
    <row r="38" spans="2:3" x14ac:dyDescent="0.3">
      <c r="B38" s="32" t="s">
        <v>621</v>
      </c>
      <c r="C38" s="32">
        <v>10401</v>
      </c>
    </row>
    <row r="39" spans="2:3" x14ac:dyDescent="0.3">
      <c r="B39" s="32" t="s">
        <v>511</v>
      </c>
      <c r="C39" s="32">
        <v>7202</v>
      </c>
    </row>
    <row r="40" spans="2:3" x14ac:dyDescent="0.3">
      <c r="B40" s="32" t="s">
        <v>405</v>
      </c>
      <c r="C40" s="32">
        <v>3201</v>
      </c>
    </row>
    <row r="41" spans="2:3" x14ac:dyDescent="0.3">
      <c r="B41" s="32" t="s">
        <v>490</v>
      </c>
      <c r="C41" s="32">
        <v>6302</v>
      </c>
    </row>
    <row r="42" spans="2:3" x14ac:dyDescent="0.3">
      <c r="B42" s="32" t="s">
        <v>532</v>
      </c>
      <c r="C42" s="32">
        <v>8103</v>
      </c>
    </row>
    <row r="43" spans="2:3" x14ac:dyDescent="0.3">
      <c r="B43" s="32" t="s">
        <v>632</v>
      </c>
      <c r="C43" s="32">
        <v>11401</v>
      </c>
    </row>
    <row r="44" spans="2:3" x14ac:dyDescent="0.3">
      <c r="B44" s="32" t="s">
        <v>713</v>
      </c>
      <c r="C44" s="32">
        <v>16101</v>
      </c>
    </row>
    <row r="45" spans="2:3" x14ac:dyDescent="0.3">
      <c r="B45" s="32" t="s">
        <v>718</v>
      </c>
      <c r="C45" s="32">
        <v>16103</v>
      </c>
    </row>
    <row r="46" spans="2:3" x14ac:dyDescent="0.3">
      <c r="B46" s="32" t="s">
        <v>491</v>
      </c>
      <c r="C46" s="32">
        <v>6303</v>
      </c>
    </row>
    <row r="47" spans="2:3" x14ac:dyDescent="0.3">
      <c r="B47" s="32" t="s">
        <v>584</v>
      </c>
      <c r="C47" s="32">
        <v>9121</v>
      </c>
    </row>
    <row r="48" spans="2:3" x14ac:dyDescent="0.3">
      <c r="B48" s="32" t="s">
        <v>606</v>
      </c>
      <c r="C48" s="32">
        <v>10203</v>
      </c>
    </row>
    <row r="49" spans="2:3" x14ac:dyDescent="0.3">
      <c r="B49" s="32" t="s">
        <v>627</v>
      </c>
      <c r="C49" s="32">
        <v>11202</v>
      </c>
    </row>
    <row r="50" spans="2:3" x14ac:dyDescent="0.3">
      <c r="B50" s="32" t="s">
        <v>715</v>
      </c>
      <c r="C50" s="32">
        <v>16202</v>
      </c>
    </row>
    <row r="51" spans="2:3" x14ac:dyDescent="0.3">
      <c r="B51" s="32" t="s">
        <v>597</v>
      </c>
      <c r="C51" s="32">
        <v>10103</v>
      </c>
    </row>
    <row r="52" spans="2:3" x14ac:dyDescent="0.3">
      <c r="B52" s="32" t="s">
        <v>629</v>
      </c>
      <c r="C52" s="32">
        <v>11301</v>
      </c>
    </row>
    <row r="53" spans="2:3" x14ac:dyDescent="0.3">
      <c r="B53" s="32" t="s">
        <v>468</v>
      </c>
      <c r="C53" s="32">
        <v>6102</v>
      </c>
    </row>
    <row r="54" spans="2:3" x14ac:dyDescent="0.3">
      <c r="B54" s="32" t="s">
        <v>716</v>
      </c>
      <c r="C54" s="32">
        <v>16203</v>
      </c>
    </row>
    <row r="55" spans="2:3" x14ac:dyDescent="0.3">
      <c r="B55" s="32" t="s">
        <v>717</v>
      </c>
      <c r="C55" s="32">
        <v>16302</v>
      </c>
    </row>
    <row r="56" spans="2:3" x14ac:dyDescent="0.3">
      <c r="B56" s="32" t="s">
        <v>469</v>
      </c>
      <c r="C56" s="32">
        <v>6103</v>
      </c>
    </row>
    <row r="57" spans="2:3" x14ac:dyDescent="0.3">
      <c r="B57" s="32" t="s">
        <v>523</v>
      </c>
      <c r="C57" s="32">
        <v>7402</v>
      </c>
    </row>
    <row r="58" spans="2:3" x14ac:dyDescent="0.3">
      <c r="B58" s="32" t="s">
        <v>389</v>
      </c>
      <c r="C58" s="32">
        <v>1403</v>
      </c>
    </row>
    <row r="59" spans="2:3" x14ac:dyDescent="0.3">
      <c r="B59" s="32" t="s">
        <v>678</v>
      </c>
      <c r="C59" s="32">
        <v>13301</v>
      </c>
    </row>
    <row r="60" spans="2:3" x14ac:dyDescent="0.3">
      <c r="B60" s="32" t="s">
        <v>586</v>
      </c>
      <c r="C60" s="32">
        <v>9202</v>
      </c>
    </row>
    <row r="61" spans="2:3" x14ac:dyDescent="0.3">
      <c r="B61" s="32" t="s">
        <v>470</v>
      </c>
      <c r="C61" s="32">
        <v>6104</v>
      </c>
    </row>
    <row r="62" spans="2:3" x14ac:dyDescent="0.3">
      <c r="B62" s="32" t="s">
        <v>425</v>
      </c>
      <c r="C62" s="32">
        <v>4302</v>
      </c>
    </row>
    <row r="63" spans="2:3" x14ac:dyDescent="0.3">
      <c r="B63" s="32" t="s">
        <v>530</v>
      </c>
      <c r="C63" s="32">
        <v>8101</v>
      </c>
    </row>
    <row r="64" spans="2:3" x14ac:dyDescent="0.3">
      <c r="B64" s="32" t="s">
        <v>669</v>
      </c>
      <c r="C64" s="32">
        <v>13104</v>
      </c>
    </row>
    <row r="65" spans="2:3" x14ac:dyDescent="0.3">
      <c r="B65" s="32" t="s">
        <v>432</v>
      </c>
      <c r="C65" s="32">
        <v>5103</v>
      </c>
    </row>
    <row r="66" spans="2:3" x14ac:dyDescent="0.3">
      <c r="B66" s="32" t="s">
        <v>501</v>
      </c>
      <c r="C66" s="32">
        <v>7102</v>
      </c>
    </row>
    <row r="67" spans="2:3" x14ac:dyDescent="0.3">
      <c r="B67" s="32" t="s">
        <v>545</v>
      </c>
      <c r="C67" s="32">
        <v>8204</v>
      </c>
    </row>
    <row r="68" spans="2:3" x14ac:dyDescent="0.3">
      <c r="B68" s="32" t="s">
        <v>406</v>
      </c>
      <c r="C68" s="32">
        <v>3101</v>
      </c>
    </row>
    <row r="69" spans="2:3" x14ac:dyDescent="0.3">
      <c r="B69" s="32" t="s">
        <v>415</v>
      </c>
      <c r="C69" s="32">
        <v>4102</v>
      </c>
    </row>
    <row r="70" spans="2:3" x14ac:dyDescent="0.3">
      <c r="B70" s="32" t="s">
        <v>531</v>
      </c>
      <c r="C70" s="32">
        <v>8102</v>
      </c>
    </row>
    <row r="71" spans="2:3" x14ac:dyDescent="0.3">
      <c r="B71" s="32" t="s">
        <v>702</v>
      </c>
      <c r="C71" s="32">
        <v>14102</v>
      </c>
    </row>
    <row r="72" spans="2:3" x14ac:dyDescent="0.3">
      <c r="B72" s="32" t="s">
        <v>634</v>
      </c>
      <c r="C72" s="32">
        <v>11101</v>
      </c>
    </row>
    <row r="73" spans="2:3" x14ac:dyDescent="0.3">
      <c r="B73" s="32" t="s">
        <v>566</v>
      </c>
      <c r="C73" s="32">
        <v>9103</v>
      </c>
    </row>
    <row r="74" spans="2:3" x14ac:dyDescent="0.3">
      <c r="B74" s="32" t="s">
        <v>587</v>
      </c>
      <c r="C74" s="32">
        <v>9203</v>
      </c>
    </row>
    <row r="75" spans="2:3" x14ac:dyDescent="0.3">
      <c r="B75" s="32" t="s">
        <v>687</v>
      </c>
      <c r="C75" s="32">
        <v>13503</v>
      </c>
    </row>
    <row r="76" spans="2:3" x14ac:dyDescent="0.3">
      <c r="B76" s="32" t="s">
        <v>607</v>
      </c>
      <c r="C76" s="32">
        <v>10204</v>
      </c>
    </row>
    <row r="77" spans="2:3" x14ac:dyDescent="0.3">
      <c r="B77" s="32" t="s">
        <v>546</v>
      </c>
      <c r="C77" s="32">
        <v>8205</v>
      </c>
    </row>
    <row r="78" spans="2:3" x14ac:dyDescent="0.3">
      <c r="B78" s="32" t="s">
        <v>567</v>
      </c>
      <c r="C78" s="32">
        <v>9104</v>
      </c>
    </row>
    <row r="79" spans="2:3" x14ac:dyDescent="0.3">
      <c r="B79" s="32" t="s">
        <v>502</v>
      </c>
      <c r="C79" s="32">
        <v>7103</v>
      </c>
    </row>
    <row r="80" spans="2:3" x14ac:dyDescent="0.3">
      <c r="B80" s="32" t="s">
        <v>513</v>
      </c>
      <c r="C80" s="32">
        <v>7301</v>
      </c>
    </row>
    <row r="81" spans="2:3" x14ac:dyDescent="0.3">
      <c r="B81" s="32" t="s">
        <v>608</v>
      </c>
      <c r="C81" s="32">
        <v>10205</v>
      </c>
    </row>
    <row r="82" spans="2:3" x14ac:dyDescent="0.3">
      <c r="B82" s="32" t="s">
        <v>409</v>
      </c>
      <c r="C82" s="32">
        <v>3202</v>
      </c>
    </row>
    <row r="83" spans="2:3" x14ac:dyDescent="0.3">
      <c r="B83" s="32" t="s">
        <v>471</v>
      </c>
      <c r="C83" s="32">
        <v>6105</v>
      </c>
    </row>
    <row r="84" spans="2:3" x14ac:dyDescent="0.3">
      <c r="B84" s="32" t="s">
        <v>670</v>
      </c>
      <c r="C84" s="32">
        <v>13105</v>
      </c>
    </row>
    <row r="85" spans="2:3" x14ac:dyDescent="0.3">
      <c r="B85" s="32" t="s">
        <v>719</v>
      </c>
      <c r="C85" s="32">
        <v>16104</v>
      </c>
    </row>
    <row r="86" spans="2:3" x14ac:dyDescent="0.3">
      <c r="B86" s="32" t="s">
        <v>691</v>
      </c>
      <c r="C86" s="32">
        <v>13602</v>
      </c>
    </row>
    <row r="87" spans="2:3" x14ac:dyDescent="0.3">
      <c r="B87" s="32" t="s">
        <v>454</v>
      </c>
      <c r="C87" s="32">
        <v>5604</v>
      </c>
    </row>
    <row r="88" spans="2:3" x14ac:dyDescent="0.3">
      <c r="B88" s="32" t="s">
        <v>455</v>
      </c>
      <c r="C88" s="32">
        <v>5605</v>
      </c>
    </row>
    <row r="89" spans="2:3" x14ac:dyDescent="0.3">
      <c r="B89" s="32" t="s">
        <v>503</v>
      </c>
      <c r="C89" s="32">
        <v>7104</v>
      </c>
    </row>
    <row r="90" spans="2:3" x14ac:dyDescent="0.3">
      <c r="B90" s="32" t="s">
        <v>588</v>
      </c>
      <c r="C90" s="32">
        <v>9204</v>
      </c>
    </row>
    <row r="91" spans="2:3" x14ac:dyDescent="0.3">
      <c r="B91" s="32" t="s">
        <v>671</v>
      </c>
      <c r="C91" s="32">
        <v>13106</v>
      </c>
    </row>
    <row r="92" spans="2:3" x14ac:dyDescent="0.3">
      <c r="B92" s="32" t="s">
        <v>533</v>
      </c>
      <c r="C92" s="32">
        <v>8104</v>
      </c>
    </row>
    <row r="93" spans="2:3" x14ac:dyDescent="0.3">
      <c r="B93" s="32" t="s">
        <v>568</v>
      </c>
      <c r="C93" s="32">
        <v>9105</v>
      </c>
    </row>
    <row r="94" spans="2:3" x14ac:dyDescent="0.3">
      <c r="B94" s="32" t="s">
        <v>412</v>
      </c>
      <c r="C94" s="32">
        <v>3303</v>
      </c>
    </row>
    <row r="95" spans="2:3" x14ac:dyDescent="0.3">
      <c r="B95" s="32" t="s">
        <v>598</v>
      </c>
      <c r="C95" s="32">
        <v>10104</v>
      </c>
    </row>
    <row r="96" spans="2:3" x14ac:dyDescent="0.3">
      <c r="B96" s="32" t="s">
        <v>599</v>
      </c>
      <c r="C96" s="32">
        <v>10105</v>
      </c>
    </row>
    <row r="97" spans="2:3" x14ac:dyDescent="0.3">
      <c r="B97" s="32" t="s">
        <v>622</v>
      </c>
      <c r="C97" s="32">
        <v>10402</v>
      </c>
    </row>
    <row r="98" spans="2:3" x14ac:dyDescent="0.3">
      <c r="B98" s="32" t="s">
        <v>697</v>
      </c>
      <c r="C98" s="32">
        <v>14202</v>
      </c>
    </row>
    <row r="99" spans="2:3" x14ac:dyDescent="0.3">
      <c r="B99" s="32" t="s">
        <v>569</v>
      </c>
      <c r="C99" s="32">
        <v>9106</v>
      </c>
    </row>
    <row r="100" spans="2:3" x14ac:dyDescent="0.3">
      <c r="B100" s="32" t="s">
        <v>712</v>
      </c>
      <c r="C100" s="32">
        <v>15202</v>
      </c>
    </row>
    <row r="101" spans="2:3" x14ac:dyDescent="0.3">
      <c r="B101" s="32" t="s">
        <v>570</v>
      </c>
      <c r="C101" s="32">
        <v>9107</v>
      </c>
    </row>
    <row r="102" spans="2:3" x14ac:dyDescent="0.3">
      <c r="B102" s="32" t="s">
        <v>472</v>
      </c>
      <c r="C102" s="32">
        <v>6106</v>
      </c>
    </row>
    <row r="103" spans="2:3" x14ac:dyDescent="0.3">
      <c r="B103" s="32" t="s">
        <v>628</v>
      </c>
      <c r="C103" s="32">
        <v>11203</v>
      </c>
    </row>
    <row r="104" spans="2:3" x14ac:dyDescent="0.3">
      <c r="B104" s="32" t="s">
        <v>448</v>
      </c>
      <c r="C104" s="32">
        <v>5503</v>
      </c>
    </row>
    <row r="105" spans="2:3" x14ac:dyDescent="0.3">
      <c r="B105" s="32" t="s">
        <v>623</v>
      </c>
      <c r="C105" s="32">
        <v>10403</v>
      </c>
    </row>
    <row r="106" spans="2:3" x14ac:dyDescent="0.3">
      <c r="B106" s="32" t="s">
        <v>514</v>
      </c>
      <c r="C106" s="32">
        <v>7302</v>
      </c>
    </row>
    <row r="107" spans="2:3" x14ac:dyDescent="0.3">
      <c r="B107" s="32" t="s">
        <v>541</v>
      </c>
      <c r="C107" s="32">
        <v>8112</v>
      </c>
    </row>
    <row r="108" spans="2:3" x14ac:dyDescent="0.3">
      <c r="B108" s="32" t="s">
        <v>534</v>
      </c>
      <c r="C108" s="32">
        <v>8105</v>
      </c>
    </row>
    <row r="109" spans="2:3" x14ac:dyDescent="0.3">
      <c r="B109" s="32" t="s">
        <v>391</v>
      </c>
      <c r="C109" s="32">
        <v>1404</v>
      </c>
    </row>
    <row r="110" spans="2:3" x14ac:dyDescent="0.3">
      <c r="B110" s="32" t="s">
        <v>413</v>
      </c>
      <c r="C110" s="32">
        <v>3304</v>
      </c>
    </row>
    <row r="111" spans="2:3" x14ac:dyDescent="0.3">
      <c r="B111" s="32" t="s">
        <v>672</v>
      </c>
      <c r="C111" s="32">
        <v>13107</v>
      </c>
    </row>
    <row r="112" spans="2:3" x14ac:dyDescent="0.3">
      <c r="B112" s="32" t="s">
        <v>420</v>
      </c>
      <c r="C112" s="32">
        <v>4201</v>
      </c>
    </row>
    <row r="113" spans="2:3" x14ac:dyDescent="0.3">
      <c r="B113" s="32" t="s">
        <v>673</v>
      </c>
      <c r="C113" s="32">
        <v>13108</v>
      </c>
    </row>
    <row r="114" spans="2:3" x14ac:dyDescent="0.3">
      <c r="B114" s="32" t="s">
        <v>393</v>
      </c>
      <c r="C114" s="32">
        <v>1101</v>
      </c>
    </row>
    <row r="115" spans="2:3" x14ac:dyDescent="0.3">
      <c r="B115" s="32" t="s">
        <v>692</v>
      </c>
      <c r="C115" s="32">
        <v>13603</v>
      </c>
    </row>
    <row r="116" spans="2:3" x14ac:dyDescent="0.3">
      <c r="B116" s="32" t="s">
        <v>437</v>
      </c>
      <c r="C116" s="32">
        <v>5201</v>
      </c>
    </row>
    <row r="117" spans="2:3" x14ac:dyDescent="0.3">
      <c r="B117" s="32" t="s">
        <v>433</v>
      </c>
      <c r="C117" s="32">
        <v>5104</v>
      </c>
    </row>
    <row r="118" spans="2:3" x14ac:dyDescent="0.3">
      <c r="B118" s="32" t="s">
        <v>674</v>
      </c>
      <c r="C118" s="32">
        <v>13109</v>
      </c>
    </row>
    <row r="119" spans="2:3" x14ac:dyDescent="0.3">
      <c r="B119" s="32" t="s">
        <v>449</v>
      </c>
      <c r="C119" s="32">
        <v>5504</v>
      </c>
    </row>
    <row r="120" spans="2:3" x14ac:dyDescent="0.3">
      <c r="B120" s="32" t="s">
        <v>485</v>
      </c>
      <c r="C120" s="32">
        <v>6202</v>
      </c>
    </row>
    <row r="121" spans="2:3" x14ac:dyDescent="0.3">
      <c r="B121" s="32" t="s">
        <v>663</v>
      </c>
      <c r="C121" s="32">
        <v>13110</v>
      </c>
    </row>
    <row r="122" spans="2:3" x14ac:dyDescent="0.3">
      <c r="B122" s="32" t="s">
        <v>664</v>
      </c>
      <c r="C122" s="32">
        <v>13111</v>
      </c>
    </row>
    <row r="123" spans="2:3" x14ac:dyDescent="0.3">
      <c r="B123" s="32" t="s">
        <v>417</v>
      </c>
      <c r="C123" s="32">
        <v>4104</v>
      </c>
    </row>
    <row r="124" spans="2:3" x14ac:dyDescent="0.3">
      <c r="B124" s="32" t="s">
        <v>442</v>
      </c>
      <c r="C124" s="32">
        <v>5401</v>
      </c>
    </row>
    <row r="125" spans="2:3" x14ac:dyDescent="0.3">
      <c r="B125" s="32" t="s">
        <v>696</v>
      </c>
      <c r="C125" s="32">
        <v>13112</v>
      </c>
    </row>
    <row r="126" spans="2:3" x14ac:dyDescent="0.3">
      <c r="B126" s="32" t="s">
        <v>646</v>
      </c>
      <c r="C126" s="32">
        <v>13113</v>
      </c>
    </row>
    <row r="127" spans="2:3" x14ac:dyDescent="0.3">
      <c r="B127" s="32" t="s">
        <v>414</v>
      </c>
      <c r="C127" s="32">
        <v>4101</v>
      </c>
    </row>
    <row r="128" spans="2:3" x14ac:dyDescent="0.3">
      <c r="B128" s="32" t="s">
        <v>701</v>
      </c>
      <c r="C128" s="32">
        <v>14201</v>
      </c>
    </row>
    <row r="129" spans="2:3" x14ac:dyDescent="0.3">
      <c r="B129" s="32" t="s">
        <v>698</v>
      </c>
      <c r="C129" s="32">
        <v>14203</v>
      </c>
    </row>
    <row r="130" spans="2:3" x14ac:dyDescent="0.3">
      <c r="B130" s="32" t="s">
        <v>626</v>
      </c>
      <c r="C130" s="32">
        <v>11102</v>
      </c>
    </row>
    <row r="131" spans="2:3" x14ac:dyDescent="0.3">
      <c r="B131" s="32" t="s">
        <v>636</v>
      </c>
      <c r="C131" s="32">
        <v>12102</v>
      </c>
    </row>
    <row r="132" spans="2:3" x14ac:dyDescent="0.3">
      <c r="B132" s="32" t="s">
        <v>550</v>
      </c>
      <c r="C132" s="32">
        <v>8304</v>
      </c>
    </row>
    <row r="133" spans="2:3" x14ac:dyDescent="0.3">
      <c r="B133" s="32" t="s">
        <v>679</v>
      </c>
      <c r="C133" s="32">
        <v>13302</v>
      </c>
    </row>
    <row r="134" spans="2:3" x14ac:dyDescent="0.3">
      <c r="B134" s="32" t="s">
        <v>703</v>
      </c>
      <c r="C134" s="32">
        <v>14103</v>
      </c>
    </row>
    <row r="135" spans="2:3" x14ac:dyDescent="0.3">
      <c r="B135" s="32" t="s">
        <v>473</v>
      </c>
      <c r="C135" s="32">
        <v>6107</v>
      </c>
    </row>
    <row r="136" spans="2:3" x14ac:dyDescent="0.3">
      <c r="B136" s="32" t="s">
        <v>647</v>
      </c>
      <c r="C136" s="32">
        <v>13114</v>
      </c>
    </row>
    <row r="137" spans="2:3" x14ac:dyDescent="0.3">
      <c r="B137" s="32" t="s">
        <v>571</v>
      </c>
      <c r="C137" s="32">
        <v>9108</v>
      </c>
    </row>
    <row r="138" spans="2:3" x14ac:dyDescent="0.3">
      <c r="B138" s="32" t="s">
        <v>542</v>
      </c>
      <c r="C138" s="32">
        <v>8201</v>
      </c>
    </row>
    <row r="139" spans="2:3" x14ac:dyDescent="0.3">
      <c r="B139" s="32" t="s">
        <v>515</v>
      </c>
      <c r="C139" s="32">
        <v>7303</v>
      </c>
    </row>
    <row r="140" spans="2:3" x14ac:dyDescent="0.3">
      <c r="B140" s="32" t="s">
        <v>463</v>
      </c>
      <c r="C140" s="32">
        <v>5802</v>
      </c>
    </row>
    <row r="141" spans="2:3" x14ac:dyDescent="0.3">
      <c r="B141" s="32" t="s">
        <v>522</v>
      </c>
      <c r="C141" s="32">
        <v>7401</v>
      </c>
    </row>
    <row r="142" spans="2:3" x14ac:dyDescent="0.3">
      <c r="B142" s="32" t="s">
        <v>486</v>
      </c>
      <c r="C142" s="32">
        <v>6203</v>
      </c>
    </row>
    <row r="143" spans="2:3" x14ac:dyDescent="0.3">
      <c r="B143" s="32" t="s">
        <v>466</v>
      </c>
      <c r="C143" s="32">
        <v>5703</v>
      </c>
    </row>
    <row r="144" spans="2:3" x14ac:dyDescent="0.3">
      <c r="B144" s="32" t="s">
        <v>601</v>
      </c>
      <c r="C144" s="32">
        <v>10107</v>
      </c>
    </row>
    <row r="145" spans="2:3" x14ac:dyDescent="0.3">
      <c r="B145" s="32" t="s">
        <v>662</v>
      </c>
      <c r="C145" s="32">
        <v>13115</v>
      </c>
    </row>
    <row r="146" spans="2:3" x14ac:dyDescent="0.3">
      <c r="B146" s="32" t="s">
        <v>648</v>
      </c>
      <c r="C146" s="32">
        <v>13116</v>
      </c>
    </row>
    <row r="147" spans="2:3" x14ac:dyDescent="0.3">
      <c r="B147" s="32" t="s">
        <v>649</v>
      </c>
      <c r="C147" s="32">
        <v>13117</v>
      </c>
    </row>
    <row r="148" spans="2:3" x14ac:dyDescent="0.3">
      <c r="B148" s="32" t="s">
        <v>492</v>
      </c>
      <c r="C148" s="32">
        <v>6304</v>
      </c>
    </row>
    <row r="149" spans="2:3" x14ac:dyDescent="0.3">
      <c r="B149" s="32" t="s">
        <v>572</v>
      </c>
      <c r="C149" s="32">
        <v>9109</v>
      </c>
    </row>
    <row r="150" spans="2:3" x14ac:dyDescent="0.3">
      <c r="B150" s="32" t="s">
        <v>524</v>
      </c>
      <c r="C150" s="32">
        <v>7403</v>
      </c>
    </row>
    <row r="151" spans="2:3" x14ac:dyDescent="0.3">
      <c r="B151" s="32" t="s">
        <v>563</v>
      </c>
      <c r="C151" s="32">
        <v>9205</v>
      </c>
    </row>
    <row r="152" spans="2:3" x14ac:dyDescent="0.3">
      <c r="B152" s="32" t="s">
        <v>561</v>
      </c>
      <c r="C152" s="32">
        <v>8206</v>
      </c>
    </row>
    <row r="153" spans="2:3" x14ac:dyDescent="0.3">
      <c r="B153" s="32" t="s">
        <v>438</v>
      </c>
      <c r="C153" s="32">
        <v>5301</v>
      </c>
    </row>
    <row r="154" spans="2:3" x14ac:dyDescent="0.3">
      <c r="B154" s="32" t="s">
        <v>547</v>
      </c>
      <c r="C154" s="32">
        <v>8301</v>
      </c>
    </row>
    <row r="155" spans="2:3" x14ac:dyDescent="0.3">
      <c r="B155" s="32" t="s">
        <v>704</v>
      </c>
      <c r="C155" s="32">
        <v>14104</v>
      </c>
    </row>
    <row r="156" spans="2:3" x14ac:dyDescent="0.3">
      <c r="B156" s="32" t="s">
        <v>600</v>
      </c>
      <c r="C156" s="32">
        <v>10106</v>
      </c>
    </row>
    <row r="157" spans="2:3" x14ac:dyDescent="0.3">
      <c r="B157" s="32" t="s">
        <v>589</v>
      </c>
      <c r="C157" s="32">
        <v>9206</v>
      </c>
    </row>
    <row r="158" spans="2:3" x14ac:dyDescent="0.3">
      <c r="B158" s="32" t="s">
        <v>422</v>
      </c>
      <c r="C158" s="32">
        <v>4203</v>
      </c>
    </row>
    <row r="159" spans="2:3" x14ac:dyDescent="0.3">
      <c r="B159" s="32" t="s">
        <v>535</v>
      </c>
      <c r="C159" s="32">
        <v>8106</v>
      </c>
    </row>
    <row r="160" spans="2:3" x14ac:dyDescent="0.3">
      <c r="B160" s="32" t="s">
        <v>590</v>
      </c>
      <c r="C160" s="32">
        <v>9207</v>
      </c>
    </row>
    <row r="161" spans="2:3" x14ac:dyDescent="0.3">
      <c r="B161" s="32" t="s">
        <v>474</v>
      </c>
      <c r="C161" s="32">
        <v>6108</v>
      </c>
    </row>
    <row r="162" spans="2:3" x14ac:dyDescent="0.3">
      <c r="B162" s="32" t="s">
        <v>650</v>
      </c>
      <c r="C162" s="32">
        <v>13118</v>
      </c>
    </row>
    <row r="163" spans="2:3" x14ac:dyDescent="0.3">
      <c r="B163" s="32" t="s">
        <v>705</v>
      </c>
      <c r="C163" s="32">
        <v>14105</v>
      </c>
    </row>
    <row r="164" spans="2:3" x14ac:dyDescent="0.3">
      <c r="B164" s="32" t="s">
        <v>651</v>
      </c>
      <c r="C164" s="32">
        <v>13119</v>
      </c>
    </row>
    <row r="165" spans="2:3" x14ac:dyDescent="0.3">
      <c r="B165" s="32" t="s">
        <v>475</v>
      </c>
      <c r="C165" s="32">
        <v>6109</v>
      </c>
    </row>
    <row r="166" spans="2:3" x14ac:dyDescent="0.3">
      <c r="B166" s="32" t="s">
        <v>499</v>
      </c>
      <c r="C166" s="32">
        <v>6204</v>
      </c>
    </row>
    <row r="167" spans="2:3" x14ac:dyDescent="0.3">
      <c r="B167" s="32" t="s">
        <v>404</v>
      </c>
      <c r="C167" s="32">
        <v>2302</v>
      </c>
    </row>
    <row r="168" spans="2:3" x14ac:dyDescent="0.3">
      <c r="B168" s="32" t="s">
        <v>688</v>
      </c>
      <c r="C168" s="32">
        <v>13504</v>
      </c>
    </row>
    <row r="169" spans="2:3" x14ac:dyDescent="0.3">
      <c r="B169" s="32" t="s">
        <v>706</v>
      </c>
      <c r="C169" s="32">
        <v>14106</v>
      </c>
    </row>
    <row r="170" spans="2:3" x14ac:dyDescent="0.3">
      <c r="B170" s="32" t="s">
        <v>504</v>
      </c>
      <c r="C170" s="32">
        <v>7105</v>
      </c>
    </row>
    <row r="171" spans="2:3" x14ac:dyDescent="0.3">
      <c r="B171" s="32" t="s">
        <v>602</v>
      </c>
      <c r="C171" s="32">
        <v>10108</v>
      </c>
    </row>
    <row r="172" spans="2:3" x14ac:dyDescent="0.3">
      <c r="B172" s="32" t="s">
        <v>397</v>
      </c>
      <c r="C172" s="32">
        <v>2102</v>
      </c>
    </row>
    <row r="173" spans="2:3" x14ac:dyDescent="0.3">
      <c r="B173" s="32" t="s">
        <v>573</v>
      </c>
      <c r="C173" s="32">
        <v>9110</v>
      </c>
    </row>
    <row r="174" spans="2:3" x14ac:dyDescent="0.3">
      <c r="B174" s="32" t="s">
        <v>685</v>
      </c>
      <c r="C174" s="32">
        <v>13501</v>
      </c>
    </row>
    <row r="175" spans="2:3" x14ac:dyDescent="0.3">
      <c r="B175" s="32" t="s">
        <v>516</v>
      </c>
      <c r="C175" s="32">
        <v>7304</v>
      </c>
    </row>
    <row r="176" spans="2:3" x14ac:dyDescent="0.3">
      <c r="B176" s="32" t="s">
        <v>426</v>
      </c>
      <c r="C176" s="32">
        <v>4303</v>
      </c>
    </row>
    <row r="177" spans="2:3" x14ac:dyDescent="0.3">
      <c r="B177" s="32" t="s">
        <v>476</v>
      </c>
      <c r="C177" s="32">
        <v>6110</v>
      </c>
    </row>
    <row r="178" spans="2:3" x14ac:dyDescent="0.3">
      <c r="B178" s="32" t="s">
        <v>551</v>
      </c>
      <c r="C178" s="32">
        <v>8305</v>
      </c>
    </row>
    <row r="179" spans="2:3" x14ac:dyDescent="0.3">
      <c r="B179" s="32" t="s">
        <v>552</v>
      </c>
      <c r="C179" s="32">
        <v>8306</v>
      </c>
    </row>
    <row r="180" spans="2:3" x14ac:dyDescent="0.3">
      <c r="B180" s="32" t="s">
        <v>493</v>
      </c>
      <c r="C180" s="32">
        <v>6305</v>
      </c>
    </row>
    <row r="181" spans="2:3" x14ac:dyDescent="0.3">
      <c r="B181" s="32" t="s">
        <v>643</v>
      </c>
      <c r="C181" s="32">
        <v>12401</v>
      </c>
    </row>
    <row r="182" spans="2:3" x14ac:dyDescent="0.3">
      <c r="B182" s="32" t="s">
        <v>487</v>
      </c>
      <c r="C182" s="32">
        <v>6205</v>
      </c>
    </row>
    <row r="183" spans="2:3" x14ac:dyDescent="0.3">
      <c r="B183" s="32" t="s">
        <v>553</v>
      </c>
      <c r="C183" s="32">
        <v>8307</v>
      </c>
    </row>
    <row r="184" spans="2:3" x14ac:dyDescent="0.3">
      <c r="B184" s="32" t="s">
        <v>720</v>
      </c>
      <c r="C184" s="32">
        <v>16204</v>
      </c>
    </row>
    <row r="185" spans="2:3" x14ac:dyDescent="0.3">
      <c r="B185" s="32" t="s">
        <v>450</v>
      </c>
      <c r="C185" s="32">
        <v>5506</v>
      </c>
    </row>
    <row r="186" spans="2:3" x14ac:dyDescent="0.3">
      <c r="B186" s="32" t="s">
        <v>574</v>
      </c>
      <c r="C186" s="32">
        <v>9111</v>
      </c>
    </row>
    <row r="187" spans="2:3" x14ac:dyDescent="0.3">
      <c r="B187" s="32" t="s">
        <v>721</v>
      </c>
      <c r="C187" s="32">
        <v>16303</v>
      </c>
    </row>
    <row r="188" spans="2:3" x14ac:dyDescent="0.3">
      <c r="B188" s="32" t="s">
        <v>652</v>
      </c>
      <c r="C188" s="32">
        <v>13120</v>
      </c>
    </row>
    <row r="189" spans="2:3" x14ac:dyDescent="0.3">
      <c r="B189" s="32" t="s">
        <v>630</v>
      </c>
      <c r="C189" s="32">
        <v>11302</v>
      </c>
    </row>
    <row r="190" spans="2:3" x14ac:dyDescent="0.3">
      <c r="B190" s="32" t="s">
        <v>477</v>
      </c>
      <c r="C190" s="32">
        <v>6111</v>
      </c>
    </row>
    <row r="191" spans="2:3" x14ac:dyDescent="0.3">
      <c r="B191" s="32" t="s">
        <v>401</v>
      </c>
      <c r="C191" s="32">
        <v>2202</v>
      </c>
    </row>
    <row r="192" spans="2:3" x14ac:dyDescent="0.3">
      <c r="B192" s="32" t="s">
        <v>464</v>
      </c>
      <c r="C192" s="32">
        <v>5803</v>
      </c>
    </row>
    <row r="193" spans="2:3" x14ac:dyDescent="0.3">
      <c r="B193" s="32" t="s">
        <v>614</v>
      </c>
      <c r="C193" s="32">
        <v>10301</v>
      </c>
    </row>
    <row r="194" spans="2:3" x14ac:dyDescent="0.3">
      <c r="B194" s="32" t="s">
        <v>424</v>
      </c>
      <c r="C194" s="32">
        <v>4301</v>
      </c>
    </row>
    <row r="195" spans="2:3" x14ac:dyDescent="0.3">
      <c r="B195" s="32" t="s">
        <v>693</v>
      </c>
      <c r="C195" s="32">
        <v>13604</v>
      </c>
    </row>
    <row r="196" spans="2:3" x14ac:dyDescent="0.3">
      <c r="B196" s="32" t="s">
        <v>575</v>
      </c>
      <c r="C196" s="32">
        <v>9112</v>
      </c>
    </row>
    <row r="197" spans="2:3" x14ac:dyDescent="0.3">
      <c r="B197" s="32" t="s">
        <v>418</v>
      </c>
      <c r="C197" s="32">
        <v>4105</v>
      </c>
    </row>
    <row r="198" spans="2:3" x14ac:dyDescent="0.3">
      <c r="B198" s="32" t="s">
        <v>707</v>
      </c>
      <c r="C198" s="32">
        <v>14107</v>
      </c>
    </row>
    <row r="199" spans="2:3" x14ac:dyDescent="0.3">
      <c r="B199" s="32" t="s">
        <v>684</v>
      </c>
      <c r="C199" s="32">
        <v>13404</v>
      </c>
    </row>
    <row r="200" spans="2:3" x14ac:dyDescent="0.3">
      <c r="B200" s="32" t="s">
        <v>624</v>
      </c>
      <c r="C200" s="32">
        <v>10404</v>
      </c>
    </row>
    <row r="201" spans="2:3" x14ac:dyDescent="0.3">
      <c r="B201" s="32" t="s">
        <v>494</v>
      </c>
      <c r="C201" s="32">
        <v>6306</v>
      </c>
    </row>
    <row r="202" spans="2:3" x14ac:dyDescent="0.3">
      <c r="B202" s="32" t="s">
        <v>708</v>
      </c>
      <c r="C202" s="32">
        <v>14108</v>
      </c>
    </row>
    <row r="203" spans="2:3" x14ac:dyDescent="0.3">
      <c r="B203" s="32" t="s">
        <v>459</v>
      </c>
      <c r="C203" s="32">
        <v>5704</v>
      </c>
    </row>
    <row r="204" spans="2:3" x14ac:dyDescent="0.3">
      <c r="B204" s="32" t="s">
        <v>444</v>
      </c>
      <c r="C204" s="32">
        <v>5403</v>
      </c>
    </row>
    <row r="205" spans="2:3" x14ac:dyDescent="0.3">
      <c r="B205" s="32" t="s">
        <v>488</v>
      </c>
      <c r="C205" s="32">
        <v>6206</v>
      </c>
    </row>
    <row r="206" spans="2:3" x14ac:dyDescent="0.3">
      <c r="B206" s="32" t="s">
        <v>525</v>
      </c>
      <c r="C206" s="32">
        <v>7404</v>
      </c>
    </row>
    <row r="207" spans="2:3" x14ac:dyDescent="0.3">
      <c r="B207" s="32" t="s">
        <v>695</v>
      </c>
      <c r="C207" s="32">
        <v>13121</v>
      </c>
    </row>
    <row r="208" spans="2:3" x14ac:dyDescent="0.3">
      <c r="B208" s="32" t="s">
        <v>505</v>
      </c>
      <c r="C208" s="32">
        <v>7106</v>
      </c>
    </row>
    <row r="209" spans="2:3" x14ac:dyDescent="0.3">
      <c r="B209" s="32" t="s">
        <v>512</v>
      </c>
      <c r="C209" s="32">
        <v>7203</v>
      </c>
    </row>
    <row r="210" spans="2:3" x14ac:dyDescent="0.3">
      <c r="B210" s="32" t="s">
        <v>722</v>
      </c>
      <c r="C210" s="32">
        <v>16105</v>
      </c>
    </row>
    <row r="211" spans="2:3" x14ac:dyDescent="0.3">
      <c r="B211" s="32" t="s">
        <v>506</v>
      </c>
      <c r="C211" s="32">
        <v>7107</v>
      </c>
    </row>
    <row r="212" spans="2:3" x14ac:dyDescent="0.3">
      <c r="B212" s="32" t="s">
        <v>536</v>
      </c>
      <c r="C212" s="32">
        <v>8107</v>
      </c>
    </row>
    <row r="213" spans="2:3" x14ac:dyDescent="0.3">
      <c r="B213" s="32" t="s">
        <v>694</v>
      </c>
      <c r="C213" s="32">
        <v>13605</v>
      </c>
    </row>
    <row r="214" spans="2:3" x14ac:dyDescent="0.3">
      <c r="B214" s="32" t="s">
        <v>653</v>
      </c>
      <c r="C214" s="32">
        <v>13122</v>
      </c>
    </row>
    <row r="215" spans="2:3" x14ac:dyDescent="0.3">
      <c r="B215" s="32" t="s">
        <v>495</v>
      </c>
      <c r="C215" s="32">
        <v>6307</v>
      </c>
    </row>
    <row r="216" spans="2:3" x14ac:dyDescent="0.3">
      <c r="B216" s="32" t="s">
        <v>576</v>
      </c>
      <c r="C216" s="32">
        <v>9113</v>
      </c>
    </row>
    <row r="217" spans="2:3" x14ac:dyDescent="0.3">
      <c r="B217" s="32" t="s">
        <v>445</v>
      </c>
      <c r="C217" s="32">
        <v>5404</v>
      </c>
    </row>
    <row r="218" spans="2:3" x14ac:dyDescent="0.3">
      <c r="B218" s="32" t="s">
        <v>478</v>
      </c>
      <c r="C218" s="32">
        <v>6112</v>
      </c>
    </row>
    <row r="219" spans="2:3" x14ac:dyDescent="0.3">
      <c r="B219" s="32" t="s">
        <v>392</v>
      </c>
      <c r="C219" s="32">
        <v>1405</v>
      </c>
    </row>
    <row r="220" spans="2:3" x14ac:dyDescent="0.3">
      <c r="B220" s="32" t="s">
        <v>479</v>
      </c>
      <c r="C220" s="32">
        <v>6113</v>
      </c>
    </row>
    <row r="221" spans="2:3" x14ac:dyDescent="0.3">
      <c r="B221" s="32" t="s">
        <v>484</v>
      </c>
      <c r="C221" s="32">
        <v>6201</v>
      </c>
    </row>
    <row r="222" spans="2:3" x14ac:dyDescent="0.3">
      <c r="B222" s="32" t="s">
        <v>723</v>
      </c>
      <c r="C222" s="32">
        <v>16106</v>
      </c>
    </row>
    <row r="223" spans="2:3" x14ac:dyDescent="0.3">
      <c r="B223" s="32" t="s">
        <v>676</v>
      </c>
      <c r="C223" s="32">
        <v>13202</v>
      </c>
    </row>
    <row r="224" spans="2:3" x14ac:dyDescent="0.3">
      <c r="B224" s="32" t="s">
        <v>577</v>
      </c>
      <c r="C224" s="32">
        <v>9114</v>
      </c>
    </row>
    <row r="225" spans="2:3" x14ac:dyDescent="0.3">
      <c r="B225" s="32" t="s">
        <v>496</v>
      </c>
      <c r="C225" s="32">
        <v>6308</v>
      </c>
    </row>
    <row r="226" spans="2:3" x14ac:dyDescent="0.3">
      <c r="B226" s="32" t="s">
        <v>724</v>
      </c>
      <c r="C226" s="32">
        <v>16205</v>
      </c>
    </row>
    <row r="227" spans="2:3" x14ac:dyDescent="0.3">
      <c r="B227" s="32" t="s">
        <v>640</v>
      </c>
      <c r="C227" s="32">
        <v>12301</v>
      </c>
    </row>
    <row r="228" spans="2:3" x14ac:dyDescent="0.3">
      <c r="B228" s="32" t="s">
        <v>394</v>
      </c>
      <c r="C228" s="32">
        <v>1401</v>
      </c>
    </row>
    <row r="229" spans="2:3" x14ac:dyDescent="0.3">
      <c r="B229" s="32" t="s">
        <v>641</v>
      </c>
      <c r="C229" s="32">
        <v>12302</v>
      </c>
    </row>
    <row r="230" spans="2:3" x14ac:dyDescent="0.3">
      <c r="B230" s="32" t="s">
        <v>654</v>
      </c>
      <c r="C230" s="32">
        <v>13123</v>
      </c>
    </row>
    <row r="231" spans="2:3" x14ac:dyDescent="0.3">
      <c r="B231" s="32" t="s">
        <v>434</v>
      </c>
      <c r="C231" s="32">
        <v>5105</v>
      </c>
    </row>
    <row r="232" spans="2:3" x14ac:dyDescent="0.3">
      <c r="B232" s="32" t="s">
        <v>578</v>
      </c>
      <c r="C232" s="32">
        <v>9115</v>
      </c>
    </row>
    <row r="233" spans="2:3" x14ac:dyDescent="0.3">
      <c r="B233" s="32" t="s">
        <v>655</v>
      </c>
      <c r="C233" s="32">
        <v>13124</v>
      </c>
    </row>
    <row r="234" spans="2:3" x14ac:dyDescent="0.3">
      <c r="B234" s="32" t="s">
        <v>645</v>
      </c>
      <c r="C234" s="32">
        <v>13201</v>
      </c>
    </row>
    <row r="235" spans="2:3" x14ac:dyDescent="0.3">
      <c r="B235" s="32" t="s">
        <v>595</v>
      </c>
      <c r="C235" s="32">
        <v>10101</v>
      </c>
    </row>
    <row r="236" spans="2:3" x14ac:dyDescent="0.3">
      <c r="B236" s="32" t="s">
        <v>615</v>
      </c>
      <c r="C236" s="32">
        <v>10302</v>
      </c>
    </row>
    <row r="237" spans="2:3" x14ac:dyDescent="0.3">
      <c r="B237" s="32" t="s">
        <v>603</v>
      </c>
      <c r="C237" s="32">
        <v>10109</v>
      </c>
    </row>
    <row r="238" spans="2:3" x14ac:dyDescent="0.3">
      <c r="B238" s="32" t="s">
        <v>497</v>
      </c>
      <c r="C238" s="32">
        <v>6309</v>
      </c>
    </row>
    <row r="239" spans="2:3" x14ac:dyDescent="0.3">
      <c r="B239" s="32" t="s">
        <v>427</v>
      </c>
      <c r="C239" s="32">
        <v>4304</v>
      </c>
    </row>
    <row r="240" spans="2:3" x14ac:dyDescent="0.3">
      <c r="B240" s="32" t="s">
        <v>635</v>
      </c>
      <c r="C240" s="32">
        <v>12101</v>
      </c>
    </row>
    <row r="241" spans="2:3" x14ac:dyDescent="0.3">
      <c r="B241" s="32" t="s">
        <v>609</v>
      </c>
      <c r="C241" s="32">
        <v>10206</v>
      </c>
    </row>
    <row r="242" spans="2:3" x14ac:dyDescent="0.3">
      <c r="B242" s="32" t="s">
        <v>591</v>
      </c>
      <c r="C242" s="32">
        <v>9208</v>
      </c>
    </row>
    <row r="243" spans="2:3" x14ac:dyDescent="0.3">
      <c r="B243" s="32" t="s">
        <v>616</v>
      </c>
      <c r="C243" s="32">
        <v>10303</v>
      </c>
    </row>
    <row r="244" spans="2:3" x14ac:dyDescent="0.3">
      <c r="B244" s="32" t="s">
        <v>460</v>
      </c>
      <c r="C244" s="32">
        <v>5705</v>
      </c>
    </row>
    <row r="245" spans="2:3" x14ac:dyDescent="0.3">
      <c r="B245" s="32" t="s">
        <v>711</v>
      </c>
      <c r="C245" s="32">
        <v>15201</v>
      </c>
    </row>
    <row r="246" spans="2:3" x14ac:dyDescent="0.3">
      <c r="B246" s="32" t="s">
        <v>617</v>
      </c>
      <c r="C246" s="32">
        <v>10304</v>
      </c>
    </row>
    <row r="247" spans="2:3" x14ac:dyDescent="0.3">
      <c r="B247" s="32" t="s">
        <v>610</v>
      </c>
      <c r="C247" s="32">
        <v>10207</v>
      </c>
    </row>
    <row r="248" spans="2:3" x14ac:dyDescent="0.3">
      <c r="B248" s="32" t="s">
        <v>611</v>
      </c>
      <c r="C248" s="32">
        <v>10208</v>
      </c>
    </row>
    <row r="249" spans="2:3" x14ac:dyDescent="0.3">
      <c r="B249" s="32" t="s">
        <v>612</v>
      </c>
      <c r="C249" s="32">
        <v>10209</v>
      </c>
    </row>
    <row r="250" spans="2:3" x14ac:dyDescent="0.3">
      <c r="B250" s="32" t="s">
        <v>554</v>
      </c>
      <c r="C250" s="32">
        <v>8308</v>
      </c>
    </row>
    <row r="251" spans="2:3" x14ac:dyDescent="0.3">
      <c r="B251" s="32" t="s">
        <v>656</v>
      </c>
      <c r="C251" s="32">
        <v>13125</v>
      </c>
    </row>
    <row r="252" spans="2:3" x14ac:dyDescent="0.3">
      <c r="B252" s="32" t="s">
        <v>555</v>
      </c>
      <c r="C252" s="32">
        <v>8309</v>
      </c>
    </row>
    <row r="253" spans="2:3" x14ac:dyDescent="0.3">
      <c r="B253" s="32" t="s">
        <v>725</v>
      </c>
      <c r="C253" s="32">
        <v>16107</v>
      </c>
    </row>
    <row r="254" spans="2:3" x14ac:dyDescent="0.3">
      <c r="B254" s="32" t="s">
        <v>447</v>
      </c>
      <c r="C254" s="32">
        <v>5501</v>
      </c>
    </row>
    <row r="255" spans="2:3" x14ac:dyDescent="0.3">
      <c r="B255" s="32" t="s">
        <v>462</v>
      </c>
      <c r="C255" s="32">
        <v>5801</v>
      </c>
    </row>
    <row r="256" spans="2:3" x14ac:dyDescent="0.3">
      <c r="B256" s="32" t="s">
        <v>613</v>
      </c>
      <c r="C256" s="32">
        <v>10210</v>
      </c>
    </row>
    <row r="257" spans="2:3" x14ac:dyDescent="0.3">
      <c r="B257" s="32" t="s">
        <v>480</v>
      </c>
      <c r="C257" s="32">
        <v>6114</v>
      </c>
    </row>
    <row r="258" spans="2:3" x14ac:dyDescent="0.3">
      <c r="B258" s="32" t="s">
        <v>657</v>
      </c>
      <c r="C258" s="32">
        <v>13126</v>
      </c>
    </row>
    <row r="259" spans="2:3" x14ac:dyDescent="0.3">
      <c r="B259" s="32" t="s">
        <v>435</v>
      </c>
      <c r="C259" s="32">
        <v>5107</v>
      </c>
    </row>
    <row r="260" spans="2:3" x14ac:dyDescent="0.3">
      <c r="B260" s="32" t="s">
        <v>726</v>
      </c>
      <c r="C260" s="32">
        <v>16201</v>
      </c>
    </row>
    <row r="261" spans="2:3" x14ac:dyDescent="0.3">
      <c r="B261" s="32" t="s">
        <v>467</v>
      </c>
      <c r="C261" s="32">
        <v>6101</v>
      </c>
    </row>
    <row r="262" spans="2:3" x14ac:dyDescent="0.3">
      <c r="B262" s="32" t="s">
        <v>733</v>
      </c>
      <c r="C262" s="32">
        <v>16206</v>
      </c>
    </row>
    <row r="263" spans="2:3" x14ac:dyDescent="0.3">
      <c r="B263" s="32" t="s">
        <v>517</v>
      </c>
      <c r="C263" s="32">
        <v>7305</v>
      </c>
    </row>
    <row r="264" spans="2:3" x14ac:dyDescent="0.3">
      <c r="B264" s="32" t="s">
        <v>658</v>
      </c>
      <c r="C264" s="32">
        <v>13127</v>
      </c>
    </row>
    <row r="265" spans="2:3" x14ac:dyDescent="0.3">
      <c r="B265" s="32" t="s">
        <v>592</v>
      </c>
      <c r="C265" s="32">
        <v>9209</v>
      </c>
    </row>
    <row r="266" spans="2:3" x14ac:dyDescent="0.3">
      <c r="B266" s="32" t="s">
        <v>659</v>
      </c>
      <c r="C266" s="32">
        <v>13128</v>
      </c>
    </row>
    <row r="267" spans="2:3" x14ac:dyDescent="0.3">
      <c r="B267" s="32" t="s">
        <v>481</v>
      </c>
      <c r="C267" s="32">
        <v>6115</v>
      </c>
    </row>
    <row r="268" spans="2:3" x14ac:dyDescent="0.3">
      <c r="B268" s="32" t="s">
        <v>482</v>
      </c>
      <c r="C268" s="32">
        <v>6116</v>
      </c>
    </row>
    <row r="269" spans="2:3" x14ac:dyDescent="0.3">
      <c r="B269" s="32" t="s">
        <v>526</v>
      </c>
      <c r="C269" s="32">
        <v>7405</v>
      </c>
    </row>
    <row r="270" spans="2:3" x14ac:dyDescent="0.3">
      <c r="B270" s="32" t="s">
        <v>440</v>
      </c>
      <c r="C270" s="32">
        <v>5303</v>
      </c>
    </row>
    <row r="271" spans="2:3" x14ac:dyDescent="0.3">
      <c r="B271" s="32" t="s">
        <v>699</v>
      </c>
      <c r="C271" s="32">
        <v>14204</v>
      </c>
    </row>
    <row r="272" spans="2:3" x14ac:dyDescent="0.3">
      <c r="B272" s="32" t="s">
        <v>507</v>
      </c>
      <c r="C272" s="32">
        <v>7108</v>
      </c>
    </row>
    <row r="273" spans="2:3" x14ac:dyDescent="0.3">
      <c r="B273" s="32" t="s">
        <v>428</v>
      </c>
      <c r="C273" s="32">
        <v>4305</v>
      </c>
    </row>
    <row r="274" spans="2:3" x14ac:dyDescent="0.3">
      <c r="B274" s="32" t="s">
        <v>633</v>
      </c>
      <c r="C274" s="32">
        <v>11402</v>
      </c>
    </row>
    <row r="275" spans="2:3" x14ac:dyDescent="0.3">
      <c r="B275" s="32" t="s">
        <v>618</v>
      </c>
      <c r="C275" s="32">
        <v>10305</v>
      </c>
    </row>
    <row r="276" spans="2:3" x14ac:dyDescent="0.3">
      <c r="B276" s="32" t="s">
        <v>637</v>
      </c>
      <c r="C276" s="32">
        <v>12103</v>
      </c>
    </row>
    <row r="277" spans="2:3" x14ac:dyDescent="0.3">
      <c r="B277" s="32" t="s">
        <v>518</v>
      </c>
      <c r="C277" s="32">
        <v>7306</v>
      </c>
    </row>
    <row r="278" spans="2:3" x14ac:dyDescent="0.3">
      <c r="B278" s="32" t="s">
        <v>579</v>
      </c>
      <c r="C278" s="32">
        <v>9116</v>
      </c>
    </row>
    <row r="279" spans="2:3" x14ac:dyDescent="0.3">
      <c r="B279" s="32" t="s">
        <v>519</v>
      </c>
      <c r="C279" s="32">
        <v>7307</v>
      </c>
    </row>
    <row r="280" spans="2:3" x14ac:dyDescent="0.3">
      <c r="B280" s="32" t="s">
        <v>423</v>
      </c>
      <c r="C280" s="32">
        <v>4204</v>
      </c>
    </row>
    <row r="281" spans="2:3" x14ac:dyDescent="0.3">
      <c r="B281" s="32" t="s">
        <v>451</v>
      </c>
      <c r="C281" s="32">
        <v>5601</v>
      </c>
    </row>
    <row r="282" spans="2:3" x14ac:dyDescent="0.3">
      <c r="B282" s="32" t="s">
        <v>681</v>
      </c>
      <c r="C282" s="32">
        <v>13401</v>
      </c>
    </row>
    <row r="283" spans="2:3" x14ac:dyDescent="0.3">
      <c r="B283" s="32" t="s">
        <v>727</v>
      </c>
      <c r="C283" s="32">
        <v>16301</v>
      </c>
    </row>
    <row r="284" spans="2:3" x14ac:dyDescent="0.3">
      <c r="B284" s="32" t="s">
        <v>508</v>
      </c>
      <c r="C284" s="32">
        <v>7109</v>
      </c>
    </row>
    <row r="285" spans="2:3" x14ac:dyDescent="0.3">
      <c r="B285" s="32" t="s">
        <v>441</v>
      </c>
      <c r="C285" s="32">
        <v>5304</v>
      </c>
    </row>
    <row r="286" spans="2:3" x14ac:dyDescent="0.3">
      <c r="B286" s="32" t="s">
        <v>728</v>
      </c>
      <c r="C286" s="32">
        <v>16304</v>
      </c>
    </row>
    <row r="287" spans="2:3" x14ac:dyDescent="0.3">
      <c r="B287" s="32" t="s">
        <v>457</v>
      </c>
      <c r="C287" s="32">
        <v>5701</v>
      </c>
    </row>
    <row r="288" spans="2:3" x14ac:dyDescent="0.3">
      <c r="B288" s="32" t="s">
        <v>489</v>
      </c>
      <c r="C288" s="32">
        <v>6301</v>
      </c>
    </row>
    <row r="289" spans="2:3" x14ac:dyDescent="0.3">
      <c r="B289" s="32" t="s">
        <v>638</v>
      </c>
      <c r="C289" s="32">
        <v>12104</v>
      </c>
    </row>
    <row r="290" spans="2:3" x14ac:dyDescent="0.3">
      <c r="B290" s="32" t="s">
        <v>729</v>
      </c>
      <c r="C290" s="32">
        <v>16108</v>
      </c>
    </row>
    <row r="291" spans="2:3" x14ac:dyDescent="0.3">
      <c r="B291" s="32" t="s">
        <v>527</v>
      </c>
      <c r="C291" s="32">
        <v>7406</v>
      </c>
    </row>
    <row r="292" spans="2:3" x14ac:dyDescent="0.3">
      <c r="B292" s="32" t="s">
        <v>660</v>
      </c>
      <c r="C292" s="32">
        <v>13129</v>
      </c>
    </row>
    <row r="293" spans="2:3" x14ac:dyDescent="0.3">
      <c r="B293" s="32" t="s">
        <v>677</v>
      </c>
      <c r="C293" s="32">
        <v>13203</v>
      </c>
    </row>
    <row r="294" spans="2:3" x14ac:dyDescent="0.3">
      <c r="B294" s="32" t="s">
        <v>619</v>
      </c>
      <c r="C294" s="32">
        <v>10306</v>
      </c>
    </row>
    <row r="295" spans="2:3" x14ac:dyDescent="0.3">
      <c r="B295" s="32" t="s">
        <v>661</v>
      </c>
      <c r="C295" s="32">
        <v>13130</v>
      </c>
    </row>
    <row r="296" spans="2:3" x14ac:dyDescent="0.3">
      <c r="B296" s="32" t="s">
        <v>730</v>
      </c>
      <c r="C296" s="32">
        <v>16305</v>
      </c>
    </row>
    <row r="297" spans="2:3" x14ac:dyDescent="0.3">
      <c r="B297" s="32" t="s">
        <v>620</v>
      </c>
      <c r="C297" s="32">
        <v>10307</v>
      </c>
    </row>
    <row r="298" spans="2:3" x14ac:dyDescent="0.3">
      <c r="B298" s="32" t="s">
        <v>689</v>
      </c>
      <c r="C298" s="32">
        <v>13505</v>
      </c>
    </row>
    <row r="299" spans="2:3" x14ac:dyDescent="0.3">
      <c r="B299" s="32" t="s">
        <v>402</v>
      </c>
      <c r="C299" s="32">
        <v>2203</v>
      </c>
    </row>
    <row r="300" spans="2:3" x14ac:dyDescent="0.3">
      <c r="B300" s="32" t="s">
        <v>537</v>
      </c>
      <c r="C300" s="32">
        <v>8108</v>
      </c>
    </row>
    <row r="301" spans="2:3" x14ac:dyDescent="0.3">
      <c r="B301" s="32" t="s">
        <v>509</v>
      </c>
      <c r="C301" s="32">
        <v>7110</v>
      </c>
    </row>
    <row r="302" spans="2:3" x14ac:dyDescent="0.3">
      <c r="B302" s="32" t="s">
        <v>665</v>
      </c>
      <c r="C302" s="32">
        <v>13131</v>
      </c>
    </row>
    <row r="303" spans="2:3" x14ac:dyDescent="0.3">
      <c r="B303" s="32" t="s">
        <v>556</v>
      </c>
      <c r="C303" s="32">
        <v>8310</v>
      </c>
    </row>
    <row r="304" spans="2:3" x14ac:dyDescent="0.3">
      <c r="B304" s="32" t="s">
        <v>483</v>
      </c>
      <c r="C304" s="32">
        <v>6117</v>
      </c>
    </row>
    <row r="305" spans="2:3" x14ac:dyDescent="0.3">
      <c r="B305" s="32" t="s">
        <v>557</v>
      </c>
      <c r="C305" s="32">
        <v>8311</v>
      </c>
    </row>
    <row r="306" spans="2:3" x14ac:dyDescent="0.3">
      <c r="B306" s="32" t="s">
        <v>498</v>
      </c>
      <c r="C306" s="32">
        <v>6310</v>
      </c>
    </row>
    <row r="307" spans="2:3" x14ac:dyDescent="0.3">
      <c r="B307" s="32" t="s">
        <v>538</v>
      </c>
      <c r="C307" s="32">
        <v>8109</v>
      </c>
    </row>
    <row r="308" spans="2:3" x14ac:dyDescent="0.3">
      <c r="B308" s="32" t="s">
        <v>461</v>
      </c>
      <c r="C308" s="32">
        <v>5706</v>
      </c>
    </row>
    <row r="309" spans="2:3" x14ac:dyDescent="0.3">
      <c r="B309" s="32" t="s">
        <v>666</v>
      </c>
      <c r="C309" s="32">
        <v>13101</v>
      </c>
    </row>
    <row r="310" spans="2:3" x14ac:dyDescent="0.3">
      <c r="B310" s="32" t="s">
        <v>456</v>
      </c>
      <c r="C310" s="32">
        <v>5606</v>
      </c>
    </row>
    <row r="311" spans="2:3" x14ac:dyDescent="0.3">
      <c r="B311" s="32" t="s">
        <v>398</v>
      </c>
      <c r="C311" s="32">
        <v>2103</v>
      </c>
    </row>
    <row r="312" spans="2:3" x14ac:dyDescent="0.3">
      <c r="B312" s="32" t="s">
        <v>690</v>
      </c>
      <c r="C312" s="32">
        <v>13601</v>
      </c>
    </row>
    <row r="313" spans="2:3" x14ac:dyDescent="0.3">
      <c r="B313" s="32" t="s">
        <v>500</v>
      </c>
      <c r="C313" s="32">
        <v>7101</v>
      </c>
    </row>
    <row r="314" spans="2:3" x14ac:dyDescent="0.3">
      <c r="B314" s="32" t="s">
        <v>539</v>
      </c>
      <c r="C314" s="32">
        <v>8110</v>
      </c>
    </row>
    <row r="315" spans="2:3" x14ac:dyDescent="0.3">
      <c r="B315" s="32" t="s">
        <v>399</v>
      </c>
      <c r="C315" s="32">
        <v>2104</v>
      </c>
    </row>
    <row r="316" spans="2:3" x14ac:dyDescent="0.3">
      <c r="B316" s="32" t="s">
        <v>564</v>
      </c>
      <c r="C316" s="32">
        <v>9101</v>
      </c>
    </row>
    <row r="317" spans="2:3" x14ac:dyDescent="0.3">
      <c r="B317" s="32" t="s">
        <v>520</v>
      </c>
      <c r="C317" s="32">
        <v>7308</v>
      </c>
    </row>
    <row r="318" spans="2:3" x14ac:dyDescent="0.3">
      <c r="B318" s="32" t="s">
        <v>580</v>
      </c>
      <c r="C318" s="32">
        <v>9117</v>
      </c>
    </row>
    <row r="319" spans="2:3" x14ac:dyDescent="0.3">
      <c r="B319" s="32" t="s">
        <v>408</v>
      </c>
      <c r="C319" s="32">
        <v>3103</v>
      </c>
    </row>
    <row r="320" spans="2:3" x14ac:dyDescent="0.3">
      <c r="B320" s="32" t="s">
        <v>680</v>
      </c>
      <c r="C320" s="32">
        <v>13303</v>
      </c>
    </row>
    <row r="321" spans="2:3" x14ac:dyDescent="0.3">
      <c r="B321" s="32" t="s">
        <v>642</v>
      </c>
      <c r="C321" s="32">
        <v>12303</v>
      </c>
    </row>
    <row r="322" spans="2:3" x14ac:dyDescent="0.3">
      <c r="B322" s="32" t="s">
        <v>562</v>
      </c>
      <c r="C322" s="32">
        <v>8207</v>
      </c>
    </row>
    <row r="323" spans="2:3" x14ac:dyDescent="0.3">
      <c r="B323" s="32" t="s">
        <v>403</v>
      </c>
      <c r="C323" s="32">
        <v>2301</v>
      </c>
    </row>
    <row r="324" spans="2:3" x14ac:dyDescent="0.3">
      <c r="B324" s="32" t="s">
        <v>581</v>
      </c>
      <c r="C324" s="32">
        <v>9118</v>
      </c>
    </row>
    <row r="325" spans="2:3" x14ac:dyDescent="0.3">
      <c r="B325" s="32" t="s">
        <v>540</v>
      </c>
      <c r="C325" s="32">
        <v>8111</v>
      </c>
    </row>
    <row r="326" spans="2:3" x14ac:dyDescent="0.3">
      <c r="B326" s="32" t="s">
        <v>644</v>
      </c>
      <c r="C326" s="32">
        <v>12402</v>
      </c>
    </row>
    <row r="327" spans="2:3" x14ac:dyDescent="0.3">
      <c r="B327" s="32" t="s">
        <v>631</v>
      </c>
      <c r="C327" s="32">
        <v>11303</v>
      </c>
    </row>
    <row r="328" spans="2:3" x14ac:dyDescent="0.3">
      <c r="B328" s="32" t="s">
        <v>593</v>
      </c>
      <c r="C328" s="32">
        <v>9210</v>
      </c>
    </row>
    <row r="329" spans="2:3" x14ac:dyDescent="0.3">
      <c r="B329" s="32" t="s">
        <v>731</v>
      </c>
      <c r="C329" s="32">
        <v>16207</v>
      </c>
    </row>
    <row r="330" spans="2:3" x14ac:dyDescent="0.3">
      <c r="B330" s="32" t="s">
        <v>558</v>
      </c>
      <c r="C330" s="32">
        <v>8312</v>
      </c>
    </row>
    <row r="331" spans="2:3" x14ac:dyDescent="0.3">
      <c r="B331" s="32" t="s">
        <v>700</v>
      </c>
      <c r="C331" s="32">
        <v>14101</v>
      </c>
    </row>
    <row r="332" spans="2:3" x14ac:dyDescent="0.3">
      <c r="B332" s="32" t="s">
        <v>410</v>
      </c>
      <c r="C332" s="32">
        <v>3301</v>
      </c>
    </row>
    <row r="333" spans="2:3" x14ac:dyDescent="0.3">
      <c r="B333" s="32" t="s">
        <v>430</v>
      </c>
      <c r="C333" s="32">
        <v>5101</v>
      </c>
    </row>
    <row r="334" spans="2:3" x14ac:dyDescent="0.3">
      <c r="B334" s="32" t="s">
        <v>521</v>
      </c>
      <c r="C334" s="32">
        <v>7309</v>
      </c>
    </row>
    <row r="335" spans="2:3" x14ac:dyDescent="0.3">
      <c r="B335" s="32" t="s">
        <v>594</v>
      </c>
      <c r="C335" s="32">
        <v>9211</v>
      </c>
    </row>
    <row r="336" spans="2:3" x14ac:dyDescent="0.3">
      <c r="B336" s="32" t="s">
        <v>419</v>
      </c>
      <c r="C336" s="32">
        <v>4106</v>
      </c>
    </row>
    <row r="337" spans="2:3" x14ac:dyDescent="0.3">
      <c r="B337" s="32" t="s">
        <v>582</v>
      </c>
      <c r="C337" s="32">
        <v>9119</v>
      </c>
    </row>
    <row r="338" spans="2:3" x14ac:dyDescent="0.3">
      <c r="B338" s="32" t="s">
        <v>528</v>
      </c>
      <c r="C338" s="32">
        <v>7407</v>
      </c>
    </row>
    <row r="339" spans="2:3" x14ac:dyDescent="0.3">
      <c r="B339" s="32" t="s">
        <v>465</v>
      </c>
      <c r="C339" s="32">
        <v>5804</v>
      </c>
    </row>
    <row r="340" spans="2:3" x14ac:dyDescent="0.3">
      <c r="B340" s="32" t="s">
        <v>583</v>
      </c>
      <c r="C340" s="32">
        <v>9120</v>
      </c>
    </row>
    <row r="341" spans="2:3" x14ac:dyDescent="0.3">
      <c r="B341" s="32" t="s">
        <v>436</v>
      </c>
      <c r="C341" s="32">
        <v>5109</v>
      </c>
    </row>
    <row r="342" spans="2:3" x14ac:dyDescent="0.3">
      <c r="B342" s="32" t="s">
        <v>675</v>
      </c>
      <c r="C342" s="32">
        <v>13132</v>
      </c>
    </row>
    <row r="343" spans="2:3" x14ac:dyDescent="0.3">
      <c r="B343" s="32" t="s">
        <v>529</v>
      </c>
      <c r="C343" s="32">
        <v>7408</v>
      </c>
    </row>
    <row r="344" spans="2:3" x14ac:dyDescent="0.3">
      <c r="B344" s="32" t="s">
        <v>559</v>
      </c>
      <c r="C344" s="32">
        <v>8313</v>
      </c>
    </row>
    <row r="345" spans="2:3" x14ac:dyDescent="0.3">
      <c r="B345" s="32" t="s">
        <v>732</v>
      </c>
      <c r="C345" s="32">
        <v>16109</v>
      </c>
    </row>
    <row r="346" spans="2:3" x14ac:dyDescent="0.3">
      <c r="B346" s="32" t="s">
        <v>446</v>
      </c>
      <c r="C346" s="32">
        <v>5405</v>
      </c>
    </row>
  </sheetData>
  <sortState xmlns:xlrd2="http://schemas.microsoft.com/office/spreadsheetml/2017/richdata2" ref="B2:C346">
    <sortCondition ref="B2:B346"/>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76"/>
  <sheetViews>
    <sheetView topLeftCell="A140" workbookViewId="0">
      <selection activeCell="D176" sqref="D176"/>
    </sheetView>
  </sheetViews>
  <sheetFormatPr baseColWidth="10" defaultRowHeight="14.4" x14ac:dyDescent="0.3"/>
  <cols>
    <col min="1" max="1" width="8.33203125" style="76" bestFit="1" customWidth="1"/>
    <col min="2" max="2" width="13.33203125" style="77" bestFit="1" customWidth="1"/>
    <col min="3" max="3" width="21.6640625" style="76" bestFit="1" customWidth="1"/>
    <col min="4" max="4" width="14.33203125" style="78" bestFit="1" customWidth="1"/>
    <col min="12" max="12" width="27.6640625" style="65" bestFit="1" customWidth="1"/>
    <col min="13" max="13" width="22.33203125" bestFit="1" customWidth="1"/>
    <col min="14" max="14" width="14.33203125" style="65" bestFit="1" customWidth="1"/>
  </cols>
  <sheetData>
    <row r="1" spans="1:16" x14ac:dyDescent="0.3">
      <c r="A1" s="69" t="s">
        <v>929</v>
      </c>
      <c r="B1" s="69" t="s">
        <v>1713</v>
      </c>
      <c r="C1" s="69" t="s">
        <v>930</v>
      </c>
      <c r="D1" s="70" t="s">
        <v>1739</v>
      </c>
    </row>
    <row r="2" spans="1:16" x14ac:dyDescent="0.3">
      <c r="A2" s="71">
        <v>1107</v>
      </c>
      <c r="B2" s="72">
        <v>2</v>
      </c>
      <c r="C2" s="71" t="s">
        <v>390</v>
      </c>
      <c r="D2" s="73">
        <v>130257366</v>
      </c>
    </row>
    <row r="3" spans="1:16" x14ac:dyDescent="0.3">
      <c r="A3" s="71">
        <v>1401</v>
      </c>
      <c r="B3" s="72">
        <v>4</v>
      </c>
      <c r="C3" s="71" t="s">
        <v>394</v>
      </c>
      <c r="D3" s="73">
        <v>86127848</v>
      </c>
      <c r="K3" s="67" t="str">
        <f>+'FIGEM 2025'!B4</f>
        <v>GRUPO</v>
      </c>
      <c r="L3" s="68" t="str">
        <f>+'FIGEM 2025'!D4</f>
        <v>MONTO DEL GRUPO (PESOS)</v>
      </c>
      <c r="M3" s="67" t="str">
        <f>+'FIGEM 2025'!E4</f>
        <v>MUNICIPIOS 
OBJETIVO</v>
      </c>
      <c r="N3" s="68" t="str">
        <f>+D1</f>
        <v>MONTO $</v>
      </c>
      <c r="O3" t="s">
        <v>1738</v>
      </c>
    </row>
    <row r="4" spans="1:16" x14ac:dyDescent="0.3">
      <c r="A4" s="71">
        <v>1403</v>
      </c>
      <c r="B4" s="72">
        <v>5</v>
      </c>
      <c r="C4" s="71" t="s">
        <v>389</v>
      </c>
      <c r="D4" s="73">
        <v>92584345</v>
      </c>
      <c r="K4" s="67">
        <f>+'FIGEM 2025'!B5</f>
        <v>1</v>
      </c>
      <c r="L4" s="65">
        <f>+'FIGEM 2025'!D5</f>
        <v>1708902100</v>
      </c>
      <c r="M4">
        <f>+'FIGEM 2025'!E5</f>
        <v>24</v>
      </c>
      <c r="N4" s="65">
        <f>SUMIF($B$1:$B$175,K4,$D$1:$D$175)</f>
        <v>1708902100</v>
      </c>
      <c r="O4" s="66">
        <f>COUNTIF($B$1:$B$175,K4)</f>
        <v>24</v>
      </c>
      <c r="P4" s="66">
        <f>+N4+O4-M4-L4</f>
        <v>0</v>
      </c>
    </row>
    <row r="5" spans="1:16" x14ac:dyDescent="0.3">
      <c r="A5" s="71">
        <v>2102</v>
      </c>
      <c r="B5" s="72">
        <v>4</v>
      </c>
      <c r="C5" s="71" t="s">
        <v>397</v>
      </c>
      <c r="D5" s="73">
        <v>92417833</v>
      </c>
      <c r="K5" s="67">
        <f>+'FIGEM 2025'!B6</f>
        <v>2</v>
      </c>
      <c r="L5" s="65">
        <f>+'FIGEM 2025'!D6</f>
        <v>2563353150</v>
      </c>
      <c r="M5">
        <f>+'FIGEM 2025'!E6</f>
        <v>19</v>
      </c>
      <c r="N5" s="65">
        <f t="shared" ref="N5:N8" si="0">SUMIF($B$1:$B$175,K5,$D$1:$D$175)</f>
        <v>2563353150</v>
      </c>
      <c r="O5" s="66">
        <f t="shared" ref="O5:O8" si="1">COUNTIF($B$1:$B$175,K5)</f>
        <v>19</v>
      </c>
      <c r="P5" s="66">
        <f t="shared" ref="P5:P8" si="2">+N5+O5-M5-L5</f>
        <v>0</v>
      </c>
    </row>
    <row r="6" spans="1:16" x14ac:dyDescent="0.3">
      <c r="A6" s="71">
        <v>2201</v>
      </c>
      <c r="B6" s="72">
        <v>2</v>
      </c>
      <c r="C6" s="71" t="s">
        <v>400</v>
      </c>
      <c r="D6" s="73">
        <v>128743797</v>
      </c>
      <c r="K6" s="67">
        <f>+'FIGEM 2025'!B7</f>
        <v>3</v>
      </c>
      <c r="L6" s="65">
        <f>+'FIGEM 2025'!D7</f>
        <v>3417804200</v>
      </c>
      <c r="M6">
        <f>+'FIGEM 2025'!E7</f>
        <v>28</v>
      </c>
      <c r="N6" s="65">
        <f t="shared" si="0"/>
        <v>3417804200</v>
      </c>
      <c r="O6" s="66">
        <f t="shared" si="1"/>
        <v>28</v>
      </c>
      <c r="P6" s="66">
        <f t="shared" si="2"/>
        <v>0</v>
      </c>
    </row>
    <row r="7" spans="1:16" x14ac:dyDescent="0.3">
      <c r="A7" s="71">
        <v>2202</v>
      </c>
      <c r="B7" s="72">
        <v>5</v>
      </c>
      <c r="C7" s="71" t="s">
        <v>401</v>
      </c>
      <c r="D7" s="73">
        <v>92257545</v>
      </c>
      <c r="K7" s="67">
        <f>+'FIGEM 2025'!B8</f>
        <v>4</v>
      </c>
      <c r="L7" s="65">
        <f>+'FIGEM 2025'!D8</f>
        <v>4272255250</v>
      </c>
      <c r="M7">
        <f>+'FIGEM 2025'!E8</f>
        <v>48</v>
      </c>
      <c r="N7" s="65">
        <f t="shared" si="0"/>
        <v>4272255250</v>
      </c>
      <c r="O7" s="66">
        <f t="shared" si="1"/>
        <v>48</v>
      </c>
      <c r="P7" s="66">
        <f t="shared" si="2"/>
        <v>0</v>
      </c>
    </row>
    <row r="8" spans="1:16" x14ac:dyDescent="0.3">
      <c r="A8" s="71">
        <v>2302</v>
      </c>
      <c r="B8" s="72">
        <v>4</v>
      </c>
      <c r="C8" s="71" t="s">
        <v>404</v>
      </c>
      <c r="D8" s="73">
        <v>88840265</v>
      </c>
      <c r="K8" s="67">
        <f>+'FIGEM 2025'!B9</f>
        <v>5</v>
      </c>
      <c r="L8" s="65">
        <f>+'FIGEM 2025'!D9</f>
        <v>5126706300</v>
      </c>
      <c r="M8">
        <f>+'FIGEM 2025'!E9</f>
        <v>55</v>
      </c>
      <c r="N8" s="65">
        <f t="shared" si="0"/>
        <v>5126706300</v>
      </c>
      <c r="O8" s="66">
        <f t="shared" si="1"/>
        <v>55</v>
      </c>
      <c r="P8" s="66">
        <f t="shared" si="2"/>
        <v>0</v>
      </c>
    </row>
    <row r="9" spans="1:16" x14ac:dyDescent="0.3">
      <c r="A9" s="71">
        <v>3101</v>
      </c>
      <c r="B9" s="72">
        <v>2</v>
      </c>
      <c r="C9" s="71" t="s">
        <v>406</v>
      </c>
      <c r="D9" s="73">
        <v>146989896</v>
      </c>
      <c r="L9" s="65">
        <f>+'FIGEM 2025'!D10</f>
        <v>17089021000</v>
      </c>
      <c r="M9">
        <f>+'FIGEM 2025'!E10</f>
        <v>174</v>
      </c>
      <c r="N9" s="65">
        <f>SUM(N4:N8)</f>
        <v>17089021000</v>
      </c>
      <c r="O9" s="66">
        <f>SUM(O4:O8)</f>
        <v>174</v>
      </c>
    </row>
    <row r="10" spans="1:16" x14ac:dyDescent="0.3">
      <c r="A10" s="71">
        <v>3103</v>
      </c>
      <c r="B10" s="72">
        <v>4</v>
      </c>
      <c r="C10" s="71" t="s">
        <v>408</v>
      </c>
      <c r="D10" s="73">
        <v>88980822</v>
      </c>
    </row>
    <row r="11" spans="1:16" x14ac:dyDescent="0.3">
      <c r="A11" s="71">
        <v>3202</v>
      </c>
      <c r="B11" s="72">
        <v>4</v>
      </c>
      <c r="C11" s="71" t="s">
        <v>409</v>
      </c>
      <c r="D11" s="73">
        <v>89642826</v>
      </c>
    </row>
    <row r="12" spans="1:16" x14ac:dyDescent="0.3">
      <c r="A12" s="71">
        <v>3301</v>
      </c>
      <c r="B12" s="72">
        <v>3</v>
      </c>
      <c r="C12" s="71" t="s">
        <v>410</v>
      </c>
      <c r="D12" s="73">
        <v>121490850</v>
      </c>
    </row>
    <row r="13" spans="1:16" x14ac:dyDescent="0.3">
      <c r="A13" s="71">
        <v>3304</v>
      </c>
      <c r="B13" s="72">
        <v>4</v>
      </c>
      <c r="C13" s="71" t="s">
        <v>413</v>
      </c>
      <c r="D13" s="73">
        <v>87570583</v>
      </c>
    </row>
    <row r="14" spans="1:16" x14ac:dyDescent="0.3">
      <c r="A14" s="71">
        <v>4104</v>
      </c>
      <c r="B14" s="72">
        <v>5</v>
      </c>
      <c r="C14" s="71" t="s">
        <v>417</v>
      </c>
      <c r="D14" s="73">
        <v>93981918</v>
      </c>
    </row>
    <row r="15" spans="1:16" x14ac:dyDescent="0.3">
      <c r="A15" s="71">
        <v>4105</v>
      </c>
      <c r="B15" s="72">
        <v>4</v>
      </c>
      <c r="C15" s="71" t="s">
        <v>418</v>
      </c>
      <c r="D15" s="73">
        <v>85477340</v>
      </c>
    </row>
    <row r="16" spans="1:16" x14ac:dyDescent="0.3">
      <c r="A16" s="71">
        <v>4106</v>
      </c>
      <c r="B16" s="72">
        <v>4</v>
      </c>
      <c r="C16" s="71" t="s">
        <v>419</v>
      </c>
      <c r="D16" s="73">
        <v>87819332</v>
      </c>
    </row>
    <row r="17" spans="1:4" x14ac:dyDescent="0.3">
      <c r="A17" s="71">
        <v>4303</v>
      </c>
      <c r="B17" s="72">
        <v>5</v>
      </c>
      <c r="C17" s="71" t="s">
        <v>426</v>
      </c>
      <c r="D17" s="73">
        <v>93021179</v>
      </c>
    </row>
    <row r="18" spans="1:4" x14ac:dyDescent="0.3">
      <c r="A18" s="71">
        <v>4305</v>
      </c>
      <c r="B18" s="72">
        <v>5</v>
      </c>
      <c r="C18" s="71" t="s">
        <v>428</v>
      </c>
      <c r="D18" s="73">
        <v>94497785</v>
      </c>
    </row>
    <row r="19" spans="1:4" x14ac:dyDescent="0.3">
      <c r="A19" s="71">
        <v>5102</v>
      </c>
      <c r="B19" s="72">
        <v>4</v>
      </c>
      <c r="C19" s="71" t="s">
        <v>431</v>
      </c>
      <c r="D19" s="73">
        <v>88892962</v>
      </c>
    </row>
    <row r="20" spans="1:4" x14ac:dyDescent="0.3">
      <c r="A20" s="71">
        <v>5103</v>
      </c>
      <c r="B20" s="72">
        <v>2</v>
      </c>
      <c r="C20" s="71" t="s">
        <v>432</v>
      </c>
      <c r="D20" s="73">
        <v>132493879</v>
      </c>
    </row>
    <row r="21" spans="1:4" x14ac:dyDescent="0.3">
      <c r="A21" s="71">
        <v>5104</v>
      </c>
      <c r="B21" s="72">
        <v>5</v>
      </c>
      <c r="C21" s="71" t="s">
        <v>433</v>
      </c>
      <c r="D21" s="73">
        <v>88339235</v>
      </c>
    </row>
    <row r="22" spans="1:4" x14ac:dyDescent="0.3">
      <c r="A22" s="71">
        <v>5201</v>
      </c>
      <c r="B22" s="72">
        <v>5</v>
      </c>
      <c r="C22" s="71" t="s">
        <v>437</v>
      </c>
      <c r="D22" s="73">
        <v>122901722</v>
      </c>
    </row>
    <row r="23" spans="1:4" x14ac:dyDescent="0.3">
      <c r="A23" s="71">
        <v>5302</v>
      </c>
      <c r="B23" s="72">
        <v>4</v>
      </c>
      <c r="C23" s="71" t="s">
        <v>439</v>
      </c>
      <c r="D23" s="73">
        <v>91539333</v>
      </c>
    </row>
    <row r="24" spans="1:4" x14ac:dyDescent="0.3">
      <c r="A24" s="71">
        <v>5403</v>
      </c>
      <c r="B24" s="72">
        <v>4</v>
      </c>
      <c r="C24" s="71" t="s">
        <v>444</v>
      </c>
      <c r="D24" s="73">
        <v>90640022</v>
      </c>
    </row>
    <row r="25" spans="1:4" x14ac:dyDescent="0.3">
      <c r="A25" s="71">
        <v>5404</v>
      </c>
      <c r="B25" s="72">
        <v>5</v>
      </c>
      <c r="C25" s="71" t="s">
        <v>445</v>
      </c>
      <c r="D25" s="73">
        <v>94798085</v>
      </c>
    </row>
    <row r="26" spans="1:4" x14ac:dyDescent="0.3">
      <c r="A26" s="71">
        <v>5405</v>
      </c>
      <c r="B26" s="72">
        <v>4</v>
      </c>
      <c r="C26" s="71" t="s">
        <v>446</v>
      </c>
      <c r="D26" s="73">
        <v>89233119</v>
      </c>
    </row>
    <row r="27" spans="1:4" x14ac:dyDescent="0.3">
      <c r="A27" s="71">
        <v>5501</v>
      </c>
      <c r="B27" s="72">
        <v>2</v>
      </c>
      <c r="C27" s="71" t="s">
        <v>447</v>
      </c>
      <c r="D27" s="73">
        <v>136116121</v>
      </c>
    </row>
    <row r="28" spans="1:4" x14ac:dyDescent="0.3">
      <c r="A28" s="71">
        <v>5503</v>
      </c>
      <c r="B28" s="72">
        <v>3</v>
      </c>
      <c r="C28" s="71" t="s">
        <v>448</v>
      </c>
      <c r="D28" s="73">
        <v>119725276</v>
      </c>
    </row>
    <row r="29" spans="1:4" x14ac:dyDescent="0.3">
      <c r="A29" s="71">
        <v>5504</v>
      </c>
      <c r="B29" s="72">
        <v>2</v>
      </c>
      <c r="C29" s="71" t="s">
        <v>449</v>
      </c>
      <c r="D29" s="73">
        <v>141115357</v>
      </c>
    </row>
    <row r="30" spans="1:4" x14ac:dyDescent="0.3">
      <c r="A30" s="71">
        <v>5601</v>
      </c>
      <c r="B30" s="72">
        <v>2</v>
      </c>
      <c r="C30" s="71" t="s">
        <v>451</v>
      </c>
      <c r="D30" s="73">
        <v>129581002</v>
      </c>
    </row>
    <row r="31" spans="1:4" x14ac:dyDescent="0.3">
      <c r="A31" s="71">
        <v>5603</v>
      </c>
      <c r="B31" s="72">
        <v>2</v>
      </c>
      <c r="C31" s="71" t="s">
        <v>453</v>
      </c>
      <c r="D31" s="73">
        <v>130061928</v>
      </c>
    </row>
    <row r="32" spans="1:4" x14ac:dyDescent="0.3">
      <c r="A32" s="71">
        <v>5604</v>
      </c>
      <c r="B32" s="72">
        <v>3</v>
      </c>
      <c r="C32" s="71" t="s">
        <v>454</v>
      </c>
      <c r="D32" s="73">
        <v>125717703</v>
      </c>
    </row>
    <row r="33" spans="1:4" x14ac:dyDescent="0.3">
      <c r="A33" s="71">
        <v>5606</v>
      </c>
      <c r="B33" s="72">
        <v>2</v>
      </c>
      <c r="C33" s="71" t="s">
        <v>456</v>
      </c>
      <c r="D33" s="73">
        <v>147362579</v>
      </c>
    </row>
    <row r="34" spans="1:4" x14ac:dyDescent="0.3">
      <c r="A34" s="71">
        <v>5702</v>
      </c>
      <c r="B34" s="72">
        <v>4</v>
      </c>
      <c r="C34" s="71" t="s">
        <v>458</v>
      </c>
      <c r="D34" s="73">
        <v>90808635</v>
      </c>
    </row>
    <row r="35" spans="1:4" x14ac:dyDescent="0.3">
      <c r="A35" s="71">
        <v>5704</v>
      </c>
      <c r="B35" s="72">
        <v>4</v>
      </c>
      <c r="C35" s="71" t="s">
        <v>459</v>
      </c>
      <c r="D35" s="73">
        <v>88257686</v>
      </c>
    </row>
    <row r="36" spans="1:4" x14ac:dyDescent="0.3">
      <c r="A36" s="71">
        <v>5705</v>
      </c>
      <c r="B36" s="72">
        <v>5</v>
      </c>
      <c r="C36" s="71" t="s">
        <v>460</v>
      </c>
      <c r="D36" s="73">
        <v>93757377</v>
      </c>
    </row>
    <row r="37" spans="1:4" x14ac:dyDescent="0.3">
      <c r="A37" s="71">
        <v>5706</v>
      </c>
      <c r="B37" s="72">
        <v>4</v>
      </c>
      <c r="C37" s="71" t="s">
        <v>461</v>
      </c>
      <c r="D37" s="73">
        <v>91455435</v>
      </c>
    </row>
    <row r="38" spans="1:4" x14ac:dyDescent="0.3">
      <c r="A38" s="71">
        <v>5802</v>
      </c>
      <c r="B38" s="72">
        <v>3</v>
      </c>
      <c r="C38" s="71" t="s">
        <v>463</v>
      </c>
      <c r="D38" s="73">
        <v>126234814</v>
      </c>
    </row>
    <row r="39" spans="1:4" x14ac:dyDescent="0.3">
      <c r="A39" s="71">
        <v>5803</v>
      </c>
      <c r="B39" s="72">
        <v>3</v>
      </c>
      <c r="C39" s="71" t="s">
        <v>464</v>
      </c>
      <c r="D39" s="73">
        <v>121981608</v>
      </c>
    </row>
    <row r="40" spans="1:4" x14ac:dyDescent="0.3">
      <c r="A40" s="71">
        <v>6101</v>
      </c>
      <c r="B40" s="72">
        <v>1</v>
      </c>
      <c r="C40" s="71" t="s">
        <v>467</v>
      </c>
      <c r="D40" s="73">
        <v>67807760</v>
      </c>
    </row>
    <row r="41" spans="1:4" x14ac:dyDescent="0.3">
      <c r="A41" s="71">
        <v>6102</v>
      </c>
      <c r="B41" s="72">
        <v>4</v>
      </c>
      <c r="C41" s="71" t="s">
        <v>468</v>
      </c>
      <c r="D41" s="73">
        <v>91269959</v>
      </c>
    </row>
    <row r="42" spans="1:4" x14ac:dyDescent="0.3">
      <c r="A42" s="71">
        <v>6103</v>
      </c>
      <c r="B42" s="72">
        <v>4</v>
      </c>
      <c r="C42" s="71" t="s">
        <v>469</v>
      </c>
      <c r="D42" s="73">
        <v>87541973</v>
      </c>
    </row>
    <row r="43" spans="1:4" x14ac:dyDescent="0.3">
      <c r="A43" s="71">
        <v>6104</v>
      </c>
      <c r="B43" s="72">
        <v>4</v>
      </c>
      <c r="C43" s="71" t="s">
        <v>470</v>
      </c>
      <c r="D43" s="73">
        <v>88359271</v>
      </c>
    </row>
    <row r="44" spans="1:4" x14ac:dyDescent="0.3">
      <c r="A44" s="71">
        <v>6105</v>
      </c>
      <c r="B44" s="72">
        <v>3</v>
      </c>
      <c r="C44" s="71" t="s">
        <v>471</v>
      </c>
      <c r="D44" s="73">
        <v>127422615</v>
      </c>
    </row>
    <row r="45" spans="1:4" x14ac:dyDescent="0.3">
      <c r="A45" s="71">
        <v>6107</v>
      </c>
      <c r="B45" s="72">
        <v>4</v>
      </c>
      <c r="C45" s="71" t="s">
        <v>473</v>
      </c>
      <c r="D45" s="73">
        <v>88994898</v>
      </c>
    </row>
    <row r="46" spans="1:4" x14ac:dyDescent="0.3">
      <c r="A46" s="71">
        <v>6108</v>
      </c>
      <c r="B46" s="72">
        <v>2</v>
      </c>
      <c r="C46" s="71" t="s">
        <v>474</v>
      </c>
      <c r="D46" s="73">
        <v>127591138</v>
      </c>
    </row>
    <row r="47" spans="1:4" x14ac:dyDescent="0.3">
      <c r="A47" s="71">
        <v>6109</v>
      </c>
      <c r="B47" s="72">
        <v>5</v>
      </c>
      <c r="C47" s="71" t="s">
        <v>475</v>
      </c>
      <c r="D47" s="73">
        <v>89727429</v>
      </c>
    </row>
    <row r="48" spans="1:4" x14ac:dyDescent="0.3">
      <c r="A48" s="71">
        <v>6110</v>
      </c>
      <c r="B48" s="72">
        <v>3</v>
      </c>
      <c r="C48" s="71" t="s">
        <v>476</v>
      </c>
      <c r="D48" s="73">
        <v>117529404</v>
      </c>
    </row>
    <row r="49" spans="1:4" x14ac:dyDescent="0.3">
      <c r="A49" s="71">
        <v>6111</v>
      </c>
      <c r="B49" s="72">
        <v>4</v>
      </c>
      <c r="C49" s="71" t="s">
        <v>477</v>
      </c>
      <c r="D49" s="73">
        <v>96306421</v>
      </c>
    </row>
    <row r="50" spans="1:4" x14ac:dyDescent="0.3">
      <c r="A50" s="71">
        <v>6114</v>
      </c>
      <c r="B50" s="72">
        <v>4</v>
      </c>
      <c r="C50" s="71" t="s">
        <v>480</v>
      </c>
      <c r="D50" s="73">
        <v>87288567</v>
      </c>
    </row>
    <row r="51" spans="1:4" x14ac:dyDescent="0.3">
      <c r="A51" s="71">
        <v>6116</v>
      </c>
      <c r="B51" s="72">
        <v>4</v>
      </c>
      <c r="C51" s="71" t="s">
        <v>482</v>
      </c>
      <c r="D51" s="73">
        <v>90938237</v>
      </c>
    </row>
    <row r="52" spans="1:4" x14ac:dyDescent="0.3">
      <c r="A52" s="71">
        <v>6201</v>
      </c>
      <c r="B52" s="72">
        <v>3</v>
      </c>
      <c r="C52" s="71" t="s">
        <v>484</v>
      </c>
      <c r="D52" s="73">
        <v>118422918</v>
      </c>
    </row>
    <row r="53" spans="1:4" x14ac:dyDescent="0.3">
      <c r="A53" s="71">
        <v>6202</v>
      </c>
      <c r="B53" s="72">
        <v>4</v>
      </c>
      <c r="C53" s="71" t="s">
        <v>485</v>
      </c>
      <c r="D53" s="73">
        <v>87768991</v>
      </c>
    </row>
    <row r="54" spans="1:4" x14ac:dyDescent="0.3">
      <c r="A54" s="71">
        <v>6203</v>
      </c>
      <c r="B54" s="72">
        <v>5</v>
      </c>
      <c r="C54" s="71" t="s">
        <v>486</v>
      </c>
      <c r="D54" s="73">
        <v>93517104</v>
      </c>
    </row>
    <row r="55" spans="1:4" x14ac:dyDescent="0.3">
      <c r="A55" s="71">
        <v>6204</v>
      </c>
      <c r="B55" s="72">
        <v>5</v>
      </c>
      <c r="C55" s="71" t="s">
        <v>499</v>
      </c>
      <c r="D55" s="73">
        <v>105863138</v>
      </c>
    </row>
    <row r="56" spans="1:4" x14ac:dyDescent="0.3">
      <c r="A56" s="71">
        <v>6205</v>
      </c>
      <c r="B56" s="72">
        <v>5</v>
      </c>
      <c r="C56" s="71" t="s">
        <v>487</v>
      </c>
      <c r="D56" s="73">
        <v>91209492</v>
      </c>
    </row>
    <row r="57" spans="1:4" x14ac:dyDescent="0.3">
      <c r="A57" s="71">
        <v>6206</v>
      </c>
      <c r="B57" s="72">
        <v>5</v>
      </c>
      <c r="C57" s="71" t="s">
        <v>488</v>
      </c>
      <c r="D57" s="73">
        <v>88281938</v>
      </c>
    </row>
    <row r="58" spans="1:4" x14ac:dyDescent="0.3">
      <c r="A58" s="71">
        <v>6305</v>
      </c>
      <c r="B58" s="72">
        <v>4</v>
      </c>
      <c r="C58" s="71" t="s">
        <v>493</v>
      </c>
      <c r="D58" s="73">
        <v>85120640</v>
      </c>
    </row>
    <row r="59" spans="1:4" x14ac:dyDescent="0.3">
      <c r="A59" s="71">
        <v>6306</v>
      </c>
      <c r="B59" s="72">
        <v>4</v>
      </c>
      <c r="C59" s="71" t="s">
        <v>494</v>
      </c>
      <c r="D59" s="73">
        <v>86239602</v>
      </c>
    </row>
    <row r="60" spans="1:4" x14ac:dyDescent="0.3">
      <c r="A60" s="71">
        <v>6307</v>
      </c>
      <c r="B60" s="72">
        <v>5</v>
      </c>
      <c r="C60" s="71" t="s">
        <v>495</v>
      </c>
      <c r="D60" s="73">
        <v>92725300</v>
      </c>
    </row>
    <row r="61" spans="1:4" x14ac:dyDescent="0.3">
      <c r="A61" s="71">
        <v>6308</v>
      </c>
      <c r="B61" s="72">
        <v>5</v>
      </c>
      <c r="C61" s="71" t="s">
        <v>496</v>
      </c>
      <c r="D61" s="73">
        <v>92727092</v>
      </c>
    </row>
    <row r="62" spans="1:4" x14ac:dyDescent="0.3">
      <c r="A62" s="71">
        <v>6309</v>
      </c>
      <c r="B62" s="72">
        <v>5</v>
      </c>
      <c r="C62" s="71" t="s">
        <v>497</v>
      </c>
      <c r="D62" s="73">
        <v>94716743</v>
      </c>
    </row>
    <row r="63" spans="1:4" x14ac:dyDescent="0.3">
      <c r="A63" s="71">
        <v>7101</v>
      </c>
      <c r="B63" s="72">
        <v>1</v>
      </c>
      <c r="C63" s="71" t="s">
        <v>500</v>
      </c>
      <c r="D63" s="73">
        <v>69278850</v>
      </c>
    </row>
    <row r="64" spans="1:4" x14ac:dyDescent="0.3">
      <c r="A64" s="71">
        <v>7103</v>
      </c>
      <c r="B64" s="72">
        <v>5</v>
      </c>
      <c r="C64" s="71" t="s">
        <v>502</v>
      </c>
      <c r="D64" s="73">
        <v>92157813</v>
      </c>
    </row>
    <row r="65" spans="1:4" x14ac:dyDescent="0.3">
      <c r="A65" s="71">
        <v>7104</v>
      </c>
      <c r="B65" s="72">
        <v>5</v>
      </c>
      <c r="C65" s="71" t="s">
        <v>503</v>
      </c>
      <c r="D65" s="73">
        <v>87319454</v>
      </c>
    </row>
    <row r="66" spans="1:4" x14ac:dyDescent="0.3">
      <c r="A66" s="71">
        <v>7105</v>
      </c>
      <c r="B66" s="72">
        <v>5</v>
      </c>
      <c r="C66" s="71" t="s">
        <v>504</v>
      </c>
      <c r="D66" s="73">
        <v>94431888</v>
      </c>
    </row>
    <row r="67" spans="1:4" x14ac:dyDescent="0.3">
      <c r="A67" s="71">
        <v>7106</v>
      </c>
      <c r="B67" s="72">
        <v>5</v>
      </c>
      <c r="C67" s="71" t="s">
        <v>505</v>
      </c>
      <c r="D67" s="73">
        <v>104908284</v>
      </c>
    </row>
    <row r="68" spans="1:4" x14ac:dyDescent="0.3">
      <c r="A68" s="71">
        <v>7110</v>
      </c>
      <c r="B68" s="72">
        <v>5</v>
      </c>
      <c r="C68" s="71" t="s">
        <v>509</v>
      </c>
      <c r="D68" s="73">
        <v>88759016</v>
      </c>
    </row>
    <row r="69" spans="1:4" x14ac:dyDescent="0.3">
      <c r="A69" s="71">
        <v>7202</v>
      </c>
      <c r="B69" s="72">
        <v>5</v>
      </c>
      <c r="C69" s="71" t="s">
        <v>511</v>
      </c>
      <c r="D69" s="73">
        <v>90702386</v>
      </c>
    </row>
    <row r="70" spans="1:4" x14ac:dyDescent="0.3">
      <c r="A70" s="71">
        <v>7203</v>
      </c>
      <c r="B70" s="72">
        <v>5</v>
      </c>
      <c r="C70" s="71" t="s">
        <v>512</v>
      </c>
      <c r="D70" s="73">
        <v>91652695</v>
      </c>
    </row>
    <row r="71" spans="1:4" x14ac:dyDescent="0.3">
      <c r="A71" s="71">
        <v>7303</v>
      </c>
      <c r="B71" s="72">
        <v>5</v>
      </c>
      <c r="C71" s="71" t="s">
        <v>515</v>
      </c>
      <c r="D71" s="73">
        <v>91028009</v>
      </c>
    </row>
    <row r="72" spans="1:4" x14ac:dyDescent="0.3">
      <c r="A72" s="71">
        <v>7304</v>
      </c>
      <c r="B72" s="72">
        <v>3</v>
      </c>
      <c r="C72" s="71" t="s">
        <v>516</v>
      </c>
      <c r="D72" s="73">
        <v>126085175</v>
      </c>
    </row>
    <row r="73" spans="1:4" x14ac:dyDescent="0.3">
      <c r="A73" s="71">
        <v>7306</v>
      </c>
      <c r="B73" s="72">
        <v>4</v>
      </c>
      <c r="C73" s="71" t="s">
        <v>518</v>
      </c>
      <c r="D73" s="73">
        <v>93920411</v>
      </c>
    </row>
    <row r="74" spans="1:4" x14ac:dyDescent="0.3">
      <c r="A74" s="71">
        <v>7307</v>
      </c>
      <c r="B74" s="72">
        <v>5</v>
      </c>
      <c r="C74" s="71" t="s">
        <v>519</v>
      </c>
      <c r="D74" s="73">
        <v>95386875</v>
      </c>
    </row>
    <row r="75" spans="1:4" x14ac:dyDescent="0.3">
      <c r="A75" s="71">
        <v>7308</v>
      </c>
      <c r="B75" s="72">
        <v>4</v>
      </c>
      <c r="C75" s="71" t="s">
        <v>520</v>
      </c>
      <c r="D75" s="73">
        <v>85694055</v>
      </c>
    </row>
    <row r="76" spans="1:4" x14ac:dyDescent="0.3">
      <c r="A76" s="71">
        <v>7403</v>
      </c>
      <c r="B76" s="72">
        <v>5</v>
      </c>
      <c r="C76" s="71" t="s">
        <v>524</v>
      </c>
      <c r="D76" s="73">
        <v>95390552</v>
      </c>
    </row>
    <row r="77" spans="1:4" x14ac:dyDescent="0.3">
      <c r="A77" s="71">
        <v>7404</v>
      </c>
      <c r="B77" s="72">
        <v>3</v>
      </c>
      <c r="C77" s="71" t="s">
        <v>525</v>
      </c>
      <c r="D77" s="73">
        <v>122334042</v>
      </c>
    </row>
    <row r="78" spans="1:4" x14ac:dyDescent="0.3">
      <c r="A78" s="71">
        <v>7405</v>
      </c>
      <c r="B78" s="72">
        <v>5</v>
      </c>
      <c r="C78" s="71" t="s">
        <v>526</v>
      </c>
      <c r="D78" s="73">
        <v>87870238</v>
      </c>
    </row>
    <row r="79" spans="1:4" x14ac:dyDescent="0.3">
      <c r="A79" s="71">
        <v>7406</v>
      </c>
      <c r="B79" s="72">
        <v>3</v>
      </c>
      <c r="C79" s="71" t="s">
        <v>527</v>
      </c>
      <c r="D79" s="73">
        <v>126092811</v>
      </c>
    </row>
    <row r="80" spans="1:4" x14ac:dyDescent="0.3">
      <c r="A80" s="71">
        <v>7408</v>
      </c>
      <c r="B80" s="72">
        <v>5</v>
      </c>
      <c r="C80" s="71" t="s">
        <v>529</v>
      </c>
      <c r="D80" s="73">
        <v>88158938</v>
      </c>
    </row>
    <row r="81" spans="1:4" x14ac:dyDescent="0.3">
      <c r="A81" s="71">
        <v>8101</v>
      </c>
      <c r="B81" s="72">
        <v>1</v>
      </c>
      <c r="C81" s="71" t="s">
        <v>530</v>
      </c>
      <c r="D81" s="73">
        <v>71378368</v>
      </c>
    </row>
    <row r="82" spans="1:4" x14ac:dyDescent="0.3">
      <c r="A82" s="71">
        <v>8103</v>
      </c>
      <c r="B82" s="72">
        <v>1</v>
      </c>
      <c r="C82" s="71" t="s">
        <v>532</v>
      </c>
      <c r="D82" s="73">
        <v>73808272</v>
      </c>
    </row>
    <row r="83" spans="1:4" x14ac:dyDescent="0.3">
      <c r="A83" s="71">
        <v>8104</v>
      </c>
      <c r="B83" s="72">
        <v>5</v>
      </c>
      <c r="C83" s="71" t="s">
        <v>533</v>
      </c>
      <c r="D83" s="73">
        <v>95280092</v>
      </c>
    </row>
    <row r="84" spans="1:4" x14ac:dyDescent="0.3">
      <c r="A84" s="71">
        <v>8108</v>
      </c>
      <c r="B84" s="72">
        <v>1</v>
      </c>
      <c r="C84" s="71" t="s">
        <v>537</v>
      </c>
      <c r="D84" s="73">
        <v>68885069</v>
      </c>
    </row>
    <row r="85" spans="1:4" x14ac:dyDescent="0.3">
      <c r="A85" s="71">
        <v>8112</v>
      </c>
      <c r="B85" s="72">
        <v>1</v>
      </c>
      <c r="C85" s="71" t="s">
        <v>541</v>
      </c>
      <c r="D85" s="73">
        <v>73570047</v>
      </c>
    </row>
    <row r="86" spans="1:4" x14ac:dyDescent="0.3">
      <c r="A86" s="71">
        <v>8201</v>
      </c>
      <c r="B86" s="72">
        <v>3</v>
      </c>
      <c r="C86" s="71" t="s">
        <v>542</v>
      </c>
      <c r="D86" s="73">
        <v>118286670</v>
      </c>
    </row>
    <row r="87" spans="1:4" x14ac:dyDescent="0.3">
      <c r="A87" s="71">
        <v>8202</v>
      </c>
      <c r="B87" s="72">
        <v>4</v>
      </c>
      <c r="C87" s="71" t="s">
        <v>543</v>
      </c>
      <c r="D87" s="73">
        <v>85508521</v>
      </c>
    </row>
    <row r="88" spans="1:4" x14ac:dyDescent="0.3">
      <c r="A88" s="71">
        <v>8204</v>
      </c>
      <c r="B88" s="72">
        <v>5</v>
      </c>
      <c r="C88" s="71" t="s">
        <v>545</v>
      </c>
      <c r="D88" s="73">
        <v>92875713</v>
      </c>
    </row>
    <row r="89" spans="1:4" x14ac:dyDescent="0.3">
      <c r="A89" s="71">
        <v>8206</v>
      </c>
      <c r="B89" s="72">
        <v>3</v>
      </c>
      <c r="C89" s="71" t="s">
        <v>561</v>
      </c>
      <c r="D89" s="73">
        <v>118342032</v>
      </c>
    </row>
    <row r="90" spans="1:4" x14ac:dyDescent="0.3">
      <c r="A90" s="71">
        <v>8301</v>
      </c>
      <c r="B90" s="72">
        <v>2</v>
      </c>
      <c r="C90" s="71" t="s">
        <v>547</v>
      </c>
      <c r="D90" s="73">
        <v>126889980</v>
      </c>
    </row>
    <row r="91" spans="1:4" x14ac:dyDescent="0.3">
      <c r="A91" s="71">
        <v>8302</v>
      </c>
      <c r="B91" s="72">
        <v>5</v>
      </c>
      <c r="C91" s="71" t="s">
        <v>548</v>
      </c>
      <c r="D91" s="73">
        <v>90798424</v>
      </c>
    </row>
    <row r="92" spans="1:4" x14ac:dyDescent="0.3">
      <c r="A92" s="71">
        <v>8304</v>
      </c>
      <c r="B92" s="72">
        <v>4</v>
      </c>
      <c r="C92" s="71" t="s">
        <v>550</v>
      </c>
      <c r="D92" s="73">
        <v>93615476</v>
      </c>
    </row>
    <row r="93" spans="1:4" x14ac:dyDescent="0.3">
      <c r="A93" s="71">
        <v>8305</v>
      </c>
      <c r="B93" s="72">
        <v>3</v>
      </c>
      <c r="C93" s="71" t="s">
        <v>551</v>
      </c>
      <c r="D93" s="73">
        <v>116873561</v>
      </c>
    </row>
    <row r="94" spans="1:4" x14ac:dyDescent="0.3">
      <c r="A94" s="71">
        <v>8306</v>
      </c>
      <c r="B94" s="72">
        <v>3</v>
      </c>
      <c r="C94" s="71" t="s">
        <v>552</v>
      </c>
      <c r="D94" s="73">
        <v>119113160</v>
      </c>
    </row>
    <row r="95" spans="1:4" x14ac:dyDescent="0.3">
      <c r="A95" s="71">
        <v>8310</v>
      </c>
      <c r="B95" s="72">
        <v>3</v>
      </c>
      <c r="C95" s="71" t="s">
        <v>556</v>
      </c>
      <c r="D95" s="73">
        <v>116159834</v>
      </c>
    </row>
    <row r="96" spans="1:4" x14ac:dyDescent="0.3">
      <c r="A96" s="71">
        <v>8311</v>
      </c>
      <c r="B96" s="72">
        <v>3</v>
      </c>
      <c r="C96" s="71" t="s">
        <v>557</v>
      </c>
      <c r="D96" s="73">
        <v>121795487</v>
      </c>
    </row>
    <row r="97" spans="1:4" x14ac:dyDescent="0.3">
      <c r="A97" s="71">
        <v>8312</v>
      </c>
      <c r="B97" s="72">
        <v>5</v>
      </c>
      <c r="C97" s="71" t="s">
        <v>558</v>
      </c>
      <c r="D97" s="73">
        <v>96224871</v>
      </c>
    </row>
    <row r="98" spans="1:4" x14ac:dyDescent="0.3">
      <c r="A98" s="71">
        <v>9101</v>
      </c>
      <c r="B98" s="72">
        <v>1</v>
      </c>
      <c r="C98" s="71" t="s">
        <v>564</v>
      </c>
      <c r="D98" s="73">
        <v>68191316</v>
      </c>
    </row>
    <row r="99" spans="1:4" x14ac:dyDescent="0.3">
      <c r="A99" s="71">
        <v>9103</v>
      </c>
      <c r="B99" s="72">
        <v>4</v>
      </c>
      <c r="C99" s="71" t="s">
        <v>566</v>
      </c>
      <c r="D99" s="73">
        <v>86540682</v>
      </c>
    </row>
    <row r="100" spans="1:4" x14ac:dyDescent="0.3">
      <c r="A100" s="71">
        <v>9109</v>
      </c>
      <c r="B100" s="72">
        <v>3</v>
      </c>
      <c r="C100" s="71" t="s">
        <v>572</v>
      </c>
      <c r="D100" s="73">
        <v>118278868</v>
      </c>
    </row>
    <row r="101" spans="1:4" x14ac:dyDescent="0.3">
      <c r="A101" s="71">
        <v>9111</v>
      </c>
      <c r="B101" s="72">
        <v>5</v>
      </c>
      <c r="C101" s="71" t="s">
        <v>574</v>
      </c>
      <c r="D101" s="73">
        <v>91701842</v>
      </c>
    </row>
    <row r="102" spans="1:4" x14ac:dyDescent="0.3">
      <c r="A102" s="71">
        <v>9112</v>
      </c>
      <c r="B102" s="72">
        <v>3</v>
      </c>
      <c r="C102" s="71" t="s">
        <v>575</v>
      </c>
      <c r="D102" s="73">
        <v>130356280</v>
      </c>
    </row>
    <row r="103" spans="1:4" x14ac:dyDescent="0.3">
      <c r="A103" s="71">
        <v>9113</v>
      </c>
      <c r="B103" s="72">
        <v>5</v>
      </c>
      <c r="C103" s="71" t="s">
        <v>576</v>
      </c>
      <c r="D103" s="73">
        <v>92241284</v>
      </c>
    </row>
    <row r="104" spans="1:4" x14ac:dyDescent="0.3">
      <c r="A104" s="71">
        <v>9116</v>
      </c>
      <c r="B104" s="72">
        <v>5</v>
      </c>
      <c r="C104" s="71" t="s">
        <v>579</v>
      </c>
      <c r="D104" s="73">
        <v>91573909</v>
      </c>
    </row>
    <row r="105" spans="1:4" x14ac:dyDescent="0.3">
      <c r="A105" s="71">
        <v>9121</v>
      </c>
      <c r="B105" s="72">
        <v>5</v>
      </c>
      <c r="C105" s="71" t="s">
        <v>584</v>
      </c>
      <c r="D105" s="73">
        <v>87738611</v>
      </c>
    </row>
    <row r="106" spans="1:4" x14ac:dyDescent="0.3">
      <c r="A106" s="71">
        <v>9201</v>
      </c>
      <c r="B106" s="72">
        <v>3</v>
      </c>
      <c r="C106" s="71" t="s">
        <v>585</v>
      </c>
      <c r="D106" s="73">
        <v>120997206</v>
      </c>
    </row>
    <row r="107" spans="1:4" x14ac:dyDescent="0.3">
      <c r="A107" s="71">
        <v>9202</v>
      </c>
      <c r="B107" s="72">
        <v>3</v>
      </c>
      <c r="C107" s="71" t="s">
        <v>586</v>
      </c>
      <c r="D107" s="73">
        <v>129606542</v>
      </c>
    </row>
    <row r="108" spans="1:4" x14ac:dyDescent="0.3">
      <c r="A108" s="71">
        <v>9203</v>
      </c>
      <c r="B108" s="72">
        <v>3</v>
      </c>
      <c r="C108" s="71" t="s">
        <v>587</v>
      </c>
      <c r="D108" s="73">
        <v>119247883</v>
      </c>
    </row>
    <row r="109" spans="1:4" x14ac:dyDescent="0.3">
      <c r="A109" s="71">
        <v>9206</v>
      </c>
      <c r="B109" s="72">
        <v>5</v>
      </c>
      <c r="C109" s="71" t="s">
        <v>589</v>
      </c>
      <c r="D109" s="73">
        <v>90938098</v>
      </c>
    </row>
    <row r="110" spans="1:4" x14ac:dyDescent="0.3">
      <c r="A110" s="71">
        <v>9210</v>
      </c>
      <c r="B110" s="72">
        <v>3</v>
      </c>
      <c r="C110" s="71" t="s">
        <v>593</v>
      </c>
      <c r="D110" s="73">
        <v>122278874</v>
      </c>
    </row>
    <row r="111" spans="1:4" x14ac:dyDescent="0.3">
      <c r="A111" s="71">
        <v>9211</v>
      </c>
      <c r="B111" s="72">
        <v>3</v>
      </c>
      <c r="C111" s="71" t="s">
        <v>594</v>
      </c>
      <c r="D111" s="73">
        <v>115543993</v>
      </c>
    </row>
    <row r="112" spans="1:4" x14ac:dyDescent="0.3">
      <c r="A112" s="71">
        <v>10101</v>
      </c>
      <c r="B112" s="72">
        <v>2</v>
      </c>
      <c r="C112" s="71" t="s">
        <v>595</v>
      </c>
      <c r="D112" s="73">
        <v>131066877</v>
      </c>
    </row>
    <row r="113" spans="1:4" x14ac:dyDescent="0.3">
      <c r="A113" s="71">
        <v>10102</v>
      </c>
      <c r="B113" s="72">
        <v>4</v>
      </c>
      <c r="C113" s="71" t="s">
        <v>596</v>
      </c>
      <c r="D113" s="73">
        <v>86134923</v>
      </c>
    </row>
    <row r="114" spans="1:4" x14ac:dyDescent="0.3">
      <c r="A114" s="71">
        <v>10104</v>
      </c>
      <c r="B114" s="72">
        <v>4</v>
      </c>
      <c r="C114" s="71" t="s">
        <v>598</v>
      </c>
      <c r="D114" s="73">
        <v>87340091</v>
      </c>
    </row>
    <row r="115" spans="1:4" x14ac:dyDescent="0.3">
      <c r="A115" s="71">
        <v>10105</v>
      </c>
      <c r="B115" s="72">
        <v>4</v>
      </c>
      <c r="C115" s="71" t="s">
        <v>599</v>
      </c>
      <c r="D115" s="73">
        <v>96878864</v>
      </c>
    </row>
    <row r="116" spans="1:4" x14ac:dyDescent="0.3">
      <c r="A116" s="71">
        <v>10106</v>
      </c>
      <c r="B116" s="72">
        <v>4</v>
      </c>
      <c r="C116" s="71" t="s">
        <v>600</v>
      </c>
      <c r="D116" s="73">
        <v>85960855</v>
      </c>
    </row>
    <row r="117" spans="1:4" x14ac:dyDescent="0.3">
      <c r="A117" s="71">
        <v>10107</v>
      </c>
      <c r="B117" s="72">
        <v>4</v>
      </c>
      <c r="C117" s="71" t="s">
        <v>601</v>
      </c>
      <c r="D117" s="73">
        <v>88249224</v>
      </c>
    </row>
    <row r="118" spans="1:4" x14ac:dyDescent="0.3">
      <c r="A118" s="71">
        <v>10109</v>
      </c>
      <c r="B118" s="72">
        <v>2</v>
      </c>
      <c r="C118" s="71" t="s">
        <v>603</v>
      </c>
      <c r="D118" s="73">
        <v>140322543</v>
      </c>
    </row>
    <row r="119" spans="1:4" x14ac:dyDescent="0.3">
      <c r="A119" s="71">
        <v>10203</v>
      </c>
      <c r="B119" s="72">
        <v>4</v>
      </c>
      <c r="C119" s="71" t="s">
        <v>606</v>
      </c>
      <c r="D119" s="73">
        <v>90333616</v>
      </c>
    </row>
    <row r="120" spans="1:4" x14ac:dyDescent="0.3">
      <c r="A120" s="71">
        <v>10204</v>
      </c>
      <c r="B120" s="72">
        <v>5</v>
      </c>
      <c r="C120" s="71" t="s">
        <v>607</v>
      </c>
      <c r="D120" s="73">
        <v>92701069</v>
      </c>
    </row>
    <row r="121" spans="1:4" x14ac:dyDescent="0.3">
      <c r="A121" s="71">
        <v>10206</v>
      </c>
      <c r="B121" s="72">
        <v>5</v>
      </c>
      <c r="C121" s="71" t="s">
        <v>609</v>
      </c>
      <c r="D121" s="73">
        <v>89832447</v>
      </c>
    </row>
    <row r="122" spans="1:4" x14ac:dyDescent="0.3">
      <c r="A122" s="71">
        <v>10209</v>
      </c>
      <c r="B122" s="72">
        <v>5</v>
      </c>
      <c r="C122" s="71" t="s">
        <v>612</v>
      </c>
      <c r="D122" s="73">
        <v>87844550</v>
      </c>
    </row>
    <row r="123" spans="1:4" x14ac:dyDescent="0.3">
      <c r="A123" s="71">
        <v>10301</v>
      </c>
      <c r="B123" s="72">
        <v>2</v>
      </c>
      <c r="C123" s="71" t="s">
        <v>614</v>
      </c>
      <c r="D123" s="73">
        <v>136183201</v>
      </c>
    </row>
    <row r="124" spans="1:4" x14ac:dyDescent="0.3">
      <c r="A124" s="71">
        <v>10303</v>
      </c>
      <c r="B124" s="72">
        <v>4</v>
      </c>
      <c r="C124" s="71" t="s">
        <v>616</v>
      </c>
      <c r="D124" s="73">
        <v>89640839</v>
      </c>
    </row>
    <row r="125" spans="1:4" x14ac:dyDescent="0.3">
      <c r="A125" s="71">
        <v>10305</v>
      </c>
      <c r="B125" s="72">
        <v>4</v>
      </c>
      <c r="C125" s="71" t="s">
        <v>618</v>
      </c>
      <c r="D125" s="73">
        <v>85622623</v>
      </c>
    </row>
    <row r="126" spans="1:4" x14ac:dyDescent="0.3">
      <c r="A126" s="71">
        <v>10402</v>
      </c>
      <c r="B126" s="72">
        <v>4</v>
      </c>
      <c r="C126" s="71" t="s">
        <v>622</v>
      </c>
      <c r="D126" s="73">
        <v>89512129</v>
      </c>
    </row>
    <row r="127" spans="1:4" x14ac:dyDescent="0.3">
      <c r="A127" s="71">
        <v>10403</v>
      </c>
      <c r="B127" s="72">
        <v>4</v>
      </c>
      <c r="C127" s="71" t="s">
        <v>623</v>
      </c>
      <c r="D127" s="73">
        <v>90693223</v>
      </c>
    </row>
    <row r="128" spans="1:4" x14ac:dyDescent="0.3">
      <c r="A128" s="71">
        <v>11202</v>
      </c>
      <c r="B128" s="72">
        <v>4</v>
      </c>
      <c r="C128" s="71" t="s">
        <v>627</v>
      </c>
      <c r="D128" s="73">
        <v>86143228</v>
      </c>
    </row>
    <row r="129" spans="1:4" x14ac:dyDescent="0.3">
      <c r="A129" s="71">
        <v>11301</v>
      </c>
      <c r="B129" s="72">
        <v>4</v>
      </c>
      <c r="C129" s="71" t="s">
        <v>629</v>
      </c>
      <c r="D129" s="73">
        <v>90278599</v>
      </c>
    </row>
    <row r="130" spans="1:4" x14ac:dyDescent="0.3">
      <c r="A130" s="71">
        <v>11402</v>
      </c>
      <c r="B130" s="72">
        <v>4</v>
      </c>
      <c r="C130" s="71" t="s">
        <v>633</v>
      </c>
      <c r="D130" s="73">
        <v>89184764</v>
      </c>
    </row>
    <row r="131" spans="1:4" x14ac:dyDescent="0.3">
      <c r="A131" s="71">
        <v>12103</v>
      </c>
      <c r="B131" s="72">
        <v>5</v>
      </c>
      <c r="C131" s="71" t="s">
        <v>637</v>
      </c>
      <c r="D131" s="73">
        <v>92997257</v>
      </c>
    </row>
    <row r="132" spans="1:4" x14ac:dyDescent="0.3">
      <c r="A132" s="71">
        <v>12104</v>
      </c>
      <c r="B132" s="72">
        <v>4</v>
      </c>
      <c r="C132" s="71" t="s">
        <v>638</v>
      </c>
      <c r="D132" s="73">
        <v>91380459</v>
      </c>
    </row>
    <row r="133" spans="1:4" x14ac:dyDescent="0.3">
      <c r="A133" s="71">
        <v>12302</v>
      </c>
      <c r="B133" s="72">
        <v>4</v>
      </c>
      <c r="C133" s="71" t="s">
        <v>641</v>
      </c>
      <c r="D133" s="73">
        <v>85403989</v>
      </c>
    </row>
    <row r="134" spans="1:4" x14ac:dyDescent="0.3">
      <c r="A134" s="71">
        <v>12402</v>
      </c>
      <c r="B134" s="72">
        <v>5</v>
      </c>
      <c r="C134" s="71" t="s">
        <v>644</v>
      </c>
      <c r="D134" s="73">
        <v>89462130</v>
      </c>
    </row>
    <row r="135" spans="1:4" x14ac:dyDescent="0.3">
      <c r="A135" s="71">
        <v>13102</v>
      </c>
      <c r="B135" s="72">
        <v>1</v>
      </c>
      <c r="C135" s="71" t="s">
        <v>667</v>
      </c>
      <c r="D135" s="73">
        <v>68157193</v>
      </c>
    </row>
    <row r="136" spans="1:4" x14ac:dyDescent="0.3">
      <c r="A136" s="71">
        <v>13104</v>
      </c>
      <c r="B136" s="72">
        <v>1</v>
      </c>
      <c r="C136" s="71" t="s">
        <v>669</v>
      </c>
      <c r="D136" s="73">
        <v>72154549</v>
      </c>
    </row>
    <row r="137" spans="1:4" x14ac:dyDescent="0.3">
      <c r="A137" s="71">
        <v>13106</v>
      </c>
      <c r="B137" s="72">
        <v>1</v>
      </c>
      <c r="C137" s="71" t="s">
        <v>671</v>
      </c>
      <c r="D137" s="73">
        <v>69682819</v>
      </c>
    </row>
    <row r="138" spans="1:4" x14ac:dyDescent="0.3">
      <c r="A138" s="71">
        <v>13107</v>
      </c>
      <c r="B138" s="72">
        <v>1</v>
      </c>
      <c r="C138" s="71" t="s">
        <v>672</v>
      </c>
      <c r="D138" s="73">
        <v>74893479</v>
      </c>
    </row>
    <row r="139" spans="1:4" x14ac:dyDescent="0.3">
      <c r="A139" s="71">
        <v>13111</v>
      </c>
      <c r="B139" s="72">
        <v>1</v>
      </c>
      <c r="C139" s="71" t="s">
        <v>664</v>
      </c>
      <c r="D139" s="73">
        <v>70415344</v>
      </c>
    </row>
    <row r="140" spans="1:4" x14ac:dyDescent="0.3">
      <c r="A140" s="71">
        <v>13114</v>
      </c>
      <c r="B140" s="72">
        <v>1</v>
      </c>
      <c r="C140" s="71" t="s">
        <v>647</v>
      </c>
      <c r="D140" s="73">
        <v>79467751</v>
      </c>
    </row>
    <row r="141" spans="1:4" x14ac:dyDescent="0.3">
      <c r="A141" s="71">
        <v>13115</v>
      </c>
      <c r="B141" s="72">
        <v>1</v>
      </c>
      <c r="C141" s="71" t="s">
        <v>662</v>
      </c>
      <c r="D141" s="73">
        <v>72281567</v>
      </c>
    </row>
    <row r="142" spans="1:4" x14ac:dyDescent="0.3">
      <c r="A142" s="71">
        <v>13118</v>
      </c>
      <c r="B142" s="72">
        <v>1</v>
      </c>
      <c r="C142" s="71" t="s">
        <v>650</v>
      </c>
      <c r="D142" s="73">
        <v>68483136</v>
      </c>
    </row>
    <row r="143" spans="1:4" x14ac:dyDescent="0.3">
      <c r="A143" s="71">
        <v>13119</v>
      </c>
      <c r="B143" s="72">
        <v>1</v>
      </c>
      <c r="C143" s="71" t="s">
        <v>651</v>
      </c>
      <c r="D143" s="73">
        <v>70166093</v>
      </c>
    </row>
    <row r="144" spans="1:4" x14ac:dyDescent="0.3">
      <c r="A144" s="71">
        <v>13120</v>
      </c>
      <c r="B144" s="72">
        <v>1</v>
      </c>
      <c r="C144" s="71" t="s">
        <v>652</v>
      </c>
      <c r="D144" s="73">
        <v>68096274</v>
      </c>
    </row>
    <row r="145" spans="1:4" x14ac:dyDescent="0.3">
      <c r="A145" s="71">
        <v>13122</v>
      </c>
      <c r="B145" s="72">
        <v>1</v>
      </c>
      <c r="C145" s="71" t="s">
        <v>653</v>
      </c>
      <c r="D145" s="73">
        <v>73869240</v>
      </c>
    </row>
    <row r="146" spans="1:4" x14ac:dyDescent="0.3">
      <c r="A146" s="71">
        <v>13123</v>
      </c>
      <c r="B146" s="72">
        <v>1</v>
      </c>
      <c r="C146" s="71" t="s">
        <v>654</v>
      </c>
      <c r="D146" s="73">
        <v>68186672</v>
      </c>
    </row>
    <row r="147" spans="1:4" x14ac:dyDescent="0.3">
      <c r="A147" s="71">
        <v>13124</v>
      </c>
      <c r="B147" s="72">
        <v>1</v>
      </c>
      <c r="C147" s="71" t="s">
        <v>655</v>
      </c>
      <c r="D147" s="73">
        <v>67511209</v>
      </c>
    </row>
    <row r="148" spans="1:4" x14ac:dyDescent="0.3">
      <c r="A148" s="71">
        <v>13125</v>
      </c>
      <c r="B148" s="72">
        <v>1</v>
      </c>
      <c r="C148" s="71" t="s">
        <v>656</v>
      </c>
      <c r="D148" s="73">
        <v>74753102</v>
      </c>
    </row>
    <row r="149" spans="1:4" x14ac:dyDescent="0.3">
      <c r="A149" s="71">
        <v>13127</v>
      </c>
      <c r="B149" s="72">
        <v>1</v>
      </c>
      <c r="C149" s="71" t="s">
        <v>658</v>
      </c>
      <c r="D149" s="73">
        <v>71356963</v>
      </c>
    </row>
    <row r="150" spans="1:4" x14ac:dyDescent="0.3">
      <c r="A150" s="71">
        <v>13128</v>
      </c>
      <c r="B150" s="72">
        <v>1</v>
      </c>
      <c r="C150" s="71" t="s">
        <v>659</v>
      </c>
      <c r="D150" s="73">
        <v>70030656</v>
      </c>
    </row>
    <row r="151" spans="1:4" x14ac:dyDescent="0.3">
      <c r="A151" s="71">
        <v>13132</v>
      </c>
      <c r="B151" s="72">
        <v>1</v>
      </c>
      <c r="C151" s="71" t="s">
        <v>675</v>
      </c>
      <c r="D151" s="73">
        <v>76476371</v>
      </c>
    </row>
    <row r="152" spans="1:4" x14ac:dyDescent="0.3">
      <c r="A152" s="71">
        <v>13202</v>
      </c>
      <c r="B152" s="72">
        <v>2</v>
      </c>
      <c r="C152" s="71" t="s">
        <v>676</v>
      </c>
      <c r="D152" s="73">
        <v>137851252</v>
      </c>
    </row>
    <row r="153" spans="1:4" x14ac:dyDescent="0.3">
      <c r="A153" s="71">
        <v>13503</v>
      </c>
      <c r="B153" s="72">
        <v>4</v>
      </c>
      <c r="C153" s="71" t="s">
        <v>687</v>
      </c>
      <c r="D153" s="73">
        <v>88313341</v>
      </c>
    </row>
    <row r="154" spans="1:4" x14ac:dyDescent="0.3">
      <c r="A154" s="71">
        <v>13504</v>
      </c>
      <c r="B154" s="72">
        <v>5</v>
      </c>
      <c r="C154" s="71" t="s">
        <v>688</v>
      </c>
      <c r="D154" s="73">
        <v>93136906</v>
      </c>
    </row>
    <row r="155" spans="1:4" x14ac:dyDescent="0.3">
      <c r="A155" s="71">
        <v>13505</v>
      </c>
      <c r="B155" s="72">
        <v>5</v>
      </c>
      <c r="C155" s="71" t="s">
        <v>689</v>
      </c>
      <c r="D155" s="73">
        <v>91249990</v>
      </c>
    </row>
    <row r="156" spans="1:4" x14ac:dyDescent="0.3">
      <c r="A156" s="71">
        <v>13601</v>
      </c>
      <c r="B156" s="72">
        <v>2</v>
      </c>
      <c r="C156" s="71" t="s">
        <v>690</v>
      </c>
      <c r="D156" s="73">
        <v>140847900</v>
      </c>
    </row>
    <row r="157" spans="1:4" x14ac:dyDescent="0.3">
      <c r="A157" s="71">
        <v>13602</v>
      </c>
      <c r="B157" s="72">
        <v>3</v>
      </c>
      <c r="C157" s="71" t="s">
        <v>691</v>
      </c>
      <c r="D157" s="73">
        <v>128253714</v>
      </c>
    </row>
    <row r="158" spans="1:4" x14ac:dyDescent="0.3">
      <c r="A158" s="71">
        <v>14101</v>
      </c>
      <c r="B158" s="72">
        <v>2</v>
      </c>
      <c r="C158" s="71" t="s">
        <v>700</v>
      </c>
      <c r="D158" s="73">
        <v>133345814</v>
      </c>
    </row>
    <row r="159" spans="1:4" x14ac:dyDescent="0.3">
      <c r="A159" s="71">
        <v>14103</v>
      </c>
      <c r="B159" s="72">
        <v>3</v>
      </c>
      <c r="C159" s="71" t="s">
        <v>703</v>
      </c>
      <c r="D159" s="73">
        <v>123155921</v>
      </c>
    </row>
    <row r="160" spans="1:4" x14ac:dyDescent="0.3">
      <c r="A160" s="71">
        <v>14108</v>
      </c>
      <c r="B160" s="72">
        <v>5</v>
      </c>
      <c r="C160" s="71" t="s">
        <v>708</v>
      </c>
      <c r="D160" s="73">
        <v>91576541</v>
      </c>
    </row>
    <row r="161" spans="1:4" x14ac:dyDescent="0.3">
      <c r="A161" s="71">
        <v>14202</v>
      </c>
      <c r="B161" s="72">
        <v>4</v>
      </c>
      <c r="C161" s="71" t="s">
        <v>697</v>
      </c>
      <c r="D161" s="73">
        <v>89687015</v>
      </c>
    </row>
    <row r="162" spans="1:4" x14ac:dyDescent="0.3">
      <c r="A162" s="71">
        <v>14203</v>
      </c>
      <c r="B162" s="72">
        <v>5</v>
      </c>
      <c r="C162" s="71" t="s">
        <v>698</v>
      </c>
      <c r="D162" s="73">
        <v>95201823</v>
      </c>
    </row>
    <row r="163" spans="1:4" x14ac:dyDescent="0.3">
      <c r="A163" s="71">
        <v>14204</v>
      </c>
      <c r="B163" s="72">
        <v>3</v>
      </c>
      <c r="C163" s="71" t="s">
        <v>699</v>
      </c>
      <c r="D163" s="73">
        <v>118642333</v>
      </c>
    </row>
    <row r="164" spans="1:4" x14ac:dyDescent="0.3">
      <c r="A164" s="71">
        <v>15101</v>
      </c>
      <c r="B164" s="72">
        <v>2</v>
      </c>
      <c r="C164" s="71" t="s">
        <v>709</v>
      </c>
      <c r="D164" s="73">
        <v>131790199</v>
      </c>
    </row>
    <row r="165" spans="1:4" x14ac:dyDescent="0.3">
      <c r="A165" s="71">
        <v>15202</v>
      </c>
      <c r="B165" s="72">
        <v>5</v>
      </c>
      <c r="C165" s="71" t="s">
        <v>712</v>
      </c>
      <c r="D165" s="73">
        <v>92014860</v>
      </c>
    </row>
    <row r="166" spans="1:4" x14ac:dyDescent="0.3">
      <c r="A166" s="71">
        <v>16101</v>
      </c>
      <c r="B166" s="72">
        <v>2</v>
      </c>
      <c r="C166" s="71" t="s">
        <v>713</v>
      </c>
      <c r="D166" s="73">
        <v>134742321</v>
      </c>
    </row>
    <row r="167" spans="1:4" x14ac:dyDescent="0.3">
      <c r="A167" s="71">
        <v>16102</v>
      </c>
      <c r="B167" s="72">
        <v>4</v>
      </c>
      <c r="C167" s="71" t="s">
        <v>714</v>
      </c>
      <c r="D167" s="73">
        <v>88685723</v>
      </c>
    </row>
    <row r="168" spans="1:4" x14ac:dyDescent="0.3">
      <c r="A168" s="71">
        <v>16104</v>
      </c>
      <c r="B168" s="72">
        <v>5</v>
      </c>
      <c r="C168" s="71" t="s">
        <v>719</v>
      </c>
      <c r="D168" s="73">
        <v>90979293</v>
      </c>
    </row>
    <row r="169" spans="1:4" x14ac:dyDescent="0.3">
      <c r="A169" s="71">
        <v>16106</v>
      </c>
      <c r="B169" s="72">
        <v>5</v>
      </c>
      <c r="C169" s="71" t="s">
        <v>723</v>
      </c>
      <c r="D169" s="73">
        <v>92310094</v>
      </c>
    </row>
    <row r="170" spans="1:4" x14ac:dyDescent="0.3">
      <c r="A170" s="71">
        <v>16203</v>
      </c>
      <c r="B170" s="72">
        <v>5</v>
      </c>
      <c r="C170" s="71" t="s">
        <v>716</v>
      </c>
      <c r="D170" s="73">
        <v>91755754</v>
      </c>
    </row>
    <row r="171" spans="1:4" x14ac:dyDescent="0.3">
      <c r="A171" s="71">
        <v>16205</v>
      </c>
      <c r="B171" s="72">
        <v>5</v>
      </c>
      <c r="C171" s="71" t="s">
        <v>724</v>
      </c>
      <c r="D171" s="73">
        <v>93534083</v>
      </c>
    </row>
    <row r="172" spans="1:4" x14ac:dyDescent="0.3">
      <c r="A172" s="71">
        <v>16301</v>
      </c>
      <c r="B172" s="72">
        <v>3</v>
      </c>
      <c r="C172" s="71" t="s">
        <v>727</v>
      </c>
      <c r="D172" s="73">
        <v>127834626</v>
      </c>
    </row>
    <row r="173" spans="1:4" x14ac:dyDescent="0.3">
      <c r="A173" s="71">
        <v>16302</v>
      </c>
      <c r="B173" s="72">
        <v>5</v>
      </c>
      <c r="C173" s="71" t="s">
        <v>717</v>
      </c>
      <c r="D173" s="73">
        <v>93307306</v>
      </c>
    </row>
    <row r="174" spans="1:4" x14ac:dyDescent="0.3">
      <c r="A174" s="71">
        <v>16304</v>
      </c>
      <c r="B174" s="72">
        <v>5</v>
      </c>
      <c r="C174" s="71" t="s">
        <v>728</v>
      </c>
      <c r="D174" s="73">
        <v>95294062</v>
      </c>
    </row>
    <row r="175" spans="1:4" x14ac:dyDescent="0.3">
      <c r="A175" s="71">
        <v>16305</v>
      </c>
      <c r="B175" s="72">
        <v>5</v>
      </c>
      <c r="C175" s="71" t="s">
        <v>730</v>
      </c>
      <c r="D175" s="73">
        <v>101461716</v>
      </c>
    </row>
    <row r="176" spans="1:4" x14ac:dyDescent="0.3">
      <c r="A176" s="71"/>
      <c r="B176" s="72"/>
      <c r="C176" s="74" t="s">
        <v>853</v>
      </c>
      <c r="D176" s="75">
        <f>SUM(D1:D175)</f>
        <v>17089021000</v>
      </c>
    </row>
  </sheetData>
  <sortState xmlns:xlrd2="http://schemas.microsoft.com/office/spreadsheetml/2017/richdata2" ref="A2:D175">
    <sortCondition ref="A2:A175"/>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357"/>
  <sheetViews>
    <sheetView showGridLines="0" topLeftCell="AA9" workbookViewId="0">
      <selection activeCell="AA9" sqref="AA9"/>
    </sheetView>
  </sheetViews>
  <sheetFormatPr baseColWidth="10" defaultColWidth="0" defaultRowHeight="17.25" customHeight="1" zeroHeight="1" x14ac:dyDescent="0.3"/>
  <cols>
    <col min="1" max="1" width="59.109375" style="36" hidden="1" customWidth="1"/>
    <col min="2" max="2" width="20.77734375" style="36" hidden="1" customWidth="1"/>
    <col min="3" max="4" width="0" style="36" hidden="1" customWidth="1"/>
    <col min="5" max="5" width="12.44140625" style="36" hidden="1" customWidth="1"/>
    <col min="6" max="6" width="13.44140625" style="36" hidden="1" customWidth="1"/>
    <col min="7" max="8" width="0" style="36" hidden="1" customWidth="1"/>
    <col min="9" max="9" width="20.44140625" style="36" hidden="1" customWidth="1"/>
    <col min="10" max="10" width="5.88671875" style="36" hidden="1" customWidth="1"/>
    <col min="11" max="11" width="13" style="36" hidden="1" customWidth="1"/>
    <col min="12" max="12" width="4.88671875" style="36" hidden="1" customWidth="1"/>
    <col min="13" max="13" width="0" style="36" hidden="1" customWidth="1"/>
    <col min="14" max="14" width="49.88671875" style="36" hidden="1" customWidth="1"/>
    <col min="15" max="15" width="11.44140625" style="36" hidden="1" customWidth="1"/>
    <col min="16" max="16" width="10.21875" style="36" hidden="1" customWidth="1"/>
    <col min="17" max="17" width="7.77734375" style="36" hidden="1" customWidth="1"/>
    <col min="18" max="18" width="13.44140625" style="36" hidden="1" customWidth="1"/>
    <col min="19" max="19" width="14.44140625" style="36" hidden="1" customWidth="1"/>
    <col min="20" max="20" width="7.44140625" style="36" hidden="1" customWidth="1"/>
    <col min="21" max="21" width="8" style="36" hidden="1" customWidth="1"/>
    <col min="22" max="22" width="17.109375" style="36" hidden="1" customWidth="1"/>
    <col min="23" max="23" width="5.88671875" style="36" hidden="1" customWidth="1"/>
    <col min="24" max="25" width="17.44140625" style="36" hidden="1" customWidth="1"/>
    <col min="26" max="26" width="0" style="36" hidden="1" customWidth="1"/>
    <col min="27" max="27" width="12.77734375" style="36" bestFit="1" customWidth="1"/>
    <col min="28" max="28" width="22.77734375" style="36" bestFit="1" customWidth="1"/>
    <col min="29" max="29" width="18.21875" style="37" bestFit="1" customWidth="1"/>
    <col min="30" max="30" width="19.44140625" style="37" bestFit="1" customWidth="1"/>
    <col min="31" max="31" width="19.44140625" style="36" bestFit="1" customWidth="1"/>
    <col min="32" max="16384" width="11.44140625" style="36" hidden="1"/>
  </cols>
  <sheetData>
    <row r="1" spans="1:31" ht="17.25" hidden="1" customHeight="1" x14ac:dyDescent="0.3">
      <c r="A1" s="35"/>
      <c r="B1" s="35"/>
      <c r="C1" s="35"/>
      <c r="D1" s="35"/>
      <c r="E1" s="35"/>
      <c r="F1" s="35"/>
      <c r="G1" s="35"/>
      <c r="H1" s="35"/>
      <c r="N1" s="35"/>
      <c r="O1" s="35"/>
      <c r="P1" s="35"/>
      <c r="Q1" s="35"/>
      <c r="R1" s="35"/>
      <c r="S1" s="35"/>
      <c r="T1" s="35"/>
      <c r="U1" s="35"/>
    </row>
    <row r="2" spans="1:31" ht="17.25" hidden="1" customHeight="1" x14ac:dyDescent="0.3">
      <c r="A2" s="35"/>
      <c r="B2" s="35"/>
      <c r="C2" s="35"/>
      <c r="D2" s="35"/>
      <c r="E2" s="35"/>
      <c r="F2" s="35"/>
      <c r="G2" s="35"/>
      <c r="H2" s="35"/>
      <c r="N2" s="35"/>
      <c r="O2" s="35"/>
      <c r="P2" s="35"/>
      <c r="Q2" s="35"/>
      <c r="R2" s="35"/>
      <c r="S2" s="35"/>
      <c r="T2" s="35"/>
      <c r="U2" s="35"/>
    </row>
    <row r="3" spans="1:31" ht="17.25" hidden="1" customHeight="1" x14ac:dyDescent="0.3">
      <c r="A3" s="35" t="s">
        <v>735</v>
      </c>
      <c r="B3" s="35"/>
      <c r="C3" s="35"/>
      <c r="D3" s="35"/>
      <c r="E3" s="35"/>
      <c r="F3" s="35"/>
      <c r="G3" s="35"/>
      <c r="H3" s="35"/>
      <c r="N3" s="35" t="s">
        <v>854</v>
      </c>
      <c r="O3" s="35"/>
      <c r="P3" s="35"/>
      <c r="Q3" s="35"/>
      <c r="R3" s="35"/>
      <c r="S3" s="35"/>
      <c r="T3" s="35"/>
      <c r="U3" s="35"/>
    </row>
    <row r="4" spans="1:31" ht="17.25" hidden="1" customHeight="1" x14ac:dyDescent="0.3">
      <c r="A4" s="35"/>
      <c r="B4" s="35"/>
      <c r="C4" s="35"/>
      <c r="D4" s="35"/>
      <c r="E4" s="35"/>
      <c r="F4" s="35"/>
      <c r="G4" s="35"/>
      <c r="H4" s="35"/>
      <c r="N4" s="35"/>
      <c r="O4" s="35"/>
      <c r="P4" s="35"/>
      <c r="Q4" s="35"/>
      <c r="R4" s="35"/>
      <c r="S4" s="35"/>
      <c r="T4" s="35"/>
      <c r="U4" s="35"/>
    </row>
    <row r="5" spans="1:31" ht="17.25" hidden="1" customHeight="1" x14ac:dyDescent="0.3">
      <c r="A5" s="35" t="s">
        <v>736</v>
      </c>
      <c r="B5" s="35"/>
      <c r="C5" s="35"/>
      <c r="D5" s="35"/>
      <c r="E5" s="35"/>
      <c r="F5" s="35"/>
      <c r="G5" s="35"/>
      <c r="H5" s="35"/>
      <c r="N5" s="35" t="s">
        <v>736</v>
      </c>
      <c r="O5" s="35"/>
      <c r="P5" s="35"/>
      <c r="Q5" s="35"/>
      <c r="R5" s="35"/>
      <c r="S5" s="35"/>
      <c r="T5" s="35"/>
      <c r="U5" s="35"/>
    </row>
    <row r="6" spans="1:31" ht="17.25" hidden="1" customHeight="1" x14ac:dyDescent="0.3">
      <c r="A6" s="35" t="s">
        <v>737</v>
      </c>
      <c r="B6" s="35"/>
      <c r="C6" s="35"/>
      <c r="D6" s="35"/>
      <c r="E6" s="35"/>
      <c r="F6" s="35"/>
      <c r="G6" s="35"/>
      <c r="H6" s="35"/>
      <c r="N6" s="35" t="s">
        <v>855</v>
      </c>
      <c r="O6" s="35"/>
      <c r="P6" s="35"/>
      <c r="Q6" s="35"/>
      <c r="R6" s="35"/>
      <c r="S6" s="35"/>
      <c r="T6" s="35"/>
      <c r="U6" s="35"/>
    </row>
    <row r="7" spans="1:31" ht="17.25" hidden="1" customHeight="1" x14ac:dyDescent="0.3">
      <c r="A7" s="35" t="s">
        <v>738</v>
      </c>
      <c r="B7" s="35"/>
      <c r="C7" s="35"/>
      <c r="D7" s="35"/>
      <c r="E7" s="35"/>
      <c r="F7" s="35"/>
      <c r="G7" s="35"/>
      <c r="H7" s="35"/>
      <c r="N7" s="35" t="s">
        <v>738</v>
      </c>
      <c r="O7" s="35"/>
      <c r="P7" s="35"/>
      <c r="Q7" s="35"/>
      <c r="R7" s="35"/>
      <c r="S7" s="35"/>
      <c r="T7" s="35"/>
      <c r="U7" s="35"/>
    </row>
    <row r="8" spans="1:31" ht="17.25" hidden="1" customHeight="1" x14ac:dyDescent="0.3">
      <c r="A8" s="35"/>
      <c r="B8" s="35"/>
      <c r="C8" s="35"/>
      <c r="D8" s="35"/>
      <c r="E8" s="35"/>
      <c r="F8" s="35"/>
      <c r="G8" s="35"/>
      <c r="H8" s="35"/>
      <c r="N8" s="35"/>
      <c r="O8" s="35"/>
      <c r="P8" s="35"/>
      <c r="Q8" s="35"/>
      <c r="R8" s="35"/>
      <c r="S8" s="35"/>
      <c r="T8" s="35"/>
      <c r="U8" s="35"/>
    </row>
    <row r="9" spans="1:31" ht="17.25" customHeight="1" x14ac:dyDescent="0.3">
      <c r="A9" s="79" t="s">
        <v>9</v>
      </c>
      <c r="B9" s="81" t="s">
        <v>739</v>
      </c>
      <c r="C9" s="38" t="s">
        <v>740</v>
      </c>
      <c r="D9" s="38" t="s">
        <v>741</v>
      </c>
      <c r="E9" s="38" t="s">
        <v>742</v>
      </c>
      <c r="F9" s="38" t="s">
        <v>742</v>
      </c>
      <c r="G9" s="38" t="s">
        <v>743</v>
      </c>
      <c r="H9" s="38" t="s">
        <v>743</v>
      </c>
      <c r="N9" s="79" t="s">
        <v>856</v>
      </c>
      <c r="O9" s="81" t="s">
        <v>739</v>
      </c>
      <c r="P9" s="38" t="s">
        <v>740</v>
      </c>
      <c r="Q9" s="38" t="s">
        <v>741</v>
      </c>
      <c r="R9" s="38" t="s">
        <v>742</v>
      </c>
      <c r="S9" s="38" t="s">
        <v>742</v>
      </c>
      <c r="T9" s="38" t="s">
        <v>743</v>
      </c>
      <c r="U9" s="38" t="s">
        <v>743</v>
      </c>
      <c r="AB9" s="33" t="str">
        <f>"DEUDA PREVISIONAL "&amp;RIGHT('FIGEM 2025'!B2,4)-1</f>
        <v>DEUDA PREVISIONAL 2023</v>
      </c>
    </row>
    <row r="10" spans="1:31" ht="17.25" customHeight="1" x14ac:dyDescent="0.3">
      <c r="A10" s="80"/>
      <c r="B10" s="82"/>
      <c r="C10" s="39" t="s">
        <v>744</v>
      </c>
      <c r="D10" s="39" t="s">
        <v>745</v>
      </c>
      <c r="E10" s="39" t="s">
        <v>746</v>
      </c>
      <c r="F10" s="39" t="s">
        <v>747</v>
      </c>
      <c r="G10" s="39" t="s">
        <v>748</v>
      </c>
      <c r="H10" s="39" t="s">
        <v>749</v>
      </c>
      <c r="I10" s="40" t="s">
        <v>9</v>
      </c>
      <c r="J10" s="40" t="s">
        <v>734</v>
      </c>
      <c r="K10" s="40" t="s">
        <v>924</v>
      </c>
      <c r="L10" s="41" t="s">
        <v>925</v>
      </c>
      <c r="N10" s="80"/>
      <c r="O10" s="82"/>
      <c r="P10" s="39" t="s">
        <v>744</v>
      </c>
      <c r="Q10" s="39" t="s">
        <v>745</v>
      </c>
      <c r="R10" s="39" t="s">
        <v>746</v>
      </c>
      <c r="S10" s="39" t="s">
        <v>747</v>
      </c>
      <c r="T10" s="39" t="s">
        <v>748</v>
      </c>
      <c r="U10" s="39" t="s">
        <v>749</v>
      </c>
      <c r="V10" s="40" t="s">
        <v>9</v>
      </c>
      <c r="W10" s="40" t="s">
        <v>734</v>
      </c>
      <c r="X10" s="40" t="s">
        <v>924</v>
      </c>
      <c r="Y10" s="41" t="s">
        <v>925</v>
      </c>
      <c r="AB10" s="33" t="s">
        <v>1734</v>
      </c>
    </row>
    <row r="11" spans="1:31" ht="17.25" customHeight="1" x14ac:dyDescent="0.3">
      <c r="A11" s="42" t="s">
        <v>750</v>
      </c>
      <c r="B11" s="43" t="s">
        <v>751</v>
      </c>
      <c r="C11" s="43">
        <v>2</v>
      </c>
      <c r="D11" s="43">
        <v>278</v>
      </c>
      <c r="E11" s="44">
        <v>48804429</v>
      </c>
      <c r="F11" s="44">
        <v>50699087</v>
      </c>
      <c r="G11" s="43" t="s">
        <v>752</v>
      </c>
      <c r="H11" s="43" t="s">
        <v>753</v>
      </c>
      <c r="I11" s="36" t="s">
        <v>522</v>
      </c>
      <c r="J11" s="36">
        <f>VLOOKUP(I11,CODES!$B$1:$C$346,2,0)</f>
        <v>7401</v>
      </c>
      <c r="K11" s="45">
        <f>+F11</f>
        <v>50699087</v>
      </c>
      <c r="L11" s="45" t="s">
        <v>926</v>
      </c>
      <c r="N11" s="42" t="s">
        <v>857</v>
      </c>
      <c r="O11" s="43" t="s">
        <v>858</v>
      </c>
      <c r="P11" s="43">
        <v>16</v>
      </c>
      <c r="Q11" s="43">
        <v>311</v>
      </c>
      <c r="R11" s="44">
        <v>21188683</v>
      </c>
      <c r="S11" s="44">
        <v>943655856</v>
      </c>
      <c r="T11" s="43" t="s">
        <v>859</v>
      </c>
      <c r="U11" s="43" t="s">
        <v>860</v>
      </c>
      <c r="V11" s="36" t="s">
        <v>523</v>
      </c>
      <c r="W11" s="36">
        <f>VLOOKUP(V11,CODES!$B$1:$C$346,2,0)</f>
        <v>7402</v>
      </c>
      <c r="X11" s="45">
        <f>+S11</f>
        <v>943655856</v>
      </c>
      <c r="Y11" s="36" t="s">
        <v>927</v>
      </c>
      <c r="AA11" s="61" t="s">
        <v>734</v>
      </c>
      <c r="AB11" s="61" t="s">
        <v>930</v>
      </c>
      <c r="AC11" s="61" t="s">
        <v>930</v>
      </c>
      <c r="AD11" s="61" t="s">
        <v>1735</v>
      </c>
      <c r="AE11" s="61" t="s">
        <v>1672</v>
      </c>
    </row>
    <row r="12" spans="1:31" ht="17.25" customHeight="1" x14ac:dyDescent="0.3">
      <c r="A12" s="42" t="s">
        <v>754</v>
      </c>
      <c r="B12" s="43" t="s">
        <v>755</v>
      </c>
      <c r="C12" s="43">
        <v>1</v>
      </c>
      <c r="D12" s="43">
        <v>79</v>
      </c>
      <c r="E12" s="44">
        <v>2187149</v>
      </c>
      <c r="F12" s="44">
        <v>32794331</v>
      </c>
      <c r="G12" s="43" t="s">
        <v>756</v>
      </c>
      <c r="H12" s="43" t="s">
        <v>756</v>
      </c>
      <c r="I12" s="36" t="s">
        <v>420</v>
      </c>
      <c r="J12" s="36">
        <f>VLOOKUP(I12,CODES!$B$1:$C$346,2,0)</f>
        <v>4201</v>
      </c>
      <c r="K12" s="45">
        <f t="shared" ref="K12:K42" si="0">+F12</f>
        <v>32794331</v>
      </c>
      <c r="L12" s="45" t="s">
        <v>926</v>
      </c>
      <c r="N12" s="42" t="s">
        <v>861</v>
      </c>
      <c r="O12" s="43" t="s">
        <v>862</v>
      </c>
      <c r="P12" s="43">
        <v>27</v>
      </c>
      <c r="Q12" s="44">
        <v>7451</v>
      </c>
      <c r="R12" s="44">
        <v>516727250</v>
      </c>
      <c r="S12" s="44">
        <v>4074365420</v>
      </c>
      <c r="T12" s="43" t="s">
        <v>863</v>
      </c>
      <c r="U12" s="43" t="s">
        <v>864</v>
      </c>
      <c r="V12" s="36" t="s">
        <v>430</v>
      </c>
      <c r="W12" s="36">
        <f>VLOOKUP(V12,CODES!$B$1:$C$346,2,0)</f>
        <v>5101</v>
      </c>
      <c r="X12" s="45">
        <f t="shared" ref="X12:X30" si="1">+S12</f>
        <v>4074365420</v>
      </c>
      <c r="Y12" s="36" t="s">
        <v>927</v>
      </c>
      <c r="AA12" s="36">
        <v>1101</v>
      </c>
      <c r="AB12" s="36" t="s">
        <v>393</v>
      </c>
      <c r="AC12" s="37">
        <v>0</v>
      </c>
      <c r="AD12" s="37">
        <v>0</v>
      </c>
      <c r="AE12" s="46">
        <v>0</v>
      </c>
    </row>
    <row r="13" spans="1:31" ht="17.25" customHeight="1" x14ac:dyDescent="0.3">
      <c r="A13" s="42" t="s">
        <v>757</v>
      </c>
      <c r="B13" s="43" t="s">
        <v>758</v>
      </c>
      <c r="C13" s="43">
        <v>5</v>
      </c>
      <c r="D13" s="43">
        <v>168</v>
      </c>
      <c r="E13" s="44">
        <v>1051956</v>
      </c>
      <c r="F13" s="44">
        <v>9528284</v>
      </c>
      <c r="G13" s="43" t="s">
        <v>759</v>
      </c>
      <c r="H13" s="43" t="s">
        <v>760</v>
      </c>
      <c r="I13" s="36" t="s">
        <v>423</v>
      </c>
      <c r="J13" s="36">
        <f>VLOOKUP(I13,CODES!$B$1:$C$346,2,0)</f>
        <v>4204</v>
      </c>
      <c r="K13" s="45">
        <f t="shared" si="0"/>
        <v>9528284</v>
      </c>
      <c r="L13" s="45" t="s">
        <v>926</v>
      </c>
      <c r="N13" s="42" t="s">
        <v>865</v>
      </c>
      <c r="O13" s="43" t="s">
        <v>866</v>
      </c>
      <c r="P13" s="43">
        <v>28</v>
      </c>
      <c r="Q13" s="44">
        <v>37410</v>
      </c>
      <c r="R13" s="44">
        <v>6452333472</v>
      </c>
      <c r="S13" s="44">
        <v>10107219835</v>
      </c>
      <c r="T13" s="43" t="s">
        <v>867</v>
      </c>
      <c r="U13" s="43" t="s">
        <v>753</v>
      </c>
      <c r="V13" s="36" t="s">
        <v>436</v>
      </c>
      <c r="W13" s="36">
        <f>VLOOKUP(V13,CODES!$B$1:$C$346,2,0)</f>
        <v>5109</v>
      </c>
      <c r="X13" s="45">
        <f t="shared" si="1"/>
        <v>10107219835</v>
      </c>
      <c r="Y13" s="36" t="s">
        <v>927</v>
      </c>
      <c r="AA13" s="36">
        <v>1107</v>
      </c>
      <c r="AB13" s="36" t="s">
        <v>390</v>
      </c>
      <c r="AC13" s="37">
        <v>0</v>
      </c>
      <c r="AD13" s="37">
        <v>0</v>
      </c>
      <c r="AE13" s="46">
        <v>0</v>
      </c>
    </row>
    <row r="14" spans="1:31" ht="17.25" customHeight="1" x14ac:dyDescent="0.3">
      <c r="A14" s="42" t="s">
        <v>761</v>
      </c>
      <c r="B14" s="43" t="s">
        <v>762</v>
      </c>
      <c r="C14" s="43">
        <v>2</v>
      </c>
      <c r="D14" s="43">
        <v>146</v>
      </c>
      <c r="E14" s="44">
        <v>10513952</v>
      </c>
      <c r="F14" s="44">
        <v>259184442</v>
      </c>
      <c r="G14" s="43" t="s">
        <v>763</v>
      </c>
      <c r="H14" s="43" t="s">
        <v>764</v>
      </c>
      <c r="I14" s="36" t="s">
        <v>694</v>
      </c>
      <c r="J14" s="36">
        <f>VLOOKUP(I14,CODES!$B$1:$C$346,2,0)</f>
        <v>13605</v>
      </c>
      <c r="K14" s="45">
        <f t="shared" si="0"/>
        <v>259184442</v>
      </c>
      <c r="L14" s="45" t="s">
        <v>926</v>
      </c>
      <c r="N14" s="42" t="s">
        <v>868</v>
      </c>
      <c r="O14" s="43" t="s">
        <v>869</v>
      </c>
      <c r="P14" s="43">
        <v>19</v>
      </c>
      <c r="Q14" s="44">
        <v>1856</v>
      </c>
      <c r="R14" s="44">
        <v>26291340</v>
      </c>
      <c r="S14" s="44">
        <v>440172804</v>
      </c>
      <c r="T14" s="43" t="s">
        <v>870</v>
      </c>
      <c r="U14" s="43" t="s">
        <v>871</v>
      </c>
      <c r="V14" s="36" t="s">
        <v>462</v>
      </c>
      <c r="W14" s="36">
        <f>VLOOKUP(V14,CODES!$B$1:$C$346,2,0)</f>
        <v>5801</v>
      </c>
      <c r="X14" s="45">
        <f t="shared" si="1"/>
        <v>440172804</v>
      </c>
      <c r="Y14" s="36" t="s">
        <v>927</v>
      </c>
      <c r="AA14" s="36">
        <v>1401</v>
      </c>
      <c r="AB14" s="36" t="s">
        <v>394</v>
      </c>
      <c r="AC14" s="37">
        <v>0</v>
      </c>
      <c r="AD14" s="37">
        <v>0</v>
      </c>
      <c r="AE14" s="46">
        <v>0</v>
      </c>
    </row>
    <row r="15" spans="1:31" ht="17.25" customHeight="1" x14ac:dyDescent="0.3">
      <c r="A15" s="42" t="s">
        <v>765</v>
      </c>
      <c r="B15" s="43" t="s">
        <v>766</v>
      </c>
      <c r="C15" s="43">
        <v>1</v>
      </c>
      <c r="D15" s="43">
        <v>2</v>
      </c>
      <c r="E15" s="44">
        <v>40000</v>
      </c>
      <c r="F15" s="44">
        <v>2751853</v>
      </c>
      <c r="G15" s="43" t="s">
        <v>767</v>
      </c>
      <c r="H15" s="43" t="s">
        <v>767</v>
      </c>
      <c r="I15" s="36" t="s">
        <v>686</v>
      </c>
      <c r="J15" s="36">
        <f>VLOOKUP(I15,CODES!$B$1:$C$346,2,0)</f>
        <v>13502</v>
      </c>
      <c r="K15" s="45">
        <f t="shared" si="0"/>
        <v>2751853</v>
      </c>
      <c r="L15" s="45" t="s">
        <v>926</v>
      </c>
      <c r="N15" s="42" t="s">
        <v>872</v>
      </c>
      <c r="O15" s="43" t="s">
        <v>873</v>
      </c>
      <c r="P15" s="43">
        <v>95</v>
      </c>
      <c r="Q15" s="44">
        <v>33619</v>
      </c>
      <c r="R15" s="44">
        <v>3686035976</v>
      </c>
      <c r="S15" s="44">
        <v>20919917278</v>
      </c>
      <c r="T15" s="43" t="s">
        <v>874</v>
      </c>
      <c r="U15" s="43" t="s">
        <v>753</v>
      </c>
      <c r="V15" s="36" t="s">
        <v>414</v>
      </c>
      <c r="W15" s="36">
        <f>VLOOKUP(V15,CODES!$B$1:$C$346,2,0)</f>
        <v>4101</v>
      </c>
      <c r="X15" s="45">
        <f t="shared" si="1"/>
        <v>20919917278</v>
      </c>
      <c r="Y15" s="36" t="s">
        <v>927</v>
      </c>
      <c r="AA15" s="36">
        <v>1402</v>
      </c>
      <c r="AB15" s="36" t="s">
        <v>395</v>
      </c>
      <c r="AC15" s="37">
        <v>0</v>
      </c>
      <c r="AD15" s="37">
        <v>0</v>
      </c>
      <c r="AE15" s="46">
        <v>0</v>
      </c>
    </row>
    <row r="16" spans="1:31" ht="17.25" customHeight="1" x14ac:dyDescent="0.3">
      <c r="A16" s="42" t="s">
        <v>768</v>
      </c>
      <c r="B16" s="43" t="s">
        <v>769</v>
      </c>
      <c r="C16" s="43">
        <v>1</v>
      </c>
      <c r="D16" s="43">
        <v>1</v>
      </c>
      <c r="E16" s="44">
        <v>11104</v>
      </c>
      <c r="F16" s="44">
        <v>841802</v>
      </c>
      <c r="G16" s="43" t="s">
        <v>770</v>
      </c>
      <c r="H16" s="43" t="s">
        <v>770</v>
      </c>
      <c r="I16" s="36" t="s">
        <v>455</v>
      </c>
      <c r="J16" s="36">
        <f>VLOOKUP(I16,CODES!$B$1:$C$346,2,0)</f>
        <v>5605</v>
      </c>
      <c r="K16" s="45">
        <f t="shared" si="0"/>
        <v>841802</v>
      </c>
      <c r="L16" s="45" t="s">
        <v>926</v>
      </c>
      <c r="N16" s="42" t="s">
        <v>875</v>
      </c>
      <c r="O16" s="43" t="s">
        <v>876</v>
      </c>
      <c r="P16" s="43">
        <v>22</v>
      </c>
      <c r="Q16" s="44">
        <v>4128</v>
      </c>
      <c r="R16" s="44">
        <v>681743703</v>
      </c>
      <c r="S16" s="44">
        <v>1107729731</v>
      </c>
      <c r="T16" s="43" t="s">
        <v>877</v>
      </c>
      <c r="U16" s="43" t="s">
        <v>753</v>
      </c>
      <c r="V16" s="36" t="s">
        <v>677</v>
      </c>
      <c r="W16" s="36">
        <f>VLOOKUP(V16,CODES!$B$1:$C$346,2,0)</f>
        <v>13203</v>
      </c>
      <c r="X16" s="45">
        <f t="shared" si="1"/>
        <v>1107729731</v>
      </c>
      <c r="Y16" s="36" t="s">
        <v>927</v>
      </c>
      <c r="AA16" s="36">
        <v>1403</v>
      </c>
      <c r="AB16" s="36" t="s">
        <v>389</v>
      </c>
      <c r="AC16" s="37">
        <v>0</v>
      </c>
      <c r="AD16" s="37">
        <v>0</v>
      </c>
      <c r="AE16" s="46">
        <v>0</v>
      </c>
    </row>
    <row r="17" spans="1:31" ht="17.25" customHeight="1" x14ac:dyDescent="0.3">
      <c r="A17" s="42" t="s">
        <v>771</v>
      </c>
      <c r="B17" s="43" t="s">
        <v>772</v>
      </c>
      <c r="C17" s="43">
        <v>1</v>
      </c>
      <c r="D17" s="43">
        <v>4</v>
      </c>
      <c r="E17" s="44">
        <v>21892</v>
      </c>
      <c r="F17" s="44">
        <v>473627</v>
      </c>
      <c r="G17" s="43" t="s">
        <v>773</v>
      </c>
      <c r="H17" s="43" t="s">
        <v>773</v>
      </c>
      <c r="I17" s="36" t="s">
        <v>489</v>
      </c>
      <c r="J17" s="36">
        <f>VLOOKUP(I17,CODES!$B$1:$C$346,2,0)</f>
        <v>6301</v>
      </c>
      <c r="K17" s="45">
        <f t="shared" si="0"/>
        <v>473627</v>
      </c>
      <c r="L17" s="45" t="s">
        <v>926</v>
      </c>
      <c r="N17" s="42" t="s">
        <v>878</v>
      </c>
      <c r="O17" s="43" t="s">
        <v>879</v>
      </c>
      <c r="P17" s="43">
        <v>39</v>
      </c>
      <c r="Q17" s="44">
        <v>1536</v>
      </c>
      <c r="R17" s="44">
        <v>22987088</v>
      </c>
      <c r="S17" s="44">
        <v>357802061</v>
      </c>
      <c r="T17" s="43" t="s">
        <v>880</v>
      </c>
      <c r="U17" s="43" t="s">
        <v>881</v>
      </c>
      <c r="V17" s="36" t="s">
        <v>657</v>
      </c>
      <c r="W17" s="36">
        <f>VLOOKUP(V17,CODES!$B$1:$C$346,2,0)</f>
        <v>13126</v>
      </c>
      <c r="X17" s="45">
        <f t="shared" si="1"/>
        <v>357802061</v>
      </c>
      <c r="Y17" s="36" t="s">
        <v>927</v>
      </c>
      <c r="AA17" s="36">
        <v>1404</v>
      </c>
      <c r="AB17" s="36" t="s">
        <v>391</v>
      </c>
      <c r="AC17" s="37">
        <v>0</v>
      </c>
      <c r="AD17" s="37">
        <v>0</v>
      </c>
      <c r="AE17" s="46">
        <v>0</v>
      </c>
    </row>
    <row r="18" spans="1:31" ht="17.25" customHeight="1" x14ac:dyDescent="0.3">
      <c r="A18" s="42" t="s">
        <v>774</v>
      </c>
      <c r="B18" s="43" t="s">
        <v>775</v>
      </c>
      <c r="C18" s="43">
        <v>7</v>
      </c>
      <c r="D18" s="43">
        <v>220</v>
      </c>
      <c r="E18" s="44">
        <v>7520767</v>
      </c>
      <c r="F18" s="44">
        <v>1483666511</v>
      </c>
      <c r="G18" s="43" t="s">
        <v>776</v>
      </c>
      <c r="H18" s="43" t="s">
        <v>777</v>
      </c>
      <c r="I18" s="36" t="s">
        <v>491</v>
      </c>
      <c r="J18" s="36">
        <f>VLOOKUP(I18,CODES!$B$1:$C$346,2,0)</f>
        <v>6303</v>
      </c>
      <c r="K18" s="45">
        <f t="shared" si="0"/>
        <v>1483666511</v>
      </c>
      <c r="L18" s="45" t="s">
        <v>926</v>
      </c>
      <c r="N18" s="42" t="s">
        <v>882</v>
      </c>
      <c r="O18" s="43" t="s">
        <v>883</v>
      </c>
      <c r="P18" s="43">
        <v>1</v>
      </c>
      <c r="Q18" s="43">
        <v>28</v>
      </c>
      <c r="R18" s="44">
        <v>724000</v>
      </c>
      <c r="S18" s="44">
        <v>882773</v>
      </c>
      <c r="T18" s="43" t="s">
        <v>884</v>
      </c>
      <c r="U18" s="43" t="s">
        <v>884</v>
      </c>
      <c r="V18" s="36" t="s">
        <v>635</v>
      </c>
      <c r="W18" s="36">
        <f>VLOOKUP(V18,CODES!$B$1:$C$346,2,0)</f>
        <v>12101</v>
      </c>
      <c r="X18" s="45">
        <f t="shared" si="1"/>
        <v>882773</v>
      </c>
      <c r="Y18" s="36" t="s">
        <v>927</v>
      </c>
      <c r="AA18" s="36">
        <v>1405</v>
      </c>
      <c r="AB18" s="36" t="s">
        <v>392</v>
      </c>
      <c r="AC18" s="37">
        <v>0</v>
      </c>
      <c r="AD18" s="37">
        <v>0</v>
      </c>
      <c r="AE18" s="46">
        <v>0</v>
      </c>
    </row>
    <row r="19" spans="1:31" ht="17.25" customHeight="1" x14ac:dyDescent="0.3">
      <c r="A19" s="42" t="s">
        <v>778</v>
      </c>
      <c r="B19" s="43" t="s">
        <v>779</v>
      </c>
      <c r="C19" s="43">
        <v>5</v>
      </c>
      <c r="D19" s="43">
        <v>20</v>
      </c>
      <c r="E19" s="44">
        <v>199845</v>
      </c>
      <c r="F19" s="44">
        <v>2267578</v>
      </c>
      <c r="G19" s="43" t="s">
        <v>780</v>
      </c>
      <c r="H19" s="43" t="s">
        <v>781</v>
      </c>
      <c r="I19" s="36" t="s">
        <v>492</v>
      </c>
      <c r="J19" s="36">
        <f>VLOOKUP(I19,CODES!$B$1:$C$346,2,0)</f>
        <v>6304</v>
      </c>
      <c r="K19" s="45">
        <f t="shared" si="0"/>
        <v>2267578</v>
      </c>
      <c r="L19" s="45" t="s">
        <v>926</v>
      </c>
      <c r="N19" s="42" t="s">
        <v>885</v>
      </c>
      <c r="O19" s="43" t="s">
        <v>886</v>
      </c>
      <c r="P19" s="43">
        <v>14</v>
      </c>
      <c r="Q19" s="43">
        <v>908</v>
      </c>
      <c r="R19" s="44">
        <v>16115676</v>
      </c>
      <c r="S19" s="44">
        <v>201185299</v>
      </c>
      <c r="T19" s="43" t="s">
        <v>887</v>
      </c>
      <c r="U19" s="43" t="s">
        <v>888</v>
      </c>
      <c r="V19" s="36" t="s">
        <v>682</v>
      </c>
      <c r="W19" s="36">
        <f>VLOOKUP(V19,CODES!$B$1:$C$346,2,0)</f>
        <v>13402</v>
      </c>
      <c r="X19" s="45">
        <f t="shared" si="1"/>
        <v>201185299</v>
      </c>
      <c r="Y19" s="36" t="s">
        <v>927</v>
      </c>
      <c r="AA19" s="36">
        <v>2101</v>
      </c>
      <c r="AB19" s="36" t="s">
        <v>396</v>
      </c>
      <c r="AC19" s="37">
        <v>0</v>
      </c>
      <c r="AD19" s="37">
        <v>0</v>
      </c>
      <c r="AE19" s="46">
        <v>0</v>
      </c>
    </row>
    <row r="20" spans="1:31" ht="17.25" customHeight="1" x14ac:dyDescent="0.3">
      <c r="A20" s="42" t="s">
        <v>782</v>
      </c>
      <c r="B20" s="43" t="s">
        <v>783</v>
      </c>
      <c r="C20" s="43">
        <v>3</v>
      </c>
      <c r="D20" s="43">
        <v>138</v>
      </c>
      <c r="E20" s="44">
        <v>29728161</v>
      </c>
      <c r="F20" s="44">
        <v>32803934</v>
      </c>
      <c r="G20" s="43" t="s">
        <v>784</v>
      </c>
      <c r="H20" s="43" t="s">
        <v>753</v>
      </c>
      <c r="I20" s="36" t="s">
        <v>507</v>
      </c>
      <c r="J20" s="36">
        <f>VLOOKUP(I20,CODES!$B$1:$C$346,2,0)</f>
        <v>7108</v>
      </c>
      <c r="K20" s="45">
        <f t="shared" si="0"/>
        <v>32803934</v>
      </c>
      <c r="L20" s="45" t="s">
        <v>926</v>
      </c>
      <c r="N20" s="42" t="s">
        <v>889</v>
      </c>
      <c r="O20" s="43" t="s">
        <v>890</v>
      </c>
      <c r="P20" s="43">
        <v>53</v>
      </c>
      <c r="Q20" s="44">
        <v>10229</v>
      </c>
      <c r="R20" s="44">
        <v>842874003</v>
      </c>
      <c r="S20" s="44">
        <v>7477116174</v>
      </c>
      <c r="T20" s="43" t="s">
        <v>759</v>
      </c>
      <c r="U20" s="43" t="s">
        <v>891</v>
      </c>
      <c r="V20" s="36" t="s">
        <v>679</v>
      </c>
      <c r="W20" s="36">
        <f>VLOOKUP(V20,CODES!$B$1:$C$346,2,0)</f>
        <v>13302</v>
      </c>
      <c r="X20" s="45">
        <f t="shared" si="1"/>
        <v>7477116174</v>
      </c>
      <c r="Y20" s="36" t="s">
        <v>927</v>
      </c>
      <c r="AA20" s="36">
        <v>2102</v>
      </c>
      <c r="AB20" s="36" t="s">
        <v>397</v>
      </c>
      <c r="AC20" s="37">
        <v>0</v>
      </c>
      <c r="AD20" s="37">
        <v>0</v>
      </c>
      <c r="AE20" s="46">
        <v>0</v>
      </c>
    </row>
    <row r="21" spans="1:31" ht="17.25" customHeight="1" x14ac:dyDescent="0.3">
      <c r="A21" s="42" t="s">
        <v>785</v>
      </c>
      <c r="B21" s="43" t="s">
        <v>786</v>
      </c>
      <c r="C21" s="43">
        <v>4</v>
      </c>
      <c r="D21" s="43">
        <v>40</v>
      </c>
      <c r="E21" s="44">
        <v>2464929</v>
      </c>
      <c r="F21" s="44">
        <v>230200715</v>
      </c>
      <c r="G21" s="43" t="s">
        <v>787</v>
      </c>
      <c r="H21" s="43" t="s">
        <v>788</v>
      </c>
      <c r="I21" s="36" t="s">
        <v>501</v>
      </c>
      <c r="J21" s="36">
        <f>VLOOKUP(I21,CODES!$B$1:$C$346,2,0)</f>
        <v>7102</v>
      </c>
      <c r="K21" s="45">
        <f t="shared" si="0"/>
        <v>230200715</v>
      </c>
      <c r="L21" s="45" t="s">
        <v>926</v>
      </c>
      <c r="N21" s="42" t="s">
        <v>892</v>
      </c>
      <c r="O21" s="43" t="s">
        <v>893</v>
      </c>
      <c r="P21" s="43">
        <v>43</v>
      </c>
      <c r="Q21" s="44">
        <v>3537</v>
      </c>
      <c r="R21" s="44">
        <v>97240969</v>
      </c>
      <c r="S21" s="44">
        <v>17763525125</v>
      </c>
      <c r="T21" s="43" t="s">
        <v>894</v>
      </c>
      <c r="U21" s="43" t="s">
        <v>895</v>
      </c>
      <c r="V21" s="36" t="s">
        <v>661</v>
      </c>
      <c r="W21" s="36">
        <f>VLOOKUP(V21,CODES!$B$1:$C$346,2,0)</f>
        <v>13130</v>
      </c>
      <c r="X21" s="45">
        <f t="shared" si="1"/>
        <v>17763525125</v>
      </c>
      <c r="Y21" s="36" t="s">
        <v>927</v>
      </c>
      <c r="AA21" s="36">
        <v>2103</v>
      </c>
      <c r="AB21" s="36" t="s">
        <v>398</v>
      </c>
      <c r="AC21" s="37">
        <v>4892240</v>
      </c>
      <c r="AD21" s="37">
        <v>0</v>
      </c>
      <c r="AE21" s="46">
        <v>4892240</v>
      </c>
    </row>
    <row r="22" spans="1:31" ht="17.25" customHeight="1" x14ac:dyDescent="0.3">
      <c r="A22" s="42" t="s">
        <v>789</v>
      </c>
      <c r="B22" s="43" t="s">
        <v>790</v>
      </c>
      <c r="C22" s="43">
        <v>66</v>
      </c>
      <c r="D22" s="44">
        <v>3020</v>
      </c>
      <c r="E22" s="44">
        <v>194871612</v>
      </c>
      <c r="F22" s="44">
        <v>8424126207</v>
      </c>
      <c r="G22" s="43" t="s">
        <v>791</v>
      </c>
      <c r="H22" s="43" t="s">
        <v>792</v>
      </c>
      <c r="I22" s="36" t="s">
        <v>528</v>
      </c>
      <c r="J22" s="36">
        <f>VLOOKUP(I22,CODES!$B$1:$C$346,2,0)</f>
        <v>7407</v>
      </c>
      <c r="K22" s="45">
        <f t="shared" si="0"/>
        <v>8424126207</v>
      </c>
      <c r="L22" s="45" t="s">
        <v>926</v>
      </c>
      <c r="N22" s="42" t="s">
        <v>896</v>
      </c>
      <c r="O22" s="43" t="s">
        <v>897</v>
      </c>
      <c r="P22" s="43">
        <v>79</v>
      </c>
      <c r="Q22" s="44">
        <v>11831</v>
      </c>
      <c r="R22" s="44">
        <v>1613326103</v>
      </c>
      <c r="S22" s="44">
        <v>6592138053</v>
      </c>
      <c r="T22" s="43" t="s">
        <v>898</v>
      </c>
      <c r="U22" s="43" t="s">
        <v>753</v>
      </c>
      <c r="V22" s="36" t="s">
        <v>680</v>
      </c>
      <c r="W22" s="36">
        <f>VLOOKUP(V22,CODES!$B$1:$C$346,2,0)</f>
        <v>13303</v>
      </c>
      <c r="X22" s="45">
        <f t="shared" si="1"/>
        <v>6592138053</v>
      </c>
      <c r="Y22" s="36" t="s">
        <v>927</v>
      </c>
      <c r="AA22" s="36">
        <v>2104</v>
      </c>
      <c r="AB22" s="36" t="s">
        <v>399</v>
      </c>
      <c r="AC22" s="37">
        <v>0</v>
      </c>
      <c r="AD22" s="37">
        <v>0</v>
      </c>
      <c r="AE22" s="46">
        <v>0</v>
      </c>
    </row>
    <row r="23" spans="1:31" ht="17.25" customHeight="1" x14ac:dyDescent="0.3">
      <c r="A23" s="42" t="s">
        <v>793</v>
      </c>
      <c r="B23" s="43" t="s">
        <v>794</v>
      </c>
      <c r="C23" s="43">
        <v>1</v>
      </c>
      <c r="D23" s="43">
        <v>7</v>
      </c>
      <c r="E23" s="44">
        <v>530396</v>
      </c>
      <c r="F23" s="44">
        <v>33893012</v>
      </c>
      <c r="G23" s="43" t="s">
        <v>795</v>
      </c>
      <c r="H23" s="43" t="s">
        <v>795</v>
      </c>
      <c r="I23" s="36" t="s">
        <v>726</v>
      </c>
      <c r="J23" s="36">
        <f>VLOOKUP(I23,CODES!$B$1:$C$346,2,0)</f>
        <v>16201</v>
      </c>
      <c r="K23" s="45">
        <f t="shared" si="0"/>
        <v>33893012</v>
      </c>
      <c r="L23" s="45" t="s">
        <v>926</v>
      </c>
      <c r="N23" s="42" t="s">
        <v>899</v>
      </c>
      <c r="O23" s="43" t="s">
        <v>900</v>
      </c>
      <c r="P23" s="43">
        <v>15</v>
      </c>
      <c r="Q23" s="44">
        <v>1097</v>
      </c>
      <c r="R23" s="44">
        <v>34458640</v>
      </c>
      <c r="S23" s="44">
        <v>341536440</v>
      </c>
      <c r="T23" s="43" t="s">
        <v>901</v>
      </c>
      <c r="U23" s="43" t="s">
        <v>902</v>
      </c>
      <c r="V23" s="36" t="s">
        <v>483</v>
      </c>
      <c r="W23" s="36">
        <f>VLOOKUP(V23,CODES!$B$1:$C$346,2,0)</f>
        <v>6117</v>
      </c>
      <c r="X23" s="45">
        <f t="shared" si="1"/>
        <v>341536440</v>
      </c>
      <c r="Y23" s="36" t="s">
        <v>927</v>
      </c>
      <c r="AA23" s="36">
        <v>2201</v>
      </c>
      <c r="AB23" s="36" t="s">
        <v>400</v>
      </c>
      <c r="AC23" s="37">
        <v>0</v>
      </c>
      <c r="AD23" s="37">
        <v>0</v>
      </c>
      <c r="AE23" s="46">
        <v>0</v>
      </c>
    </row>
    <row r="24" spans="1:31" ht="17.25" customHeight="1" x14ac:dyDescent="0.3">
      <c r="A24" s="42" t="s">
        <v>796</v>
      </c>
      <c r="B24" s="43" t="s">
        <v>797</v>
      </c>
      <c r="C24" s="43">
        <v>12</v>
      </c>
      <c r="D24" s="43">
        <v>334</v>
      </c>
      <c r="E24" s="44">
        <v>26376120</v>
      </c>
      <c r="F24" s="44">
        <v>283453918</v>
      </c>
      <c r="G24" s="43" t="s">
        <v>798</v>
      </c>
      <c r="H24" s="43" t="s">
        <v>799</v>
      </c>
      <c r="I24" s="36" t="s">
        <v>715</v>
      </c>
      <c r="J24" s="36">
        <f>VLOOKUP(I24,CODES!$B$1:$C$346,2,0)</f>
        <v>16202</v>
      </c>
      <c r="K24" s="45">
        <f t="shared" si="0"/>
        <v>283453918</v>
      </c>
      <c r="L24" s="45" t="s">
        <v>926</v>
      </c>
      <c r="N24" s="42" t="s">
        <v>903</v>
      </c>
      <c r="O24" s="43" t="s">
        <v>904</v>
      </c>
      <c r="P24" s="43">
        <v>11</v>
      </c>
      <c r="Q24" s="44">
        <v>2027</v>
      </c>
      <c r="R24" s="44">
        <v>465075315</v>
      </c>
      <c r="S24" s="44">
        <v>617928400</v>
      </c>
      <c r="T24" s="43" t="s">
        <v>905</v>
      </c>
      <c r="U24" s="43" t="s">
        <v>753</v>
      </c>
      <c r="V24" s="36" t="s">
        <v>613</v>
      </c>
      <c r="W24" s="36">
        <f>VLOOKUP(V24,CODES!$B$1:$C$346,2,0)</f>
        <v>10210</v>
      </c>
      <c r="X24" s="45">
        <f t="shared" si="1"/>
        <v>617928400</v>
      </c>
      <c r="Y24" s="36" t="s">
        <v>927</v>
      </c>
      <c r="AA24" s="36">
        <v>2202</v>
      </c>
      <c r="AB24" s="36" t="s">
        <v>401</v>
      </c>
      <c r="AC24" s="37">
        <v>0</v>
      </c>
      <c r="AD24" s="37">
        <v>0</v>
      </c>
      <c r="AE24" s="46">
        <v>0</v>
      </c>
    </row>
    <row r="25" spans="1:31" ht="17.25" customHeight="1" x14ac:dyDescent="0.3">
      <c r="A25" s="42" t="s">
        <v>800</v>
      </c>
      <c r="B25" s="43" t="s">
        <v>801</v>
      </c>
      <c r="C25" s="43">
        <v>19</v>
      </c>
      <c r="D25" s="44">
        <v>3898</v>
      </c>
      <c r="E25" s="44">
        <v>472062447</v>
      </c>
      <c r="F25" s="44">
        <v>613340959</v>
      </c>
      <c r="G25" s="43" t="s">
        <v>802</v>
      </c>
      <c r="H25" s="43" t="s">
        <v>753</v>
      </c>
      <c r="I25" s="36" t="s">
        <v>721</v>
      </c>
      <c r="J25" s="36">
        <f>VLOOKUP(I25,CODES!$B$1:$C$346,2,0)</f>
        <v>16303</v>
      </c>
      <c r="K25" s="45">
        <f t="shared" si="0"/>
        <v>613340959</v>
      </c>
      <c r="L25" s="45" t="s">
        <v>926</v>
      </c>
      <c r="N25" s="42" t="s">
        <v>906</v>
      </c>
      <c r="O25" s="43" t="s">
        <v>907</v>
      </c>
      <c r="P25" s="43">
        <v>15</v>
      </c>
      <c r="Q25" s="44">
        <v>2990</v>
      </c>
      <c r="R25" s="44">
        <v>694425322</v>
      </c>
      <c r="S25" s="44">
        <v>879076308</v>
      </c>
      <c r="T25" s="43" t="s">
        <v>908</v>
      </c>
      <c r="U25" s="43" t="s">
        <v>753</v>
      </c>
      <c r="V25" s="36" t="s">
        <v>643</v>
      </c>
      <c r="W25" s="36">
        <f>VLOOKUP(V25,CODES!$B$1:$C$346,2,0)</f>
        <v>12401</v>
      </c>
      <c r="X25" s="45">
        <f t="shared" si="1"/>
        <v>879076308</v>
      </c>
      <c r="Y25" s="36" t="s">
        <v>927</v>
      </c>
      <c r="AA25" s="36">
        <v>2203</v>
      </c>
      <c r="AB25" s="36" t="s">
        <v>402</v>
      </c>
      <c r="AC25" s="37">
        <v>0</v>
      </c>
      <c r="AD25" s="37">
        <v>0</v>
      </c>
      <c r="AE25" s="46">
        <v>0</v>
      </c>
    </row>
    <row r="26" spans="1:31" ht="17.25" customHeight="1" x14ac:dyDescent="0.3">
      <c r="A26" s="42" t="s">
        <v>803</v>
      </c>
      <c r="B26" s="43" t="s">
        <v>804</v>
      </c>
      <c r="C26" s="43">
        <v>2</v>
      </c>
      <c r="D26" s="43">
        <v>123</v>
      </c>
      <c r="E26" s="44">
        <v>7051117</v>
      </c>
      <c r="F26" s="44">
        <v>143108668</v>
      </c>
      <c r="G26" s="43" t="s">
        <v>805</v>
      </c>
      <c r="H26" s="43" t="s">
        <v>806</v>
      </c>
      <c r="I26" s="36" t="s">
        <v>729</v>
      </c>
      <c r="J26" s="36">
        <f>VLOOKUP(I26,CODES!$B$1:$C$346,2,0)</f>
        <v>16108</v>
      </c>
      <c r="K26" s="45">
        <f t="shared" si="0"/>
        <v>143108668</v>
      </c>
      <c r="L26" s="45" t="s">
        <v>926</v>
      </c>
      <c r="N26" s="42" t="s">
        <v>909</v>
      </c>
      <c r="O26" s="43" t="s">
        <v>910</v>
      </c>
      <c r="P26" s="43">
        <v>12</v>
      </c>
      <c r="Q26" s="44">
        <v>7000</v>
      </c>
      <c r="R26" s="44">
        <v>1219383613</v>
      </c>
      <c r="S26" s="44">
        <v>1927536330</v>
      </c>
      <c r="T26" s="43" t="s">
        <v>911</v>
      </c>
      <c r="U26" s="43" t="s">
        <v>753</v>
      </c>
      <c r="V26" s="36" t="s">
        <v>611</v>
      </c>
      <c r="W26" s="36">
        <f>VLOOKUP(V26,CODES!$B$1:$C$346,2,0)</f>
        <v>10208</v>
      </c>
      <c r="X26" s="45">
        <f t="shared" si="1"/>
        <v>1927536330</v>
      </c>
      <c r="Y26" s="36" t="s">
        <v>927</v>
      </c>
      <c r="AA26" s="36">
        <v>2301</v>
      </c>
      <c r="AB26" s="36" t="s">
        <v>403</v>
      </c>
      <c r="AC26" s="37">
        <v>0</v>
      </c>
      <c r="AD26" s="37">
        <v>0</v>
      </c>
      <c r="AE26" s="46">
        <v>0</v>
      </c>
    </row>
    <row r="27" spans="1:31" ht="17.25" customHeight="1" x14ac:dyDescent="0.3">
      <c r="A27" s="42" t="s">
        <v>807</v>
      </c>
      <c r="B27" s="43" t="s">
        <v>808</v>
      </c>
      <c r="C27" s="43">
        <v>3</v>
      </c>
      <c r="D27" s="43">
        <v>341</v>
      </c>
      <c r="E27" s="44">
        <v>13243091</v>
      </c>
      <c r="F27" s="44">
        <v>127988325</v>
      </c>
      <c r="G27" s="43" t="s">
        <v>809</v>
      </c>
      <c r="H27" s="43" t="s">
        <v>799</v>
      </c>
      <c r="I27" s="36" t="s">
        <v>540</v>
      </c>
      <c r="J27" s="36">
        <f>VLOOKUP(I27,CODES!$B$1:$C$346,2,0)</f>
        <v>8111</v>
      </c>
      <c r="K27" s="45">
        <f t="shared" si="0"/>
        <v>127988325</v>
      </c>
      <c r="L27" s="45" t="s">
        <v>926</v>
      </c>
      <c r="N27" s="42" t="s">
        <v>912</v>
      </c>
      <c r="O27" s="43" t="s">
        <v>913</v>
      </c>
      <c r="P27" s="43">
        <v>55</v>
      </c>
      <c r="Q27" s="44">
        <v>9750</v>
      </c>
      <c r="R27" s="44">
        <v>653293937</v>
      </c>
      <c r="S27" s="44">
        <v>8822721925</v>
      </c>
      <c r="T27" s="43" t="s">
        <v>914</v>
      </c>
      <c r="U27" s="43" t="s">
        <v>915</v>
      </c>
      <c r="V27" s="36" t="s">
        <v>668</v>
      </c>
      <c r="W27" s="36">
        <f>VLOOKUP(V27,CODES!$B$1:$C$346,2,0)</f>
        <v>13103</v>
      </c>
      <c r="X27" s="45">
        <f t="shared" si="1"/>
        <v>8822721925</v>
      </c>
      <c r="Y27" s="36" t="s">
        <v>927</v>
      </c>
      <c r="AA27" s="36">
        <v>2302</v>
      </c>
      <c r="AB27" s="36" t="s">
        <v>404</v>
      </c>
      <c r="AC27" s="37">
        <v>0</v>
      </c>
      <c r="AD27" s="37">
        <v>0</v>
      </c>
      <c r="AE27" s="46">
        <v>0</v>
      </c>
    </row>
    <row r="28" spans="1:31" ht="17.25" customHeight="1" x14ac:dyDescent="0.3">
      <c r="A28" s="42" t="s">
        <v>810</v>
      </c>
      <c r="B28" s="43" t="s">
        <v>811</v>
      </c>
      <c r="C28" s="43">
        <v>1</v>
      </c>
      <c r="D28" s="43">
        <v>1</v>
      </c>
      <c r="E28" s="44">
        <v>134880</v>
      </c>
      <c r="F28" s="44">
        <v>190100</v>
      </c>
      <c r="G28" s="43" t="s">
        <v>752</v>
      </c>
      <c r="H28" s="43" t="s">
        <v>752</v>
      </c>
      <c r="I28" s="36" t="s">
        <v>539</v>
      </c>
      <c r="J28" s="36">
        <f>VLOOKUP(I28,CODES!$B$1:$C$346,2,0)</f>
        <v>8110</v>
      </c>
      <c r="K28" s="45">
        <f t="shared" si="0"/>
        <v>190100</v>
      </c>
      <c r="L28" s="45" t="s">
        <v>926</v>
      </c>
      <c r="N28" s="42" t="s">
        <v>916</v>
      </c>
      <c r="O28" s="43" t="s">
        <v>917</v>
      </c>
      <c r="P28" s="43">
        <v>69</v>
      </c>
      <c r="Q28" s="44">
        <v>5149</v>
      </c>
      <c r="R28" s="44">
        <v>445912211</v>
      </c>
      <c r="S28" s="44">
        <v>6362221453</v>
      </c>
      <c r="T28" s="43" t="s">
        <v>918</v>
      </c>
      <c r="U28" s="43" t="s">
        <v>919</v>
      </c>
      <c r="V28" s="36" t="s">
        <v>489</v>
      </c>
      <c r="W28" s="36">
        <f>VLOOKUP(V28,CODES!$B$1:$C$346,2,0)</f>
        <v>6301</v>
      </c>
      <c r="X28" s="45">
        <f t="shared" si="1"/>
        <v>6362221453</v>
      </c>
      <c r="Y28" s="36" t="s">
        <v>927</v>
      </c>
      <c r="AA28" s="36">
        <v>3101</v>
      </c>
      <c r="AB28" s="36" t="s">
        <v>406</v>
      </c>
      <c r="AC28" s="37">
        <v>0</v>
      </c>
      <c r="AD28" s="37">
        <v>0</v>
      </c>
      <c r="AE28" s="46">
        <v>0</v>
      </c>
    </row>
    <row r="29" spans="1:31" ht="17.25" customHeight="1" x14ac:dyDescent="0.3">
      <c r="A29" s="42" t="s">
        <v>812</v>
      </c>
      <c r="B29" s="43" t="s">
        <v>813</v>
      </c>
      <c r="C29" s="43">
        <v>3</v>
      </c>
      <c r="D29" s="43">
        <v>55</v>
      </c>
      <c r="E29" s="44">
        <v>6875623</v>
      </c>
      <c r="F29" s="44">
        <v>8840161</v>
      </c>
      <c r="G29" s="43" t="s">
        <v>752</v>
      </c>
      <c r="H29" s="43" t="s">
        <v>814</v>
      </c>
      <c r="I29" s="36" t="s">
        <v>531</v>
      </c>
      <c r="J29" s="36">
        <f>VLOOKUP(I29,CODES!$B$1:$C$346,2,0)</f>
        <v>8102</v>
      </c>
      <c r="K29" s="45">
        <f t="shared" si="0"/>
        <v>8840161</v>
      </c>
      <c r="L29" s="45" t="s">
        <v>926</v>
      </c>
      <c r="N29" s="42" t="s">
        <v>920</v>
      </c>
      <c r="O29" s="43" t="s">
        <v>921</v>
      </c>
      <c r="P29" s="43">
        <v>1</v>
      </c>
      <c r="Q29" s="43">
        <v>29</v>
      </c>
      <c r="R29" s="44">
        <v>3372067</v>
      </c>
      <c r="S29" s="44">
        <v>3502228</v>
      </c>
      <c r="T29" s="43" t="s">
        <v>753</v>
      </c>
      <c r="U29" s="43" t="s">
        <v>753</v>
      </c>
      <c r="V29" s="36" t="s">
        <v>513</v>
      </c>
      <c r="W29" s="36">
        <f>VLOOKUP(V29,CODES!$B$1:$C$346,2,0)</f>
        <v>7301</v>
      </c>
      <c r="X29" s="45">
        <f t="shared" si="1"/>
        <v>3502228</v>
      </c>
      <c r="Y29" s="36" t="s">
        <v>927</v>
      </c>
      <c r="AA29" s="36">
        <v>3102</v>
      </c>
      <c r="AB29" s="36" t="s">
        <v>407</v>
      </c>
      <c r="AC29" s="37">
        <v>0</v>
      </c>
      <c r="AD29" s="37">
        <v>0</v>
      </c>
      <c r="AE29" s="46">
        <v>0</v>
      </c>
    </row>
    <row r="30" spans="1:31" ht="17.25" customHeight="1" x14ac:dyDescent="0.3">
      <c r="A30" s="42" t="s">
        <v>815</v>
      </c>
      <c r="B30" s="43" t="s">
        <v>816</v>
      </c>
      <c r="C30" s="43">
        <v>44</v>
      </c>
      <c r="D30" s="44">
        <v>29493</v>
      </c>
      <c r="E30" s="44">
        <v>3446208986</v>
      </c>
      <c r="F30" s="44">
        <v>7936337934</v>
      </c>
      <c r="G30" s="43" t="s">
        <v>817</v>
      </c>
      <c r="H30" s="43" t="s">
        <v>753</v>
      </c>
      <c r="I30" s="36" t="s">
        <v>535</v>
      </c>
      <c r="J30" s="36">
        <f>VLOOKUP(I30,CODES!$B$1:$C$346,2,0)</f>
        <v>8106</v>
      </c>
      <c r="K30" s="45">
        <f t="shared" si="0"/>
        <v>7936337934</v>
      </c>
      <c r="L30" s="45" t="s">
        <v>926</v>
      </c>
      <c r="N30" s="42" t="s">
        <v>922</v>
      </c>
      <c r="O30" s="43" t="s">
        <v>923</v>
      </c>
      <c r="P30" s="43">
        <v>80</v>
      </c>
      <c r="Q30" s="44">
        <v>39469</v>
      </c>
      <c r="R30" s="44">
        <v>5547725230</v>
      </c>
      <c r="S30" s="44">
        <v>22134300340</v>
      </c>
      <c r="T30" s="43" t="s">
        <v>798</v>
      </c>
      <c r="U30" s="43" t="s">
        <v>884</v>
      </c>
      <c r="V30" s="36" t="s">
        <v>605</v>
      </c>
      <c r="W30" s="36">
        <f>VLOOKUP(V30,CODES!$B$1:$C$346,2,0)</f>
        <v>10202</v>
      </c>
      <c r="X30" s="45">
        <f t="shared" si="1"/>
        <v>22134300340</v>
      </c>
      <c r="Y30" s="36" t="s">
        <v>927</v>
      </c>
      <c r="AA30" s="36">
        <v>3103</v>
      </c>
      <c r="AB30" s="36" t="s">
        <v>408</v>
      </c>
      <c r="AC30" s="37">
        <v>0</v>
      </c>
      <c r="AD30" s="37">
        <v>0</v>
      </c>
      <c r="AE30" s="46">
        <v>0</v>
      </c>
    </row>
    <row r="31" spans="1:31" ht="17.25" customHeight="1" x14ac:dyDescent="0.3">
      <c r="A31" s="42" t="s">
        <v>818</v>
      </c>
      <c r="B31" s="43" t="s">
        <v>819</v>
      </c>
      <c r="C31" s="43">
        <v>2</v>
      </c>
      <c r="D31" s="43">
        <v>42</v>
      </c>
      <c r="E31" s="44">
        <v>1297754</v>
      </c>
      <c r="F31" s="44">
        <v>98903074</v>
      </c>
      <c r="G31" s="43" t="s">
        <v>791</v>
      </c>
      <c r="H31" s="43" t="s">
        <v>770</v>
      </c>
      <c r="I31" s="36" t="s">
        <v>588</v>
      </c>
      <c r="J31" s="36">
        <f>VLOOKUP(I31,CODES!$B$1:$C$346,2,0)</f>
        <v>9204</v>
      </c>
      <c r="K31" s="45">
        <f t="shared" si="0"/>
        <v>98903074</v>
      </c>
      <c r="L31" s="45" t="s">
        <v>926</v>
      </c>
      <c r="N31" s="42" t="s">
        <v>853</v>
      </c>
      <c r="O31" s="43"/>
      <c r="P31" s="43">
        <v>249</v>
      </c>
      <c r="Q31" s="44">
        <v>180355</v>
      </c>
      <c r="R31" s="44">
        <v>23041234598</v>
      </c>
      <c r="S31" s="44">
        <v>111074533833</v>
      </c>
      <c r="T31" s="43"/>
      <c r="U31" s="43"/>
      <c r="X31" s="45"/>
      <c r="AA31" s="36">
        <v>3201</v>
      </c>
      <c r="AB31" s="36" t="s">
        <v>405</v>
      </c>
      <c r="AC31" s="37">
        <v>0</v>
      </c>
      <c r="AD31" s="37">
        <v>0</v>
      </c>
      <c r="AE31" s="46">
        <v>0</v>
      </c>
    </row>
    <row r="32" spans="1:31" ht="17.25" customHeight="1" x14ac:dyDescent="0.3">
      <c r="A32" s="42" t="s">
        <v>820</v>
      </c>
      <c r="B32" s="43" t="s">
        <v>821</v>
      </c>
      <c r="C32" s="43">
        <v>1</v>
      </c>
      <c r="D32" s="43">
        <v>103</v>
      </c>
      <c r="E32" s="44">
        <v>18558622</v>
      </c>
      <c r="F32" s="44">
        <v>19274984</v>
      </c>
      <c r="G32" s="43" t="s">
        <v>753</v>
      </c>
      <c r="H32" s="43" t="s">
        <v>753</v>
      </c>
      <c r="I32" s="36" t="s">
        <v>590</v>
      </c>
      <c r="J32" s="36">
        <f>VLOOKUP(I32,CODES!$B$1:$C$346,2,0)</f>
        <v>9207</v>
      </c>
      <c r="K32" s="45">
        <f t="shared" si="0"/>
        <v>19274984</v>
      </c>
      <c r="L32" s="45" t="s">
        <v>926</v>
      </c>
      <c r="AA32" s="36">
        <v>3202</v>
      </c>
      <c r="AB32" s="36" t="s">
        <v>409</v>
      </c>
      <c r="AC32" s="37">
        <v>0</v>
      </c>
      <c r="AD32" s="37">
        <v>0</v>
      </c>
      <c r="AE32" s="46">
        <v>0</v>
      </c>
    </row>
    <row r="33" spans="1:31" ht="17.25" customHeight="1" x14ac:dyDescent="0.3">
      <c r="A33" s="42" t="s">
        <v>822</v>
      </c>
      <c r="B33" s="43" t="s">
        <v>823</v>
      </c>
      <c r="C33" s="43">
        <v>3</v>
      </c>
      <c r="D33" s="43">
        <v>4</v>
      </c>
      <c r="E33" s="44">
        <v>176093</v>
      </c>
      <c r="F33" s="44">
        <v>16892508</v>
      </c>
      <c r="G33" s="43" t="s">
        <v>824</v>
      </c>
      <c r="H33" s="43" t="s">
        <v>777</v>
      </c>
      <c r="I33" s="36" t="s">
        <v>577</v>
      </c>
      <c r="J33" s="36">
        <f>VLOOKUP(I33,CODES!$B$1:$C$346,2,0)</f>
        <v>9114</v>
      </c>
      <c r="K33" s="45">
        <f t="shared" si="0"/>
        <v>16892508</v>
      </c>
      <c r="L33" s="45" t="s">
        <v>926</v>
      </c>
      <c r="AA33" s="36">
        <v>3301</v>
      </c>
      <c r="AB33" s="36" t="s">
        <v>410</v>
      </c>
      <c r="AC33" s="37">
        <v>0</v>
      </c>
      <c r="AD33" s="37">
        <v>0</v>
      </c>
      <c r="AE33" s="46">
        <v>0</v>
      </c>
    </row>
    <row r="34" spans="1:31" ht="17.25" customHeight="1" x14ac:dyDescent="0.3">
      <c r="A34" s="42" t="s">
        <v>825</v>
      </c>
      <c r="B34" s="43" t="s">
        <v>826</v>
      </c>
      <c r="C34" s="43">
        <v>2</v>
      </c>
      <c r="D34" s="43">
        <v>50</v>
      </c>
      <c r="E34" s="44">
        <v>143709</v>
      </c>
      <c r="F34" s="44">
        <v>5807750</v>
      </c>
      <c r="G34" s="43" t="s">
        <v>827</v>
      </c>
      <c r="H34" s="43" t="s">
        <v>828</v>
      </c>
      <c r="I34" s="36" t="s">
        <v>706</v>
      </c>
      <c r="J34" s="36">
        <f>VLOOKUP(I34,CODES!$B$1:$C$346,2,0)</f>
        <v>14106</v>
      </c>
      <c r="K34" s="45">
        <f t="shared" si="0"/>
        <v>5807750</v>
      </c>
      <c r="L34" s="45" t="s">
        <v>926</v>
      </c>
      <c r="AA34" s="36">
        <v>3302</v>
      </c>
      <c r="AB34" s="36" t="s">
        <v>411</v>
      </c>
      <c r="AC34" s="37">
        <v>0</v>
      </c>
      <c r="AD34" s="37">
        <v>0</v>
      </c>
      <c r="AE34" s="46">
        <v>0</v>
      </c>
    </row>
    <row r="35" spans="1:31" ht="17.25" customHeight="1" x14ac:dyDescent="0.3">
      <c r="A35" s="42" t="s">
        <v>829</v>
      </c>
      <c r="B35" s="43" t="s">
        <v>830</v>
      </c>
      <c r="C35" s="43">
        <v>126</v>
      </c>
      <c r="D35" s="44">
        <v>6456</v>
      </c>
      <c r="E35" s="44">
        <v>690749002</v>
      </c>
      <c r="F35" s="44">
        <v>5303212669</v>
      </c>
      <c r="G35" s="43" t="s">
        <v>831</v>
      </c>
      <c r="H35" s="43" t="s">
        <v>753</v>
      </c>
      <c r="I35" s="36" t="s">
        <v>705</v>
      </c>
      <c r="J35" s="36">
        <f>VLOOKUP(I35,CODES!$B$1:$C$346,2,0)</f>
        <v>14105</v>
      </c>
      <c r="K35" s="45">
        <f t="shared" si="0"/>
        <v>5303212669</v>
      </c>
      <c r="L35" s="45" t="s">
        <v>926</v>
      </c>
      <c r="AA35" s="36">
        <v>3303</v>
      </c>
      <c r="AB35" s="36" t="s">
        <v>412</v>
      </c>
      <c r="AC35" s="37">
        <v>0</v>
      </c>
      <c r="AD35" s="37">
        <v>0</v>
      </c>
      <c r="AE35" s="46">
        <v>0</v>
      </c>
    </row>
    <row r="36" spans="1:31" ht="17.25" customHeight="1" x14ac:dyDescent="0.3">
      <c r="A36" s="42" t="s">
        <v>832</v>
      </c>
      <c r="B36" s="43" t="s">
        <v>833</v>
      </c>
      <c r="C36" s="43">
        <v>35</v>
      </c>
      <c r="D36" s="44">
        <v>2694</v>
      </c>
      <c r="E36" s="44">
        <v>346389733</v>
      </c>
      <c r="F36" s="44">
        <v>767005909</v>
      </c>
      <c r="G36" s="43" t="s">
        <v>834</v>
      </c>
      <c r="H36" s="43" t="s">
        <v>753</v>
      </c>
      <c r="I36" s="36" t="s">
        <v>620</v>
      </c>
      <c r="J36" s="36">
        <f>VLOOKUP(I36,CODES!$B$1:$C$346,2,0)</f>
        <v>10307</v>
      </c>
      <c r="K36" s="45">
        <f t="shared" si="0"/>
        <v>767005909</v>
      </c>
      <c r="L36" s="45" t="s">
        <v>926</v>
      </c>
      <c r="AA36" s="36">
        <v>3304</v>
      </c>
      <c r="AB36" s="36" t="s">
        <v>413</v>
      </c>
      <c r="AC36" s="37">
        <v>0</v>
      </c>
      <c r="AD36" s="37">
        <v>0</v>
      </c>
      <c r="AE36" s="46">
        <v>0</v>
      </c>
    </row>
    <row r="37" spans="1:31" ht="17.25" customHeight="1" x14ac:dyDescent="0.3">
      <c r="A37" s="42" t="s">
        <v>835</v>
      </c>
      <c r="B37" s="43" t="s">
        <v>836</v>
      </c>
      <c r="C37" s="43">
        <v>1</v>
      </c>
      <c r="D37" s="43">
        <v>130</v>
      </c>
      <c r="E37" s="44">
        <v>19458957</v>
      </c>
      <c r="F37" s="44">
        <v>20210072</v>
      </c>
      <c r="G37" s="43" t="s">
        <v>753</v>
      </c>
      <c r="H37" s="43" t="s">
        <v>753</v>
      </c>
      <c r="I37" s="36" t="s">
        <v>621</v>
      </c>
      <c r="J37" s="36">
        <f>VLOOKUP(I37,CODES!$B$1:$C$346,2,0)</f>
        <v>10401</v>
      </c>
      <c r="K37" s="45">
        <f t="shared" si="0"/>
        <v>20210072</v>
      </c>
      <c r="L37" s="45" t="s">
        <v>926</v>
      </c>
      <c r="AA37" s="36">
        <v>4101</v>
      </c>
      <c r="AB37" s="36" t="s">
        <v>414</v>
      </c>
      <c r="AC37" s="37">
        <v>0</v>
      </c>
      <c r="AD37" s="37">
        <v>20919917278</v>
      </c>
      <c r="AE37" s="46">
        <v>20919917278</v>
      </c>
    </row>
    <row r="38" spans="1:31" ht="17.25" customHeight="1" x14ac:dyDescent="0.3">
      <c r="A38" s="42" t="s">
        <v>837</v>
      </c>
      <c r="B38" s="43" t="s">
        <v>838</v>
      </c>
      <c r="C38" s="43">
        <v>31</v>
      </c>
      <c r="D38" s="44">
        <v>2860</v>
      </c>
      <c r="E38" s="44">
        <v>391769342</v>
      </c>
      <c r="F38" s="44">
        <v>768621504</v>
      </c>
      <c r="G38" s="43" t="s">
        <v>839</v>
      </c>
      <c r="H38" s="43" t="s">
        <v>753</v>
      </c>
      <c r="I38" s="36" t="s">
        <v>731</v>
      </c>
      <c r="J38" s="36">
        <f>VLOOKUP(I38,CODES!$B$1:$C$346,2,0)</f>
        <v>16207</v>
      </c>
      <c r="K38" s="45">
        <f t="shared" si="0"/>
        <v>768621504</v>
      </c>
      <c r="L38" s="45" t="s">
        <v>926</v>
      </c>
      <c r="AA38" s="36">
        <v>4102</v>
      </c>
      <c r="AB38" s="36" t="s">
        <v>415</v>
      </c>
      <c r="AC38" s="37">
        <v>0</v>
      </c>
      <c r="AD38" s="37">
        <v>0</v>
      </c>
      <c r="AE38" s="46">
        <v>0</v>
      </c>
    </row>
    <row r="39" spans="1:31" ht="17.25" customHeight="1" x14ac:dyDescent="0.3">
      <c r="A39" s="42" t="s">
        <v>840</v>
      </c>
      <c r="B39" s="43" t="s">
        <v>841</v>
      </c>
      <c r="C39" s="43">
        <v>52</v>
      </c>
      <c r="D39" s="44">
        <v>1011</v>
      </c>
      <c r="E39" s="44">
        <v>82623463</v>
      </c>
      <c r="F39" s="44">
        <v>1729336220</v>
      </c>
      <c r="G39" s="43" t="s">
        <v>842</v>
      </c>
      <c r="H39" s="43" t="s">
        <v>799</v>
      </c>
      <c r="I39" s="36" t="s">
        <v>619</v>
      </c>
      <c r="J39" s="36">
        <f>VLOOKUP(I39,CODES!$B$1:$C$346,2,0)</f>
        <v>10306</v>
      </c>
      <c r="K39" s="45">
        <f t="shared" si="0"/>
        <v>1729336220</v>
      </c>
      <c r="L39" s="45" t="s">
        <v>926</v>
      </c>
      <c r="AA39" s="36">
        <v>4103</v>
      </c>
      <c r="AB39" s="36" t="s">
        <v>416</v>
      </c>
      <c r="AC39" s="37">
        <v>0</v>
      </c>
      <c r="AD39" s="37">
        <v>0</v>
      </c>
      <c r="AE39" s="46">
        <v>0</v>
      </c>
    </row>
    <row r="40" spans="1:31" ht="17.25" customHeight="1" x14ac:dyDescent="0.3">
      <c r="A40" s="42" t="s">
        <v>843</v>
      </c>
      <c r="B40" s="43" t="s">
        <v>844</v>
      </c>
      <c r="C40" s="43">
        <v>58</v>
      </c>
      <c r="D40" s="43">
        <v>796</v>
      </c>
      <c r="E40" s="44">
        <v>67485576</v>
      </c>
      <c r="F40" s="44">
        <v>2716707709</v>
      </c>
      <c r="G40" s="43" t="s">
        <v>845</v>
      </c>
      <c r="H40" s="43" t="s">
        <v>846</v>
      </c>
      <c r="I40" s="36" t="s">
        <v>567</v>
      </c>
      <c r="J40" s="36">
        <f>VLOOKUP(I40,CODES!$B$1:$C$346,2,0)</f>
        <v>9104</v>
      </c>
      <c r="K40" s="45">
        <f t="shared" si="0"/>
        <v>2716707709</v>
      </c>
      <c r="L40" s="45" t="s">
        <v>926</v>
      </c>
      <c r="AA40" s="36">
        <v>4104</v>
      </c>
      <c r="AB40" s="36" t="s">
        <v>417</v>
      </c>
      <c r="AC40" s="37">
        <v>0</v>
      </c>
      <c r="AD40" s="37">
        <v>0</v>
      </c>
      <c r="AE40" s="46">
        <v>0</v>
      </c>
    </row>
    <row r="41" spans="1:31" ht="17.25" customHeight="1" x14ac:dyDescent="0.3">
      <c r="A41" s="42" t="s">
        <v>847</v>
      </c>
      <c r="B41" s="43" t="s">
        <v>848</v>
      </c>
      <c r="C41" s="43">
        <v>1</v>
      </c>
      <c r="D41" s="43">
        <v>1</v>
      </c>
      <c r="E41" s="44">
        <v>92849</v>
      </c>
      <c r="F41" s="44">
        <v>4892240</v>
      </c>
      <c r="G41" s="43" t="s">
        <v>849</v>
      </c>
      <c r="H41" s="43" t="s">
        <v>849</v>
      </c>
      <c r="I41" s="36" t="s">
        <v>398</v>
      </c>
      <c r="J41" s="36">
        <f>VLOOKUP(I41,CODES!$B$1:$C$346,2,0)</f>
        <v>2103</v>
      </c>
      <c r="K41" s="45">
        <f t="shared" si="0"/>
        <v>4892240</v>
      </c>
      <c r="L41" s="45" t="s">
        <v>926</v>
      </c>
      <c r="AA41" s="36">
        <v>4105</v>
      </c>
      <c r="AB41" s="36" t="s">
        <v>418</v>
      </c>
      <c r="AC41" s="37">
        <v>0</v>
      </c>
      <c r="AD41" s="37">
        <v>0</v>
      </c>
      <c r="AE41" s="46">
        <v>0</v>
      </c>
    </row>
    <row r="42" spans="1:31" ht="17.25" customHeight="1" x14ac:dyDescent="0.3">
      <c r="A42" s="42" t="s">
        <v>850</v>
      </c>
      <c r="B42" s="43" t="s">
        <v>851</v>
      </c>
      <c r="C42" s="43">
        <v>1</v>
      </c>
      <c r="D42" s="43">
        <v>52</v>
      </c>
      <c r="E42" s="44">
        <v>3499609</v>
      </c>
      <c r="F42" s="44">
        <v>336111717</v>
      </c>
      <c r="G42" s="43" t="s">
        <v>852</v>
      </c>
      <c r="H42" s="43" t="s">
        <v>852</v>
      </c>
      <c r="I42" s="36" t="s">
        <v>695</v>
      </c>
      <c r="J42" s="36">
        <f>VLOOKUP(I42,CODES!$B$1:$C$346,2,0)</f>
        <v>13121</v>
      </c>
      <c r="K42" s="45">
        <f t="shared" si="0"/>
        <v>336111717</v>
      </c>
      <c r="L42" s="45" t="s">
        <v>926</v>
      </c>
      <c r="AA42" s="36">
        <v>4106</v>
      </c>
      <c r="AB42" s="36" t="s">
        <v>419</v>
      </c>
      <c r="AC42" s="37">
        <v>0</v>
      </c>
      <c r="AD42" s="37">
        <v>0</v>
      </c>
      <c r="AE42" s="46">
        <v>0</v>
      </c>
    </row>
    <row r="43" spans="1:31" ht="17.25" customHeight="1" x14ac:dyDescent="0.3">
      <c r="AA43" s="36">
        <v>4201</v>
      </c>
      <c r="AB43" s="36" t="s">
        <v>420</v>
      </c>
      <c r="AC43" s="37">
        <v>32794331</v>
      </c>
      <c r="AD43" s="37">
        <v>0</v>
      </c>
      <c r="AE43" s="46">
        <v>32794331</v>
      </c>
    </row>
    <row r="44" spans="1:31" ht="17.25" customHeight="1" x14ac:dyDescent="0.3">
      <c r="AA44" s="36">
        <v>4202</v>
      </c>
      <c r="AB44" s="36" t="s">
        <v>421</v>
      </c>
      <c r="AC44" s="37">
        <v>0</v>
      </c>
      <c r="AD44" s="37">
        <v>0</v>
      </c>
      <c r="AE44" s="46">
        <v>0</v>
      </c>
    </row>
    <row r="45" spans="1:31" ht="17.25" customHeight="1" x14ac:dyDescent="0.3">
      <c r="AA45" s="36">
        <v>4203</v>
      </c>
      <c r="AB45" s="36" t="s">
        <v>422</v>
      </c>
      <c r="AC45" s="37">
        <v>0</v>
      </c>
      <c r="AD45" s="37">
        <v>0</v>
      </c>
      <c r="AE45" s="46">
        <v>0</v>
      </c>
    </row>
    <row r="46" spans="1:31" ht="17.25" customHeight="1" x14ac:dyDescent="0.3">
      <c r="AA46" s="36">
        <v>4204</v>
      </c>
      <c r="AB46" s="36" t="s">
        <v>423</v>
      </c>
      <c r="AC46" s="37">
        <v>9528284</v>
      </c>
      <c r="AD46" s="37">
        <v>0</v>
      </c>
      <c r="AE46" s="46">
        <v>9528284</v>
      </c>
    </row>
    <row r="47" spans="1:31" ht="17.25" customHeight="1" x14ac:dyDescent="0.3">
      <c r="AA47" s="36">
        <v>4301</v>
      </c>
      <c r="AB47" s="36" t="s">
        <v>424</v>
      </c>
      <c r="AC47" s="37">
        <v>0</v>
      </c>
      <c r="AD47" s="37">
        <v>0</v>
      </c>
      <c r="AE47" s="46">
        <v>0</v>
      </c>
    </row>
    <row r="48" spans="1:31" ht="17.25" customHeight="1" x14ac:dyDescent="0.3">
      <c r="AA48" s="36">
        <v>4302</v>
      </c>
      <c r="AB48" s="36" t="s">
        <v>425</v>
      </c>
      <c r="AC48" s="37">
        <v>0</v>
      </c>
      <c r="AD48" s="37">
        <v>0</v>
      </c>
      <c r="AE48" s="46">
        <v>0</v>
      </c>
    </row>
    <row r="49" spans="27:31" ht="17.25" customHeight="1" x14ac:dyDescent="0.3">
      <c r="AA49" s="36">
        <v>4303</v>
      </c>
      <c r="AB49" s="36" t="s">
        <v>426</v>
      </c>
      <c r="AC49" s="37">
        <v>0</v>
      </c>
      <c r="AD49" s="37">
        <v>0</v>
      </c>
      <c r="AE49" s="46">
        <v>0</v>
      </c>
    </row>
    <row r="50" spans="27:31" ht="17.25" customHeight="1" x14ac:dyDescent="0.3">
      <c r="AA50" s="36">
        <v>4304</v>
      </c>
      <c r="AB50" s="36" t="s">
        <v>427</v>
      </c>
      <c r="AC50" s="37">
        <v>0</v>
      </c>
      <c r="AD50" s="37">
        <v>0</v>
      </c>
      <c r="AE50" s="46">
        <v>0</v>
      </c>
    </row>
    <row r="51" spans="27:31" ht="17.25" customHeight="1" x14ac:dyDescent="0.3">
      <c r="AA51" s="36">
        <v>4305</v>
      </c>
      <c r="AB51" s="36" t="s">
        <v>428</v>
      </c>
      <c r="AC51" s="37">
        <v>0</v>
      </c>
      <c r="AD51" s="37">
        <v>0</v>
      </c>
      <c r="AE51" s="46">
        <v>0</v>
      </c>
    </row>
    <row r="52" spans="27:31" ht="17.25" customHeight="1" x14ac:dyDescent="0.3">
      <c r="AA52" s="36">
        <v>5101</v>
      </c>
      <c r="AB52" s="36" t="s">
        <v>430</v>
      </c>
      <c r="AC52" s="37">
        <v>0</v>
      </c>
      <c r="AD52" s="37">
        <v>4074365420</v>
      </c>
      <c r="AE52" s="46">
        <v>4074365420</v>
      </c>
    </row>
    <row r="53" spans="27:31" ht="17.25" customHeight="1" x14ac:dyDescent="0.3">
      <c r="AA53" s="36">
        <v>5102</v>
      </c>
      <c r="AB53" s="36" t="s">
        <v>431</v>
      </c>
      <c r="AC53" s="37">
        <v>0</v>
      </c>
      <c r="AD53" s="37">
        <v>0</v>
      </c>
      <c r="AE53" s="46">
        <v>0</v>
      </c>
    </row>
    <row r="54" spans="27:31" ht="17.25" customHeight="1" x14ac:dyDescent="0.3">
      <c r="AA54" s="36">
        <v>5103</v>
      </c>
      <c r="AB54" s="36" t="s">
        <v>432</v>
      </c>
      <c r="AC54" s="37">
        <v>0</v>
      </c>
      <c r="AD54" s="37">
        <v>0</v>
      </c>
      <c r="AE54" s="46">
        <v>0</v>
      </c>
    </row>
    <row r="55" spans="27:31" ht="17.25" customHeight="1" x14ac:dyDescent="0.3">
      <c r="AA55" s="36">
        <v>5104</v>
      </c>
      <c r="AB55" s="36" t="s">
        <v>433</v>
      </c>
      <c r="AC55" s="37">
        <v>0</v>
      </c>
      <c r="AD55" s="37">
        <v>0</v>
      </c>
      <c r="AE55" s="46">
        <v>0</v>
      </c>
    </row>
    <row r="56" spans="27:31" ht="17.25" customHeight="1" x14ac:dyDescent="0.3">
      <c r="AA56" s="36">
        <v>5105</v>
      </c>
      <c r="AB56" s="36" t="s">
        <v>434</v>
      </c>
      <c r="AC56" s="37">
        <v>0</v>
      </c>
      <c r="AD56" s="37">
        <v>0</v>
      </c>
      <c r="AE56" s="46">
        <v>0</v>
      </c>
    </row>
    <row r="57" spans="27:31" ht="17.25" customHeight="1" x14ac:dyDescent="0.3">
      <c r="AA57" s="36">
        <v>5107</v>
      </c>
      <c r="AB57" s="36" t="s">
        <v>435</v>
      </c>
      <c r="AC57" s="37">
        <v>0</v>
      </c>
      <c r="AD57" s="37">
        <v>0</v>
      </c>
      <c r="AE57" s="46">
        <v>0</v>
      </c>
    </row>
    <row r="58" spans="27:31" ht="17.25" customHeight="1" x14ac:dyDescent="0.3">
      <c r="AA58" s="36">
        <v>5109</v>
      </c>
      <c r="AB58" s="36" t="s">
        <v>436</v>
      </c>
      <c r="AC58" s="37">
        <v>0</v>
      </c>
      <c r="AD58" s="37">
        <v>10107219835</v>
      </c>
      <c r="AE58" s="46">
        <v>10107219835</v>
      </c>
    </row>
    <row r="59" spans="27:31" ht="17.25" customHeight="1" x14ac:dyDescent="0.3">
      <c r="AA59" s="36">
        <v>5201</v>
      </c>
      <c r="AB59" s="36" t="s">
        <v>437</v>
      </c>
      <c r="AC59" s="37">
        <v>0</v>
      </c>
      <c r="AD59" s="37">
        <v>0</v>
      </c>
      <c r="AE59" s="46">
        <v>0</v>
      </c>
    </row>
    <row r="60" spans="27:31" ht="17.25" customHeight="1" x14ac:dyDescent="0.3">
      <c r="AA60" s="36">
        <v>5301</v>
      </c>
      <c r="AB60" s="36" t="s">
        <v>438</v>
      </c>
      <c r="AC60" s="37">
        <v>0</v>
      </c>
      <c r="AD60" s="37">
        <v>0</v>
      </c>
      <c r="AE60" s="46">
        <v>0</v>
      </c>
    </row>
    <row r="61" spans="27:31" ht="17.25" customHeight="1" x14ac:dyDescent="0.3">
      <c r="AA61" s="36">
        <v>5302</v>
      </c>
      <c r="AB61" s="36" t="s">
        <v>439</v>
      </c>
      <c r="AC61" s="37">
        <v>0</v>
      </c>
      <c r="AD61" s="37">
        <v>0</v>
      </c>
      <c r="AE61" s="46">
        <v>0</v>
      </c>
    </row>
    <row r="62" spans="27:31" ht="17.25" customHeight="1" x14ac:dyDescent="0.3">
      <c r="AA62" s="36">
        <v>5303</v>
      </c>
      <c r="AB62" s="36" t="s">
        <v>440</v>
      </c>
      <c r="AC62" s="37">
        <v>0</v>
      </c>
      <c r="AD62" s="37">
        <v>0</v>
      </c>
      <c r="AE62" s="46">
        <v>0</v>
      </c>
    </row>
    <row r="63" spans="27:31" ht="17.25" customHeight="1" x14ac:dyDescent="0.3">
      <c r="AA63" s="36">
        <v>5304</v>
      </c>
      <c r="AB63" s="36" t="s">
        <v>441</v>
      </c>
      <c r="AC63" s="37">
        <v>0</v>
      </c>
      <c r="AD63" s="37">
        <v>0</v>
      </c>
      <c r="AE63" s="46">
        <v>0</v>
      </c>
    </row>
    <row r="64" spans="27:31" ht="17.25" customHeight="1" x14ac:dyDescent="0.3">
      <c r="AA64" s="36">
        <v>5401</v>
      </c>
      <c r="AB64" s="36" t="s">
        <v>442</v>
      </c>
      <c r="AC64" s="37">
        <v>0</v>
      </c>
      <c r="AD64" s="37">
        <v>0</v>
      </c>
      <c r="AE64" s="46">
        <v>0</v>
      </c>
    </row>
    <row r="65" spans="27:31" ht="17.25" customHeight="1" x14ac:dyDescent="0.3">
      <c r="AA65" s="36">
        <v>5402</v>
      </c>
      <c r="AB65" s="36" t="s">
        <v>443</v>
      </c>
      <c r="AC65" s="37">
        <v>0</v>
      </c>
      <c r="AD65" s="37">
        <v>0</v>
      </c>
      <c r="AE65" s="46">
        <v>0</v>
      </c>
    </row>
    <row r="66" spans="27:31" ht="17.25" customHeight="1" x14ac:dyDescent="0.3">
      <c r="AA66" s="36">
        <v>5403</v>
      </c>
      <c r="AB66" s="36" t="s">
        <v>444</v>
      </c>
      <c r="AC66" s="37">
        <v>0</v>
      </c>
      <c r="AD66" s="37">
        <v>0</v>
      </c>
      <c r="AE66" s="46">
        <v>0</v>
      </c>
    </row>
    <row r="67" spans="27:31" ht="17.25" customHeight="1" x14ac:dyDescent="0.3">
      <c r="AA67" s="36">
        <v>5404</v>
      </c>
      <c r="AB67" s="36" t="s">
        <v>445</v>
      </c>
      <c r="AC67" s="37">
        <v>0</v>
      </c>
      <c r="AD67" s="37">
        <v>0</v>
      </c>
      <c r="AE67" s="46">
        <v>0</v>
      </c>
    </row>
    <row r="68" spans="27:31" ht="17.25" customHeight="1" x14ac:dyDescent="0.3">
      <c r="AA68" s="36">
        <v>5405</v>
      </c>
      <c r="AB68" s="36" t="s">
        <v>446</v>
      </c>
      <c r="AC68" s="37">
        <v>0</v>
      </c>
      <c r="AD68" s="37">
        <v>0</v>
      </c>
      <c r="AE68" s="46">
        <v>0</v>
      </c>
    </row>
    <row r="69" spans="27:31" ht="17.25" customHeight="1" x14ac:dyDescent="0.3">
      <c r="AA69" s="36">
        <v>5501</v>
      </c>
      <c r="AB69" s="36" t="s">
        <v>447</v>
      </c>
      <c r="AC69" s="37">
        <v>0</v>
      </c>
      <c r="AD69" s="37">
        <v>0</v>
      </c>
      <c r="AE69" s="46">
        <v>0</v>
      </c>
    </row>
    <row r="70" spans="27:31" ht="17.25" customHeight="1" x14ac:dyDescent="0.3">
      <c r="AA70" s="36">
        <v>5502</v>
      </c>
      <c r="AB70" s="36" t="s">
        <v>429</v>
      </c>
      <c r="AC70" s="37">
        <v>0</v>
      </c>
      <c r="AD70" s="37">
        <v>0</v>
      </c>
      <c r="AE70" s="46">
        <v>0</v>
      </c>
    </row>
    <row r="71" spans="27:31" ht="17.25" customHeight="1" x14ac:dyDescent="0.3">
      <c r="AA71" s="36">
        <v>5503</v>
      </c>
      <c r="AB71" s="36" t="s">
        <v>448</v>
      </c>
      <c r="AC71" s="37">
        <v>0</v>
      </c>
      <c r="AD71" s="37">
        <v>0</v>
      </c>
      <c r="AE71" s="46">
        <v>0</v>
      </c>
    </row>
    <row r="72" spans="27:31" ht="17.25" customHeight="1" x14ac:dyDescent="0.3">
      <c r="AA72" s="36">
        <v>5504</v>
      </c>
      <c r="AB72" s="36" t="s">
        <v>449</v>
      </c>
      <c r="AC72" s="37">
        <v>0</v>
      </c>
      <c r="AD72" s="37">
        <v>0</v>
      </c>
      <c r="AE72" s="46">
        <v>0</v>
      </c>
    </row>
    <row r="73" spans="27:31" ht="17.25" customHeight="1" x14ac:dyDescent="0.3">
      <c r="AA73" s="36">
        <v>5506</v>
      </c>
      <c r="AB73" s="36" t="s">
        <v>450</v>
      </c>
      <c r="AC73" s="37">
        <v>0</v>
      </c>
      <c r="AD73" s="37">
        <v>0</v>
      </c>
      <c r="AE73" s="46">
        <v>0</v>
      </c>
    </row>
    <row r="74" spans="27:31" ht="17.25" customHeight="1" x14ac:dyDescent="0.3">
      <c r="AA74" s="36">
        <v>5601</v>
      </c>
      <c r="AB74" s="36" t="s">
        <v>451</v>
      </c>
      <c r="AC74" s="37">
        <v>0</v>
      </c>
      <c r="AD74" s="37">
        <v>0</v>
      </c>
      <c r="AE74" s="46">
        <v>0</v>
      </c>
    </row>
    <row r="75" spans="27:31" ht="17.25" customHeight="1" x14ac:dyDescent="0.3">
      <c r="AA75" s="36">
        <v>5602</v>
      </c>
      <c r="AB75" s="36" t="s">
        <v>452</v>
      </c>
      <c r="AC75" s="37">
        <v>0</v>
      </c>
      <c r="AD75" s="37">
        <v>0</v>
      </c>
      <c r="AE75" s="46">
        <v>0</v>
      </c>
    </row>
    <row r="76" spans="27:31" ht="17.25" customHeight="1" x14ac:dyDescent="0.3">
      <c r="AA76" s="36">
        <v>5603</v>
      </c>
      <c r="AB76" s="36" t="s">
        <v>453</v>
      </c>
      <c r="AC76" s="37">
        <v>0</v>
      </c>
      <c r="AD76" s="37">
        <v>0</v>
      </c>
      <c r="AE76" s="46">
        <v>0</v>
      </c>
    </row>
    <row r="77" spans="27:31" ht="17.25" customHeight="1" x14ac:dyDescent="0.3">
      <c r="AA77" s="36">
        <v>5604</v>
      </c>
      <c r="AB77" s="36" t="s">
        <v>454</v>
      </c>
      <c r="AC77" s="37">
        <v>0</v>
      </c>
      <c r="AD77" s="37">
        <v>0</v>
      </c>
      <c r="AE77" s="46">
        <v>0</v>
      </c>
    </row>
    <row r="78" spans="27:31" ht="17.25" customHeight="1" x14ac:dyDescent="0.3">
      <c r="AA78" s="36">
        <v>5605</v>
      </c>
      <c r="AB78" s="36" t="s">
        <v>455</v>
      </c>
      <c r="AC78" s="37">
        <v>841802</v>
      </c>
      <c r="AD78" s="37">
        <v>0</v>
      </c>
      <c r="AE78" s="46">
        <v>841802</v>
      </c>
    </row>
    <row r="79" spans="27:31" ht="17.25" customHeight="1" x14ac:dyDescent="0.3">
      <c r="AA79" s="36">
        <v>5606</v>
      </c>
      <c r="AB79" s="36" t="s">
        <v>456</v>
      </c>
      <c r="AC79" s="37">
        <v>0</v>
      </c>
      <c r="AD79" s="37">
        <v>0</v>
      </c>
      <c r="AE79" s="46">
        <v>0</v>
      </c>
    </row>
    <row r="80" spans="27:31" ht="17.25" customHeight="1" x14ac:dyDescent="0.3">
      <c r="AA80" s="36">
        <v>5701</v>
      </c>
      <c r="AB80" s="36" t="s">
        <v>457</v>
      </c>
      <c r="AC80" s="37">
        <v>0</v>
      </c>
      <c r="AD80" s="37">
        <v>0</v>
      </c>
      <c r="AE80" s="46">
        <v>0</v>
      </c>
    </row>
    <row r="81" spans="27:31" ht="17.25" customHeight="1" x14ac:dyDescent="0.3">
      <c r="AA81" s="36">
        <v>5702</v>
      </c>
      <c r="AB81" s="36" t="s">
        <v>458</v>
      </c>
      <c r="AC81" s="37">
        <v>0</v>
      </c>
      <c r="AD81" s="37">
        <v>0</v>
      </c>
      <c r="AE81" s="46">
        <v>0</v>
      </c>
    </row>
    <row r="82" spans="27:31" ht="17.25" customHeight="1" x14ac:dyDescent="0.3">
      <c r="AA82" s="36">
        <v>5703</v>
      </c>
      <c r="AB82" s="36" t="s">
        <v>466</v>
      </c>
      <c r="AC82" s="37">
        <v>0</v>
      </c>
      <c r="AD82" s="37">
        <v>0</v>
      </c>
      <c r="AE82" s="46">
        <v>0</v>
      </c>
    </row>
    <row r="83" spans="27:31" ht="17.25" customHeight="1" x14ac:dyDescent="0.3">
      <c r="AA83" s="36">
        <v>5704</v>
      </c>
      <c r="AB83" s="36" t="s">
        <v>459</v>
      </c>
      <c r="AC83" s="37">
        <v>0</v>
      </c>
      <c r="AD83" s="37">
        <v>0</v>
      </c>
      <c r="AE83" s="46">
        <v>0</v>
      </c>
    </row>
    <row r="84" spans="27:31" ht="17.25" customHeight="1" x14ac:dyDescent="0.3">
      <c r="AA84" s="36">
        <v>5705</v>
      </c>
      <c r="AB84" s="36" t="s">
        <v>460</v>
      </c>
      <c r="AC84" s="37">
        <v>0</v>
      </c>
      <c r="AD84" s="37">
        <v>0</v>
      </c>
      <c r="AE84" s="46">
        <v>0</v>
      </c>
    </row>
    <row r="85" spans="27:31" ht="17.25" customHeight="1" x14ac:dyDescent="0.3">
      <c r="AA85" s="36">
        <v>5706</v>
      </c>
      <c r="AB85" s="36" t="s">
        <v>461</v>
      </c>
      <c r="AC85" s="37">
        <v>0</v>
      </c>
      <c r="AD85" s="37">
        <v>0</v>
      </c>
      <c r="AE85" s="46">
        <v>0</v>
      </c>
    </row>
    <row r="86" spans="27:31" ht="17.25" customHeight="1" x14ac:dyDescent="0.3">
      <c r="AA86" s="36">
        <v>5801</v>
      </c>
      <c r="AB86" s="36" t="s">
        <v>462</v>
      </c>
      <c r="AC86" s="37">
        <v>0</v>
      </c>
      <c r="AD86" s="37">
        <v>440172804</v>
      </c>
      <c r="AE86" s="46">
        <v>440172804</v>
      </c>
    </row>
    <row r="87" spans="27:31" ht="17.25" customHeight="1" x14ac:dyDescent="0.3">
      <c r="AA87" s="36">
        <v>5802</v>
      </c>
      <c r="AB87" s="36" t="s">
        <v>463</v>
      </c>
      <c r="AC87" s="37">
        <v>0</v>
      </c>
      <c r="AD87" s="37">
        <v>0</v>
      </c>
      <c r="AE87" s="46">
        <v>0</v>
      </c>
    </row>
    <row r="88" spans="27:31" ht="17.25" customHeight="1" x14ac:dyDescent="0.3">
      <c r="AA88" s="36">
        <v>5803</v>
      </c>
      <c r="AB88" s="36" t="s">
        <v>464</v>
      </c>
      <c r="AC88" s="37">
        <v>0</v>
      </c>
      <c r="AD88" s="37">
        <v>0</v>
      </c>
      <c r="AE88" s="46">
        <v>0</v>
      </c>
    </row>
    <row r="89" spans="27:31" ht="17.25" customHeight="1" x14ac:dyDescent="0.3">
      <c r="AA89" s="36">
        <v>5804</v>
      </c>
      <c r="AB89" s="36" t="s">
        <v>465</v>
      </c>
      <c r="AC89" s="37">
        <v>0</v>
      </c>
      <c r="AD89" s="37">
        <v>0</v>
      </c>
      <c r="AE89" s="46">
        <v>0</v>
      </c>
    </row>
    <row r="90" spans="27:31" ht="17.25" customHeight="1" x14ac:dyDescent="0.3">
      <c r="AA90" s="36">
        <v>6101</v>
      </c>
      <c r="AB90" s="36" t="s">
        <v>467</v>
      </c>
      <c r="AC90" s="37">
        <v>0</v>
      </c>
      <c r="AD90" s="37">
        <v>0</v>
      </c>
      <c r="AE90" s="46">
        <v>0</v>
      </c>
    </row>
    <row r="91" spans="27:31" ht="17.25" customHeight="1" x14ac:dyDescent="0.3">
      <c r="AA91" s="36">
        <v>6102</v>
      </c>
      <c r="AB91" s="36" t="s">
        <v>468</v>
      </c>
      <c r="AC91" s="37">
        <v>0</v>
      </c>
      <c r="AD91" s="37">
        <v>0</v>
      </c>
      <c r="AE91" s="46">
        <v>0</v>
      </c>
    </row>
    <row r="92" spans="27:31" ht="17.25" customHeight="1" x14ac:dyDescent="0.3">
      <c r="AA92" s="36">
        <v>6103</v>
      </c>
      <c r="AB92" s="36" t="s">
        <v>469</v>
      </c>
      <c r="AC92" s="37">
        <v>0</v>
      </c>
      <c r="AD92" s="37">
        <v>0</v>
      </c>
      <c r="AE92" s="46">
        <v>0</v>
      </c>
    </row>
    <row r="93" spans="27:31" ht="17.25" customHeight="1" x14ac:dyDescent="0.3">
      <c r="AA93" s="36">
        <v>6104</v>
      </c>
      <c r="AB93" s="36" t="s">
        <v>470</v>
      </c>
      <c r="AC93" s="37">
        <v>0</v>
      </c>
      <c r="AD93" s="37">
        <v>0</v>
      </c>
      <c r="AE93" s="46">
        <v>0</v>
      </c>
    </row>
    <row r="94" spans="27:31" ht="17.25" customHeight="1" x14ac:dyDescent="0.3">
      <c r="AA94" s="36">
        <v>6105</v>
      </c>
      <c r="AB94" s="36" t="s">
        <v>471</v>
      </c>
      <c r="AC94" s="37">
        <v>0</v>
      </c>
      <c r="AD94" s="37">
        <v>0</v>
      </c>
      <c r="AE94" s="46">
        <v>0</v>
      </c>
    </row>
    <row r="95" spans="27:31" ht="17.25" customHeight="1" x14ac:dyDescent="0.3">
      <c r="AA95" s="36">
        <v>6106</v>
      </c>
      <c r="AB95" s="36" t="s">
        <v>472</v>
      </c>
      <c r="AC95" s="37">
        <v>0</v>
      </c>
      <c r="AD95" s="37">
        <v>0</v>
      </c>
      <c r="AE95" s="46">
        <v>0</v>
      </c>
    </row>
    <row r="96" spans="27:31" ht="17.25" customHeight="1" x14ac:dyDescent="0.3">
      <c r="AA96" s="36">
        <v>6107</v>
      </c>
      <c r="AB96" s="36" t="s">
        <v>473</v>
      </c>
      <c r="AC96" s="37">
        <v>0</v>
      </c>
      <c r="AD96" s="37">
        <v>0</v>
      </c>
      <c r="AE96" s="46">
        <v>0</v>
      </c>
    </row>
    <row r="97" spans="27:31" ht="17.25" customHeight="1" x14ac:dyDescent="0.3">
      <c r="AA97" s="36">
        <v>6108</v>
      </c>
      <c r="AB97" s="36" t="s">
        <v>474</v>
      </c>
      <c r="AC97" s="37">
        <v>0</v>
      </c>
      <c r="AD97" s="37">
        <v>0</v>
      </c>
      <c r="AE97" s="46">
        <v>0</v>
      </c>
    </row>
    <row r="98" spans="27:31" ht="17.25" customHeight="1" x14ac:dyDescent="0.3">
      <c r="AA98" s="36">
        <v>6109</v>
      </c>
      <c r="AB98" s="36" t="s">
        <v>475</v>
      </c>
      <c r="AC98" s="37">
        <v>0</v>
      </c>
      <c r="AD98" s="37">
        <v>0</v>
      </c>
      <c r="AE98" s="46">
        <v>0</v>
      </c>
    </row>
    <row r="99" spans="27:31" ht="17.25" customHeight="1" x14ac:dyDescent="0.3">
      <c r="AA99" s="36">
        <v>6110</v>
      </c>
      <c r="AB99" s="36" t="s">
        <v>476</v>
      </c>
      <c r="AC99" s="37">
        <v>0</v>
      </c>
      <c r="AD99" s="37">
        <v>0</v>
      </c>
      <c r="AE99" s="46">
        <v>0</v>
      </c>
    </row>
    <row r="100" spans="27:31" ht="17.25" customHeight="1" x14ac:dyDescent="0.3">
      <c r="AA100" s="36">
        <v>6111</v>
      </c>
      <c r="AB100" s="36" t="s">
        <v>477</v>
      </c>
      <c r="AC100" s="37">
        <v>0</v>
      </c>
      <c r="AD100" s="37">
        <v>0</v>
      </c>
      <c r="AE100" s="46">
        <v>0</v>
      </c>
    </row>
    <row r="101" spans="27:31" ht="17.25" customHeight="1" x14ac:dyDescent="0.3">
      <c r="AA101" s="36">
        <v>6112</v>
      </c>
      <c r="AB101" s="36" t="s">
        <v>478</v>
      </c>
      <c r="AC101" s="37">
        <v>0</v>
      </c>
      <c r="AD101" s="37">
        <v>0</v>
      </c>
      <c r="AE101" s="46">
        <v>0</v>
      </c>
    </row>
    <row r="102" spans="27:31" ht="17.25" customHeight="1" x14ac:dyDescent="0.3">
      <c r="AA102" s="36">
        <v>6113</v>
      </c>
      <c r="AB102" s="36" t="s">
        <v>479</v>
      </c>
      <c r="AC102" s="37">
        <v>0</v>
      </c>
      <c r="AD102" s="37">
        <v>0</v>
      </c>
      <c r="AE102" s="46">
        <v>0</v>
      </c>
    </row>
    <row r="103" spans="27:31" ht="17.25" customHeight="1" x14ac:dyDescent="0.3">
      <c r="AA103" s="36">
        <v>6114</v>
      </c>
      <c r="AB103" s="36" t="s">
        <v>480</v>
      </c>
      <c r="AC103" s="37">
        <v>0</v>
      </c>
      <c r="AD103" s="37">
        <v>0</v>
      </c>
      <c r="AE103" s="46">
        <v>0</v>
      </c>
    </row>
    <row r="104" spans="27:31" ht="17.25" customHeight="1" x14ac:dyDescent="0.3">
      <c r="AA104" s="36">
        <v>6115</v>
      </c>
      <c r="AB104" s="36" t="s">
        <v>481</v>
      </c>
      <c r="AC104" s="37">
        <v>0</v>
      </c>
      <c r="AD104" s="37">
        <v>0</v>
      </c>
      <c r="AE104" s="46">
        <v>0</v>
      </c>
    </row>
    <row r="105" spans="27:31" ht="17.25" customHeight="1" x14ac:dyDescent="0.3">
      <c r="AA105" s="36">
        <v>6116</v>
      </c>
      <c r="AB105" s="36" t="s">
        <v>482</v>
      </c>
      <c r="AC105" s="37">
        <v>0</v>
      </c>
      <c r="AD105" s="37">
        <v>0</v>
      </c>
      <c r="AE105" s="46">
        <v>0</v>
      </c>
    </row>
    <row r="106" spans="27:31" ht="17.25" customHeight="1" x14ac:dyDescent="0.3">
      <c r="AA106" s="36">
        <v>6117</v>
      </c>
      <c r="AB106" s="36" t="s">
        <v>483</v>
      </c>
      <c r="AC106" s="37">
        <v>0</v>
      </c>
      <c r="AD106" s="37">
        <v>341536440</v>
      </c>
      <c r="AE106" s="46">
        <v>341536440</v>
      </c>
    </row>
    <row r="107" spans="27:31" ht="17.25" customHeight="1" x14ac:dyDescent="0.3">
      <c r="AA107" s="36">
        <v>6201</v>
      </c>
      <c r="AB107" s="36" t="s">
        <v>484</v>
      </c>
      <c r="AC107" s="37">
        <v>0</v>
      </c>
      <c r="AD107" s="37">
        <v>0</v>
      </c>
      <c r="AE107" s="46">
        <v>0</v>
      </c>
    </row>
    <row r="108" spans="27:31" ht="17.25" customHeight="1" x14ac:dyDescent="0.3">
      <c r="AA108" s="36">
        <v>6202</v>
      </c>
      <c r="AB108" s="36" t="s">
        <v>485</v>
      </c>
      <c r="AC108" s="37">
        <v>0</v>
      </c>
      <c r="AD108" s="37">
        <v>0</v>
      </c>
      <c r="AE108" s="46">
        <v>0</v>
      </c>
    </row>
    <row r="109" spans="27:31" ht="17.25" customHeight="1" x14ac:dyDescent="0.3">
      <c r="AA109" s="36">
        <v>6203</v>
      </c>
      <c r="AB109" s="36" t="s">
        <v>486</v>
      </c>
      <c r="AC109" s="37">
        <v>0</v>
      </c>
      <c r="AD109" s="37">
        <v>0</v>
      </c>
      <c r="AE109" s="46">
        <v>0</v>
      </c>
    </row>
    <row r="110" spans="27:31" ht="17.25" customHeight="1" x14ac:dyDescent="0.3">
      <c r="AA110" s="36">
        <v>6204</v>
      </c>
      <c r="AB110" s="36" t="s">
        <v>499</v>
      </c>
      <c r="AC110" s="37">
        <v>0</v>
      </c>
      <c r="AD110" s="37">
        <v>0</v>
      </c>
      <c r="AE110" s="46">
        <v>0</v>
      </c>
    </row>
    <row r="111" spans="27:31" ht="17.25" customHeight="1" x14ac:dyDescent="0.3">
      <c r="AA111" s="36">
        <v>6205</v>
      </c>
      <c r="AB111" s="36" t="s">
        <v>487</v>
      </c>
      <c r="AC111" s="37">
        <v>0</v>
      </c>
      <c r="AD111" s="37">
        <v>0</v>
      </c>
      <c r="AE111" s="46">
        <v>0</v>
      </c>
    </row>
    <row r="112" spans="27:31" ht="17.25" customHeight="1" x14ac:dyDescent="0.3">
      <c r="AA112" s="36">
        <v>6206</v>
      </c>
      <c r="AB112" s="36" t="s">
        <v>488</v>
      </c>
      <c r="AC112" s="37">
        <v>0</v>
      </c>
      <c r="AD112" s="37">
        <v>0</v>
      </c>
      <c r="AE112" s="46">
        <v>0</v>
      </c>
    </row>
    <row r="113" spans="27:31" ht="17.25" customHeight="1" x14ac:dyDescent="0.3">
      <c r="AA113" s="36">
        <v>6301</v>
      </c>
      <c r="AB113" s="36" t="s">
        <v>489</v>
      </c>
      <c r="AC113" s="37">
        <v>473627</v>
      </c>
      <c r="AD113" s="37">
        <v>6362221453</v>
      </c>
      <c r="AE113" s="46">
        <v>6362695080</v>
      </c>
    </row>
    <row r="114" spans="27:31" ht="17.25" customHeight="1" x14ac:dyDescent="0.3">
      <c r="AA114" s="36">
        <v>6302</v>
      </c>
      <c r="AB114" s="36" t="s">
        <v>490</v>
      </c>
      <c r="AC114" s="37">
        <v>0</v>
      </c>
      <c r="AD114" s="37">
        <v>0</v>
      </c>
      <c r="AE114" s="46">
        <v>0</v>
      </c>
    </row>
    <row r="115" spans="27:31" ht="17.25" customHeight="1" x14ac:dyDescent="0.3">
      <c r="AA115" s="36">
        <v>6303</v>
      </c>
      <c r="AB115" s="36" t="s">
        <v>491</v>
      </c>
      <c r="AC115" s="37">
        <v>1483666511</v>
      </c>
      <c r="AD115" s="37">
        <v>0</v>
      </c>
      <c r="AE115" s="46">
        <v>1483666511</v>
      </c>
    </row>
    <row r="116" spans="27:31" ht="17.25" customHeight="1" x14ac:dyDescent="0.3">
      <c r="AA116" s="36">
        <v>6304</v>
      </c>
      <c r="AB116" s="36" t="s">
        <v>492</v>
      </c>
      <c r="AC116" s="37">
        <v>2267578</v>
      </c>
      <c r="AD116" s="37">
        <v>0</v>
      </c>
      <c r="AE116" s="46">
        <v>2267578</v>
      </c>
    </row>
    <row r="117" spans="27:31" ht="17.25" customHeight="1" x14ac:dyDescent="0.3">
      <c r="AA117" s="36">
        <v>6305</v>
      </c>
      <c r="AB117" s="36" t="s">
        <v>493</v>
      </c>
      <c r="AC117" s="37">
        <v>0</v>
      </c>
      <c r="AD117" s="37">
        <v>0</v>
      </c>
      <c r="AE117" s="46">
        <v>0</v>
      </c>
    </row>
    <row r="118" spans="27:31" ht="17.25" customHeight="1" x14ac:dyDescent="0.3">
      <c r="AA118" s="36">
        <v>6306</v>
      </c>
      <c r="AB118" s="36" t="s">
        <v>494</v>
      </c>
      <c r="AC118" s="37">
        <v>0</v>
      </c>
      <c r="AD118" s="37">
        <v>0</v>
      </c>
      <c r="AE118" s="46">
        <v>0</v>
      </c>
    </row>
    <row r="119" spans="27:31" ht="17.25" customHeight="1" x14ac:dyDescent="0.3">
      <c r="AA119" s="36">
        <v>6307</v>
      </c>
      <c r="AB119" s="36" t="s">
        <v>495</v>
      </c>
      <c r="AC119" s="37">
        <v>0</v>
      </c>
      <c r="AD119" s="37">
        <v>0</v>
      </c>
      <c r="AE119" s="46">
        <v>0</v>
      </c>
    </row>
    <row r="120" spans="27:31" ht="17.25" customHeight="1" x14ac:dyDescent="0.3">
      <c r="AA120" s="36">
        <v>6308</v>
      </c>
      <c r="AB120" s="36" t="s">
        <v>496</v>
      </c>
      <c r="AC120" s="37">
        <v>0</v>
      </c>
      <c r="AD120" s="37">
        <v>0</v>
      </c>
      <c r="AE120" s="46">
        <v>0</v>
      </c>
    </row>
    <row r="121" spans="27:31" ht="17.25" customHeight="1" x14ac:dyDescent="0.3">
      <c r="AA121" s="36">
        <v>6309</v>
      </c>
      <c r="AB121" s="36" t="s">
        <v>497</v>
      </c>
      <c r="AC121" s="37">
        <v>0</v>
      </c>
      <c r="AD121" s="37">
        <v>0</v>
      </c>
      <c r="AE121" s="46">
        <v>0</v>
      </c>
    </row>
    <row r="122" spans="27:31" ht="17.25" customHeight="1" x14ac:dyDescent="0.3">
      <c r="AA122" s="36">
        <v>6310</v>
      </c>
      <c r="AB122" s="36" t="s">
        <v>498</v>
      </c>
      <c r="AC122" s="37">
        <v>0</v>
      </c>
      <c r="AD122" s="37">
        <v>0</v>
      </c>
      <c r="AE122" s="46">
        <v>0</v>
      </c>
    </row>
    <row r="123" spans="27:31" ht="17.25" customHeight="1" x14ac:dyDescent="0.3">
      <c r="AA123" s="36">
        <v>7101</v>
      </c>
      <c r="AB123" s="36" t="s">
        <v>500</v>
      </c>
      <c r="AC123" s="37">
        <v>0</v>
      </c>
      <c r="AD123" s="37">
        <v>0</v>
      </c>
      <c r="AE123" s="46">
        <v>0</v>
      </c>
    </row>
    <row r="124" spans="27:31" ht="17.25" customHeight="1" x14ac:dyDescent="0.3">
      <c r="AA124" s="36">
        <v>7102</v>
      </c>
      <c r="AB124" s="36" t="s">
        <v>501</v>
      </c>
      <c r="AC124" s="37">
        <v>230200715</v>
      </c>
      <c r="AD124" s="37">
        <v>0</v>
      </c>
      <c r="AE124" s="46">
        <v>230200715</v>
      </c>
    </row>
    <row r="125" spans="27:31" ht="17.25" customHeight="1" x14ac:dyDescent="0.3">
      <c r="AA125" s="36">
        <v>7103</v>
      </c>
      <c r="AB125" s="36" t="s">
        <v>502</v>
      </c>
      <c r="AC125" s="37">
        <v>0</v>
      </c>
      <c r="AD125" s="37">
        <v>0</v>
      </c>
      <c r="AE125" s="46">
        <v>0</v>
      </c>
    </row>
    <row r="126" spans="27:31" ht="17.25" customHeight="1" x14ac:dyDescent="0.3">
      <c r="AA126" s="36">
        <v>7104</v>
      </c>
      <c r="AB126" s="36" t="s">
        <v>503</v>
      </c>
      <c r="AC126" s="37">
        <v>0</v>
      </c>
      <c r="AD126" s="37">
        <v>0</v>
      </c>
      <c r="AE126" s="46">
        <v>0</v>
      </c>
    </row>
    <row r="127" spans="27:31" ht="17.25" customHeight="1" x14ac:dyDescent="0.3">
      <c r="AA127" s="36">
        <v>7105</v>
      </c>
      <c r="AB127" s="36" t="s">
        <v>504</v>
      </c>
      <c r="AC127" s="37">
        <v>0</v>
      </c>
      <c r="AD127" s="37">
        <v>0</v>
      </c>
      <c r="AE127" s="46">
        <v>0</v>
      </c>
    </row>
    <row r="128" spans="27:31" ht="17.25" customHeight="1" x14ac:dyDescent="0.3">
      <c r="AA128" s="36">
        <v>7106</v>
      </c>
      <c r="AB128" s="36" t="s">
        <v>505</v>
      </c>
      <c r="AC128" s="37">
        <v>0</v>
      </c>
      <c r="AD128" s="37">
        <v>0</v>
      </c>
      <c r="AE128" s="46">
        <v>0</v>
      </c>
    </row>
    <row r="129" spans="27:31" ht="17.25" customHeight="1" x14ac:dyDescent="0.3">
      <c r="AA129" s="36">
        <v>7107</v>
      </c>
      <c r="AB129" s="36" t="s">
        <v>506</v>
      </c>
      <c r="AC129" s="37">
        <v>0</v>
      </c>
      <c r="AD129" s="37">
        <v>0</v>
      </c>
      <c r="AE129" s="46">
        <v>0</v>
      </c>
    </row>
    <row r="130" spans="27:31" ht="17.25" customHeight="1" x14ac:dyDescent="0.3">
      <c r="AA130" s="36">
        <v>7108</v>
      </c>
      <c r="AB130" s="36" t="s">
        <v>507</v>
      </c>
      <c r="AC130" s="37">
        <v>32803934</v>
      </c>
      <c r="AD130" s="37">
        <v>0</v>
      </c>
      <c r="AE130" s="46">
        <v>32803934</v>
      </c>
    </row>
    <row r="131" spans="27:31" ht="17.25" customHeight="1" x14ac:dyDescent="0.3">
      <c r="AA131" s="36">
        <v>7109</v>
      </c>
      <c r="AB131" s="36" t="s">
        <v>508</v>
      </c>
      <c r="AC131" s="37">
        <v>0</v>
      </c>
      <c r="AD131" s="37">
        <v>0</v>
      </c>
      <c r="AE131" s="46">
        <v>0</v>
      </c>
    </row>
    <row r="132" spans="27:31" ht="17.25" customHeight="1" x14ac:dyDescent="0.3">
      <c r="AA132" s="36">
        <v>7110</v>
      </c>
      <c r="AB132" s="36" t="s">
        <v>509</v>
      </c>
      <c r="AC132" s="37">
        <v>0</v>
      </c>
      <c r="AD132" s="37">
        <v>0</v>
      </c>
      <c r="AE132" s="46">
        <v>0</v>
      </c>
    </row>
    <row r="133" spans="27:31" ht="17.25" customHeight="1" x14ac:dyDescent="0.3">
      <c r="AA133" s="36">
        <v>7201</v>
      </c>
      <c r="AB133" s="36" t="s">
        <v>510</v>
      </c>
      <c r="AC133" s="37">
        <v>0</v>
      </c>
      <c r="AD133" s="37">
        <v>0</v>
      </c>
      <c r="AE133" s="46">
        <v>0</v>
      </c>
    </row>
    <row r="134" spans="27:31" ht="17.25" customHeight="1" x14ac:dyDescent="0.3">
      <c r="AA134" s="36">
        <v>7202</v>
      </c>
      <c r="AB134" s="36" t="s">
        <v>511</v>
      </c>
      <c r="AC134" s="37">
        <v>0</v>
      </c>
      <c r="AD134" s="37">
        <v>0</v>
      </c>
      <c r="AE134" s="46">
        <v>0</v>
      </c>
    </row>
    <row r="135" spans="27:31" ht="17.25" customHeight="1" x14ac:dyDescent="0.3">
      <c r="AA135" s="36">
        <v>7203</v>
      </c>
      <c r="AB135" s="36" t="s">
        <v>512</v>
      </c>
      <c r="AC135" s="37">
        <v>0</v>
      </c>
      <c r="AD135" s="37">
        <v>0</v>
      </c>
      <c r="AE135" s="46">
        <v>0</v>
      </c>
    </row>
    <row r="136" spans="27:31" ht="17.25" customHeight="1" x14ac:dyDescent="0.3">
      <c r="AA136" s="36">
        <v>7301</v>
      </c>
      <c r="AB136" s="36" t="s">
        <v>513</v>
      </c>
      <c r="AC136" s="37">
        <v>0</v>
      </c>
      <c r="AD136" s="37">
        <v>3502228</v>
      </c>
      <c r="AE136" s="46">
        <v>3502228</v>
      </c>
    </row>
    <row r="137" spans="27:31" ht="17.25" customHeight="1" x14ac:dyDescent="0.3">
      <c r="AA137" s="36">
        <v>7302</v>
      </c>
      <c r="AB137" s="36" t="s">
        <v>514</v>
      </c>
      <c r="AC137" s="37">
        <v>0</v>
      </c>
      <c r="AD137" s="37">
        <v>0</v>
      </c>
      <c r="AE137" s="46">
        <v>0</v>
      </c>
    </row>
    <row r="138" spans="27:31" ht="17.25" customHeight="1" x14ac:dyDescent="0.3">
      <c r="AA138" s="36">
        <v>7303</v>
      </c>
      <c r="AB138" s="36" t="s">
        <v>515</v>
      </c>
      <c r="AC138" s="37">
        <v>0</v>
      </c>
      <c r="AD138" s="37">
        <v>0</v>
      </c>
      <c r="AE138" s="46">
        <v>0</v>
      </c>
    </row>
    <row r="139" spans="27:31" ht="17.25" customHeight="1" x14ac:dyDescent="0.3">
      <c r="AA139" s="36">
        <v>7304</v>
      </c>
      <c r="AB139" s="36" t="s">
        <v>516</v>
      </c>
      <c r="AC139" s="37">
        <v>0</v>
      </c>
      <c r="AD139" s="37">
        <v>0</v>
      </c>
      <c r="AE139" s="46">
        <v>0</v>
      </c>
    </row>
    <row r="140" spans="27:31" ht="17.25" customHeight="1" x14ac:dyDescent="0.3">
      <c r="AA140" s="36">
        <v>7305</v>
      </c>
      <c r="AB140" s="36" t="s">
        <v>517</v>
      </c>
      <c r="AC140" s="37">
        <v>0</v>
      </c>
      <c r="AD140" s="37">
        <v>0</v>
      </c>
      <c r="AE140" s="46">
        <v>0</v>
      </c>
    </row>
    <row r="141" spans="27:31" ht="17.25" customHeight="1" x14ac:dyDescent="0.3">
      <c r="AA141" s="36">
        <v>7306</v>
      </c>
      <c r="AB141" s="36" t="s">
        <v>518</v>
      </c>
      <c r="AC141" s="37">
        <v>0</v>
      </c>
      <c r="AD141" s="37">
        <v>0</v>
      </c>
      <c r="AE141" s="46">
        <v>0</v>
      </c>
    </row>
    <row r="142" spans="27:31" ht="17.25" customHeight="1" x14ac:dyDescent="0.3">
      <c r="AA142" s="36">
        <v>7307</v>
      </c>
      <c r="AB142" s="36" t="s">
        <v>519</v>
      </c>
      <c r="AC142" s="37">
        <v>0</v>
      </c>
      <c r="AD142" s="37">
        <v>0</v>
      </c>
      <c r="AE142" s="46">
        <v>0</v>
      </c>
    </row>
    <row r="143" spans="27:31" ht="17.25" customHeight="1" x14ac:dyDescent="0.3">
      <c r="AA143" s="36">
        <v>7308</v>
      </c>
      <c r="AB143" s="36" t="s">
        <v>520</v>
      </c>
      <c r="AC143" s="37">
        <v>0</v>
      </c>
      <c r="AD143" s="37">
        <v>0</v>
      </c>
      <c r="AE143" s="46">
        <v>0</v>
      </c>
    </row>
    <row r="144" spans="27:31" ht="17.25" customHeight="1" x14ac:dyDescent="0.3">
      <c r="AA144" s="36">
        <v>7309</v>
      </c>
      <c r="AB144" s="36" t="s">
        <v>521</v>
      </c>
      <c r="AC144" s="37">
        <v>0</v>
      </c>
      <c r="AD144" s="37">
        <v>0</v>
      </c>
      <c r="AE144" s="46">
        <v>0</v>
      </c>
    </row>
    <row r="145" spans="27:31" ht="17.25" customHeight="1" x14ac:dyDescent="0.3">
      <c r="AA145" s="36">
        <v>7401</v>
      </c>
      <c r="AB145" s="36" t="s">
        <v>522</v>
      </c>
      <c r="AC145" s="37">
        <v>50699087</v>
      </c>
      <c r="AD145" s="37">
        <v>0</v>
      </c>
      <c r="AE145" s="46">
        <v>50699087</v>
      </c>
    </row>
    <row r="146" spans="27:31" ht="17.25" customHeight="1" x14ac:dyDescent="0.3">
      <c r="AA146" s="36">
        <v>7402</v>
      </c>
      <c r="AB146" s="36" t="s">
        <v>523</v>
      </c>
      <c r="AC146" s="37">
        <v>0</v>
      </c>
      <c r="AD146" s="37">
        <v>943655856</v>
      </c>
      <c r="AE146" s="46">
        <v>943655856</v>
      </c>
    </row>
    <row r="147" spans="27:31" ht="17.25" customHeight="1" x14ac:dyDescent="0.3">
      <c r="AA147" s="36">
        <v>7403</v>
      </c>
      <c r="AB147" s="36" t="s">
        <v>524</v>
      </c>
      <c r="AC147" s="37">
        <v>0</v>
      </c>
      <c r="AD147" s="37">
        <v>0</v>
      </c>
      <c r="AE147" s="46">
        <v>0</v>
      </c>
    </row>
    <row r="148" spans="27:31" ht="17.25" customHeight="1" x14ac:dyDescent="0.3">
      <c r="AA148" s="36">
        <v>7404</v>
      </c>
      <c r="AB148" s="36" t="s">
        <v>525</v>
      </c>
      <c r="AC148" s="37">
        <v>0</v>
      </c>
      <c r="AD148" s="37">
        <v>0</v>
      </c>
      <c r="AE148" s="46">
        <v>0</v>
      </c>
    </row>
    <row r="149" spans="27:31" ht="17.25" customHeight="1" x14ac:dyDescent="0.3">
      <c r="AA149" s="36">
        <v>7405</v>
      </c>
      <c r="AB149" s="36" t="s">
        <v>526</v>
      </c>
      <c r="AC149" s="37">
        <v>0</v>
      </c>
      <c r="AD149" s="37">
        <v>0</v>
      </c>
      <c r="AE149" s="46">
        <v>0</v>
      </c>
    </row>
    <row r="150" spans="27:31" ht="17.25" customHeight="1" x14ac:dyDescent="0.3">
      <c r="AA150" s="36">
        <v>7406</v>
      </c>
      <c r="AB150" s="36" t="s">
        <v>527</v>
      </c>
      <c r="AC150" s="37">
        <v>0</v>
      </c>
      <c r="AD150" s="37">
        <v>0</v>
      </c>
      <c r="AE150" s="46">
        <v>0</v>
      </c>
    </row>
    <row r="151" spans="27:31" ht="17.25" customHeight="1" x14ac:dyDescent="0.3">
      <c r="AA151" s="36">
        <v>7407</v>
      </c>
      <c r="AB151" s="36" t="s">
        <v>528</v>
      </c>
      <c r="AC151" s="37">
        <v>8424126207</v>
      </c>
      <c r="AD151" s="37">
        <v>0</v>
      </c>
      <c r="AE151" s="46">
        <v>8424126207</v>
      </c>
    </row>
    <row r="152" spans="27:31" ht="17.25" customHeight="1" x14ac:dyDescent="0.3">
      <c r="AA152" s="36">
        <v>7408</v>
      </c>
      <c r="AB152" s="36" t="s">
        <v>529</v>
      </c>
      <c r="AC152" s="37">
        <v>0</v>
      </c>
      <c r="AD152" s="37">
        <v>0</v>
      </c>
      <c r="AE152" s="46">
        <v>0</v>
      </c>
    </row>
    <row r="153" spans="27:31" ht="17.25" customHeight="1" x14ac:dyDescent="0.3">
      <c r="AA153" s="36">
        <v>8101</v>
      </c>
      <c r="AB153" s="36" t="s">
        <v>530</v>
      </c>
      <c r="AC153" s="37">
        <v>0</v>
      </c>
      <c r="AD153" s="37">
        <v>0</v>
      </c>
      <c r="AE153" s="46">
        <v>0</v>
      </c>
    </row>
    <row r="154" spans="27:31" ht="17.25" customHeight="1" x14ac:dyDescent="0.3">
      <c r="AA154" s="36">
        <v>8102</v>
      </c>
      <c r="AB154" s="36" t="s">
        <v>531</v>
      </c>
      <c r="AC154" s="37">
        <v>8840161</v>
      </c>
      <c r="AD154" s="37">
        <v>0</v>
      </c>
      <c r="AE154" s="46">
        <v>8840161</v>
      </c>
    </row>
    <row r="155" spans="27:31" ht="17.25" customHeight="1" x14ac:dyDescent="0.3">
      <c r="AA155" s="36">
        <v>8103</v>
      </c>
      <c r="AB155" s="36" t="s">
        <v>532</v>
      </c>
      <c r="AC155" s="37">
        <v>0</v>
      </c>
      <c r="AD155" s="37">
        <v>0</v>
      </c>
      <c r="AE155" s="46">
        <v>0</v>
      </c>
    </row>
    <row r="156" spans="27:31" ht="17.25" customHeight="1" x14ac:dyDescent="0.3">
      <c r="AA156" s="36">
        <v>8104</v>
      </c>
      <c r="AB156" s="36" t="s">
        <v>533</v>
      </c>
      <c r="AC156" s="37">
        <v>0</v>
      </c>
      <c r="AD156" s="37">
        <v>0</v>
      </c>
      <c r="AE156" s="46">
        <v>0</v>
      </c>
    </row>
    <row r="157" spans="27:31" ht="17.25" customHeight="1" x14ac:dyDescent="0.3">
      <c r="AA157" s="36">
        <v>8105</v>
      </c>
      <c r="AB157" s="36" t="s">
        <v>534</v>
      </c>
      <c r="AC157" s="37">
        <v>0</v>
      </c>
      <c r="AD157" s="37">
        <v>0</v>
      </c>
      <c r="AE157" s="46">
        <v>0</v>
      </c>
    </row>
    <row r="158" spans="27:31" ht="17.25" customHeight="1" x14ac:dyDescent="0.3">
      <c r="AA158" s="36">
        <v>8106</v>
      </c>
      <c r="AB158" s="36" t="s">
        <v>535</v>
      </c>
      <c r="AC158" s="37">
        <v>7936337934</v>
      </c>
      <c r="AD158" s="37">
        <v>0</v>
      </c>
      <c r="AE158" s="46">
        <v>7936337934</v>
      </c>
    </row>
    <row r="159" spans="27:31" ht="17.25" customHeight="1" x14ac:dyDescent="0.3">
      <c r="AA159" s="36">
        <v>8107</v>
      </c>
      <c r="AB159" s="36" t="s">
        <v>536</v>
      </c>
      <c r="AC159" s="37">
        <v>0</v>
      </c>
      <c r="AD159" s="37">
        <v>0</v>
      </c>
      <c r="AE159" s="46">
        <v>0</v>
      </c>
    </row>
    <row r="160" spans="27:31" ht="17.25" customHeight="1" x14ac:dyDescent="0.3">
      <c r="AA160" s="36">
        <v>8108</v>
      </c>
      <c r="AB160" s="36" t="s">
        <v>537</v>
      </c>
      <c r="AC160" s="37">
        <v>0</v>
      </c>
      <c r="AD160" s="37">
        <v>0</v>
      </c>
      <c r="AE160" s="46">
        <v>0</v>
      </c>
    </row>
    <row r="161" spans="27:31" ht="17.25" customHeight="1" x14ac:dyDescent="0.3">
      <c r="AA161" s="36">
        <v>8109</v>
      </c>
      <c r="AB161" s="36" t="s">
        <v>538</v>
      </c>
      <c r="AC161" s="37">
        <v>0</v>
      </c>
      <c r="AD161" s="37">
        <v>0</v>
      </c>
      <c r="AE161" s="46">
        <v>0</v>
      </c>
    </row>
    <row r="162" spans="27:31" ht="17.25" customHeight="1" x14ac:dyDescent="0.3">
      <c r="AA162" s="36">
        <v>8110</v>
      </c>
      <c r="AB162" s="36" t="s">
        <v>539</v>
      </c>
      <c r="AC162" s="37">
        <v>190100</v>
      </c>
      <c r="AD162" s="37">
        <v>0</v>
      </c>
      <c r="AE162" s="46">
        <v>190100</v>
      </c>
    </row>
    <row r="163" spans="27:31" ht="17.25" customHeight="1" x14ac:dyDescent="0.3">
      <c r="AA163" s="36">
        <v>8111</v>
      </c>
      <c r="AB163" s="36" t="s">
        <v>540</v>
      </c>
      <c r="AC163" s="37">
        <v>127988325</v>
      </c>
      <c r="AD163" s="37">
        <v>0</v>
      </c>
      <c r="AE163" s="46">
        <v>127988325</v>
      </c>
    </row>
    <row r="164" spans="27:31" ht="17.25" customHeight="1" x14ac:dyDescent="0.3">
      <c r="AA164" s="36">
        <v>8112</v>
      </c>
      <c r="AB164" s="36" t="s">
        <v>541</v>
      </c>
      <c r="AC164" s="37">
        <v>0</v>
      </c>
      <c r="AD164" s="37">
        <v>0</v>
      </c>
      <c r="AE164" s="46">
        <v>0</v>
      </c>
    </row>
    <row r="165" spans="27:31" ht="17.25" customHeight="1" x14ac:dyDescent="0.3">
      <c r="AA165" s="36">
        <v>8201</v>
      </c>
      <c r="AB165" s="36" t="s">
        <v>542</v>
      </c>
      <c r="AC165" s="37">
        <v>0</v>
      </c>
      <c r="AD165" s="37">
        <v>0</v>
      </c>
      <c r="AE165" s="46">
        <v>0</v>
      </c>
    </row>
    <row r="166" spans="27:31" ht="17.25" customHeight="1" x14ac:dyDescent="0.3">
      <c r="AA166" s="36">
        <v>8202</v>
      </c>
      <c r="AB166" s="36" t="s">
        <v>543</v>
      </c>
      <c r="AC166" s="37">
        <v>0</v>
      </c>
      <c r="AD166" s="37">
        <v>0</v>
      </c>
      <c r="AE166" s="46">
        <v>0</v>
      </c>
    </row>
    <row r="167" spans="27:31" ht="17.25" customHeight="1" x14ac:dyDescent="0.3">
      <c r="AA167" s="36">
        <v>8203</v>
      </c>
      <c r="AB167" s="36" t="s">
        <v>544</v>
      </c>
      <c r="AC167" s="37">
        <v>0</v>
      </c>
      <c r="AD167" s="37">
        <v>0</v>
      </c>
      <c r="AE167" s="46">
        <v>0</v>
      </c>
    </row>
    <row r="168" spans="27:31" ht="17.25" customHeight="1" x14ac:dyDescent="0.3">
      <c r="AA168" s="36">
        <v>8204</v>
      </c>
      <c r="AB168" s="36" t="s">
        <v>545</v>
      </c>
      <c r="AC168" s="37">
        <v>0</v>
      </c>
      <c r="AD168" s="37">
        <v>0</v>
      </c>
      <c r="AE168" s="46">
        <v>0</v>
      </c>
    </row>
    <row r="169" spans="27:31" ht="17.25" customHeight="1" x14ac:dyDescent="0.3">
      <c r="AA169" s="36">
        <v>8205</v>
      </c>
      <c r="AB169" s="36" t="s">
        <v>546</v>
      </c>
      <c r="AC169" s="37">
        <v>0</v>
      </c>
      <c r="AD169" s="37">
        <v>0</v>
      </c>
      <c r="AE169" s="46">
        <v>0</v>
      </c>
    </row>
    <row r="170" spans="27:31" ht="17.25" customHeight="1" x14ac:dyDescent="0.3">
      <c r="AA170" s="36">
        <v>8206</v>
      </c>
      <c r="AB170" s="36" t="s">
        <v>561</v>
      </c>
      <c r="AC170" s="37">
        <v>0</v>
      </c>
      <c r="AD170" s="37">
        <v>0</v>
      </c>
      <c r="AE170" s="46">
        <v>0</v>
      </c>
    </row>
    <row r="171" spans="27:31" ht="17.25" customHeight="1" x14ac:dyDescent="0.3">
      <c r="AA171" s="36">
        <v>8207</v>
      </c>
      <c r="AB171" s="36" t="s">
        <v>562</v>
      </c>
      <c r="AC171" s="37">
        <v>0</v>
      </c>
      <c r="AD171" s="37">
        <v>0</v>
      </c>
      <c r="AE171" s="46">
        <v>0</v>
      </c>
    </row>
    <row r="172" spans="27:31" ht="17.25" customHeight="1" x14ac:dyDescent="0.3">
      <c r="AA172" s="36">
        <v>8301</v>
      </c>
      <c r="AB172" s="36" t="s">
        <v>547</v>
      </c>
      <c r="AC172" s="37">
        <v>0</v>
      </c>
      <c r="AD172" s="37">
        <v>0</v>
      </c>
      <c r="AE172" s="46">
        <v>0</v>
      </c>
    </row>
    <row r="173" spans="27:31" ht="17.25" customHeight="1" x14ac:dyDescent="0.3">
      <c r="AA173" s="36">
        <v>8302</v>
      </c>
      <c r="AB173" s="36" t="s">
        <v>548</v>
      </c>
      <c r="AC173" s="37">
        <v>0</v>
      </c>
      <c r="AD173" s="37">
        <v>0</v>
      </c>
      <c r="AE173" s="46">
        <v>0</v>
      </c>
    </row>
    <row r="174" spans="27:31" ht="17.25" customHeight="1" x14ac:dyDescent="0.3">
      <c r="AA174" s="36">
        <v>8303</v>
      </c>
      <c r="AB174" s="36" t="s">
        <v>549</v>
      </c>
      <c r="AC174" s="37">
        <v>0</v>
      </c>
      <c r="AD174" s="37">
        <v>0</v>
      </c>
      <c r="AE174" s="46">
        <v>0</v>
      </c>
    </row>
    <row r="175" spans="27:31" ht="17.25" customHeight="1" x14ac:dyDescent="0.3">
      <c r="AA175" s="36">
        <v>8304</v>
      </c>
      <c r="AB175" s="36" t="s">
        <v>550</v>
      </c>
      <c r="AC175" s="37">
        <v>0</v>
      </c>
      <c r="AD175" s="37">
        <v>0</v>
      </c>
      <c r="AE175" s="46">
        <v>0</v>
      </c>
    </row>
    <row r="176" spans="27:31" ht="17.25" customHeight="1" x14ac:dyDescent="0.3">
      <c r="AA176" s="36">
        <v>8305</v>
      </c>
      <c r="AB176" s="36" t="s">
        <v>551</v>
      </c>
      <c r="AC176" s="37">
        <v>0</v>
      </c>
      <c r="AD176" s="37">
        <v>0</v>
      </c>
      <c r="AE176" s="46">
        <v>0</v>
      </c>
    </row>
    <row r="177" spans="27:31" ht="17.25" customHeight="1" x14ac:dyDescent="0.3">
      <c r="AA177" s="36">
        <v>8306</v>
      </c>
      <c r="AB177" s="36" t="s">
        <v>552</v>
      </c>
      <c r="AC177" s="37">
        <v>0</v>
      </c>
      <c r="AD177" s="37">
        <v>0</v>
      </c>
      <c r="AE177" s="46">
        <v>0</v>
      </c>
    </row>
    <row r="178" spans="27:31" ht="17.25" customHeight="1" x14ac:dyDescent="0.3">
      <c r="AA178" s="36">
        <v>8307</v>
      </c>
      <c r="AB178" s="36" t="s">
        <v>553</v>
      </c>
      <c r="AC178" s="37">
        <v>0</v>
      </c>
      <c r="AD178" s="37">
        <v>0</v>
      </c>
      <c r="AE178" s="46">
        <v>0</v>
      </c>
    </row>
    <row r="179" spans="27:31" ht="17.25" customHeight="1" x14ac:dyDescent="0.3">
      <c r="AA179" s="36">
        <v>8308</v>
      </c>
      <c r="AB179" s="36" t="s">
        <v>554</v>
      </c>
      <c r="AC179" s="37">
        <v>0</v>
      </c>
      <c r="AD179" s="37">
        <v>0</v>
      </c>
      <c r="AE179" s="46">
        <v>0</v>
      </c>
    </row>
    <row r="180" spans="27:31" ht="17.25" customHeight="1" x14ac:dyDescent="0.3">
      <c r="AA180" s="36">
        <v>8309</v>
      </c>
      <c r="AB180" s="36" t="s">
        <v>555</v>
      </c>
      <c r="AC180" s="37">
        <v>0</v>
      </c>
      <c r="AD180" s="37">
        <v>0</v>
      </c>
      <c r="AE180" s="46">
        <v>0</v>
      </c>
    </row>
    <row r="181" spans="27:31" ht="17.25" customHeight="1" x14ac:dyDescent="0.3">
      <c r="AA181" s="36">
        <v>8310</v>
      </c>
      <c r="AB181" s="36" t="s">
        <v>556</v>
      </c>
      <c r="AC181" s="37">
        <v>0</v>
      </c>
      <c r="AD181" s="37">
        <v>0</v>
      </c>
      <c r="AE181" s="46">
        <v>0</v>
      </c>
    </row>
    <row r="182" spans="27:31" ht="17.25" customHeight="1" x14ac:dyDescent="0.3">
      <c r="AA182" s="36">
        <v>8311</v>
      </c>
      <c r="AB182" s="36" t="s">
        <v>557</v>
      </c>
      <c r="AC182" s="37">
        <v>0</v>
      </c>
      <c r="AD182" s="37">
        <v>0</v>
      </c>
      <c r="AE182" s="46">
        <v>0</v>
      </c>
    </row>
    <row r="183" spans="27:31" ht="17.25" customHeight="1" x14ac:dyDescent="0.3">
      <c r="AA183" s="36">
        <v>8312</v>
      </c>
      <c r="AB183" s="36" t="s">
        <v>558</v>
      </c>
      <c r="AC183" s="37">
        <v>0</v>
      </c>
      <c r="AD183" s="37">
        <v>0</v>
      </c>
      <c r="AE183" s="46">
        <v>0</v>
      </c>
    </row>
    <row r="184" spans="27:31" ht="17.25" customHeight="1" x14ac:dyDescent="0.3">
      <c r="AA184" s="36">
        <v>8313</v>
      </c>
      <c r="AB184" s="36" t="s">
        <v>559</v>
      </c>
      <c r="AC184" s="37">
        <v>0</v>
      </c>
      <c r="AD184" s="37">
        <v>0</v>
      </c>
      <c r="AE184" s="46">
        <v>0</v>
      </c>
    </row>
    <row r="185" spans="27:31" ht="17.25" customHeight="1" x14ac:dyDescent="0.3">
      <c r="AA185" s="36">
        <v>8314</v>
      </c>
      <c r="AB185" s="36" t="s">
        <v>560</v>
      </c>
      <c r="AC185" s="37">
        <v>0</v>
      </c>
      <c r="AD185" s="37">
        <v>0</v>
      </c>
      <c r="AE185" s="46">
        <v>0</v>
      </c>
    </row>
    <row r="186" spans="27:31" ht="17.25" customHeight="1" x14ac:dyDescent="0.3">
      <c r="AA186" s="36">
        <v>9101</v>
      </c>
      <c r="AB186" s="36" t="s">
        <v>564</v>
      </c>
      <c r="AC186" s="37">
        <v>0</v>
      </c>
      <c r="AD186" s="37">
        <v>0</v>
      </c>
      <c r="AE186" s="46">
        <v>0</v>
      </c>
    </row>
    <row r="187" spans="27:31" ht="17.25" customHeight="1" x14ac:dyDescent="0.3">
      <c r="AA187" s="36">
        <v>9102</v>
      </c>
      <c r="AB187" s="36" t="s">
        <v>565</v>
      </c>
      <c r="AC187" s="37">
        <v>0</v>
      </c>
      <c r="AD187" s="37">
        <v>0</v>
      </c>
      <c r="AE187" s="46">
        <v>0</v>
      </c>
    </row>
    <row r="188" spans="27:31" ht="17.25" customHeight="1" x14ac:dyDescent="0.3">
      <c r="AA188" s="36">
        <v>9103</v>
      </c>
      <c r="AB188" s="36" t="s">
        <v>566</v>
      </c>
      <c r="AC188" s="37">
        <v>0</v>
      </c>
      <c r="AD188" s="37">
        <v>0</v>
      </c>
      <c r="AE188" s="46">
        <v>0</v>
      </c>
    </row>
    <row r="189" spans="27:31" ht="17.25" customHeight="1" x14ac:dyDescent="0.3">
      <c r="AA189" s="36">
        <v>9104</v>
      </c>
      <c r="AB189" s="36" t="s">
        <v>567</v>
      </c>
      <c r="AC189" s="37">
        <v>2716707709</v>
      </c>
      <c r="AD189" s="37">
        <v>0</v>
      </c>
      <c r="AE189" s="46">
        <v>2716707709</v>
      </c>
    </row>
    <row r="190" spans="27:31" ht="17.25" customHeight="1" x14ac:dyDescent="0.3">
      <c r="AA190" s="36">
        <v>9105</v>
      </c>
      <c r="AB190" s="36" t="s">
        <v>568</v>
      </c>
      <c r="AC190" s="37">
        <v>0</v>
      </c>
      <c r="AD190" s="37">
        <v>0</v>
      </c>
      <c r="AE190" s="46">
        <v>0</v>
      </c>
    </row>
    <row r="191" spans="27:31" ht="17.25" customHeight="1" x14ac:dyDescent="0.3">
      <c r="AA191" s="36">
        <v>9106</v>
      </c>
      <c r="AB191" s="36" t="s">
        <v>569</v>
      </c>
      <c r="AC191" s="37">
        <v>0</v>
      </c>
      <c r="AD191" s="37">
        <v>0</v>
      </c>
      <c r="AE191" s="46">
        <v>0</v>
      </c>
    </row>
    <row r="192" spans="27:31" ht="17.25" customHeight="1" x14ac:dyDescent="0.3">
      <c r="AA192" s="36">
        <v>9107</v>
      </c>
      <c r="AB192" s="36" t="s">
        <v>570</v>
      </c>
      <c r="AC192" s="37">
        <v>0</v>
      </c>
      <c r="AD192" s="37">
        <v>0</v>
      </c>
      <c r="AE192" s="46">
        <v>0</v>
      </c>
    </row>
    <row r="193" spans="27:31" ht="17.25" customHeight="1" x14ac:dyDescent="0.3">
      <c r="AA193" s="36">
        <v>9108</v>
      </c>
      <c r="AB193" s="36" t="s">
        <v>571</v>
      </c>
      <c r="AC193" s="37">
        <v>0</v>
      </c>
      <c r="AD193" s="37">
        <v>0</v>
      </c>
      <c r="AE193" s="46">
        <v>0</v>
      </c>
    </row>
    <row r="194" spans="27:31" ht="17.25" customHeight="1" x14ac:dyDescent="0.3">
      <c r="AA194" s="36">
        <v>9109</v>
      </c>
      <c r="AB194" s="36" t="s">
        <v>572</v>
      </c>
      <c r="AC194" s="37">
        <v>0</v>
      </c>
      <c r="AD194" s="37">
        <v>0</v>
      </c>
      <c r="AE194" s="46">
        <v>0</v>
      </c>
    </row>
    <row r="195" spans="27:31" ht="17.25" customHeight="1" x14ac:dyDescent="0.3">
      <c r="AA195" s="36">
        <v>9110</v>
      </c>
      <c r="AB195" s="36" t="s">
        <v>573</v>
      </c>
      <c r="AC195" s="37">
        <v>0</v>
      </c>
      <c r="AD195" s="37">
        <v>0</v>
      </c>
      <c r="AE195" s="46">
        <v>0</v>
      </c>
    </row>
    <row r="196" spans="27:31" ht="17.25" customHeight="1" x14ac:dyDescent="0.3">
      <c r="AA196" s="36">
        <v>9111</v>
      </c>
      <c r="AB196" s="36" t="s">
        <v>574</v>
      </c>
      <c r="AC196" s="37">
        <v>0</v>
      </c>
      <c r="AD196" s="37">
        <v>0</v>
      </c>
      <c r="AE196" s="46">
        <v>0</v>
      </c>
    </row>
    <row r="197" spans="27:31" ht="17.25" customHeight="1" x14ac:dyDescent="0.3">
      <c r="AA197" s="36">
        <v>9112</v>
      </c>
      <c r="AB197" s="36" t="s">
        <v>575</v>
      </c>
      <c r="AC197" s="37">
        <v>0</v>
      </c>
      <c r="AD197" s="37">
        <v>0</v>
      </c>
      <c r="AE197" s="46">
        <v>0</v>
      </c>
    </row>
    <row r="198" spans="27:31" ht="17.25" customHeight="1" x14ac:dyDescent="0.3">
      <c r="AA198" s="36">
        <v>9113</v>
      </c>
      <c r="AB198" s="36" t="s">
        <v>576</v>
      </c>
      <c r="AC198" s="37">
        <v>0</v>
      </c>
      <c r="AD198" s="37">
        <v>0</v>
      </c>
      <c r="AE198" s="46">
        <v>0</v>
      </c>
    </row>
    <row r="199" spans="27:31" ht="17.25" customHeight="1" x14ac:dyDescent="0.3">
      <c r="AA199" s="36">
        <v>9114</v>
      </c>
      <c r="AB199" s="36" t="s">
        <v>577</v>
      </c>
      <c r="AC199" s="37">
        <v>16892508</v>
      </c>
      <c r="AD199" s="37">
        <v>0</v>
      </c>
      <c r="AE199" s="46">
        <v>16892508</v>
      </c>
    </row>
    <row r="200" spans="27:31" ht="17.25" customHeight="1" x14ac:dyDescent="0.3">
      <c r="AA200" s="36">
        <v>9115</v>
      </c>
      <c r="AB200" s="36" t="s">
        <v>578</v>
      </c>
      <c r="AC200" s="37">
        <v>0</v>
      </c>
      <c r="AD200" s="37">
        <v>0</v>
      </c>
      <c r="AE200" s="46">
        <v>0</v>
      </c>
    </row>
    <row r="201" spans="27:31" ht="17.25" customHeight="1" x14ac:dyDescent="0.3">
      <c r="AA201" s="36">
        <v>9116</v>
      </c>
      <c r="AB201" s="36" t="s">
        <v>579</v>
      </c>
      <c r="AC201" s="37">
        <v>0</v>
      </c>
      <c r="AD201" s="37">
        <v>0</v>
      </c>
      <c r="AE201" s="46">
        <v>0</v>
      </c>
    </row>
    <row r="202" spans="27:31" ht="17.25" customHeight="1" x14ac:dyDescent="0.3">
      <c r="AA202" s="36">
        <v>9117</v>
      </c>
      <c r="AB202" s="36" t="s">
        <v>580</v>
      </c>
      <c r="AC202" s="37">
        <v>0</v>
      </c>
      <c r="AD202" s="37">
        <v>0</v>
      </c>
      <c r="AE202" s="46">
        <v>0</v>
      </c>
    </row>
    <row r="203" spans="27:31" ht="17.25" customHeight="1" x14ac:dyDescent="0.3">
      <c r="AA203" s="36">
        <v>9118</v>
      </c>
      <c r="AB203" s="36" t="s">
        <v>581</v>
      </c>
      <c r="AC203" s="37">
        <v>0</v>
      </c>
      <c r="AD203" s="37">
        <v>0</v>
      </c>
      <c r="AE203" s="46">
        <v>0</v>
      </c>
    </row>
    <row r="204" spans="27:31" ht="17.25" customHeight="1" x14ac:dyDescent="0.3">
      <c r="AA204" s="36">
        <v>9119</v>
      </c>
      <c r="AB204" s="36" t="s">
        <v>582</v>
      </c>
      <c r="AC204" s="37">
        <v>0</v>
      </c>
      <c r="AD204" s="37">
        <v>0</v>
      </c>
      <c r="AE204" s="46">
        <v>0</v>
      </c>
    </row>
    <row r="205" spans="27:31" ht="17.25" customHeight="1" x14ac:dyDescent="0.3">
      <c r="AA205" s="36">
        <v>9120</v>
      </c>
      <c r="AB205" s="36" t="s">
        <v>583</v>
      </c>
      <c r="AC205" s="37">
        <v>0</v>
      </c>
      <c r="AD205" s="37">
        <v>0</v>
      </c>
      <c r="AE205" s="46">
        <v>0</v>
      </c>
    </row>
    <row r="206" spans="27:31" ht="17.25" customHeight="1" x14ac:dyDescent="0.3">
      <c r="AA206" s="36">
        <v>9121</v>
      </c>
      <c r="AB206" s="36" t="s">
        <v>584</v>
      </c>
      <c r="AC206" s="37">
        <v>0</v>
      </c>
      <c r="AD206" s="37">
        <v>0</v>
      </c>
      <c r="AE206" s="46">
        <v>0</v>
      </c>
    </row>
    <row r="207" spans="27:31" ht="17.25" customHeight="1" x14ac:dyDescent="0.3">
      <c r="AA207" s="36">
        <v>9201</v>
      </c>
      <c r="AB207" s="36" t="s">
        <v>585</v>
      </c>
      <c r="AC207" s="37">
        <v>0</v>
      </c>
      <c r="AD207" s="37">
        <v>0</v>
      </c>
      <c r="AE207" s="46">
        <v>0</v>
      </c>
    </row>
    <row r="208" spans="27:31" ht="17.25" customHeight="1" x14ac:dyDescent="0.3">
      <c r="AA208" s="36">
        <v>9202</v>
      </c>
      <c r="AB208" s="36" t="s">
        <v>586</v>
      </c>
      <c r="AC208" s="37">
        <v>0</v>
      </c>
      <c r="AD208" s="37">
        <v>0</v>
      </c>
      <c r="AE208" s="46">
        <v>0</v>
      </c>
    </row>
    <row r="209" spans="27:31" ht="17.25" customHeight="1" x14ac:dyDescent="0.3">
      <c r="AA209" s="36">
        <v>9203</v>
      </c>
      <c r="AB209" s="36" t="s">
        <v>587</v>
      </c>
      <c r="AC209" s="37">
        <v>0</v>
      </c>
      <c r="AD209" s="37">
        <v>0</v>
      </c>
      <c r="AE209" s="46">
        <v>0</v>
      </c>
    </row>
    <row r="210" spans="27:31" ht="17.25" customHeight="1" x14ac:dyDescent="0.3">
      <c r="AA210" s="36">
        <v>9204</v>
      </c>
      <c r="AB210" s="36" t="s">
        <v>588</v>
      </c>
      <c r="AC210" s="37">
        <v>98903074</v>
      </c>
      <c r="AD210" s="37">
        <v>0</v>
      </c>
      <c r="AE210" s="46">
        <v>98903074</v>
      </c>
    </row>
    <row r="211" spans="27:31" ht="17.25" customHeight="1" x14ac:dyDescent="0.3">
      <c r="AA211" s="36">
        <v>9205</v>
      </c>
      <c r="AB211" s="36" t="s">
        <v>563</v>
      </c>
      <c r="AC211" s="37">
        <v>0</v>
      </c>
      <c r="AD211" s="37">
        <v>0</v>
      </c>
      <c r="AE211" s="46">
        <v>0</v>
      </c>
    </row>
    <row r="212" spans="27:31" ht="17.25" customHeight="1" x14ac:dyDescent="0.3">
      <c r="AA212" s="36">
        <v>9206</v>
      </c>
      <c r="AB212" s="36" t="s">
        <v>589</v>
      </c>
      <c r="AC212" s="37">
        <v>0</v>
      </c>
      <c r="AD212" s="37">
        <v>0</v>
      </c>
      <c r="AE212" s="46">
        <v>0</v>
      </c>
    </row>
    <row r="213" spans="27:31" ht="17.25" customHeight="1" x14ac:dyDescent="0.3">
      <c r="AA213" s="36">
        <v>9207</v>
      </c>
      <c r="AB213" s="36" t="s">
        <v>590</v>
      </c>
      <c r="AC213" s="37">
        <v>19274984</v>
      </c>
      <c r="AD213" s="37">
        <v>0</v>
      </c>
      <c r="AE213" s="46">
        <v>19274984</v>
      </c>
    </row>
    <row r="214" spans="27:31" ht="17.25" customHeight="1" x14ac:dyDescent="0.3">
      <c r="AA214" s="36">
        <v>9208</v>
      </c>
      <c r="AB214" s="36" t="s">
        <v>591</v>
      </c>
      <c r="AC214" s="37">
        <v>0</v>
      </c>
      <c r="AD214" s="37">
        <v>0</v>
      </c>
      <c r="AE214" s="46">
        <v>0</v>
      </c>
    </row>
    <row r="215" spans="27:31" ht="17.25" customHeight="1" x14ac:dyDescent="0.3">
      <c r="AA215" s="36">
        <v>9209</v>
      </c>
      <c r="AB215" s="36" t="s">
        <v>592</v>
      </c>
      <c r="AC215" s="37">
        <v>0</v>
      </c>
      <c r="AD215" s="37">
        <v>0</v>
      </c>
      <c r="AE215" s="46">
        <v>0</v>
      </c>
    </row>
    <row r="216" spans="27:31" ht="17.25" customHeight="1" x14ac:dyDescent="0.3">
      <c r="AA216" s="36">
        <v>9210</v>
      </c>
      <c r="AB216" s="36" t="s">
        <v>593</v>
      </c>
      <c r="AC216" s="37">
        <v>0</v>
      </c>
      <c r="AD216" s="37">
        <v>0</v>
      </c>
      <c r="AE216" s="46">
        <v>0</v>
      </c>
    </row>
    <row r="217" spans="27:31" ht="17.25" customHeight="1" x14ac:dyDescent="0.3">
      <c r="AA217" s="36">
        <v>9211</v>
      </c>
      <c r="AB217" s="36" t="s">
        <v>594</v>
      </c>
      <c r="AC217" s="37">
        <v>0</v>
      </c>
      <c r="AD217" s="37">
        <v>0</v>
      </c>
      <c r="AE217" s="46">
        <v>0</v>
      </c>
    </row>
    <row r="218" spans="27:31" ht="17.25" customHeight="1" x14ac:dyDescent="0.3">
      <c r="AA218" s="36">
        <v>10101</v>
      </c>
      <c r="AB218" s="36" t="s">
        <v>595</v>
      </c>
      <c r="AC218" s="37">
        <v>0</v>
      </c>
      <c r="AD218" s="37">
        <v>0</v>
      </c>
      <c r="AE218" s="46">
        <v>0</v>
      </c>
    </row>
    <row r="219" spans="27:31" ht="17.25" customHeight="1" x14ac:dyDescent="0.3">
      <c r="AA219" s="36">
        <v>10102</v>
      </c>
      <c r="AB219" s="36" t="s">
        <v>596</v>
      </c>
      <c r="AC219" s="37">
        <v>0</v>
      </c>
      <c r="AD219" s="37">
        <v>0</v>
      </c>
      <c r="AE219" s="46">
        <v>0</v>
      </c>
    </row>
    <row r="220" spans="27:31" ht="17.25" customHeight="1" x14ac:dyDescent="0.3">
      <c r="AA220" s="36">
        <v>10103</v>
      </c>
      <c r="AB220" s="36" t="s">
        <v>597</v>
      </c>
      <c r="AC220" s="37">
        <v>0</v>
      </c>
      <c r="AD220" s="37">
        <v>0</v>
      </c>
      <c r="AE220" s="46">
        <v>0</v>
      </c>
    </row>
    <row r="221" spans="27:31" ht="17.25" customHeight="1" x14ac:dyDescent="0.3">
      <c r="AA221" s="36">
        <v>10104</v>
      </c>
      <c r="AB221" s="36" t="s">
        <v>598</v>
      </c>
      <c r="AC221" s="37">
        <v>0</v>
      </c>
      <c r="AD221" s="37">
        <v>0</v>
      </c>
      <c r="AE221" s="46">
        <v>0</v>
      </c>
    </row>
    <row r="222" spans="27:31" ht="17.25" customHeight="1" x14ac:dyDescent="0.3">
      <c r="AA222" s="36">
        <v>10105</v>
      </c>
      <c r="AB222" s="36" t="s">
        <v>599</v>
      </c>
      <c r="AC222" s="37">
        <v>0</v>
      </c>
      <c r="AD222" s="37">
        <v>0</v>
      </c>
      <c r="AE222" s="46">
        <v>0</v>
      </c>
    </row>
    <row r="223" spans="27:31" ht="17.25" customHeight="1" x14ac:dyDescent="0.3">
      <c r="AA223" s="36">
        <v>10106</v>
      </c>
      <c r="AB223" s="36" t="s">
        <v>600</v>
      </c>
      <c r="AC223" s="37">
        <v>0</v>
      </c>
      <c r="AD223" s="37">
        <v>0</v>
      </c>
      <c r="AE223" s="46">
        <v>0</v>
      </c>
    </row>
    <row r="224" spans="27:31" ht="17.25" customHeight="1" x14ac:dyDescent="0.3">
      <c r="AA224" s="36">
        <v>10107</v>
      </c>
      <c r="AB224" s="36" t="s">
        <v>601</v>
      </c>
      <c r="AC224" s="37">
        <v>0</v>
      </c>
      <c r="AD224" s="37">
        <v>0</v>
      </c>
      <c r="AE224" s="46">
        <v>0</v>
      </c>
    </row>
    <row r="225" spans="27:31" ht="17.25" customHeight="1" x14ac:dyDescent="0.3">
      <c r="AA225" s="36">
        <v>10108</v>
      </c>
      <c r="AB225" s="36" t="s">
        <v>602</v>
      </c>
      <c r="AC225" s="37">
        <v>0</v>
      </c>
      <c r="AD225" s="37">
        <v>0</v>
      </c>
      <c r="AE225" s="46">
        <v>0</v>
      </c>
    </row>
    <row r="226" spans="27:31" ht="17.25" customHeight="1" x14ac:dyDescent="0.3">
      <c r="AA226" s="36">
        <v>10109</v>
      </c>
      <c r="AB226" s="36" t="s">
        <v>603</v>
      </c>
      <c r="AC226" s="37">
        <v>0</v>
      </c>
      <c r="AD226" s="37">
        <v>0</v>
      </c>
      <c r="AE226" s="46">
        <v>0</v>
      </c>
    </row>
    <row r="227" spans="27:31" ht="17.25" customHeight="1" x14ac:dyDescent="0.3">
      <c r="AA227" s="36">
        <v>10201</v>
      </c>
      <c r="AB227" s="36" t="s">
        <v>604</v>
      </c>
      <c r="AC227" s="37">
        <v>0</v>
      </c>
      <c r="AD227" s="37">
        <v>0</v>
      </c>
      <c r="AE227" s="46">
        <v>0</v>
      </c>
    </row>
    <row r="228" spans="27:31" ht="17.25" customHeight="1" x14ac:dyDescent="0.3">
      <c r="AA228" s="36">
        <v>10202</v>
      </c>
      <c r="AB228" s="36" t="s">
        <v>605</v>
      </c>
      <c r="AC228" s="37">
        <v>0</v>
      </c>
      <c r="AD228" s="37">
        <v>22134300340</v>
      </c>
      <c r="AE228" s="46">
        <v>22134300340</v>
      </c>
    </row>
    <row r="229" spans="27:31" ht="17.25" customHeight="1" x14ac:dyDescent="0.3">
      <c r="AA229" s="36">
        <v>10203</v>
      </c>
      <c r="AB229" s="36" t="s">
        <v>606</v>
      </c>
      <c r="AC229" s="37">
        <v>0</v>
      </c>
      <c r="AD229" s="37">
        <v>0</v>
      </c>
      <c r="AE229" s="46">
        <v>0</v>
      </c>
    </row>
    <row r="230" spans="27:31" ht="17.25" customHeight="1" x14ac:dyDescent="0.3">
      <c r="AA230" s="36">
        <v>10204</v>
      </c>
      <c r="AB230" s="36" t="s">
        <v>607</v>
      </c>
      <c r="AC230" s="37">
        <v>0</v>
      </c>
      <c r="AD230" s="37">
        <v>0</v>
      </c>
      <c r="AE230" s="46">
        <v>0</v>
      </c>
    </row>
    <row r="231" spans="27:31" ht="17.25" customHeight="1" x14ac:dyDescent="0.3">
      <c r="AA231" s="36">
        <v>10205</v>
      </c>
      <c r="AB231" s="36" t="s">
        <v>608</v>
      </c>
      <c r="AC231" s="37">
        <v>0</v>
      </c>
      <c r="AD231" s="37">
        <v>0</v>
      </c>
      <c r="AE231" s="46">
        <v>0</v>
      </c>
    </row>
    <row r="232" spans="27:31" ht="17.25" customHeight="1" x14ac:dyDescent="0.3">
      <c r="AA232" s="36">
        <v>10206</v>
      </c>
      <c r="AB232" s="36" t="s">
        <v>609</v>
      </c>
      <c r="AC232" s="37">
        <v>0</v>
      </c>
      <c r="AD232" s="37">
        <v>0</v>
      </c>
      <c r="AE232" s="46">
        <v>0</v>
      </c>
    </row>
    <row r="233" spans="27:31" ht="17.25" customHeight="1" x14ac:dyDescent="0.3">
      <c r="AA233" s="36">
        <v>10207</v>
      </c>
      <c r="AB233" s="36" t="s">
        <v>610</v>
      </c>
      <c r="AC233" s="37">
        <v>0</v>
      </c>
      <c r="AD233" s="37">
        <v>0</v>
      </c>
      <c r="AE233" s="46">
        <v>0</v>
      </c>
    </row>
    <row r="234" spans="27:31" ht="17.25" customHeight="1" x14ac:dyDescent="0.3">
      <c r="AA234" s="36">
        <v>10208</v>
      </c>
      <c r="AB234" s="36" t="s">
        <v>611</v>
      </c>
      <c r="AC234" s="37">
        <v>0</v>
      </c>
      <c r="AD234" s="37">
        <v>1927536330</v>
      </c>
      <c r="AE234" s="46">
        <v>1927536330</v>
      </c>
    </row>
    <row r="235" spans="27:31" ht="17.25" customHeight="1" x14ac:dyDescent="0.3">
      <c r="AA235" s="36">
        <v>10209</v>
      </c>
      <c r="AB235" s="36" t="s">
        <v>612</v>
      </c>
      <c r="AC235" s="37">
        <v>0</v>
      </c>
      <c r="AD235" s="37">
        <v>0</v>
      </c>
      <c r="AE235" s="46">
        <v>0</v>
      </c>
    </row>
    <row r="236" spans="27:31" ht="17.25" customHeight="1" x14ac:dyDescent="0.3">
      <c r="AA236" s="36">
        <v>10210</v>
      </c>
      <c r="AB236" s="36" t="s">
        <v>613</v>
      </c>
      <c r="AC236" s="37">
        <v>0</v>
      </c>
      <c r="AD236" s="37">
        <v>617928400</v>
      </c>
      <c r="AE236" s="46">
        <v>617928400</v>
      </c>
    </row>
    <row r="237" spans="27:31" ht="17.25" customHeight="1" x14ac:dyDescent="0.3">
      <c r="AA237" s="36">
        <v>10301</v>
      </c>
      <c r="AB237" s="36" t="s">
        <v>614</v>
      </c>
      <c r="AC237" s="37">
        <v>0</v>
      </c>
      <c r="AD237" s="37">
        <v>0</v>
      </c>
      <c r="AE237" s="46">
        <v>0</v>
      </c>
    </row>
    <row r="238" spans="27:31" ht="17.25" customHeight="1" x14ac:dyDescent="0.3">
      <c r="AA238" s="36">
        <v>10302</v>
      </c>
      <c r="AB238" s="36" t="s">
        <v>615</v>
      </c>
      <c r="AC238" s="37">
        <v>0</v>
      </c>
      <c r="AD238" s="37">
        <v>0</v>
      </c>
      <c r="AE238" s="46">
        <v>0</v>
      </c>
    </row>
    <row r="239" spans="27:31" ht="17.25" customHeight="1" x14ac:dyDescent="0.3">
      <c r="AA239" s="36">
        <v>10303</v>
      </c>
      <c r="AB239" s="36" t="s">
        <v>616</v>
      </c>
      <c r="AC239" s="37">
        <v>0</v>
      </c>
      <c r="AD239" s="37">
        <v>0</v>
      </c>
      <c r="AE239" s="46">
        <v>0</v>
      </c>
    </row>
    <row r="240" spans="27:31" ht="17.25" customHeight="1" x14ac:dyDescent="0.3">
      <c r="AA240" s="36">
        <v>10304</v>
      </c>
      <c r="AB240" s="36" t="s">
        <v>617</v>
      </c>
      <c r="AC240" s="37">
        <v>0</v>
      </c>
      <c r="AD240" s="37">
        <v>0</v>
      </c>
      <c r="AE240" s="46">
        <v>0</v>
      </c>
    </row>
    <row r="241" spans="27:31" ht="17.25" customHeight="1" x14ac:dyDescent="0.3">
      <c r="AA241" s="36">
        <v>10305</v>
      </c>
      <c r="AB241" s="36" t="s">
        <v>618</v>
      </c>
      <c r="AC241" s="37">
        <v>0</v>
      </c>
      <c r="AD241" s="37">
        <v>0</v>
      </c>
      <c r="AE241" s="46">
        <v>0</v>
      </c>
    </row>
    <row r="242" spans="27:31" ht="17.25" customHeight="1" x14ac:dyDescent="0.3">
      <c r="AA242" s="36">
        <v>10306</v>
      </c>
      <c r="AB242" s="36" t="s">
        <v>619</v>
      </c>
      <c r="AC242" s="37">
        <v>1729336220</v>
      </c>
      <c r="AD242" s="37">
        <v>0</v>
      </c>
      <c r="AE242" s="46">
        <v>1729336220</v>
      </c>
    </row>
    <row r="243" spans="27:31" ht="17.25" customHeight="1" x14ac:dyDescent="0.3">
      <c r="AA243" s="36">
        <v>10307</v>
      </c>
      <c r="AB243" s="36" t="s">
        <v>620</v>
      </c>
      <c r="AC243" s="37">
        <v>767005909</v>
      </c>
      <c r="AD243" s="37">
        <v>0</v>
      </c>
      <c r="AE243" s="46">
        <v>767005909</v>
      </c>
    </row>
    <row r="244" spans="27:31" ht="17.25" customHeight="1" x14ac:dyDescent="0.3">
      <c r="AA244" s="36">
        <v>10401</v>
      </c>
      <c r="AB244" s="36" t="s">
        <v>621</v>
      </c>
      <c r="AC244" s="37">
        <v>20210072</v>
      </c>
      <c r="AD244" s="37">
        <v>0</v>
      </c>
      <c r="AE244" s="46">
        <v>20210072</v>
      </c>
    </row>
    <row r="245" spans="27:31" ht="17.25" customHeight="1" x14ac:dyDescent="0.3">
      <c r="AA245" s="36">
        <v>10402</v>
      </c>
      <c r="AB245" s="36" t="s">
        <v>622</v>
      </c>
      <c r="AC245" s="37">
        <v>0</v>
      </c>
      <c r="AD245" s="37">
        <v>0</v>
      </c>
      <c r="AE245" s="46">
        <v>0</v>
      </c>
    </row>
    <row r="246" spans="27:31" ht="17.25" customHeight="1" x14ac:dyDescent="0.3">
      <c r="AA246" s="36">
        <v>10403</v>
      </c>
      <c r="AB246" s="36" t="s">
        <v>623</v>
      </c>
      <c r="AC246" s="37">
        <v>0</v>
      </c>
      <c r="AD246" s="37">
        <v>0</v>
      </c>
      <c r="AE246" s="46">
        <v>0</v>
      </c>
    </row>
    <row r="247" spans="27:31" ht="17.25" customHeight="1" x14ac:dyDescent="0.3">
      <c r="AA247" s="36">
        <v>10404</v>
      </c>
      <c r="AB247" s="36" t="s">
        <v>624</v>
      </c>
      <c r="AC247" s="37">
        <v>0</v>
      </c>
      <c r="AD247" s="37">
        <v>0</v>
      </c>
      <c r="AE247" s="46">
        <v>0</v>
      </c>
    </row>
    <row r="248" spans="27:31" ht="17.25" customHeight="1" x14ac:dyDescent="0.3">
      <c r="AA248" s="36">
        <v>11101</v>
      </c>
      <c r="AB248" s="36" t="s">
        <v>634</v>
      </c>
      <c r="AC248" s="37">
        <v>0</v>
      </c>
      <c r="AD248" s="37">
        <v>0</v>
      </c>
      <c r="AE248" s="46">
        <v>0</v>
      </c>
    </row>
    <row r="249" spans="27:31" ht="17.25" customHeight="1" x14ac:dyDescent="0.3">
      <c r="AA249" s="36">
        <v>11102</v>
      </c>
      <c r="AB249" s="36" t="s">
        <v>626</v>
      </c>
      <c r="AC249" s="37">
        <v>0</v>
      </c>
      <c r="AD249" s="37">
        <v>0</v>
      </c>
      <c r="AE249" s="46">
        <v>0</v>
      </c>
    </row>
    <row r="250" spans="27:31" ht="17.25" customHeight="1" x14ac:dyDescent="0.3">
      <c r="AA250" s="36">
        <v>11201</v>
      </c>
      <c r="AB250" s="36" t="s">
        <v>625</v>
      </c>
      <c r="AC250" s="37">
        <v>0</v>
      </c>
      <c r="AD250" s="37">
        <v>0</v>
      </c>
      <c r="AE250" s="46">
        <v>0</v>
      </c>
    </row>
    <row r="251" spans="27:31" ht="17.25" customHeight="1" x14ac:dyDescent="0.3">
      <c r="AA251" s="36">
        <v>11202</v>
      </c>
      <c r="AB251" s="36" t="s">
        <v>627</v>
      </c>
      <c r="AC251" s="37">
        <v>0</v>
      </c>
      <c r="AD251" s="37">
        <v>0</v>
      </c>
      <c r="AE251" s="46">
        <v>0</v>
      </c>
    </row>
    <row r="252" spans="27:31" ht="17.25" customHeight="1" x14ac:dyDescent="0.3">
      <c r="AA252" s="36">
        <v>11203</v>
      </c>
      <c r="AB252" s="36" t="s">
        <v>628</v>
      </c>
      <c r="AC252" s="37">
        <v>0</v>
      </c>
      <c r="AD252" s="37">
        <v>0</v>
      </c>
      <c r="AE252" s="46">
        <v>0</v>
      </c>
    </row>
    <row r="253" spans="27:31" ht="17.25" customHeight="1" x14ac:dyDescent="0.3">
      <c r="AA253" s="36">
        <v>11301</v>
      </c>
      <c r="AB253" s="36" t="s">
        <v>629</v>
      </c>
      <c r="AC253" s="37">
        <v>0</v>
      </c>
      <c r="AD253" s="37">
        <v>0</v>
      </c>
      <c r="AE253" s="46">
        <v>0</v>
      </c>
    </row>
    <row r="254" spans="27:31" ht="17.25" customHeight="1" x14ac:dyDescent="0.3">
      <c r="AA254" s="36">
        <v>11302</v>
      </c>
      <c r="AB254" s="36" t="s">
        <v>630</v>
      </c>
      <c r="AC254" s="37">
        <v>0</v>
      </c>
      <c r="AD254" s="37">
        <v>0</v>
      </c>
      <c r="AE254" s="46">
        <v>0</v>
      </c>
    </row>
    <row r="255" spans="27:31" ht="17.25" customHeight="1" x14ac:dyDescent="0.3">
      <c r="AA255" s="36">
        <v>11303</v>
      </c>
      <c r="AB255" s="36" t="s">
        <v>631</v>
      </c>
      <c r="AC255" s="37">
        <v>0</v>
      </c>
      <c r="AD255" s="37">
        <v>0</v>
      </c>
      <c r="AE255" s="46">
        <v>0</v>
      </c>
    </row>
    <row r="256" spans="27:31" ht="17.25" customHeight="1" x14ac:dyDescent="0.3">
      <c r="AA256" s="36">
        <v>11401</v>
      </c>
      <c r="AB256" s="36" t="s">
        <v>632</v>
      </c>
      <c r="AC256" s="37">
        <v>0</v>
      </c>
      <c r="AD256" s="37">
        <v>0</v>
      </c>
      <c r="AE256" s="46">
        <v>0</v>
      </c>
    </row>
    <row r="257" spans="27:31" ht="17.25" customHeight="1" x14ac:dyDescent="0.3">
      <c r="AA257" s="36">
        <v>11402</v>
      </c>
      <c r="AB257" s="36" t="s">
        <v>633</v>
      </c>
      <c r="AC257" s="37">
        <v>0</v>
      </c>
      <c r="AD257" s="37">
        <v>0</v>
      </c>
      <c r="AE257" s="46">
        <v>0</v>
      </c>
    </row>
    <row r="258" spans="27:31" ht="17.25" customHeight="1" x14ac:dyDescent="0.3">
      <c r="AA258" s="36">
        <v>12101</v>
      </c>
      <c r="AB258" s="36" t="s">
        <v>635</v>
      </c>
      <c r="AC258" s="37">
        <v>0</v>
      </c>
      <c r="AD258" s="37">
        <v>882773</v>
      </c>
      <c r="AE258" s="46">
        <v>882773</v>
      </c>
    </row>
    <row r="259" spans="27:31" ht="17.25" customHeight="1" x14ac:dyDescent="0.3">
      <c r="AA259" s="36">
        <v>12102</v>
      </c>
      <c r="AB259" s="36" t="s">
        <v>636</v>
      </c>
      <c r="AC259" s="37">
        <v>0</v>
      </c>
      <c r="AD259" s="37">
        <v>0</v>
      </c>
      <c r="AE259" s="46">
        <v>0</v>
      </c>
    </row>
    <row r="260" spans="27:31" ht="17.25" customHeight="1" x14ac:dyDescent="0.3">
      <c r="AA260" s="36">
        <v>12103</v>
      </c>
      <c r="AB260" s="36" t="s">
        <v>637</v>
      </c>
      <c r="AC260" s="37">
        <v>0</v>
      </c>
      <c r="AD260" s="37">
        <v>0</v>
      </c>
      <c r="AE260" s="46">
        <v>0</v>
      </c>
    </row>
    <row r="261" spans="27:31" ht="17.25" customHeight="1" x14ac:dyDescent="0.3">
      <c r="AA261" s="36">
        <v>12104</v>
      </c>
      <c r="AB261" s="36" t="s">
        <v>638</v>
      </c>
      <c r="AC261" s="37">
        <v>0</v>
      </c>
      <c r="AD261" s="37">
        <v>0</v>
      </c>
      <c r="AE261" s="46">
        <v>0</v>
      </c>
    </row>
    <row r="262" spans="27:31" ht="17.25" customHeight="1" x14ac:dyDescent="0.3">
      <c r="AA262" s="36">
        <v>12201</v>
      </c>
      <c r="AB262" s="36" t="s">
        <v>639</v>
      </c>
      <c r="AC262" s="37">
        <v>0</v>
      </c>
      <c r="AD262" s="37">
        <v>0</v>
      </c>
      <c r="AE262" s="46">
        <v>0</v>
      </c>
    </row>
    <row r="263" spans="27:31" ht="17.25" customHeight="1" x14ac:dyDescent="0.3">
      <c r="AA263" s="36">
        <v>12301</v>
      </c>
      <c r="AB263" s="36" t="s">
        <v>640</v>
      </c>
      <c r="AC263" s="37">
        <v>0</v>
      </c>
      <c r="AD263" s="37">
        <v>0</v>
      </c>
      <c r="AE263" s="46">
        <v>0</v>
      </c>
    </row>
    <row r="264" spans="27:31" ht="17.25" customHeight="1" x14ac:dyDescent="0.3">
      <c r="AA264" s="36">
        <v>12302</v>
      </c>
      <c r="AB264" s="36" t="s">
        <v>641</v>
      </c>
      <c r="AC264" s="37">
        <v>0</v>
      </c>
      <c r="AD264" s="37">
        <v>0</v>
      </c>
      <c r="AE264" s="46">
        <v>0</v>
      </c>
    </row>
    <row r="265" spans="27:31" ht="17.25" customHeight="1" x14ac:dyDescent="0.3">
      <c r="AA265" s="36">
        <v>12303</v>
      </c>
      <c r="AB265" s="36" t="s">
        <v>642</v>
      </c>
      <c r="AC265" s="37">
        <v>0</v>
      </c>
      <c r="AD265" s="37">
        <v>0</v>
      </c>
      <c r="AE265" s="46">
        <v>0</v>
      </c>
    </row>
    <row r="266" spans="27:31" ht="17.25" customHeight="1" x14ac:dyDescent="0.3">
      <c r="AA266" s="36">
        <v>12401</v>
      </c>
      <c r="AB266" s="36" t="s">
        <v>643</v>
      </c>
      <c r="AC266" s="37">
        <v>0</v>
      </c>
      <c r="AD266" s="37">
        <v>879076308</v>
      </c>
      <c r="AE266" s="46">
        <v>879076308</v>
      </c>
    </row>
    <row r="267" spans="27:31" ht="17.25" customHeight="1" x14ac:dyDescent="0.3">
      <c r="AA267" s="36">
        <v>12402</v>
      </c>
      <c r="AB267" s="36" t="s">
        <v>644</v>
      </c>
      <c r="AC267" s="37">
        <v>0</v>
      </c>
      <c r="AD267" s="37">
        <v>0</v>
      </c>
      <c r="AE267" s="46">
        <v>0</v>
      </c>
    </row>
    <row r="268" spans="27:31" ht="17.25" customHeight="1" x14ac:dyDescent="0.3">
      <c r="AA268" s="36">
        <v>13101</v>
      </c>
      <c r="AB268" s="36" t="s">
        <v>666</v>
      </c>
      <c r="AC268" s="37">
        <v>0</v>
      </c>
      <c r="AD268" s="37">
        <v>0</v>
      </c>
      <c r="AE268" s="46">
        <v>0</v>
      </c>
    </row>
    <row r="269" spans="27:31" ht="17.25" customHeight="1" x14ac:dyDescent="0.3">
      <c r="AA269" s="36">
        <v>13102</v>
      </c>
      <c r="AB269" s="36" t="s">
        <v>667</v>
      </c>
      <c r="AC269" s="37">
        <v>0</v>
      </c>
      <c r="AD269" s="37">
        <v>0</v>
      </c>
      <c r="AE269" s="46">
        <v>0</v>
      </c>
    </row>
    <row r="270" spans="27:31" ht="17.25" customHeight="1" x14ac:dyDescent="0.3">
      <c r="AA270" s="36">
        <v>13103</v>
      </c>
      <c r="AB270" s="36" t="s">
        <v>668</v>
      </c>
      <c r="AC270" s="37">
        <v>0</v>
      </c>
      <c r="AD270" s="37">
        <v>8822721925</v>
      </c>
      <c r="AE270" s="46">
        <v>8822721925</v>
      </c>
    </row>
    <row r="271" spans="27:31" ht="17.25" customHeight="1" x14ac:dyDescent="0.3">
      <c r="AA271" s="36">
        <v>13104</v>
      </c>
      <c r="AB271" s="36" t="s">
        <v>669</v>
      </c>
      <c r="AC271" s="37">
        <v>0</v>
      </c>
      <c r="AD271" s="37">
        <v>0</v>
      </c>
      <c r="AE271" s="46">
        <v>0</v>
      </c>
    </row>
    <row r="272" spans="27:31" ht="17.25" customHeight="1" x14ac:dyDescent="0.3">
      <c r="AA272" s="36">
        <v>13105</v>
      </c>
      <c r="AB272" s="36" t="s">
        <v>670</v>
      </c>
      <c r="AC272" s="37">
        <v>0</v>
      </c>
      <c r="AD272" s="37">
        <v>0</v>
      </c>
      <c r="AE272" s="46">
        <v>0</v>
      </c>
    </row>
    <row r="273" spans="27:31" ht="17.25" customHeight="1" x14ac:dyDescent="0.3">
      <c r="AA273" s="36">
        <v>13106</v>
      </c>
      <c r="AB273" s="36" t="s">
        <v>671</v>
      </c>
      <c r="AC273" s="37">
        <v>0</v>
      </c>
      <c r="AD273" s="37">
        <v>0</v>
      </c>
      <c r="AE273" s="46">
        <v>0</v>
      </c>
    </row>
    <row r="274" spans="27:31" ht="17.25" customHeight="1" x14ac:dyDescent="0.3">
      <c r="AA274" s="36">
        <v>13107</v>
      </c>
      <c r="AB274" s="36" t="s">
        <v>672</v>
      </c>
      <c r="AC274" s="37">
        <v>0</v>
      </c>
      <c r="AD274" s="37">
        <v>0</v>
      </c>
      <c r="AE274" s="46">
        <v>0</v>
      </c>
    </row>
    <row r="275" spans="27:31" ht="17.25" customHeight="1" x14ac:dyDescent="0.3">
      <c r="AA275" s="36">
        <v>13108</v>
      </c>
      <c r="AB275" s="36" t="s">
        <v>673</v>
      </c>
      <c r="AC275" s="37">
        <v>0</v>
      </c>
      <c r="AD275" s="37">
        <v>0</v>
      </c>
      <c r="AE275" s="46">
        <v>0</v>
      </c>
    </row>
    <row r="276" spans="27:31" ht="17.25" customHeight="1" x14ac:dyDescent="0.3">
      <c r="AA276" s="36">
        <v>13109</v>
      </c>
      <c r="AB276" s="36" t="s">
        <v>674</v>
      </c>
      <c r="AC276" s="37">
        <v>0</v>
      </c>
      <c r="AD276" s="37">
        <v>0</v>
      </c>
      <c r="AE276" s="46">
        <v>0</v>
      </c>
    </row>
    <row r="277" spans="27:31" ht="17.25" customHeight="1" x14ac:dyDescent="0.3">
      <c r="AA277" s="36">
        <v>13110</v>
      </c>
      <c r="AB277" s="36" t="s">
        <v>663</v>
      </c>
      <c r="AC277" s="37">
        <v>0</v>
      </c>
      <c r="AD277" s="37">
        <v>0</v>
      </c>
      <c r="AE277" s="46">
        <v>0</v>
      </c>
    </row>
    <row r="278" spans="27:31" ht="17.25" customHeight="1" x14ac:dyDescent="0.3">
      <c r="AA278" s="36">
        <v>13111</v>
      </c>
      <c r="AB278" s="36" t="s">
        <v>664</v>
      </c>
      <c r="AC278" s="37">
        <v>0</v>
      </c>
      <c r="AD278" s="37">
        <v>0</v>
      </c>
      <c r="AE278" s="46">
        <v>0</v>
      </c>
    </row>
    <row r="279" spans="27:31" ht="17.25" customHeight="1" x14ac:dyDescent="0.3">
      <c r="AA279" s="36">
        <v>13112</v>
      </c>
      <c r="AB279" s="36" t="s">
        <v>696</v>
      </c>
      <c r="AC279" s="37">
        <v>0</v>
      </c>
      <c r="AD279" s="37">
        <v>0</v>
      </c>
      <c r="AE279" s="46">
        <v>0</v>
      </c>
    </row>
    <row r="280" spans="27:31" ht="17.25" customHeight="1" x14ac:dyDescent="0.3">
      <c r="AA280" s="36">
        <v>13113</v>
      </c>
      <c r="AB280" s="36" t="s">
        <v>646</v>
      </c>
      <c r="AC280" s="37">
        <v>0</v>
      </c>
      <c r="AD280" s="37">
        <v>0</v>
      </c>
      <c r="AE280" s="46">
        <v>0</v>
      </c>
    </row>
    <row r="281" spans="27:31" ht="17.25" customHeight="1" x14ac:dyDescent="0.3">
      <c r="AA281" s="36">
        <v>13114</v>
      </c>
      <c r="AB281" s="36" t="s">
        <v>647</v>
      </c>
      <c r="AC281" s="37">
        <v>0</v>
      </c>
      <c r="AD281" s="37">
        <v>0</v>
      </c>
      <c r="AE281" s="46">
        <v>0</v>
      </c>
    </row>
    <row r="282" spans="27:31" ht="17.25" customHeight="1" x14ac:dyDescent="0.3">
      <c r="AA282" s="36">
        <v>13115</v>
      </c>
      <c r="AB282" s="36" t="s">
        <v>662</v>
      </c>
      <c r="AC282" s="37">
        <v>0</v>
      </c>
      <c r="AD282" s="37">
        <v>0</v>
      </c>
      <c r="AE282" s="46">
        <v>0</v>
      </c>
    </row>
    <row r="283" spans="27:31" ht="17.25" customHeight="1" x14ac:dyDescent="0.3">
      <c r="AA283" s="36">
        <v>13116</v>
      </c>
      <c r="AB283" s="36" t="s">
        <v>648</v>
      </c>
      <c r="AC283" s="37">
        <v>0</v>
      </c>
      <c r="AD283" s="37">
        <v>0</v>
      </c>
      <c r="AE283" s="46">
        <v>0</v>
      </c>
    </row>
    <row r="284" spans="27:31" ht="17.25" customHeight="1" x14ac:dyDescent="0.3">
      <c r="AA284" s="36">
        <v>13117</v>
      </c>
      <c r="AB284" s="36" t="s">
        <v>649</v>
      </c>
      <c r="AC284" s="37">
        <v>0</v>
      </c>
      <c r="AD284" s="37">
        <v>0</v>
      </c>
      <c r="AE284" s="46">
        <v>0</v>
      </c>
    </row>
    <row r="285" spans="27:31" ht="17.25" customHeight="1" x14ac:dyDescent="0.3">
      <c r="AA285" s="36">
        <v>13118</v>
      </c>
      <c r="AB285" s="36" t="s">
        <v>650</v>
      </c>
      <c r="AC285" s="37">
        <v>0</v>
      </c>
      <c r="AD285" s="37">
        <v>0</v>
      </c>
      <c r="AE285" s="46">
        <v>0</v>
      </c>
    </row>
    <row r="286" spans="27:31" ht="17.25" customHeight="1" x14ac:dyDescent="0.3">
      <c r="AA286" s="36">
        <v>13119</v>
      </c>
      <c r="AB286" s="36" t="s">
        <v>651</v>
      </c>
      <c r="AC286" s="37">
        <v>0</v>
      </c>
      <c r="AD286" s="37">
        <v>0</v>
      </c>
      <c r="AE286" s="46">
        <v>0</v>
      </c>
    </row>
    <row r="287" spans="27:31" ht="17.25" customHeight="1" x14ac:dyDescent="0.3">
      <c r="AA287" s="36">
        <v>13120</v>
      </c>
      <c r="AB287" s="36" t="s">
        <v>652</v>
      </c>
      <c r="AC287" s="37">
        <v>0</v>
      </c>
      <c r="AD287" s="37">
        <v>0</v>
      </c>
      <c r="AE287" s="46">
        <v>0</v>
      </c>
    </row>
    <row r="288" spans="27:31" ht="17.25" customHeight="1" x14ac:dyDescent="0.3">
      <c r="AA288" s="36">
        <v>13121</v>
      </c>
      <c r="AB288" s="36" t="s">
        <v>695</v>
      </c>
      <c r="AC288" s="37">
        <v>336111717</v>
      </c>
      <c r="AD288" s="37">
        <v>0</v>
      </c>
      <c r="AE288" s="46">
        <v>336111717</v>
      </c>
    </row>
    <row r="289" spans="27:31" ht="17.25" customHeight="1" x14ac:dyDescent="0.3">
      <c r="AA289" s="36">
        <v>13122</v>
      </c>
      <c r="AB289" s="36" t="s">
        <v>653</v>
      </c>
      <c r="AC289" s="37">
        <v>0</v>
      </c>
      <c r="AD289" s="37">
        <v>0</v>
      </c>
      <c r="AE289" s="46">
        <v>0</v>
      </c>
    </row>
    <row r="290" spans="27:31" ht="17.25" customHeight="1" x14ac:dyDescent="0.3">
      <c r="AA290" s="36">
        <v>13123</v>
      </c>
      <c r="AB290" s="36" t="s">
        <v>654</v>
      </c>
      <c r="AC290" s="37">
        <v>0</v>
      </c>
      <c r="AD290" s="37">
        <v>0</v>
      </c>
      <c r="AE290" s="46">
        <v>0</v>
      </c>
    </row>
    <row r="291" spans="27:31" ht="17.25" customHeight="1" x14ac:dyDescent="0.3">
      <c r="AA291" s="36">
        <v>13124</v>
      </c>
      <c r="AB291" s="36" t="s">
        <v>655</v>
      </c>
      <c r="AC291" s="37">
        <v>0</v>
      </c>
      <c r="AD291" s="37">
        <v>0</v>
      </c>
      <c r="AE291" s="46">
        <v>0</v>
      </c>
    </row>
    <row r="292" spans="27:31" ht="17.25" customHeight="1" x14ac:dyDescent="0.3">
      <c r="AA292" s="36">
        <v>13125</v>
      </c>
      <c r="AB292" s="36" t="s">
        <v>656</v>
      </c>
      <c r="AC292" s="37">
        <v>0</v>
      </c>
      <c r="AD292" s="37">
        <v>0</v>
      </c>
      <c r="AE292" s="46">
        <v>0</v>
      </c>
    </row>
    <row r="293" spans="27:31" ht="17.25" customHeight="1" x14ac:dyDescent="0.3">
      <c r="AA293" s="36">
        <v>13126</v>
      </c>
      <c r="AB293" s="36" t="s">
        <v>657</v>
      </c>
      <c r="AC293" s="37">
        <v>0</v>
      </c>
      <c r="AD293" s="37">
        <v>357802061</v>
      </c>
      <c r="AE293" s="46">
        <v>357802061</v>
      </c>
    </row>
    <row r="294" spans="27:31" ht="17.25" customHeight="1" x14ac:dyDescent="0.3">
      <c r="AA294" s="36">
        <v>13127</v>
      </c>
      <c r="AB294" s="36" t="s">
        <v>658</v>
      </c>
      <c r="AC294" s="37">
        <v>0</v>
      </c>
      <c r="AD294" s="37">
        <v>0</v>
      </c>
      <c r="AE294" s="46">
        <v>0</v>
      </c>
    </row>
    <row r="295" spans="27:31" ht="17.25" customHeight="1" x14ac:dyDescent="0.3">
      <c r="AA295" s="36">
        <v>13128</v>
      </c>
      <c r="AB295" s="36" t="s">
        <v>659</v>
      </c>
      <c r="AC295" s="37">
        <v>0</v>
      </c>
      <c r="AD295" s="37">
        <v>0</v>
      </c>
      <c r="AE295" s="46">
        <v>0</v>
      </c>
    </row>
    <row r="296" spans="27:31" ht="17.25" customHeight="1" x14ac:dyDescent="0.3">
      <c r="AA296" s="36">
        <v>13129</v>
      </c>
      <c r="AB296" s="36" t="s">
        <v>660</v>
      </c>
      <c r="AC296" s="37">
        <v>0</v>
      </c>
      <c r="AD296" s="37">
        <v>0</v>
      </c>
      <c r="AE296" s="46">
        <v>0</v>
      </c>
    </row>
    <row r="297" spans="27:31" ht="17.25" customHeight="1" x14ac:dyDescent="0.3">
      <c r="AA297" s="36">
        <v>13130</v>
      </c>
      <c r="AB297" s="36" t="s">
        <v>661</v>
      </c>
      <c r="AC297" s="37">
        <v>0</v>
      </c>
      <c r="AD297" s="37">
        <v>17763525125</v>
      </c>
      <c r="AE297" s="46">
        <v>17763525125</v>
      </c>
    </row>
    <row r="298" spans="27:31" ht="17.25" customHeight="1" x14ac:dyDescent="0.3">
      <c r="AA298" s="36">
        <v>13131</v>
      </c>
      <c r="AB298" s="36" t="s">
        <v>665</v>
      </c>
      <c r="AC298" s="37">
        <v>0</v>
      </c>
      <c r="AD298" s="37">
        <v>0</v>
      </c>
      <c r="AE298" s="46">
        <v>0</v>
      </c>
    </row>
    <row r="299" spans="27:31" ht="17.25" customHeight="1" x14ac:dyDescent="0.3">
      <c r="AA299" s="36">
        <v>13132</v>
      </c>
      <c r="AB299" s="36" t="s">
        <v>675</v>
      </c>
      <c r="AC299" s="37">
        <v>0</v>
      </c>
      <c r="AD299" s="37">
        <v>0</v>
      </c>
      <c r="AE299" s="46">
        <v>0</v>
      </c>
    </row>
    <row r="300" spans="27:31" ht="17.25" customHeight="1" x14ac:dyDescent="0.3">
      <c r="AA300" s="36">
        <v>13201</v>
      </c>
      <c r="AB300" s="36" t="s">
        <v>645</v>
      </c>
      <c r="AC300" s="37">
        <v>0</v>
      </c>
      <c r="AD300" s="37">
        <v>0</v>
      </c>
      <c r="AE300" s="46">
        <v>0</v>
      </c>
    </row>
    <row r="301" spans="27:31" ht="17.25" customHeight="1" x14ac:dyDescent="0.3">
      <c r="AA301" s="36">
        <v>13202</v>
      </c>
      <c r="AB301" s="36" t="s">
        <v>676</v>
      </c>
      <c r="AC301" s="37">
        <v>0</v>
      </c>
      <c r="AD301" s="37">
        <v>0</v>
      </c>
      <c r="AE301" s="46">
        <v>0</v>
      </c>
    </row>
    <row r="302" spans="27:31" ht="17.25" customHeight="1" x14ac:dyDescent="0.3">
      <c r="AA302" s="36">
        <v>13203</v>
      </c>
      <c r="AB302" s="36" t="s">
        <v>677</v>
      </c>
      <c r="AC302" s="37">
        <v>0</v>
      </c>
      <c r="AD302" s="37">
        <v>1107729731</v>
      </c>
      <c r="AE302" s="46">
        <v>1107729731</v>
      </c>
    </row>
    <row r="303" spans="27:31" ht="17.25" customHeight="1" x14ac:dyDescent="0.3">
      <c r="AA303" s="36">
        <v>13301</v>
      </c>
      <c r="AB303" s="36" t="s">
        <v>678</v>
      </c>
      <c r="AC303" s="37">
        <v>0</v>
      </c>
      <c r="AD303" s="37">
        <v>0</v>
      </c>
      <c r="AE303" s="46">
        <v>0</v>
      </c>
    </row>
    <row r="304" spans="27:31" ht="17.25" customHeight="1" x14ac:dyDescent="0.3">
      <c r="AA304" s="36">
        <v>13302</v>
      </c>
      <c r="AB304" s="36" t="s">
        <v>679</v>
      </c>
      <c r="AC304" s="37">
        <v>0</v>
      </c>
      <c r="AD304" s="37">
        <v>7477116174</v>
      </c>
      <c r="AE304" s="46">
        <v>7477116174</v>
      </c>
    </row>
    <row r="305" spans="27:31" ht="17.25" customHeight="1" x14ac:dyDescent="0.3">
      <c r="AA305" s="36">
        <v>13303</v>
      </c>
      <c r="AB305" s="36" t="s">
        <v>680</v>
      </c>
      <c r="AC305" s="37">
        <v>0</v>
      </c>
      <c r="AD305" s="37">
        <v>6592138053</v>
      </c>
      <c r="AE305" s="46">
        <v>6592138053</v>
      </c>
    </row>
    <row r="306" spans="27:31" ht="17.25" customHeight="1" x14ac:dyDescent="0.3">
      <c r="AA306" s="36">
        <v>13401</v>
      </c>
      <c r="AB306" s="36" t="s">
        <v>681</v>
      </c>
      <c r="AC306" s="37">
        <v>0</v>
      </c>
      <c r="AD306" s="37">
        <v>0</v>
      </c>
      <c r="AE306" s="46">
        <v>0</v>
      </c>
    </row>
    <row r="307" spans="27:31" ht="17.25" customHeight="1" x14ac:dyDescent="0.3">
      <c r="AA307" s="36">
        <v>13402</v>
      </c>
      <c r="AB307" s="36" t="s">
        <v>682</v>
      </c>
      <c r="AC307" s="37">
        <v>0</v>
      </c>
      <c r="AD307" s="37">
        <v>201185299</v>
      </c>
      <c r="AE307" s="46">
        <v>201185299</v>
      </c>
    </row>
    <row r="308" spans="27:31" ht="17.25" customHeight="1" x14ac:dyDescent="0.3">
      <c r="AA308" s="36">
        <v>13403</v>
      </c>
      <c r="AB308" s="36" t="s">
        <v>683</v>
      </c>
      <c r="AC308" s="37">
        <v>0</v>
      </c>
      <c r="AD308" s="37">
        <v>0</v>
      </c>
      <c r="AE308" s="46">
        <v>0</v>
      </c>
    </row>
    <row r="309" spans="27:31" ht="17.25" customHeight="1" x14ac:dyDescent="0.3">
      <c r="AA309" s="36">
        <v>13404</v>
      </c>
      <c r="AB309" s="36" t="s">
        <v>684</v>
      </c>
      <c r="AC309" s="37">
        <v>0</v>
      </c>
      <c r="AD309" s="37">
        <v>0</v>
      </c>
      <c r="AE309" s="46">
        <v>0</v>
      </c>
    </row>
    <row r="310" spans="27:31" ht="17.25" customHeight="1" x14ac:dyDescent="0.3">
      <c r="AA310" s="36">
        <v>13501</v>
      </c>
      <c r="AB310" s="36" t="s">
        <v>685</v>
      </c>
      <c r="AC310" s="37">
        <v>0</v>
      </c>
      <c r="AD310" s="37">
        <v>0</v>
      </c>
      <c r="AE310" s="46">
        <v>0</v>
      </c>
    </row>
    <row r="311" spans="27:31" ht="17.25" customHeight="1" x14ac:dyDescent="0.3">
      <c r="AA311" s="36">
        <v>13502</v>
      </c>
      <c r="AB311" s="36" t="s">
        <v>686</v>
      </c>
      <c r="AC311" s="37">
        <v>2751853</v>
      </c>
      <c r="AD311" s="37">
        <v>0</v>
      </c>
      <c r="AE311" s="46">
        <v>2751853</v>
      </c>
    </row>
    <row r="312" spans="27:31" ht="17.25" customHeight="1" x14ac:dyDescent="0.3">
      <c r="AA312" s="36">
        <v>13503</v>
      </c>
      <c r="AB312" s="36" t="s">
        <v>687</v>
      </c>
      <c r="AC312" s="37">
        <v>0</v>
      </c>
      <c r="AD312" s="37">
        <v>0</v>
      </c>
      <c r="AE312" s="46">
        <v>0</v>
      </c>
    </row>
    <row r="313" spans="27:31" ht="17.25" customHeight="1" x14ac:dyDescent="0.3">
      <c r="AA313" s="36">
        <v>13504</v>
      </c>
      <c r="AB313" s="36" t="s">
        <v>688</v>
      </c>
      <c r="AC313" s="37">
        <v>0</v>
      </c>
      <c r="AD313" s="37">
        <v>0</v>
      </c>
      <c r="AE313" s="46">
        <v>0</v>
      </c>
    </row>
    <row r="314" spans="27:31" ht="17.25" customHeight="1" x14ac:dyDescent="0.3">
      <c r="AA314" s="36">
        <v>13505</v>
      </c>
      <c r="AB314" s="36" t="s">
        <v>689</v>
      </c>
      <c r="AC314" s="37">
        <v>0</v>
      </c>
      <c r="AD314" s="37">
        <v>0</v>
      </c>
      <c r="AE314" s="46">
        <v>0</v>
      </c>
    </row>
    <row r="315" spans="27:31" ht="17.25" customHeight="1" x14ac:dyDescent="0.3">
      <c r="AA315" s="36">
        <v>13601</v>
      </c>
      <c r="AB315" s="36" t="s">
        <v>690</v>
      </c>
      <c r="AC315" s="37">
        <v>0</v>
      </c>
      <c r="AD315" s="37">
        <v>0</v>
      </c>
      <c r="AE315" s="46">
        <v>0</v>
      </c>
    </row>
    <row r="316" spans="27:31" ht="17.25" customHeight="1" x14ac:dyDescent="0.3">
      <c r="AA316" s="36">
        <v>13602</v>
      </c>
      <c r="AB316" s="36" t="s">
        <v>691</v>
      </c>
      <c r="AC316" s="37">
        <v>0</v>
      </c>
      <c r="AD316" s="37">
        <v>0</v>
      </c>
      <c r="AE316" s="46">
        <v>0</v>
      </c>
    </row>
    <row r="317" spans="27:31" ht="17.25" customHeight="1" x14ac:dyDescent="0.3">
      <c r="AA317" s="36">
        <v>13603</v>
      </c>
      <c r="AB317" s="36" t="s">
        <v>692</v>
      </c>
      <c r="AC317" s="37">
        <v>0</v>
      </c>
      <c r="AD317" s="37">
        <v>0</v>
      </c>
      <c r="AE317" s="46">
        <v>0</v>
      </c>
    </row>
    <row r="318" spans="27:31" ht="17.25" customHeight="1" x14ac:dyDescent="0.3">
      <c r="AA318" s="36">
        <v>13604</v>
      </c>
      <c r="AB318" s="36" t="s">
        <v>693</v>
      </c>
      <c r="AC318" s="37">
        <v>0</v>
      </c>
      <c r="AD318" s="37">
        <v>0</v>
      </c>
      <c r="AE318" s="46">
        <v>0</v>
      </c>
    </row>
    <row r="319" spans="27:31" ht="17.25" customHeight="1" x14ac:dyDescent="0.3">
      <c r="AA319" s="36">
        <v>13605</v>
      </c>
      <c r="AB319" s="36" t="s">
        <v>694</v>
      </c>
      <c r="AC319" s="37">
        <v>259184442</v>
      </c>
      <c r="AD319" s="37">
        <v>0</v>
      </c>
      <c r="AE319" s="46">
        <v>259184442</v>
      </c>
    </row>
    <row r="320" spans="27:31" ht="17.25" customHeight="1" x14ac:dyDescent="0.3">
      <c r="AA320" s="36">
        <v>14101</v>
      </c>
      <c r="AB320" s="36" t="s">
        <v>700</v>
      </c>
      <c r="AC320" s="37">
        <v>0</v>
      </c>
      <c r="AD320" s="37">
        <v>0</v>
      </c>
      <c r="AE320" s="46">
        <v>0</v>
      </c>
    </row>
    <row r="321" spans="27:31" ht="17.25" customHeight="1" x14ac:dyDescent="0.3">
      <c r="AA321" s="36">
        <v>14102</v>
      </c>
      <c r="AB321" s="36" t="s">
        <v>702</v>
      </c>
      <c r="AC321" s="37">
        <v>0</v>
      </c>
      <c r="AD321" s="37">
        <v>0</v>
      </c>
      <c r="AE321" s="46">
        <v>0</v>
      </c>
    </row>
    <row r="322" spans="27:31" ht="17.25" customHeight="1" x14ac:dyDescent="0.3">
      <c r="AA322" s="36">
        <v>14103</v>
      </c>
      <c r="AB322" s="36" t="s">
        <v>703</v>
      </c>
      <c r="AC322" s="37">
        <v>0</v>
      </c>
      <c r="AD322" s="37">
        <v>0</v>
      </c>
      <c r="AE322" s="46">
        <v>0</v>
      </c>
    </row>
    <row r="323" spans="27:31" ht="17.25" customHeight="1" x14ac:dyDescent="0.3">
      <c r="AA323" s="36">
        <v>14104</v>
      </c>
      <c r="AB323" s="36" t="s">
        <v>704</v>
      </c>
      <c r="AC323" s="37">
        <v>0</v>
      </c>
      <c r="AD323" s="37">
        <v>0</v>
      </c>
      <c r="AE323" s="46">
        <v>0</v>
      </c>
    </row>
    <row r="324" spans="27:31" ht="17.25" customHeight="1" x14ac:dyDescent="0.3">
      <c r="AA324" s="36">
        <v>14105</v>
      </c>
      <c r="AB324" s="36" t="s">
        <v>705</v>
      </c>
      <c r="AC324" s="37">
        <v>5303212669</v>
      </c>
      <c r="AD324" s="37">
        <v>0</v>
      </c>
      <c r="AE324" s="46">
        <v>5303212669</v>
      </c>
    </row>
    <row r="325" spans="27:31" ht="17.25" customHeight="1" x14ac:dyDescent="0.3">
      <c r="AA325" s="36">
        <v>14106</v>
      </c>
      <c r="AB325" s="36" t="s">
        <v>706</v>
      </c>
      <c r="AC325" s="37">
        <v>5807750</v>
      </c>
      <c r="AD325" s="37">
        <v>0</v>
      </c>
      <c r="AE325" s="46">
        <v>5807750</v>
      </c>
    </row>
    <row r="326" spans="27:31" ht="17.25" customHeight="1" x14ac:dyDescent="0.3">
      <c r="AA326" s="36">
        <v>14107</v>
      </c>
      <c r="AB326" s="36" t="s">
        <v>707</v>
      </c>
      <c r="AC326" s="37">
        <v>0</v>
      </c>
      <c r="AD326" s="37">
        <v>0</v>
      </c>
      <c r="AE326" s="46">
        <v>0</v>
      </c>
    </row>
    <row r="327" spans="27:31" ht="17.25" customHeight="1" x14ac:dyDescent="0.3">
      <c r="AA327" s="36">
        <v>14108</v>
      </c>
      <c r="AB327" s="36" t="s">
        <v>708</v>
      </c>
      <c r="AC327" s="37">
        <v>0</v>
      </c>
      <c r="AD327" s="37">
        <v>0</v>
      </c>
      <c r="AE327" s="46">
        <v>0</v>
      </c>
    </row>
    <row r="328" spans="27:31" ht="17.25" customHeight="1" x14ac:dyDescent="0.3">
      <c r="AA328" s="36">
        <v>14201</v>
      </c>
      <c r="AB328" s="36" t="s">
        <v>701</v>
      </c>
      <c r="AC328" s="37">
        <v>0</v>
      </c>
      <c r="AD328" s="37">
        <v>0</v>
      </c>
      <c r="AE328" s="46">
        <v>0</v>
      </c>
    </row>
    <row r="329" spans="27:31" ht="17.25" customHeight="1" x14ac:dyDescent="0.3">
      <c r="AA329" s="36">
        <v>14202</v>
      </c>
      <c r="AB329" s="36" t="s">
        <v>697</v>
      </c>
      <c r="AC329" s="37">
        <v>0</v>
      </c>
      <c r="AD329" s="37">
        <v>0</v>
      </c>
      <c r="AE329" s="46">
        <v>0</v>
      </c>
    </row>
    <row r="330" spans="27:31" ht="17.25" customHeight="1" x14ac:dyDescent="0.3">
      <c r="AA330" s="36">
        <v>14203</v>
      </c>
      <c r="AB330" s="36" t="s">
        <v>698</v>
      </c>
      <c r="AC330" s="37">
        <v>0</v>
      </c>
      <c r="AD330" s="37">
        <v>0</v>
      </c>
      <c r="AE330" s="46">
        <v>0</v>
      </c>
    </row>
    <row r="331" spans="27:31" ht="17.25" customHeight="1" x14ac:dyDescent="0.3">
      <c r="AA331" s="36">
        <v>14204</v>
      </c>
      <c r="AB331" s="36" t="s">
        <v>699</v>
      </c>
      <c r="AC331" s="37">
        <v>0</v>
      </c>
      <c r="AD331" s="37">
        <v>0</v>
      </c>
      <c r="AE331" s="46">
        <v>0</v>
      </c>
    </row>
    <row r="332" spans="27:31" ht="17.25" customHeight="1" x14ac:dyDescent="0.3">
      <c r="AA332" s="36">
        <v>15101</v>
      </c>
      <c r="AB332" s="36" t="s">
        <v>709</v>
      </c>
      <c r="AC332" s="37">
        <v>0</v>
      </c>
      <c r="AD332" s="37">
        <v>0</v>
      </c>
      <c r="AE332" s="46">
        <v>0</v>
      </c>
    </row>
    <row r="333" spans="27:31" ht="17.25" customHeight="1" x14ac:dyDescent="0.3">
      <c r="AA333" s="36">
        <v>15102</v>
      </c>
      <c r="AB333" s="36" t="s">
        <v>710</v>
      </c>
      <c r="AC333" s="37">
        <v>0</v>
      </c>
      <c r="AD333" s="37">
        <v>0</v>
      </c>
      <c r="AE333" s="46">
        <v>0</v>
      </c>
    </row>
    <row r="334" spans="27:31" ht="17.25" customHeight="1" x14ac:dyDescent="0.3">
      <c r="AA334" s="36">
        <v>15201</v>
      </c>
      <c r="AB334" s="36" t="s">
        <v>711</v>
      </c>
      <c r="AC334" s="37">
        <v>0</v>
      </c>
      <c r="AD334" s="37">
        <v>0</v>
      </c>
      <c r="AE334" s="46">
        <v>0</v>
      </c>
    </row>
    <row r="335" spans="27:31" ht="17.25" customHeight="1" x14ac:dyDescent="0.3">
      <c r="AA335" s="36">
        <v>15202</v>
      </c>
      <c r="AB335" s="36" t="s">
        <v>712</v>
      </c>
      <c r="AC335" s="37">
        <v>0</v>
      </c>
      <c r="AD335" s="37">
        <v>0</v>
      </c>
      <c r="AE335" s="46">
        <v>0</v>
      </c>
    </row>
    <row r="336" spans="27:31" ht="17.25" customHeight="1" x14ac:dyDescent="0.3">
      <c r="AA336" s="36">
        <v>16101</v>
      </c>
      <c r="AB336" s="36" t="s">
        <v>713</v>
      </c>
      <c r="AC336" s="37">
        <v>0</v>
      </c>
      <c r="AD336" s="37">
        <v>0</v>
      </c>
      <c r="AE336" s="46">
        <v>0</v>
      </c>
    </row>
    <row r="337" spans="27:31" ht="17.25" customHeight="1" x14ac:dyDescent="0.3">
      <c r="AA337" s="36">
        <v>16102</v>
      </c>
      <c r="AB337" s="36" t="s">
        <v>714</v>
      </c>
      <c r="AC337" s="37">
        <v>0</v>
      </c>
      <c r="AD337" s="37">
        <v>0</v>
      </c>
      <c r="AE337" s="46">
        <v>0</v>
      </c>
    </row>
    <row r="338" spans="27:31" ht="17.25" customHeight="1" x14ac:dyDescent="0.3">
      <c r="AA338" s="36">
        <v>16103</v>
      </c>
      <c r="AB338" s="36" t="s">
        <v>718</v>
      </c>
      <c r="AC338" s="37">
        <v>0</v>
      </c>
      <c r="AD338" s="37">
        <v>0</v>
      </c>
      <c r="AE338" s="46">
        <v>0</v>
      </c>
    </row>
    <row r="339" spans="27:31" ht="17.25" customHeight="1" x14ac:dyDescent="0.3">
      <c r="AA339" s="36">
        <v>16104</v>
      </c>
      <c r="AB339" s="36" t="s">
        <v>719</v>
      </c>
      <c r="AC339" s="37">
        <v>0</v>
      </c>
      <c r="AD339" s="37">
        <v>0</v>
      </c>
      <c r="AE339" s="46">
        <v>0</v>
      </c>
    </row>
    <row r="340" spans="27:31" ht="17.25" customHeight="1" x14ac:dyDescent="0.3">
      <c r="AA340" s="36">
        <v>16105</v>
      </c>
      <c r="AB340" s="36" t="s">
        <v>722</v>
      </c>
      <c r="AC340" s="37">
        <v>0</v>
      </c>
      <c r="AD340" s="37">
        <v>0</v>
      </c>
      <c r="AE340" s="46">
        <v>0</v>
      </c>
    </row>
    <row r="341" spans="27:31" ht="17.25" customHeight="1" x14ac:dyDescent="0.3">
      <c r="AA341" s="36">
        <v>16106</v>
      </c>
      <c r="AB341" s="36" t="s">
        <v>723</v>
      </c>
      <c r="AC341" s="37">
        <v>0</v>
      </c>
      <c r="AD341" s="37">
        <v>0</v>
      </c>
      <c r="AE341" s="46">
        <v>0</v>
      </c>
    </row>
    <row r="342" spans="27:31" ht="17.25" customHeight="1" x14ac:dyDescent="0.3">
      <c r="AA342" s="36">
        <v>16107</v>
      </c>
      <c r="AB342" s="36" t="s">
        <v>725</v>
      </c>
      <c r="AC342" s="37">
        <v>0</v>
      </c>
      <c r="AD342" s="37">
        <v>0</v>
      </c>
      <c r="AE342" s="46">
        <v>0</v>
      </c>
    </row>
    <row r="343" spans="27:31" ht="17.25" customHeight="1" x14ac:dyDescent="0.3">
      <c r="AA343" s="36">
        <v>16108</v>
      </c>
      <c r="AB343" s="36" t="s">
        <v>729</v>
      </c>
      <c r="AC343" s="37">
        <v>143108668</v>
      </c>
      <c r="AD343" s="37">
        <v>0</v>
      </c>
      <c r="AE343" s="46">
        <v>143108668</v>
      </c>
    </row>
    <row r="344" spans="27:31" ht="17.25" customHeight="1" x14ac:dyDescent="0.3">
      <c r="AA344" s="36">
        <v>16109</v>
      </c>
      <c r="AB344" s="36" t="s">
        <v>732</v>
      </c>
      <c r="AC344" s="37">
        <v>0</v>
      </c>
      <c r="AD344" s="37">
        <v>0</v>
      </c>
      <c r="AE344" s="46">
        <v>0</v>
      </c>
    </row>
    <row r="345" spans="27:31" ht="17.25" customHeight="1" x14ac:dyDescent="0.3">
      <c r="AA345" s="36">
        <v>16201</v>
      </c>
      <c r="AB345" s="36" t="s">
        <v>726</v>
      </c>
      <c r="AC345" s="37">
        <v>33893012</v>
      </c>
      <c r="AD345" s="37">
        <v>0</v>
      </c>
      <c r="AE345" s="46">
        <v>33893012</v>
      </c>
    </row>
    <row r="346" spans="27:31" ht="17.25" customHeight="1" x14ac:dyDescent="0.3">
      <c r="AA346" s="36">
        <v>16202</v>
      </c>
      <c r="AB346" s="36" t="s">
        <v>715</v>
      </c>
      <c r="AC346" s="37">
        <v>283453918</v>
      </c>
      <c r="AD346" s="37">
        <v>0</v>
      </c>
      <c r="AE346" s="46">
        <v>283453918</v>
      </c>
    </row>
    <row r="347" spans="27:31" ht="17.25" customHeight="1" x14ac:dyDescent="0.3">
      <c r="AA347" s="36">
        <v>16203</v>
      </c>
      <c r="AB347" s="36" t="s">
        <v>716</v>
      </c>
      <c r="AC347" s="37">
        <v>0</v>
      </c>
      <c r="AD347" s="37">
        <v>0</v>
      </c>
      <c r="AE347" s="46">
        <v>0</v>
      </c>
    </row>
    <row r="348" spans="27:31" ht="17.25" customHeight="1" x14ac:dyDescent="0.3">
      <c r="AA348" s="36">
        <v>16204</v>
      </c>
      <c r="AB348" s="36" t="s">
        <v>720</v>
      </c>
      <c r="AC348" s="37">
        <v>0</v>
      </c>
      <c r="AD348" s="37">
        <v>0</v>
      </c>
      <c r="AE348" s="46">
        <v>0</v>
      </c>
    </row>
    <row r="349" spans="27:31" ht="17.25" customHeight="1" x14ac:dyDescent="0.3">
      <c r="AA349" s="36">
        <v>16205</v>
      </c>
      <c r="AB349" s="36" t="s">
        <v>724</v>
      </c>
      <c r="AC349" s="37">
        <v>0</v>
      </c>
      <c r="AD349" s="37">
        <v>0</v>
      </c>
      <c r="AE349" s="46">
        <v>0</v>
      </c>
    </row>
    <row r="350" spans="27:31" ht="17.25" customHeight="1" x14ac:dyDescent="0.3">
      <c r="AA350" s="36">
        <v>16206</v>
      </c>
      <c r="AB350" s="36" t="s">
        <v>733</v>
      </c>
      <c r="AC350" s="37">
        <v>0</v>
      </c>
      <c r="AD350" s="37">
        <v>0</v>
      </c>
      <c r="AE350" s="46">
        <v>0</v>
      </c>
    </row>
    <row r="351" spans="27:31" ht="17.25" customHeight="1" x14ac:dyDescent="0.3">
      <c r="AA351" s="36">
        <v>16207</v>
      </c>
      <c r="AB351" s="36" t="s">
        <v>731</v>
      </c>
      <c r="AC351" s="37">
        <v>768621504</v>
      </c>
      <c r="AD351" s="37">
        <v>0</v>
      </c>
      <c r="AE351" s="46">
        <v>768621504</v>
      </c>
    </row>
    <row r="352" spans="27:31" ht="17.25" customHeight="1" x14ac:dyDescent="0.3">
      <c r="AA352" s="36">
        <v>16301</v>
      </c>
      <c r="AB352" s="36" t="s">
        <v>727</v>
      </c>
      <c r="AC352" s="37">
        <v>0</v>
      </c>
      <c r="AD352" s="37">
        <v>0</v>
      </c>
      <c r="AE352" s="46">
        <v>0</v>
      </c>
    </row>
    <row r="353" spans="27:31" ht="17.25" customHeight="1" x14ac:dyDescent="0.3">
      <c r="AA353" s="36">
        <v>16302</v>
      </c>
      <c r="AB353" s="36" t="s">
        <v>717</v>
      </c>
      <c r="AC353" s="37">
        <v>0</v>
      </c>
      <c r="AD353" s="37">
        <v>0</v>
      </c>
      <c r="AE353" s="46">
        <v>0</v>
      </c>
    </row>
    <row r="354" spans="27:31" ht="17.25" customHeight="1" x14ac:dyDescent="0.3">
      <c r="AA354" s="36">
        <v>16303</v>
      </c>
      <c r="AB354" s="36" t="s">
        <v>721</v>
      </c>
      <c r="AC354" s="37">
        <v>613340959</v>
      </c>
      <c r="AD354" s="37">
        <v>0</v>
      </c>
      <c r="AE354" s="46">
        <v>613340959</v>
      </c>
    </row>
    <row r="355" spans="27:31" ht="17.25" customHeight="1" x14ac:dyDescent="0.3">
      <c r="AA355" s="36">
        <v>16304</v>
      </c>
      <c r="AB355" s="36" t="s">
        <v>728</v>
      </c>
      <c r="AC355" s="37">
        <v>0</v>
      </c>
      <c r="AD355" s="37">
        <v>0</v>
      </c>
      <c r="AE355" s="46">
        <v>0</v>
      </c>
    </row>
    <row r="356" spans="27:31" ht="17.25" customHeight="1" x14ac:dyDescent="0.3">
      <c r="AA356" s="36">
        <v>16305</v>
      </c>
      <c r="AB356" s="36" t="s">
        <v>730</v>
      </c>
      <c r="AC356" s="37">
        <v>0</v>
      </c>
      <c r="AD356" s="37">
        <v>0</v>
      </c>
      <c r="AE356" s="46">
        <v>0</v>
      </c>
    </row>
    <row r="357" spans="27:31" ht="17.25" hidden="1" customHeight="1" x14ac:dyDescent="0.3">
      <c r="AE357" s="46"/>
    </row>
  </sheetData>
  <sheetProtection algorithmName="SHA-512" hashValue="jpbC/1CWlsjIYnEhf3S/tZ60TVrqzDFl7+AZHQ/EKm9BnjhA0C+W7d68NKZk7100y4zbdJOutUnUvShkq3IAOA==" saltValue="XxVwWKry80cBESP81G69Zw==" spinCount="100000" sheet="1" objects="1" scenarios="1"/>
  <mergeCells count="4">
    <mergeCell ref="A9:A10"/>
    <mergeCell ref="B9:B10"/>
    <mergeCell ref="N9:N10"/>
    <mergeCell ref="O9:O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48"/>
  <sheetViews>
    <sheetView showGridLines="0" topLeftCell="O1" workbookViewId="0">
      <selection activeCell="O1" sqref="O1"/>
    </sheetView>
  </sheetViews>
  <sheetFormatPr baseColWidth="10" defaultColWidth="0" defaultRowHeight="14.4" zeroHeight="1" x14ac:dyDescent="0.3"/>
  <cols>
    <col min="1" max="14" width="0" style="36" hidden="1" customWidth="1"/>
    <col min="15" max="15" width="11.44140625" style="36" customWidth="1"/>
    <col min="16" max="16" width="33.44140625" style="36" customWidth="1"/>
    <col min="17" max="18" width="11.44140625" style="36" customWidth="1"/>
    <col min="19" max="19" width="13.44140625" style="36" customWidth="1"/>
    <col min="20" max="16384" width="11.44140625" style="36" hidden="1"/>
  </cols>
  <sheetData>
    <row r="1" spans="1:19" x14ac:dyDescent="0.3">
      <c r="P1" s="33" t="str">
        <f>"Patentes comerciales "&amp;RIGHT('FIGEM 2025'!B2,4)-1</f>
        <v>Patentes comerciales 2023</v>
      </c>
    </row>
    <row r="2" spans="1:19" x14ac:dyDescent="0.3">
      <c r="A2" s="47" t="s">
        <v>928</v>
      </c>
      <c r="B2" s="49"/>
      <c r="C2" s="47">
        <v>1</v>
      </c>
      <c r="D2" s="47">
        <v>2</v>
      </c>
      <c r="E2" s="47">
        <v>3</v>
      </c>
      <c r="F2" s="47">
        <v>4</v>
      </c>
      <c r="G2" s="47">
        <v>5</v>
      </c>
      <c r="H2" s="47">
        <v>6</v>
      </c>
      <c r="I2" s="47">
        <v>7</v>
      </c>
      <c r="J2" s="47">
        <v>8</v>
      </c>
      <c r="K2" s="47">
        <v>9</v>
      </c>
      <c r="L2" s="47">
        <v>10</v>
      </c>
      <c r="M2" s="47">
        <v>11</v>
      </c>
      <c r="N2" s="47">
        <v>12</v>
      </c>
      <c r="O2" s="49"/>
      <c r="P2" s="33" t="s">
        <v>1731</v>
      </c>
      <c r="Q2" s="49"/>
      <c r="R2" s="49"/>
      <c r="S2" s="49"/>
    </row>
    <row r="3" spans="1:19" ht="86.4" x14ac:dyDescent="0.3">
      <c r="A3" s="48" t="s">
        <v>929</v>
      </c>
      <c r="B3" s="48" t="s">
        <v>930</v>
      </c>
      <c r="C3" s="48" t="s">
        <v>931</v>
      </c>
      <c r="D3" s="48" t="s">
        <v>932</v>
      </c>
      <c r="E3" s="48" t="s">
        <v>933</v>
      </c>
      <c r="F3" s="48" t="s">
        <v>934</v>
      </c>
      <c r="G3" s="48" t="s">
        <v>935</v>
      </c>
      <c r="H3" s="48" t="s">
        <v>936</v>
      </c>
      <c r="I3" s="48" t="s">
        <v>937</v>
      </c>
      <c r="J3" s="48" t="s">
        <v>938</v>
      </c>
      <c r="K3" s="48" t="s">
        <v>939</v>
      </c>
      <c r="L3" s="48" t="s">
        <v>940</v>
      </c>
      <c r="M3" s="48" t="s">
        <v>941</v>
      </c>
      <c r="N3" s="48" t="s">
        <v>942</v>
      </c>
      <c r="O3" s="61" t="s">
        <v>734</v>
      </c>
      <c r="P3" s="61" t="s">
        <v>930</v>
      </c>
      <c r="Q3" s="61" t="s">
        <v>943</v>
      </c>
      <c r="R3" s="61" t="s">
        <v>944</v>
      </c>
      <c r="S3" s="61" t="s">
        <v>945</v>
      </c>
    </row>
    <row r="4" spans="1:19" x14ac:dyDescent="0.3">
      <c r="A4" s="36">
        <v>1101</v>
      </c>
      <c r="B4" s="36" t="s">
        <v>393</v>
      </c>
      <c r="C4" s="36">
        <v>12997</v>
      </c>
      <c r="D4" s="36">
        <v>1100</v>
      </c>
      <c r="E4" s="36">
        <v>69</v>
      </c>
      <c r="F4" s="36">
        <v>1195</v>
      </c>
      <c r="G4" s="36">
        <v>560</v>
      </c>
      <c r="H4" s="36">
        <v>2330</v>
      </c>
      <c r="I4" s="36">
        <v>8572</v>
      </c>
      <c r="J4" s="36">
        <v>1615</v>
      </c>
      <c r="K4" s="36">
        <v>23</v>
      </c>
      <c r="L4" s="36">
        <v>0</v>
      </c>
      <c r="M4" s="36">
        <v>327</v>
      </c>
      <c r="N4" s="36">
        <v>71</v>
      </c>
      <c r="O4" s="48">
        <v>1101</v>
      </c>
      <c r="P4" s="48" t="s">
        <v>393</v>
      </c>
      <c r="Q4" s="48">
        <v>18251</v>
      </c>
      <c r="R4" s="48">
        <v>10608</v>
      </c>
      <c r="S4" s="36">
        <v>28859</v>
      </c>
    </row>
    <row r="5" spans="1:19" x14ac:dyDescent="0.3">
      <c r="A5" s="36">
        <v>1107</v>
      </c>
      <c r="B5" s="36" t="s">
        <v>390</v>
      </c>
      <c r="C5" s="36">
        <v>1709</v>
      </c>
      <c r="D5" s="36">
        <v>2389</v>
      </c>
      <c r="E5" s="36">
        <v>1846</v>
      </c>
      <c r="F5" s="36">
        <v>290</v>
      </c>
      <c r="G5" s="36">
        <v>2389</v>
      </c>
      <c r="H5" s="36">
        <v>375</v>
      </c>
      <c r="I5" s="36">
        <v>1133</v>
      </c>
      <c r="J5" s="36">
        <v>90</v>
      </c>
      <c r="K5" s="36">
        <v>42</v>
      </c>
      <c r="L5" s="36">
        <v>13</v>
      </c>
      <c r="M5" s="36">
        <v>882</v>
      </c>
      <c r="N5" s="36">
        <v>254</v>
      </c>
      <c r="O5" s="48">
        <v>1107</v>
      </c>
      <c r="P5" s="48" t="s">
        <v>390</v>
      </c>
      <c r="Q5" s="48">
        <v>8998</v>
      </c>
      <c r="R5" s="48">
        <v>2414</v>
      </c>
      <c r="S5" s="36">
        <v>11412</v>
      </c>
    </row>
    <row r="6" spans="1:19" x14ac:dyDescent="0.3">
      <c r="A6" s="36">
        <v>1401</v>
      </c>
      <c r="B6" s="36" t="s">
        <v>394</v>
      </c>
      <c r="C6" s="36">
        <v>278</v>
      </c>
      <c r="D6" s="36">
        <v>6</v>
      </c>
      <c r="E6" s="36">
        <v>62</v>
      </c>
      <c r="F6" s="36">
        <v>115</v>
      </c>
      <c r="G6" s="36">
        <v>154</v>
      </c>
      <c r="H6" s="36">
        <v>13</v>
      </c>
      <c r="I6" s="36">
        <v>76</v>
      </c>
      <c r="J6" s="36">
        <v>5</v>
      </c>
      <c r="K6" s="36">
        <v>32</v>
      </c>
      <c r="L6" s="36">
        <v>8</v>
      </c>
      <c r="M6" s="36">
        <v>66</v>
      </c>
      <c r="N6" s="36">
        <v>0</v>
      </c>
      <c r="O6" s="48">
        <v>1401</v>
      </c>
      <c r="P6" s="48" t="s">
        <v>394</v>
      </c>
      <c r="Q6" s="48">
        <v>628</v>
      </c>
      <c r="R6" s="48">
        <v>187</v>
      </c>
      <c r="S6" s="36">
        <v>815</v>
      </c>
    </row>
    <row r="7" spans="1:19" x14ac:dyDescent="0.3">
      <c r="A7" s="36">
        <v>1402</v>
      </c>
      <c r="B7" s="36" t="s">
        <v>395</v>
      </c>
      <c r="C7" s="36" t="s">
        <v>946</v>
      </c>
      <c r="D7" s="36" t="s">
        <v>946</v>
      </c>
      <c r="E7" s="36" t="s">
        <v>946</v>
      </c>
      <c r="F7" s="36" t="s">
        <v>946</v>
      </c>
      <c r="G7" s="36" t="s">
        <v>946</v>
      </c>
      <c r="H7" s="36" t="s">
        <v>946</v>
      </c>
      <c r="I7" s="36" t="s">
        <v>946</v>
      </c>
      <c r="J7" s="36" t="s">
        <v>946</v>
      </c>
      <c r="K7" s="36" t="s">
        <v>946</v>
      </c>
      <c r="L7" s="36" t="s">
        <v>946</v>
      </c>
      <c r="M7" s="36" t="s">
        <v>946</v>
      </c>
      <c r="N7" s="36" t="s">
        <v>946</v>
      </c>
      <c r="O7" s="48">
        <v>1402</v>
      </c>
      <c r="P7" s="48" t="s">
        <v>395</v>
      </c>
      <c r="Q7" s="48">
        <v>0</v>
      </c>
      <c r="R7" s="48">
        <v>0</v>
      </c>
      <c r="S7" s="36">
        <v>0</v>
      </c>
    </row>
    <row r="8" spans="1:19" x14ac:dyDescent="0.3">
      <c r="A8" s="36">
        <v>1403</v>
      </c>
      <c r="B8" s="36" t="s">
        <v>389</v>
      </c>
      <c r="C8" s="36">
        <v>4</v>
      </c>
      <c r="D8" s="36">
        <v>0</v>
      </c>
      <c r="E8" s="36">
        <v>0</v>
      </c>
      <c r="F8" s="36">
        <v>0</v>
      </c>
      <c r="G8" s="36">
        <v>0</v>
      </c>
      <c r="H8" s="36">
        <v>14</v>
      </c>
      <c r="I8" s="36">
        <v>0</v>
      </c>
      <c r="J8" s="36">
        <v>0</v>
      </c>
      <c r="K8" s="36">
        <v>0</v>
      </c>
      <c r="L8" s="36">
        <v>0</v>
      </c>
      <c r="M8" s="36">
        <v>0</v>
      </c>
      <c r="N8" s="36">
        <v>0</v>
      </c>
      <c r="O8" s="48">
        <v>1403</v>
      </c>
      <c r="P8" s="48" t="s">
        <v>389</v>
      </c>
      <c r="Q8" s="48">
        <v>18</v>
      </c>
      <c r="R8" s="48">
        <v>0</v>
      </c>
      <c r="S8" s="36">
        <v>18</v>
      </c>
    </row>
    <row r="9" spans="1:19" x14ac:dyDescent="0.3">
      <c r="A9" s="36">
        <v>1404</v>
      </c>
      <c r="B9" s="36" t="s">
        <v>391</v>
      </c>
      <c r="C9" s="36">
        <v>45</v>
      </c>
      <c r="D9" s="36">
        <v>1</v>
      </c>
      <c r="E9" s="36">
        <v>4</v>
      </c>
      <c r="F9" s="36">
        <v>19</v>
      </c>
      <c r="G9" s="36">
        <v>0</v>
      </c>
      <c r="H9" s="36">
        <v>0</v>
      </c>
      <c r="I9" s="36">
        <v>0</v>
      </c>
      <c r="J9" s="36">
        <v>0</v>
      </c>
      <c r="K9" s="36">
        <v>0</v>
      </c>
      <c r="L9" s="36">
        <v>0</v>
      </c>
      <c r="M9" s="36">
        <v>0</v>
      </c>
      <c r="N9" s="36">
        <v>0</v>
      </c>
      <c r="O9" s="48">
        <v>1404</v>
      </c>
      <c r="P9" s="48" t="s">
        <v>391</v>
      </c>
      <c r="Q9" s="48">
        <v>69</v>
      </c>
      <c r="R9" s="48">
        <v>0</v>
      </c>
      <c r="S9" s="36">
        <v>69</v>
      </c>
    </row>
    <row r="10" spans="1:19" x14ac:dyDescent="0.3">
      <c r="A10" s="36">
        <v>1405</v>
      </c>
      <c r="B10" s="36" t="s">
        <v>392</v>
      </c>
      <c r="C10" s="36" t="s">
        <v>946</v>
      </c>
      <c r="D10" s="36" t="s">
        <v>946</v>
      </c>
      <c r="E10" s="36" t="s">
        <v>946</v>
      </c>
      <c r="F10" s="36" t="s">
        <v>946</v>
      </c>
      <c r="G10" s="36" t="s">
        <v>946</v>
      </c>
      <c r="H10" s="36" t="s">
        <v>946</v>
      </c>
      <c r="I10" s="36" t="s">
        <v>946</v>
      </c>
      <c r="J10" s="36" t="s">
        <v>946</v>
      </c>
      <c r="K10" s="36" t="s">
        <v>946</v>
      </c>
      <c r="L10" s="36" t="s">
        <v>946</v>
      </c>
      <c r="M10" s="36" t="s">
        <v>946</v>
      </c>
      <c r="N10" s="36" t="s">
        <v>946</v>
      </c>
      <c r="O10" s="48">
        <v>1405</v>
      </c>
      <c r="P10" s="48" t="s">
        <v>392</v>
      </c>
      <c r="Q10" s="48">
        <v>0</v>
      </c>
      <c r="R10" s="48">
        <v>0</v>
      </c>
      <c r="S10" s="36">
        <v>0</v>
      </c>
    </row>
    <row r="11" spans="1:19" x14ac:dyDescent="0.3">
      <c r="A11" s="36">
        <v>2101</v>
      </c>
      <c r="B11" s="36" t="s">
        <v>396</v>
      </c>
      <c r="C11" s="36">
        <v>12427</v>
      </c>
      <c r="D11" s="36">
        <v>1335</v>
      </c>
      <c r="E11" s="36">
        <v>487</v>
      </c>
      <c r="F11" s="36">
        <v>1607</v>
      </c>
      <c r="G11" s="36">
        <v>3756</v>
      </c>
      <c r="H11" s="36">
        <v>1248</v>
      </c>
      <c r="I11" s="36">
        <v>7962</v>
      </c>
      <c r="J11" s="36">
        <v>1036</v>
      </c>
      <c r="K11" s="36">
        <v>310</v>
      </c>
      <c r="L11" s="36">
        <v>2</v>
      </c>
      <c r="M11" s="36">
        <v>4297</v>
      </c>
      <c r="N11" s="36">
        <v>93</v>
      </c>
      <c r="O11" s="48">
        <v>2101</v>
      </c>
      <c r="P11" s="48" t="s">
        <v>396</v>
      </c>
      <c r="Q11" s="48">
        <v>20860</v>
      </c>
      <c r="R11" s="48">
        <v>13700</v>
      </c>
      <c r="S11" s="36">
        <v>34560</v>
      </c>
    </row>
    <row r="12" spans="1:19" x14ac:dyDescent="0.3">
      <c r="A12" s="36">
        <v>2102</v>
      </c>
      <c r="B12" s="36" t="s">
        <v>397</v>
      </c>
      <c r="C12" s="36">
        <v>496</v>
      </c>
      <c r="D12" s="36">
        <v>11</v>
      </c>
      <c r="E12" s="36">
        <v>78</v>
      </c>
      <c r="F12" s="36">
        <v>110</v>
      </c>
      <c r="G12" s="36">
        <v>227</v>
      </c>
      <c r="H12" s="36">
        <v>71</v>
      </c>
      <c r="I12" s="36">
        <v>35</v>
      </c>
      <c r="J12" s="36">
        <v>0</v>
      </c>
      <c r="K12" s="36">
        <v>2</v>
      </c>
      <c r="L12" s="36">
        <v>0</v>
      </c>
      <c r="M12" s="36">
        <v>80</v>
      </c>
      <c r="N12" s="36">
        <v>4</v>
      </c>
      <c r="O12" s="48">
        <v>2102</v>
      </c>
      <c r="P12" s="48" t="s">
        <v>397</v>
      </c>
      <c r="Q12" s="48">
        <v>993</v>
      </c>
      <c r="R12" s="48">
        <v>121</v>
      </c>
      <c r="S12" s="36">
        <v>1114</v>
      </c>
    </row>
    <row r="13" spans="1:19" x14ac:dyDescent="0.3">
      <c r="A13" s="36">
        <v>2103</v>
      </c>
      <c r="B13" s="36" t="s">
        <v>398</v>
      </c>
      <c r="C13" s="36">
        <v>94</v>
      </c>
      <c r="D13" s="36">
        <v>0</v>
      </c>
      <c r="E13" s="36">
        <v>31</v>
      </c>
      <c r="F13" s="36">
        <v>15</v>
      </c>
      <c r="G13" s="36">
        <v>24</v>
      </c>
      <c r="H13" s="36">
        <v>1</v>
      </c>
      <c r="I13" s="36">
        <v>12</v>
      </c>
      <c r="J13" s="36">
        <v>0</v>
      </c>
      <c r="K13" s="36">
        <v>0</v>
      </c>
      <c r="L13" s="36">
        <v>0</v>
      </c>
      <c r="M13" s="36">
        <v>1</v>
      </c>
      <c r="N13" s="36">
        <v>5</v>
      </c>
      <c r="O13" s="48">
        <v>2103</v>
      </c>
      <c r="P13" s="48" t="s">
        <v>398</v>
      </c>
      <c r="Q13" s="48">
        <v>165</v>
      </c>
      <c r="R13" s="48">
        <v>18</v>
      </c>
      <c r="S13" s="36">
        <v>183</v>
      </c>
    </row>
    <row r="14" spans="1:19" x14ac:dyDescent="0.3">
      <c r="A14" s="36">
        <v>2104</v>
      </c>
      <c r="B14" s="36" t="s">
        <v>399</v>
      </c>
      <c r="C14" s="36" t="s">
        <v>946</v>
      </c>
      <c r="D14" s="36" t="s">
        <v>946</v>
      </c>
      <c r="E14" s="36" t="s">
        <v>946</v>
      </c>
      <c r="F14" s="36" t="s">
        <v>946</v>
      </c>
      <c r="G14" s="36" t="s">
        <v>946</v>
      </c>
      <c r="H14" s="36" t="s">
        <v>946</v>
      </c>
      <c r="I14" s="36" t="s">
        <v>946</v>
      </c>
      <c r="J14" s="36" t="s">
        <v>946</v>
      </c>
      <c r="K14" s="36" t="s">
        <v>946</v>
      </c>
      <c r="L14" s="36" t="s">
        <v>946</v>
      </c>
      <c r="M14" s="36" t="s">
        <v>946</v>
      </c>
      <c r="N14" s="36" t="s">
        <v>946</v>
      </c>
      <c r="O14" s="48">
        <v>2104</v>
      </c>
      <c r="P14" s="48" t="s">
        <v>399</v>
      </c>
      <c r="Q14" s="48">
        <v>0</v>
      </c>
      <c r="R14" s="48">
        <v>0</v>
      </c>
      <c r="S14" s="36">
        <v>0</v>
      </c>
    </row>
    <row r="15" spans="1:19" x14ac:dyDescent="0.3">
      <c r="A15" s="36">
        <v>2201</v>
      </c>
      <c r="B15" s="36" t="s">
        <v>400</v>
      </c>
      <c r="C15" s="36">
        <v>3847</v>
      </c>
      <c r="D15" s="36">
        <v>382</v>
      </c>
      <c r="E15" s="36">
        <v>173</v>
      </c>
      <c r="F15" s="36">
        <v>403</v>
      </c>
      <c r="G15" s="36">
        <v>554</v>
      </c>
      <c r="H15" s="36">
        <v>72</v>
      </c>
      <c r="I15" s="36">
        <v>663</v>
      </c>
      <c r="J15" s="36">
        <v>215</v>
      </c>
      <c r="K15" s="36">
        <v>18</v>
      </c>
      <c r="L15" s="36">
        <v>1</v>
      </c>
      <c r="M15" s="36">
        <v>152</v>
      </c>
      <c r="N15" s="36">
        <v>65</v>
      </c>
      <c r="O15" s="48">
        <v>2201</v>
      </c>
      <c r="P15" s="48" t="s">
        <v>400</v>
      </c>
      <c r="Q15" s="48">
        <v>5431</v>
      </c>
      <c r="R15" s="48">
        <v>1114</v>
      </c>
      <c r="S15" s="36">
        <v>6545</v>
      </c>
    </row>
    <row r="16" spans="1:19" x14ac:dyDescent="0.3">
      <c r="A16" s="36">
        <v>2202</v>
      </c>
      <c r="B16" s="36" t="s">
        <v>401</v>
      </c>
      <c r="C16" s="36">
        <v>13</v>
      </c>
      <c r="D16" s="36">
        <v>0</v>
      </c>
      <c r="E16" s="36">
        <v>2</v>
      </c>
      <c r="F16" s="36">
        <v>3</v>
      </c>
      <c r="G16" s="36">
        <v>0</v>
      </c>
      <c r="H16" s="36">
        <v>3</v>
      </c>
      <c r="I16" s="36">
        <v>0</v>
      </c>
      <c r="J16" s="36">
        <v>0</v>
      </c>
      <c r="K16" s="36">
        <v>0</v>
      </c>
      <c r="L16" s="36">
        <v>0</v>
      </c>
      <c r="M16" s="36">
        <v>0</v>
      </c>
      <c r="N16" s="36">
        <v>0</v>
      </c>
      <c r="O16" s="48">
        <v>2202</v>
      </c>
      <c r="P16" s="48" t="s">
        <v>401</v>
      </c>
      <c r="Q16" s="48">
        <v>21</v>
      </c>
      <c r="R16" s="48">
        <v>0</v>
      </c>
      <c r="S16" s="36">
        <v>21</v>
      </c>
    </row>
    <row r="17" spans="1:19" x14ac:dyDescent="0.3">
      <c r="A17" s="36">
        <v>2203</v>
      </c>
      <c r="B17" s="36" t="s">
        <v>402</v>
      </c>
      <c r="C17" s="36">
        <v>953</v>
      </c>
      <c r="D17" s="36">
        <v>56</v>
      </c>
      <c r="E17" s="36">
        <v>10</v>
      </c>
      <c r="F17" s="36">
        <v>216</v>
      </c>
      <c r="G17" s="36">
        <v>0</v>
      </c>
      <c r="H17" s="36">
        <v>39</v>
      </c>
      <c r="I17" s="36">
        <v>1936</v>
      </c>
      <c r="J17" s="36">
        <v>102</v>
      </c>
      <c r="K17" s="36">
        <v>0</v>
      </c>
      <c r="L17" s="36">
        <v>0</v>
      </c>
      <c r="M17" s="36">
        <v>0</v>
      </c>
      <c r="N17" s="36">
        <v>0</v>
      </c>
      <c r="O17" s="48">
        <v>2203</v>
      </c>
      <c r="P17" s="48" t="s">
        <v>402</v>
      </c>
      <c r="Q17" s="48">
        <v>1274</v>
      </c>
      <c r="R17" s="48">
        <v>2038</v>
      </c>
      <c r="S17" s="36">
        <v>3312</v>
      </c>
    </row>
    <row r="18" spans="1:19" x14ac:dyDescent="0.3">
      <c r="A18" s="36">
        <v>2301</v>
      </c>
      <c r="B18" s="36" t="s">
        <v>403</v>
      </c>
      <c r="C18" s="36">
        <v>578</v>
      </c>
      <c r="D18" s="36">
        <v>18</v>
      </c>
      <c r="E18" s="36">
        <v>20</v>
      </c>
      <c r="F18" s="36">
        <v>158</v>
      </c>
      <c r="G18" s="36">
        <v>76</v>
      </c>
      <c r="H18" s="36">
        <v>51</v>
      </c>
      <c r="I18" s="36">
        <v>301</v>
      </c>
      <c r="J18" s="36">
        <v>32</v>
      </c>
      <c r="K18" s="36">
        <v>8</v>
      </c>
      <c r="L18" s="36">
        <v>5</v>
      </c>
      <c r="M18" s="36">
        <v>57</v>
      </c>
      <c r="N18" s="36">
        <v>7</v>
      </c>
      <c r="O18" s="48">
        <v>2301</v>
      </c>
      <c r="P18" s="48" t="s">
        <v>403</v>
      </c>
      <c r="Q18" s="48">
        <v>901</v>
      </c>
      <c r="R18" s="48">
        <v>410</v>
      </c>
      <c r="S18" s="36">
        <v>1311</v>
      </c>
    </row>
    <row r="19" spans="1:19" x14ac:dyDescent="0.3">
      <c r="A19" s="36">
        <v>2302</v>
      </c>
      <c r="B19" s="36" t="s">
        <v>404</v>
      </c>
      <c r="C19" s="36">
        <v>189</v>
      </c>
      <c r="D19" s="36">
        <v>1</v>
      </c>
      <c r="E19" s="36">
        <v>5</v>
      </c>
      <c r="F19" s="36">
        <v>58</v>
      </c>
      <c r="G19" s="36">
        <v>0</v>
      </c>
      <c r="H19" s="36">
        <v>0</v>
      </c>
      <c r="I19" s="36">
        <v>8</v>
      </c>
      <c r="J19" s="36">
        <v>0</v>
      </c>
      <c r="K19" s="36">
        <v>0</v>
      </c>
      <c r="L19" s="36">
        <v>0</v>
      </c>
      <c r="M19" s="36">
        <v>0</v>
      </c>
      <c r="N19" s="36">
        <v>0</v>
      </c>
      <c r="O19" s="48">
        <v>2302</v>
      </c>
      <c r="P19" s="48" t="s">
        <v>404</v>
      </c>
      <c r="Q19" s="48">
        <v>253</v>
      </c>
      <c r="R19" s="48">
        <v>8</v>
      </c>
      <c r="S19" s="36">
        <v>261</v>
      </c>
    </row>
    <row r="20" spans="1:19" x14ac:dyDescent="0.3">
      <c r="A20" s="36">
        <v>3101</v>
      </c>
      <c r="B20" s="36" t="s">
        <v>406</v>
      </c>
      <c r="C20" s="36">
        <v>4785</v>
      </c>
      <c r="D20" s="36">
        <v>467</v>
      </c>
      <c r="E20" s="36">
        <v>194</v>
      </c>
      <c r="F20" s="36">
        <v>954</v>
      </c>
      <c r="G20" s="36">
        <v>1496</v>
      </c>
      <c r="H20" s="36">
        <v>449</v>
      </c>
      <c r="I20" s="36">
        <v>114</v>
      </c>
      <c r="J20" s="36">
        <v>1</v>
      </c>
      <c r="K20" s="36">
        <v>9</v>
      </c>
      <c r="L20" s="36">
        <v>7</v>
      </c>
      <c r="M20" s="36">
        <v>43</v>
      </c>
      <c r="N20" s="36">
        <v>0</v>
      </c>
      <c r="O20" s="48">
        <v>3101</v>
      </c>
      <c r="P20" s="48" t="s">
        <v>406</v>
      </c>
      <c r="Q20" s="48">
        <v>8345</v>
      </c>
      <c r="R20" s="48">
        <v>174</v>
      </c>
      <c r="S20" s="36">
        <v>8519</v>
      </c>
    </row>
    <row r="21" spans="1:19" x14ac:dyDescent="0.3">
      <c r="A21" s="36">
        <v>3102</v>
      </c>
      <c r="B21" s="36" t="s">
        <v>407</v>
      </c>
      <c r="C21" s="36">
        <v>797</v>
      </c>
      <c r="D21" s="36">
        <v>63</v>
      </c>
      <c r="E21" s="36">
        <v>42</v>
      </c>
      <c r="F21" s="36">
        <v>292</v>
      </c>
      <c r="G21" s="36">
        <v>614</v>
      </c>
      <c r="H21" s="36">
        <v>82</v>
      </c>
      <c r="I21" s="36">
        <v>185</v>
      </c>
      <c r="J21" s="36">
        <v>44</v>
      </c>
      <c r="K21" s="36">
        <v>14</v>
      </c>
      <c r="L21" s="36">
        <v>0</v>
      </c>
      <c r="M21" s="36">
        <v>436</v>
      </c>
      <c r="N21" s="36">
        <v>3</v>
      </c>
      <c r="O21" s="48">
        <v>3102</v>
      </c>
      <c r="P21" s="48" t="s">
        <v>407</v>
      </c>
      <c r="Q21" s="48">
        <v>1890</v>
      </c>
      <c r="R21" s="48">
        <v>682</v>
      </c>
      <c r="S21" s="36">
        <v>2572</v>
      </c>
    </row>
    <row r="22" spans="1:19" x14ac:dyDescent="0.3">
      <c r="A22" s="36">
        <v>3103</v>
      </c>
      <c r="B22" s="36" t="s">
        <v>408</v>
      </c>
      <c r="C22" s="36">
        <v>497</v>
      </c>
      <c r="D22" s="36">
        <v>10</v>
      </c>
      <c r="E22" s="36">
        <v>42</v>
      </c>
      <c r="F22" s="36">
        <v>149</v>
      </c>
      <c r="G22" s="36">
        <v>140</v>
      </c>
      <c r="H22" s="36">
        <v>56</v>
      </c>
      <c r="I22" s="36">
        <v>7</v>
      </c>
      <c r="J22" s="36">
        <v>2</v>
      </c>
      <c r="K22" s="36">
        <v>0</v>
      </c>
      <c r="L22" s="36">
        <v>4</v>
      </c>
      <c r="M22" s="36">
        <v>133</v>
      </c>
      <c r="N22" s="36">
        <v>35</v>
      </c>
      <c r="O22" s="48">
        <v>3103</v>
      </c>
      <c r="P22" s="48" t="s">
        <v>408</v>
      </c>
      <c r="Q22" s="48">
        <v>894</v>
      </c>
      <c r="R22" s="48">
        <v>181</v>
      </c>
      <c r="S22" s="36">
        <v>1075</v>
      </c>
    </row>
    <row r="23" spans="1:19" x14ac:dyDescent="0.3">
      <c r="A23" s="36">
        <v>3201</v>
      </c>
      <c r="B23" s="36" t="s">
        <v>405</v>
      </c>
      <c r="C23" s="36">
        <v>574</v>
      </c>
      <c r="D23" s="36">
        <v>24</v>
      </c>
      <c r="E23" s="36">
        <v>48</v>
      </c>
      <c r="F23" s="36">
        <v>162</v>
      </c>
      <c r="G23" s="36">
        <v>44</v>
      </c>
      <c r="H23" s="36">
        <v>297</v>
      </c>
      <c r="I23" s="36">
        <v>142</v>
      </c>
      <c r="J23" s="36">
        <v>22</v>
      </c>
      <c r="K23" s="36">
        <v>32</v>
      </c>
      <c r="L23" s="36">
        <v>10</v>
      </c>
      <c r="M23" s="36">
        <v>0</v>
      </c>
      <c r="N23" s="36">
        <v>273</v>
      </c>
      <c r="O23" s="48">
        <v>3201</v>
      </c>
      <c r="P23" s="48" t="s">
        <v>405</v>
      </c>
      <c r="Q23" s="48">
        <v>1149</v>
      </c>
      <c r="R23" s="48">
        <v>479</v>
      </c>
      <c r="S23" s="36">
        <v>1628</v>
      </c>
    </row>
    <row r="24" spans="1:19" x14ac:dyDescent="0.3">
      <c r="A24" s="36">
        <v>3202</v>
      </c>
      <c r="B24" s="36" t="s">
        <v>409</v>
      </c>
      <c r="C24" s="36">
        <v>872</v>
      </c>
      <c r="D24" s="36">
        <v>45</v>
      </c>
      <c r="E24" s="36">
        <v>133</v>
      </c>
      <c r="F24" s="36">
        <v>248</v>
      </c>
      <c r="G24" s="36">
        <v>50</v>
      </c>
      <c r="H24" s="36">
        <v>122</v>
      </c>
      <c r="I24" s="36">
        <v>89</v>
      </c>
      <c r="J24" s="36">
        <v>22</v>
      </c>
      <c r="K24" s="36">
        <v>15</v>
      </c>
      <c r="L24" s="36">
        <v>1</v>
      </c>
      <c r="M24" s="36">
        <v>2</v>
      </c>
      <c r="N24" s="36">
        <v>12</v>
      </c>
      <c r="O24" s="48">
        <v>3202</v>
      </c>
      <c r="P24" s="48" t="s">
        <v>409</v>
      </c>
      <c r="Q24" s="48">
        <v>1470</v>
      </c>
      <c r="R24" s="48">
        <v>141</v>
      </c>
      <c r="S24" s="36">
        <v>1611</v>
      </c>
    </row>
    <row r="25" spans="1:19" x14ac:dyDescent="0.3">
      <c r="A25" s="36">
        <v>3301</v>
      </c>
      <c r="B25" s="36" t="s">
        <v>410</v>
      </c>
      <c r="C25" s="36">
        <v>2231</v>
      </c>
      <c r="D25" s="36">
        <v>215</v>
      </c>
      <c r="E25" s="36">
        <v>104</v>
      </c>
      <c r="F25" s="36">
        <v>589</v>
      </c>
      <c r="G25" s="36">
        <v>0</v>
      </c>
      <c r="H25" s="36">
        <v>140</v>
      </c>
      <c r="I25" s="36">
        <v>378</v>
      </c>
      <c r="J25" s="36">
        <v>49</v>
      </c>
      <c r="K25" s="36">
        <v>11</v>
      </c>
      <c r="L25" s="36">
        <v>23</v>
      </c>
      <c r="M25" s="36">
        <v>0</v>
      </c>
      <c r="N25" s="36">
        <v>0</v>
      </c>
      <c r="O25" s="48">
        <v>3301</v>
      </c>
      <c r="P25" s="48" t="s">
        <v>410</v>
      </c>
      <c r="Q25" s="48">
        <v>3279</v>
      </c>
      <c r="R25" s="48">
        <v>461</v>
      </c>
      <c r="S25" s="36">
        <v>3740</v>
      </c>
    </row>
    <row r="26" spans="1:19" x14ac:dyDescent="0.3">
      <c r="A26" s="36">
        <v>3302</v>
      </c>
      <c r="B26" s="36" t="s">
        <v>411</v>
      </c>
      <c r="C26" s="36">
        <v>121</v>
      </c>
      <c r="D26" s="36">
        <v>8</v>
      </c>
      <c r="E26" s="36">
        <v>14</v>
      </c>
      <c r="F26" s="36">
        <v>62</v>
      </c>
      <c r="G26" s="36">
        <v>0</v>
      </c>
      <c r="H26" s="36">
        <v>19</v>
      </c>
      <c r="I26" s="36">
        <v>46</v>
      </c>
      <c r="J26" s="36">
        <v>0</v>
      </c>
      <c r="K26" s="36">
        <v>5</v>
      </c>
      <c r="L26" s="36">
        <v>0</v>
      </c>
      <c r="M26" s="36">
        <v>0</v>
      </c>
      <c r="N26" s="36">
        <v>0</v>
      </c>
      <c r="O26" s="48">
        <v>3302</v>
      </c>
      <c r="P26" s="48" t="s">
        <v>411</v>
      </c>
      <c r="Q26" s="48">
        <v>224</v>
      </c>
      <c r="R26" s="48">
        <v>51</v>
      </c>
      <c r="S26" s="36">
        <v>275</v>
      </c>
    </row>
    <row r="27" spans="1:19" x14ac:dyDescent="0.3">
      <c r="A27" s="36">
        <v>3303</v>
      </c>
      <c r="B27" s="36" t="s">
        <v>412</v>
      </c>
      <c r="C27" s="36">
        <v>93</v>
      </c>
      <c r="D27" s="36">
        <v>5</v>
      </c>
      <c r="E27" s="36">
        <v>17</v>
      </c>
      <c r="F27" s="36">
        <v>24</v>
      </c>
      <c r="G27" s="36">
        <v>0</v>
      </c>
      <c r="H27" s="36">
        <v>0</v>
      </c>
      <c r="I27" s="36">
        <v>95</v>
      </c>
      <c r="J27" s="36">
        <v>12</v>
      </c>
      <c r="K27" s="36">
        <v>6</v>
      </c>
      <c r="L27" s="36">
        <v>0</v>
      </c>
      <c r="M27" s="36">
        <v>0</v>
      </c>
      <c r="N27" s="36">
        <v>0</v>
      </c>
      <c r="O27" s="48">
        <v>3303</v>
      </c>
      <c r="P27" s="48" t="s">
        <v>412</v>
      </c>
      <c r="Q27" s="48">
        <v>139</v>
      </c>
      <c r="R27" s="48">
        <v>113</v>
      </c>
      <c r="S27" s="36">
        <v>252</v>
      </c>
    </row>
    <row r="28" spans="1:19" x14ac:dyDescent="0.3">
      <c r="A28" s="36">
        <v>3304</v>
      </c>
      <c r="B28" s="36" t="s">
        <v>413</v>
      </c>
      <c r="C28" s="36">
        <v>341</v>
      </c>
      <c r="D28" s="36">
        <v>17</v>
      </c>
      <c r="E28" s="36">
        <v>8</v>
      </c>
      <c r="F28" s="36">
        <v>69</v>
      </c>
      <c r="G28" s="36">
        <v>0</v>
      </c>
      <c r="H28" s="36">
        <v>32</v>
      </c>
      <c r="I28" s="36">
        <v>4</v>
      </c>
      <c r="J28" s="36">
        <v>4</v>
      </c>
      <c r="K28" s="36">
        <v>1</v>
      </c>
      <c r="L28" s="36">
        <v>0</v>
      </c>
      <c r="M28" s="36">
        <v>0</v>
      </c>
      <c r="N28" s="36">
        <v>10</v>
      </c>
      <c r="O28" s="48">
        <v>3304</v>
      </c>
      <c r="P28" s="48" t="s">
        <v>413</v>
      </c>
      <c r="Q28" s="48">
        <v>467</v>
      </c>
      <c r="R28" s="48">
        <v>19</v>
      </c>
      <c r="S28" s="36">
        <v>486</v>
      </c>
    </row>
    <row r="29" spans="1:19" x14ac:dyDescent="0.3">
      <c r="A29" s="36">
        <v>4101</v>
      </c>
      <c r="B29" s="36" t="s">
        <v>414</v>
      </c>
      <c r="C29" s="36">
        <v>12034</v>
      </c>
      <c r="D29" s="36">
        <v>1575</v>
      </c>
      <c r="E29" s="36">
        <v>317</v>
      </c>
      <c r="F29" s="36">
        <v>995</v>
      </c>
      <c r="G29" s="36">
        <v>0</v>
      </c>
      <c r="H29" s="36">
        <v>16299</v>
      </c>
      <c r="I29" s="36">
        <v>7821</v>
      </c>
      <c r="J29" s="36">
        <v>1769</v>
      </c>
      <c r="K29" s="36">
        <v>196</v>
      </c>
      <c r="L29" s="36">
        <v>93</v>
      </c>
      <c r="M29" s="36">
        <v>0</v>
      </c>
      <c r="N29" s="36">
        <v>0</v>
      </c>
      <c r="O29" s="48">
        <v>4101</v>
      </c>
      <c r="P29" s="48" t="s">
        <v>414</v>
      </c>
      <c r="Q29" s="48">
        <v>31220</v>
      </c>
      <c r="R29" s="48">
        <v>9879</v>
      </c>
      <c r="S29" s="36">
        <v>41099</v>
      </c>
    </row>
    <row r="30" spans="1:19" x14ac:dyDescent="0.3">
      <c r="A30" s="36">
        <v>4102</v>
      </c>
      <c r="B30" s="36" t="s">
        <v>415</v>
      </c>
      <c r="C30" s="36">
        <v>4775</v>
      </c>
      <c r="D30" s="36">
        <v>389</v>
      </c>
      <c r="E30" s="36">
        <v>225</v>
      </c>
      <c r="F30" s="36">
        <v>547</v>
      </c>
      <c r="G30" s="36">
        <v>0</v>
      </c>
      <c r="H30" s="36">
        <v>380</v>
      </c>
      <c r="I30" s="36">
        <v>1868</v>
      </c>
      <c r="J30" s="36">
        <v>426</v>
      </c>
      <c r="K30" s="36">
        <v>59</v>
      </c>
      <c r="L30" s="36">
        <v>58</v>
      </c>
      <c r="M30" s="36">
        <v>0</v>
      </c>
      <c r="N30" s="36">
        <v>187</v>
      </c>
      <c r="O30" s="48">
        <v>4102</v>
      </c>
      <c r="P30" s="48" t="s">
        <v>415</v>
      </c>
      <c r="Q30" s="48">
        <v>6316</v>
      </c>
      <c r="R30" s="48">
        <v>2598</v>
      </c>
      <c r="S30" s="36">
        <v>8914</v>
      </c>
    </row>
    <row r="31" spans="1:19" x14ac:dyDescent="0.3">
      <c r="A31" s="36">
        <v>4103</v>
      </c>
      <c r="B31" s="36" t="s">
        <v>416</v>
      </c>
      <c r="C31" s="36">
        <v>228</v>
      </c>
      <c r="D31" s="36">
        <v>8</v>
      </c>
      <c r="E31" s="36">
        <v>9</v>
      </c>
      <c r="F31" s="36">
        <v>53</v>
      </c>
      <c r="G31" s="36">
        <v>0</v>
      </c>
      <c r="H31" s="36">
        <v>23</v>
      </c>
      <c r="I31" s="36">
        <v>91</v>
      </c>
      <c r="J31" s="36">
        <v>18</v>
      </c>
      <c r="K31" s="36">
        <v>6</v>
      </c>
      <c r="L31" s="36">
        <v>0</v>
      </c>
      <c r="M31" s="36">
        <v>0</v>
      </c>
      <c r="N31" s="36">
        <v>12</v>
      </c>
      <c r="O31" s="48">
        <v>4103</v>
      </c>
      <c r="P31" s="48" t="s">
        <v>416</v>
      </c>
      <c r="Q31" s="48">
        <v>321</v>
      </c>
      <c r="R31" s="48">
        <v>127</v>
      </c>
      <c r="S31" s="36">
        <v>448</v>
      </c>
    </row>
    <row r="32" spans="1:19" x14ac:dyDescent="0.3">
      <c r="A32" s="36">
        <v>4104</v>
      </c>
      <c r="B32" s="36" t="s">
        <v>417</v>
      </c>
      <c r="C32" s="36">
        <v>106</v>
      </c>
      <c r="D32" s="36">
        <v>0</v>
      </c>
      <c r="E32" s="36">
        <v>11</v>
      </c>
      <c r="F32" s="36">
        <v>39</v>
      </c>
      <c r="G32" s="36">
        <v>0</v>
      </c>
      <c r="H32" s="36">
        <v>12</v>
      </c>
      <c r="I32" s="36">
        <v>4</v>
      </c>
      <c r="J32" s="36">
        <v>0</v>
      </c>
      <c r="K32" s="36">
        <v>1</v>
      </c>
      <c r="L32" s="36">
        <v>2</v>
      </c>
      <c r="M32" s="36">
        <v>0</v>
      </c>
      <c r="N32" s="36">
        <v>0</v>
      </c>
      <c r="O32" s="48">
        <v>4104</v>
      </c>
      <c r="P32" s="48" t="s">
        <v>417</v>
      </c>
      <c r="Q32" s="48">
        <v>168</v>
      </c>
      <c r="R32" s="48">
        <v>7</v>
      </c>
      <c r="S32" s="36">
        <v>175</v>
      </c>
    </row>
    <row r="33" spans="1:19" x14ac:dyDescent="0.3">
      <c r="A33" s="36">
        <v>4105</v>
      </c>
      <c r="B33" s="36" t="s">
        <v>418</v>
      </c>
      <c r="C33" s="36">
        <v>224</v>
      </c>
      <c r="D33" s="36">
        <v>5</v>
      </c>
      <c r="E33" s="36">
        <v>11</v>
      </c>
      <c r="F33" s="36">
        <v>64</v>
      </c>
      <c r="G33" s="36">
        <v>0</v>
      </c>
      <c r="H33" s="36">
        <v>32</v>
      </c>
      <c r="I33" s="36">
        <v>116</v>
      </c>
      <c r="J33" s="36">
        <v>24</v>
      </c>
      <c r="K33" s="36">
        <v>2</v>
      </c>
      <c r="L33" s="36">
        <v>0</v>
      </c>
      <c r="M33" s="36">
        <v>0</v>
      </c>
      <c r="N33" s="36">
        <v>1</v>
      </c>
      <c r="O33" s="48">
        <v>4105</v>
      </c>
      <c r="P33" s="48" t="s">
        <v>418</v>
      </c>
      <c r="Q33" s="48">
        <v>336</v>
      </c>
      <c r="R33" s="48">
        <v>143</v>
      </c>
      <c r="S33" s="36">
        <v>479</v>
      </c>
    </row>
    <row r="34" spans="1:19" x14ac:dyDescent="0.3">
      <c r="A34" s="36">
        <v>4106</v>
      </c>
      <c r="B34" s="36" t="s">
        <v>419</v>
      </c>
      <c r="C34" s="36">
        <v>2132</v>
      </c>
      <c r="D34" s="36">
        <v>114</v>
      </c>
      <c r="E34" s="36">
        <v>113</v>
      </c>
      <c r="F34" s="36">
        <v>290</v>
      </c>
      <c r="G34" s="36">
        <v>0</v>
      </c>
      <c r="H34" s="36" t="s">
        <v>946</v>
      </c>
      <c r="I34" s="36">
        <v>230</v>
      </c>
      <c r="J34" s="36">
        <v>24</v>
      </c>
      <c r="K34" s="36">
        <v>8</v>
      </c>
      <c r="L34" s="36">
        <v>6</v>
      </c>
      <c r="M34" s="36">
        <v>0</v>
      </c>
      <c r="N34" s="36" t="s">
        <v>946</v>
      </c>
      <c r="O34" s="48">
        <v>4106</v>
      </c>
      <c r="P34" s="48" t="s">
        <v>419</v>
      </c>
      <c r="Q34" s="48">
        <v>2649</v>
      </c>
      <c r="R34" s="48">
        <v>268</v>
      </c>
      <c r="S34" s="36">
        <v>2917</v>
      </c>
    </row>
    <row r="35" spans="1:19" x14ac:dyDescent="0.3">
      <c r="A35" s="36">
        <v>4201</v>
      </c>
      <c r="B35" s="36" t="s">
        <v>420</v>
      </c>
      <c r="C35" s="36" t="s">
        <v>946</v>
      </c>
      <c r="D35" s="36" t="s">
        <v>946</v>
      </c>
      <c r="E35" s="36" t="s">
        <v>946</v>
      </c>
      <c r="F35" s="36" t="s">
        <v>946</v>
      </c>
      <c r="G35" s="36" t="s">
        <v>946</v>
      </c>
      <c r="H35" s="36" t="s">
        <v>946</v>
      </c>
      <c r="I35" s="36" t="s">
        <v>946</v>
      </c>
      <c r="J35" s="36" t="s">
        <v>946</v>
      </c>
      <c r="K35" s="36" t="s">
        <v>946</v>
      </c>
      <c r="L35" s="36" t="s">
        <v>946</v>
      </c>
      <c r="M35" s="36" t="s">
        <v>946</v>
      </c>
      <c r="N35" s="36" t="s">
        <v>946</v>
      </c>
      <c r="O35" s="48">
        <v>4201</v>
      </c>
      <c r="P35" s="48" t="s">
        <v>420</v>
      </c>
      <c r="Q35" s="48">
        <v>0</v>
      </c>
      <c r="R35" s="48">
        <v>0</v>
      </c>
      <c r="S35" s="36">
        <v>0</v>
      </c>
    </row>
    <row r="36" spans="1:19" x14ac:dyDescent="0.3">
      <c r="A36" s="36">
        <v>4202</v>
      </c>
      <c r="B36" s="36" t="s">
        <v>421</v>
      </c>
      <c r="C36" s="36">
        <v>394</v>
      </c>
      <c r="D36" s="36">
        <v>37</v>
      </c>
      <c r="E36" s="36">
        <v>15</v>
      </c>
      <c r="F36" s="36">
        <v>103</v>
      </c>
      <c r="G36" s="36">
        <v>389</v>
      </c>
      <c r="H36" s="36">
        <v>7</v>
      </c>
      <c r="I36" s="36">
        <v>27</v>
      </c>
      <c r="J36" s="36">
        <v>23</v>
      </c>
      <c r="K36" s="36">
        <v>1</v>
      </c>
      <c r="L36" s="36">
        <v>0</v>
      </c>
      <c r="M36" s="36">
        <v>53</v>
      </c>
      <c r="N36" s="36">
        <v>3</v>
      </c>
      <c r="O36" s="48">
        <v>4202</v>
      </c>
      <c r="P36" s="48" t="s">
        <v>421</v>
      </c>
      <c r="Q36" s="48">
        <v>945</v>
      </c>
      <c r="R36" s="48">
        <v>107</v>
      </c>
      <c r="S36" s="36">
        <v>1052</v>
      </c>
    </row>
    <row r="37" spans="1:19" x14ac:dyDescent="0.3">
      <c r="A37" s="36">
        <v>4203</v>
      </c>
      <c r="B37" s="36" t="s">
        <v>422</v>
      </c>
      <c r="C37" s="36">
        <v>1893</v>
      </c>
      <c r="D37" s="36">
        <v>124</v>
      </c>
      <c r="E37" s="36">
        <v>12</v>
      </c>
      <c r="F37" s="36">
        <v>336</v>
      </c>
      <c r="G37" s="36">
        <v>64</v>
      </c>
      <c r="H37" s="36">
        <v>462</v>
      </c>
      <c r="I37" s="36">
        <v>573</v>
      </c>
      <c r="J37" s="36">
        <v>85</v>
      </c>
      <c r="K37" s="36">
        <v>0</v>
      </c>
      <c r="L37" s="36">
        <v>18</v>
      </c>
      <c r="M37" s="36">
        <v>12</v>
      </c>
      <c r="N37" s="36">
        <v>174</v>
      </c>
      <c r="O37" s="48">
        <v>4203</v>
      </c>
      <c r="P37" s="48" t="s">
        <v>422</v>
      </c>
      <c r="Q37" s="48">
        <v>2891</v>
      </c>
      <c r="R37" s="48">
        <v>862</v>
      </c>
      <c r="S37" s="36">
        <v>3753</v>
      </c>
    </row>
    <row r="38" spans="1:19" x14ac:dyDescent="0.3">
      <c r="A38" s="36">
        <v>4204</v>
      </c>
      <c r="B38" s="36" t="s">
        <v>423</v>
      </c>
      <c r="C38" s="36" t="s">
        <v>946</v>
      </c>
      <c r="D38" s="36" t="s">
        <v>946</v>
      </c>
      <c r="E38" s="36" t="s">
        <v>946</v>
      </c>
      <c r="F38" s="36" t="s">
        <v>946</v>
      </c>
      <c r="G38" s="36" t="s">
        <v>946</v>
      </c>
      <c r="H38" s="36" t="s">
        <v>946</v>
      </c>
      <c r="I38" s="36" t="s">
        <v>946</v>
      </c>
      <c r="J38" s="36" t="s">
        <v>946</v>
      </c>
      <c r="K38" s="36" t="s">
        <v>946</v>
      </c>
      <c r="L38" s="36" t="s">
        <v>946</v>
      </c>
      <c r="M38" s="36" t="s">
        <v>946</v>
      </c>
      <c r="N38" s="36" t="s">
        <v>946</v>
      </c>
      <c r="O38" s="48">
        <v>4204</v>
      </c>
      <c r="P38" s="48" t="s">
        <v>423</v>
      </c>
      <c r="Q38" s="48">
        <v>0</v>
      </c>
      <c r="R38" s="48">
        <v>0</v>
      </c>
      <c r="S38" s="36">
        <v>0</v>
      </c>
    </row>
    <row r="39" spans="1:19" x14ac:dyDescent="0.3">
      <c r="A39" s="36">
        <v>4301</v>
      </c>
      <c r="B39" s="36" t="s">
        <v>424</v>
      </c>
      <c r="C39" s="36">
        <v>3629</v>
      </c>
      <c r="D39" s="36">
        <v>482</v>
      </c>
      <c r="E39" s="36">
        <v>446</v>
      </c>
      <c r="F39" s="36">
        <v>815</v>
      </c>
      <c r="G39" s="36">
        <v>740</v>
      </c>
      <c r="H39" s="36">
        <v>145</v>
      </c>
      <c r="I39" s="36">
        <v>1585</v>
      </c>
      <c r="J39" s="36">
        <v>241</v>
      </c>
      <c r="K39" s="36">
        <v>214</v>
      </c>
      <c r="L39" s="36">
        <v>24</v>
      </c>
      <c r="M39" s="36">
        <v>2703</v>
      </c>
      <c r="N39" s="36">
        <v>0</v>
      </c>
      <c r="O39" s="48">
        <v>4301</v>
      </c>
      <c r="P39" s="48" t="s">
        <v>424</v>
      </c>
      <c r="Q39" s="48">
        <v>6257</v>
      </c>
      <c r="R39" s="48">
        <v>4767</v>
      </c>
      <c r="S39" s="36">
        <v>11024</v>
      </c>
    </row>
    <row r="40" spans="1:19" x14ac:dyDescent="0.3">
      <c r="A40" s="36">
        <v>4302</v>
      </c>
      <c r="B40" s="36" t="s">
        <v>425</v>
      </c>
      <c r="C40" s="36">
        <v>489</v>
      </c>
      <c r="D40" s="36">
        <v>5</v>
      </c>
      <c r="E40" s="36">
        <v>23</v>
      </c>
      <c r="F40" s="36">
        <v>122</v>
      </c>
      <c r="G40" s="36">
        <v>0</v>
      </c>
      <c r="H40" s="36">
        <v>0</v>
      </c>
      <c r="I40" s="36">
        <v>22</v>
      </c>
      <c r="J40" s="36">
        <v>0</v>
      </c>
      <c r="K40" s="36">
        <v>0</v>
      </c>
      <c r="L40" s="36">
        <v>0</v>
      </c>
      <c r="M40" s="36">
        <v>0</v>
      </c>
      <c r="N40" s="36">
        <v>0</v>
      </c>
      <c r="O40" s="48">
        <v>4302</v>
      </c>
      <c r="P40" s="48" t="s">
        <v>425</v>
      </c>
      <c r="Q40" s="48">
        <v>639</v>
      </c>
      <c r="R40" s="48">
        <v>22</v>
      </c>
      <c r="S40" s="36">
        <v>661</v>
      </c>
    </row>
    <row r="41" spans="1:19" x14ac:dyDescent="0.3">
      <c r="A41" s="36">
        <v>4303</v>
      </c>
      <c r="B41" s="36" t="s">
        <v>426</v>
      </c>
      <c r="C41" s="36">
        <v>912</v>
      </c>
      <c r="D41" s="36">
        <v>31</v>
      </c>
      <c r="E41" s="36">
        <v>28</v>
      </c>
      <c r="F41" s="36">
        <v>327</v>
      </c>
      <c r="G41" s="36">
        <v>0</v>
      </c>
      <c r="H41" s="36">
        <v>14</v>
      </c>
      <c r="I41" s="36">
        <v>78</v>
      </c>
      <c r="J41" s="36">
        <v>5</v>
      </c>
      <c r="K41" s="36">
        <v>0</v>
      </c>
      <c r="L41" s="36">
        <v>9</v>
      </c>
      <c r="M41" s="36">
        <v>0</v>
      </c>
      <c r="N41" s="36">
        <v>0</v>
      </c>
      <c r="O41" s="48">
        <v>4303</v>
      </c>
      <c r="P41" s="48" t="s">
        <v>426</v>
      </c>
      <c r="Q41" s="48">
        <v>1312</v>
      </c>
      <c r="R41" s="48">
        <v>92</v>
      </c>
      <c r="S41" s="36">
        <v>1404</v>
      </c>
    </row>
    <row r="42" spans="1:19" x14ac:dyDescent="0.3">
      <c r="A42" s="36">
        <v>4304</v>
      </c>
      <c r="B42" s="36" t="s">
        <v>427</v>
      </c>
      <c r="C42" s="36" t="s">
        <v>946</v>
      </c>
      <c r="D42" s="36" t="s">
        <v>946</v>
      </c>
      <c r="E42" s="36" t="s">
        <v>946</v>
      </c>
      <c r="F42" s="36" t="s">
        <v>946</v>
      </c>
      <c r="G42" s="36" t="s">
        <v>946</v>
      </c>
      <c r="H42" s="36" t="s">
        <v>946</v>
      </c>
      <c r="I42" s="36" t="s">
        <v>946</v>
      </c>
      <c r="J42" s="36" t="s">
        <v>946</v>
      </c>
      <c r="K42" s="36" t="s">
        <v>946</v>
      </c>
      <c r="L42" s="36" t="s">
        <v>946</v>
      </c>
      <c r="M42" s="36" t="s">
        <v>946</v>
      </c>
      <c r="N42" s="36" t="s">
        <v>946</v>
      </c>
      <c r="O42" s="48">
        <v>4304</v>
      </c>
      <c r="P42" s="48" t="s">
        <v>427</v>
      </c>
      <c r="Q42" s="48">
        <v>0</v>
      </c>
      <c r="R42" s="48">
        <v>0</v>
      </c>
      <c r="S42" s="36">
        <v>0</v>
      </c>
    </row>
    <row r="43" spans="1:19" x14ac:dyDescent="0.3">
      <c r="A43" s="36">
        <v>4305</v>
      </c>
      <c r="B43" s="36" t="s">
        <v>428</v>
      </c>
      <c r="C43" s="36">
        <v>65</v>
      </c>
      <c r="D43" s="36">
        <v>10</v>
      </c>
      <c r="E43" s="36">
        <v>4</v>
      </c>
      <c r="F43" s="36">
        <v>62</v>
      </c>
      <c r="G43" s="36">
        <v>1</v>
      </c>
      <c r="H43" s="36">
        <v>3</v>
      </c>
      <c r="I43" s="36">
        <v>5</v>
      </c>
      <c r="J43" s="36">
        <v>1</v>
      </c>
      <c r="K43" s="36">
        <v>0</v>
      </c>
      <c r="L43" s="36">
        <v>0</v>
      </c>
      <c r="M43" s="36">
        <v>0</v>
      </c>
      <c r="N43" s="36">
        <v>0</v>
      </c>
      <c r="O43" s="48">
        <v>4305</v>
      </c>
      <c r="P43" s="48" t="s">
        <v>428</v>
      </c>
      <c r="Q43" s="48">
        <v>145</v>
      </c>
      <c r="R43" s="48">
        <v>6</v>
      </c>
      <c r="S43" s="36">
        <v>151</v>
      </c>
    </row>
    <row r="44" spans="1:19" x14ac:dyDescent="0.3">
      <c r="A44" s="36">
        <v>5101</v>
      </c>
      <c r="B44" s="36" t="s">
        <v>430</v>
      </c>
      <c r="C44" s="36">
        <v>11314</v>
      </c>
      <c r="D44" s="36">
        <v>1671</v>
      </c>
      <c r="E44" s="36">
        <v>96</v>
      </c>
      <c r="F44" s="36">
        <v>2057</v>
      </c>
      <c r="G44" s="36">
        <v>2072</v>
      </c>
      <c r="H44" s="36">
        <v>136</v>
      </c>
      <c r="I44" s="36">
        <v>851</v>
      </c>
      <c r="J44" s="36">
        <v>288</v>
      </c>
      <c r="K44" s="36">
        <v>4</v>
      </c>
      <c r="L44" s="36">
        <v>27</v>
      </c>
      <c r="M44" s="36">
        <v>343</v>
      </c>
      <c r="N44" s="36">
        <v>35</v>
      </c>
      <c r="O44" s="48">
        <v>5101</v>
      </c>
      <c r="P44" s="48" t="s">
        <v>430</v>
      </c>
      <c r="Q44" s="48">
        <v>17346</v>
      </c>
      <c r="R44" s="48">
        <v>1548</v>
      </c>
      <c r="S44" s="36">
        <v>18894</v>
      </c>
    </row>
    <row r="45" spans="1:19" x14ac:dyDescent="0.3">
      <c r="A45" s="36">
        <v>5102</v>
      </c>
      <c r="B45" s="36" t="s">
        <v>431</v>
      </c>
      <c r="C45" s="36">
        <v>1517</v>
      </c>
      <c r="D45" s="36">
        <v>132</v>
      </c>
      <c r="E45" s="36">
        <v>44</v>
      </c>
      <c r="F45" s="36">
        <v>255</v>
      </c>
      <c r="G45" s="36">
        <v>0</v>
      </c>
      <c r="H45" s="36">
        <v>157</v>
      </c>
      <c r="I45" s="36">
        <v>578</v>
      </c>
      <c r="J45" s="36">
        <v>61</v>
      </c>
      <c r="K45" s="36">
        <v>8</v>
      </c>
      <c r="L45" s="36">
        <v>13</v>
      </c>
      <c r="M45" s="36">
        <v>0</v>
      </c>
      <c r="N45" s="36">
        <v>0</v>
      </c>
      <c r="O45" s="48">
        <v>5102</v>
      </c>
      <c r="P45" s="48" t="s">
        <v>431</v>
      </c>
      <c r="Q45" s="48">
        <v>2105</v>
      </c>
      <c r="R45" s="48">
        <v>660</v>
      </c>
      <c r="S45" s="36">
        <v>2765</v>
      </c>
    </row>
    <row r="46" spans="1:19" x14ac:dyDescent="0.3">
      <c r="A46" s="36">
        <v>5103</v>
      </c>
      <c r="B46" s="36" t="s">
        <v>432</v>
      </c>
      <c r="C46" s="36">
        <v>2682</v>
      </c>
      <c r="D46" s="36">
        <v>193</v>
      </c>
      <c r="E46" s="36">
        <v>45</v>
      </c>
      <c r="F46" s="36">
        <v>330</v>
      </c>
      <c r="G46" s="36">
        <v>244</v>
      </c>
      <c r="H46" s="36">
        <v>262</v>
      </c>
      <c r="I46" s="36">
        <v>596</v>
      </c>
      <c r="J46" s="36">
        <v>149</v>
      </c>
      <c r="K46" s="36">
        <v>3</v>
      </c>
      <c r="L46" s="36">
        <v>2</v>
      </c>
      <c r="M46" s="36">
        <v>554</v>
      </c>
      <c r="N46" s="36">
        <v>74</v>
      </c>
      <c r="O46" s="48">
        <v>5103</v>
      </c>
      <c r="P46" s="48" t="s">
        <v>432</v>
      </c>
      <c r="Q46" s="48">
        <v>3756</v>
      </c>
      <c r="R46" s="48">
        <v>1378</v>
      </c>
      <c r="S46" s="36">
        <v>5134</v>
      </c>
    </row>
    <row r="47" spans="1:19" x14ac:dyDescent="0.3">
      <c r="A47" s="36">
        <v>5104</v>
      </c>
      <c r="B47" s="36" t="s">
        <v>433</v>
      </c>
      <c r="C47" s="36">
        <v>69</v>
      </c>
      <c r="D47" s="36">
        <v>11</v>
      </c>
      <c r="E47" s="36">
        <v>2</v>
      </c>
      <c r="F47" s="36">
        <v>15</v>
      </c>
      <c r="G47" s="36">
        <v>0</v>
      </c>
      <c r="H47" s="36">
        <v>11</v>
      </c>
      <c r="I47" s="36">
        <v>6</v>
      </c>
      <c r="J47" s="36">
        <v>1</v>
      </c>
      <c r="K47" s="36">
        <v>0</v>
      </c>
      <c r="L47" s="36">
        <v>0</v>
      </c>
      <c r="M47" s="36">
        <v>0</v>
      </c>
      <c r="N47" s="36">
        <v>0</v>
      </c>
      <c r="O47" s="48">
        <v>5104</v>
      </c>
      <c r="P47" s="48" t="s">
        <v>433</v>
      </c>
      <c r="Q47" s="48">
        <v>108</v>
      </c>
      <c r="R47" s="48">
        <v>7</v>
      </c>
      <c r="S47" s="36">
        <v>115</v>
      </c>
    </row>
    <row r="48" spans="1:19" x14ac:dyDescent="0.3">
      <c r="A48" s="36">
        <v>5105</v>
      </c>
      <c r="B48" s="36" t="s">
        <v>434</v>
      </c>
      <c r="C48" s="36" t="s">
        <v>946</v>
      </c>
      <c r="D48" s="36" t="s">
        <v>946</v>
      </c>
      <c r="E48" s="36" t="s">
        <v>946</v>
      </c>
      <c r="F48" s="36" t="s">
        <v>946</v>
      </c>
      <c r="G48" s="36" t="s">
        <v>946</v>
      </c>
      <c r="H48" s="36" t="s">
        <v>946</v>
      </c>
      <c r="I48" s="36" t="s">
        <v>946</v>
      </c>
      <c r="J48" s="36" t="s">
        <v>946</v>
      </c>
      <c r="K48" s="36" t="s">
        <v>946</v>
      </c>
      <c r="L48" s="36" t="s">
        <v>946</v>
      </c>
      <c r="M48" s="36" t="s">
        <v>946</v>
      </c>
      <c r="N48" s="36" t="s">
        <v>946</v>
      </c>
      <c r="O48" s="48">
        <v>5105</v>
      </c>
      <c r="P48" s="48" t="s">
        <v>434</v>
      </c>
      <c r="Q48" s="48">
        <v>0</v>
      </c>
      <c r="R48" s="48">
        <v>0</v>
      </c>
      <c r="S48" s="36">
        <v>0</v>
      </c>
    </row>
    <row r="49" spans="1:19" x14ac:dyDescent="0.3">
      <c r="A49" s="36">
        <v>5107</v>
      </c>
      <c r="B49" s="36" t="s">
        <v>435</v>
      </c>
      <c r="C49" s="36">
        <v>1068</v>
      </c>
      <c r="D49" s="36">
        <v>65</v>
      </c>
      <c r="E49" s="36">
        <v>23</v>
      </c>
      <c r="F49" s="36">
        <v>171</v>
      </c>
      <c r="G49" s="36">
        <v>0</v>
      </c>
      <c r="H49" s="36">
        <v>10</v>
      </c>
      <c r="I49" s="36">
        <v>412</v>
      </c>
      <c r="J49" s="36">
        <v>36</v>
      </c>
      <c r="K49" s="36">
        <v>9</v>
      </c>
      <c r="L49" s="36">
        <v>16</v>
      </c>
      <c r="M49" s="36">
        <v>0</v>
      </c>
      <c r="N49" s="36">
        <v>4</v>
      </c>
      <c r="O49" s="48">
        <v>5107</v>
      </c>
      <c r="P49" s="48" t="s">
        <v>435</v>
      </c>
      <c r="Q49" s="48">
        <v>1337</v>
      </c>
      <c r="R49" s="48">
        <v>477</v>
      </c>
      <c r="S49" s="36">
        <v>1814</v>
      </c>
    </row>
    <row r="50" spans="1:19" x14ac:dyDescent="0.3">
      <c r="A50" s="36">
        <v>5109</v>
      </c>
      <c r="B50" s="36" t="s">
        <v>436</v>
      </c>
      <c r="C50" s="36">
        <v>13990</v>
      </c>
      <c r="D50" s="36">
        <v>1706</v>
      </c>
      <c r="E50" s="36">
        <v>33</v>
      </c>
      <c r="F50" s="36">
        <v>1168</v>
      </c>
      <c r="G50" s="36">
        <v>0</v>
      </c>
      <c r="H50" s="36">
        <v>1012</v>
      </c>
      <c r="I50" s="36">
        <v>6119</v>
      </c>
      <c r="J50" s="36">
        <v>1043</v>
      </c>
      <c r="K50" s="36">
        <v>5</v>
      </c>
      <c r="L50" s="36">
        <v>3</v>
      </c>
      <c r="M50" s="36">
        <v>0</v>
      </c>
      <c r="N50" s="36">
        <v>139</v>
      </c>
      <c r="O50" s="48">
        <v>5109</v>
      </c>
      <c r="P50" s="48" t="s">
        <v>436</v>
      </c>
      <c r="Q50" s="48">
        <v>17909</v>
      </c>
      <c r="R50" s="48">
        <v>7309</v>
      </c>
      <c r="S50" s="36">
        <v>25218</v>
      </c>
    </row>
    <row r="51" spans="1:19" x14ac:dyDescent="0.3">
      <c r="A51" s="36">
        <v>5201</v>
      </c>
      <c r="B51" s="36" t="s">
        <v>437</v>
      </c>
      <c r="C51" s="36">
        <v>0</v>
      </c>
      <c r="D51" s="36">
        <v>0</v>
      </c>
      <c r="E51" s="36">
        <v>0</v>
      </c>
      <c r="F51" s="36">
        <v>0</v>
      </c>
      <c r="G51" s="36">
        <v>0</v>
      </c>
      <c r="H51" s="36">
        <v>0</v>
      </c>
      <c r="I51" s="36">
        <v>0</v>
      </c>
      <c r="J51" s="36">
        <v>0</v>
      </c>
      <c r="K51" s="36">
        <v>0</v>
      </c>
      <c r="L51" s="36">
        <v>0</v>
      </c>
      <c r="M51" s="36">
        <v>0</v>
      </c>
      <c r="N51" s="36">
        <v>0</v>
      </c>
      <c r="O51" s="48">
        <v>5201</v>
      </c>
      <c r="P51" s="48" t="s">
        <v>437</v>
      </c>
      <c r="Q51" s="48">
        <v>0</v>
      </c>
      <c r="R51" s="48">
        <v>0</v>
      </c>
      <c r="S51" s="36">
        <v>0</v>
      </c>
    </row>
    <row r="52" spans="1:19" x14ac:dyDescent="0.3">
      <c r="A52" s="36">
        <v>5301</v>
      </c>
      <c r="B52" s="36" t="s">
        <v>438</v>
      </c>
      <c r="C52" s="36">
        <v>1518</v>
      </c>
      <c r="D52" s="36">
        <v>131</v>
      </c>
      <c r="E52" s="36">
        <v>40</v>
      </c>
      <c r="F52" s="36">
        <v>351</v>
      </c>
      <c r="G52" s="36">
        <v>0</v>
      </c>
      <c r="H52" s="36">
        <v>1244</v>
      </c>
      <c r="I52" s="36">
        <v>817</v>
      </c>
      <c r="J52" s="36">
        <v>91</v>
      </c>
      <c r="K52" s="36">
        <v>7</v>
      </c>
      <c r="L52" s="36">
        <v>0</v>
      </c>
      <c r="M52" s="36">
        <v>0</v>
      </c>
      <c r="N52" s="36">
        <v>307</v>
      </c>
      <c r="O52" s="48">
        <v>5301</v>
      </c>
      <c r="P52" s="48" t="s">
        <v>438</v>
      </c>
      <c r="Q52" s="48">
        <v>3284</v>
      </c>
      <c r="R52" s="48">
        <v>1222</v>
      </c>
      <c r="S52" s="36">
        <v>4506</v>
      </c>
    </row>
    <row r="53" spans="1:19" x14ac:dyDescent="0.3">
      <c r="A53" s="36">
        <v>5302</v>
      </c>
      <c r="B53" s="36" t="s">
        <v>439</v>
      </c>
      <c r="C53" s="36">
        <v>151</v>
      </c>
      <c r="D53" s="36">
        <v>9</v>
      </c>
      <c r="E53" s="36">
        <v>4</v>
      </c>
      <c r="F53" s="36">
        <v>47</v>
      </c>
      <c r="G53" s="36">
        <v>211</v>
      </c>
      <c r="H53" s="36">
        <v>10</v>
      </c>
      <c r="I53" s="36">
        <v>53</v>
      </c>
      <c r="J53" s="36">
        <v>12</v>
      </c>
      <c r="K53" s="36">
        <v>1</v>
      </c>
      <c r="L53" s="36">
        <v>3</v>
      </c>
      <c r="M53" s="36">
        <v>69</v>
      </c>
      <c r="N53" s="36">
        <v>1</v>
      </c>
      <c r="O53" s="48">
        <v>5302</v>
      </c>
      <c r="P53" s="48" t="s">
        <v>439</v>
      </c>
      <c r="Q53" s="48">
        <v>432</v>
      </c>
      <c r="R53" s="48">
        <v>139</v>
      </c>
      <c r="S53" s="36">
        <v>571</v>
      </c>
    </row>
    <row r="54" spans="1:19" x14ac:dyDescent="0.3">
      <c r="A54" s="36">
        <v>5303</v>
      </c>
      <c r="B54" s="36" t="s">
        <v>440</v>
      </c>
      <c r="C54" s="36">
        <v>186</v>
      </c>
      <c r="D54" s="36">
        <v>26</v>
      </c>
      <c r="E54" s="36">
        <v>2</v>
      </c>
      <c r="F54" s="36">
        <v>158</v>
      </c>
      <c r="G54" s="36">
        <v>4</v>
      </c>
      <c r="H54" s="36">
        <v>0</v>
      </c>
      <c r="I54" s="36">
        <v>73</v>
      </c>
      <c r="J54" s="36">
        <v>43</v>
      </c>
      <c r="K54" s="36">
        <v>4</v>
      </c>
      <c r="L54" s="36">
        <v>7</v>
      </c>
      <c r="M54" s="36">
        <v>0</v>
      </c>
      <c r="N54" s="36">
        <v>0</v>
      </c>
      <c r="O54" s="48">
        <v>5303</v>
      </c>
      <c r="P54" s="48" t="s">
        <v>440</v>
      </c>
      <c r="Q54" s="48">
        <v>376</v>
      </c>
      <c r="R54" s="48">
        <v>127</v>
      </c>
      <c r="S54" s="36">
        <v>503</v>
      </c>
    </row>
    <row r="55" spans="1:19" x14ac:dyDescent="0.3">
      <c r="A55" s="36">
        <v>5304</v>
      </c>
      <c r="B55" s="36" t="s">
        <v>441</v>
      </c>
      <c r="C55" s="36">
        <v>191</v>
      </c>
      <c r="D55" s="36">
        <v>8</v>
      </c>
      <c r="E55" s="36">
        <v>11</v>
      </c>
      <c r="F55" s="36">
        <v>66</v>
      </c>
      <c r="G55" s="36">
        <v>0</v>
      </c>
      <c r="H55" s="36">
        <v>7</v>
      </c>
      <c r="I55" s="36">
        <v>92</v>
      </c>
      <c r="J55" s="36">
        <v>24</v>
      </c>
      <c r="K55" s="36">
        <v>6</v>
      </c>
      <c r="L55" s="36">
        <v>0</v>
      </c>
      <c r="M55" s="36">
        <v>0</v>
      </c>
      <c r="N55" s="36">
        <v>5</v>
      </c>
      <c r="O55" s="48">
        <v>5304</v>
      </c>
      <c r="P55" s="48" t="s">
        <v>441</v>
      </c>
      <c r="Q55" s="48">
        <v>283</v>
      </c>
      <c r="R55" s="48">
        <v>127</v>
      </c>
      <c r="S55" s="36">
        <v>410</v>
      </c>
    </row>
    <row r="56" spans="1:19" x14ac:dyDescent="0.3">
      <c r="A56" s="36">
        <v>5401</v>
      </c>
      <c r="B56" s="36" t="s">
        <v>442</v>
      </c>
      <c r="C56" s="36">
        <v>807</v>
      </c>
      <c r="D56" s="36">
        <v>62</v>
      </c>
      <c r="E56" s="36">
        <v>46</v>
      </c>
      <c r="F56" s="36">
        <v>165</v>
      </c>
      <c r="G56" s="36">
        <v>242</v>
      </c>
      <c r="H56" s="36">
        <v>25</v>
      </c>
      <c r="I56" s="36">
        <v>213</v>
      </c>
      <c r="J56" s="36">
        <v>85</v>
      </c>
      <c r="K56" s="36">
        <v>11</v>
      </c>
      <c r="L56" s="36">
        <v>0</v>
      </c>
      <c r="M56" s="36">
        <v>20</v>
      </c>
      <c r="N56" s="36">
        <v>0</v>
      </c>
      <c r="O56" s="48">
        <v>5401</v>
      </c>
      <c r="P56" s="48" t="s">
        <v>442</v>
      </c>
      <c r="Q56" s="48">
        <v>1347</v>
      </c>
      <c r="R56" s="48">
        <v>329</v>
      </c>
      <c r="S56" s="36">
        <v>1676</v>
      </c>
    </row>
    <row r="57" spans="1:19" x14ac:dyDescent="0.3">
      <c r="A57" s="36">
        <v>5402</v>
      </c>
      <c r="B57" s="36" t="s">
        <v>443</v>
      </c>
      <c r="C57" s="36">
        <v>742</v>
      </c>
      <c r="D57" s="36">
        <v>63</v>
      </c>
      <c r="E57" s="36">
        <v>21</v>
      </c>
      <c r="F57" s="36">
        <v>109</v>
      </c>
      <c r="G57" s="36">
        <v>354</v>
      </c>
      <c r="H57" s="36">
        <v>17</v>
      </c>
      <c r="I57" s="36">
        <v>290</v>
      </c>
      <c r="J57" s="36">
        <v>20</v>
      </c>
      <c r="K57" s="36">
        <v>4</v>
      </c>
      <c r="L57" s="36">
        <v>0</v>
      </c>
      <c r="M57" s="36">
        <v>191</v>
      </c>
      <c r="N57" s="36">
        <v>21</v>
      </c>
      <c r="O57" s="48">
        <v>5402</v>
      </c>
      <c r="P57" s="48" t="s">
        <v>443</v>
      </c>
      <c r="Q57" s="48">
        <v>1306</v>
      </c>
      <c r="R57" s="48">
        <v>526</v>
      </c>
      <c r="S57" s="36">
        <v>1832</v>
      </c>
    </row>
    <row r="58" spans="1:19" x14ac:dyDescent="0.3">
      <c r="A58" s="36">
        <v>5403</v>
      </c>
      <c r="B58" s="36" t="s">
        <v>444</v>
      </c>
      <c r="C58" s="36">
        <v>500</v>
      </c>
      <c r="D58" s="36">
        <v>7</v>
      </c>
      <c r="E58" s="36">
        <v>6</v>
      </c>
      <c r="F58" s="36">
        <v>83</v>
      </c>
      <c r="G58" s="36">
        <v>0</v>
      </c>
      <c r="H58" s="36">
        <v>0</v>
      </c>
      <c r="I58" s="36">
        <v>115</v>
      </c>
      <c r="J58" s="36">
        <v>9</v>
      </c>
      <c r="K58" s="36">
        <v>1</v>
      </c>
      <c r="L58" s="36">
        <v>3</v>
      </c>
      <c r="M58" s="36">
        <v>0</v>
      </c>
      <c r="N58" s="36">
        <v>0</v>
      </c>
      <c r="O58" s="48">
        <v>5403</v>
      </c>
      <c r="P58" s="48" t="s">
        <v>444</v>
      </c>
      <c r="Q58" s="48">
        <v>596</v>
      </c>
      <c r="R58" s="48">
        <v>128</v>
      </c>
      <c r="S58" s="36">
        <v>724</v>
      </c>
    </row>
    <row r="59" spans="1:19" x14ac:dyDescent="0.3">
      <c r="A59" s="36">
        <v>5404</v>
      </c>
      <c r="B59" s="36" t="s">
        <v>445</v>
      </c>
      <c r="C59" s="36">
        <v>139</v>
      </c>
      <c r="D59" s="36">
        <v>12</v>
      </c>
      <c r="E59" s="36">
        <v>14</v>
      </c>
      <c r="F59" s="36">
        <v>66</v>
      </c>
      <c r="G59" s="36">
        <v>47</v>
      </c>
      <c r="H59" s="36">
        <v>5</v>
      </c>
      <c r="I59" s="36">
        <v>8</v>
      </c>
      <c r="J59" s="36">
        <v>0</v>
      </c>
      <c r="K59" s="36">
        <v>0</v>
      </c>
      <c r="L59" s="36">
        <v>2</v>
      </c>
      <c r="M59" s="36">
        <v>8</v>
      </c>
      <c r="N59" s="36">
        <v>0</v>
      </c>
      <c r="O59" s="48">
        <v>5404</v>
      </c>
      <c r="P59" s="48" t="s">
        <v>445</v>
      </c>
      <c r="Q59" s="48">
        <v>283</v>
      </c>
      <c r="R59" s="48">
        <v>18</v>
      </c>
      <c r="S59" s="36">
        <v>301</v>
      </c>
    </row>
    <row r="60" spans="1:19" x14ac:dyDescent="0.3">
      <c r="A60" s="36">
        <v>5405</v>
      </c>
      <c r="B60" s="36" t="s">
        <v>446</v>
      </c>
      <c r="C60" s="36">
        <v>251</v>
      </c>
      <c r="D60" s="36">
        <v>13</v>
      </c>
      <c r="E60" s="36">
        <v>8</v>
      </c>
      <c r="F60" s="36">
        <v>74</v>
      </c>
      <c r="G60" s="36">
        <v>0</v>
      </c>
      <c r="H60" s="36">
        <v>18</v>
      </c>
      <c r="I60" s="36">
        <v>117</v>
      </c>
      <c r="J60" s="36">
        <v>16</v>
      </c>
      <c r="K60" s="36">
        <v>0</v>
      </c>
      <c r="L60" s="36">
        <v>0</v>
      </c>
      <c r="M60" s="36">
        <v>0</v>
      </c>
      <c r="N60" s="36">
        <v>3</v>
      </c>
      <c r="O60" s="48">
        <v>5405</v>
      </c>
      <c r="P60" s="48" t="s">
        <v>446</v>
      </c>
      <c r="Q60" s="48">
        <v>364</v>
      </c>
      <c r="R60" s="48">
        <v>136</v>
      </c>
      <c r="S60" s="36">
        <v>500</v>
      </c>
    </row>
    <row r="61" spans="1:19" x14ac:dyDescent="0.3">
      <c r="A61" s="36">
        <v>5501</v>
      </c>
      <c r="B61" s="36" t="s">
        <v>447</v>
      </c>
      <c r="C61" s="36">
        <v>2093</v>
      </c>
      <c r="D61" s="36">
        <v>351</v>
      </c>
      <c r="E61" s="36">
        <v>30</v>
      </c>
      <c r="F61" s="36">
        <v>323</v>
      </c>
      <c r="G61" s="36">
        <v>371</v>
      </c>
      <c r="H61" s="36">
        <v>49</v>
      </c>
      <c r="I61" s="36">
        <v>439</v>
      </c>
      <c r="J61" s="36">
        <v>121</v>
      </c>
      <c r="K61" s="36">
        <v>5</v>
      </c>
      <c r="L61" s="36">
        <v>0</v>
      </c>
      <c r="M61" s="36">
        <v>150</v>
      </c>
      <c r="N61" s="36">
        <v>9</v>
      </c>
      <c r="O61" s="48">
        <v>5501</v>
      </c>
      <c r="P61" s="48" t="s">
        <v>447</v>
      </c>
      <c r="Q61" s="48">
        <v>3217</v>
      </c>
      <c r="R61" s="48">
        <v>724</v>
      </c>
      <c r="S61" s="36">
        <v>3941</v>
      </c>
    </row>
    <row r="62" spans="1:19" x14ac:dyDescent="0.3">
      <c r="A62" s="36">
        <v>5502</v>
      </c>
      <c r="B62" s="36" t="s">
        <v>429</v>
      </c>
      <c r="C62" s="36">
        <v>1681</v>
      </c>
      <c r="D62" s="36">
        <v>82</v>
      </c>
      <c r="E62" s="36">
        <v>39</v>
      </c>
      <c r="F62" s="36">
        <v>183</v>
      </c>
      <c r="G62" s="36">
        <v>0</v>
      </c>
      <c r="H62" s="36">
        <v>21</v>
      </c>
      <c r="I62" s="36">
        <v>1023</v>
      </c>
      <c r="J62" s="36">
        <v>53</v>
      </c>
      <c r="K62" s="36">
        <v>28</v>
      </c>
      <c r="L62" s="36">
        <v>0</v>
      </c>
      <c r="M62" s="36">
        <v>0</v>
      </c>
      <c r="N62" s="36">
        <v>3</v>
      </c>
      <c r="O62" s="48">
        <v>5502</v>
      </c>
      <c r="P62" s="48" t="s">
        <v>429</v>
      </c>
      <c r="Q62" s="48">
        <v>2006</v>
      </c>
      <c r="R62" s="48">
        <v>1107</v>
      </c>
      <c r="S62" s="36">
        <v>3113</v>
      </c>
    </row>
    <row r="63" spans="1:19" x14ac:dyDescent="0.3">
      <c r="A63" s="36">
        <v>5503</v>
      </c>
      <c r="B63" s="36" t="s">
        <v>448</v>
      </c>
      <c r="C63" s="36">
        <v>638</v>
      </c>
      <c r="D63" s="36">
        <v>37</v>
      </c>
      <c r="E63" s="36">
        <v>17</v>
      </c>
      <c r="F63" s="36">
        <v>106</v>
      </c>
      <c r="G63" s="36">
        <v>0</v>
      </c>
      <c r="H63" s="36">
        <v>0</v>
      </c>
      <c r="I63" s="36">
        <v>59</v>
      </c>
      <c r="J63" s="36">
        <v>12</v>
      </c>
      <c r="K63" s="36">
        <v>7</v>
      </c>
      <c r="L63" s="36">
        <v>0</v>
      </c>
      <c r="M63" s="36">
        <v>0</v>
      </c>
      <c r="N63" s="36">
        <v>0</v>
      </c>
      <c r="O63" s="48">
        <v>5503</v>
      </c>
      <c r="P63" s="48" t="s">
        <v>448</v>
      </c>
      <c r="Q63" s="48">
        <v>798</v>
      </c>
      <c r="R63" s="48">
        <v>78</v>
      </c>
      <c r="S63" s="36">
        <v>876</v>
      </c>
    </row>
    <row r="64" spans="1:19" x14ac:dyDescent="0.3">
      <c r="A64" s="36">
        <v>5504</v>
      </c>
      <c r="B64" s="36" t="s">
        <v>449</v>
      </c>
      <c r="C64" s="36">
        <v>273</v>
      </c>
      <c r="D64" s="36">
        <v>106</v>
      </c>
      <c r="E64" s="36">
        <v>6</v>
      </c>
      <c r="F64" s="36">
        <v>48</v>
      </c>
      <c r="G64" s="36">
        <v>0</v>
      </c>
      <c r="H64" s="36">
        <v>9</v>
      </c>
      <c r="I64" s="36">
        <v>55</v>
      </c>
      <c r="J64" s="36">
        <v>4</v>
      </c>
      <c r="K64" s="36">
        <v>1</v>
      </c>
      <c r="L64" s="36">
        <v>0</v>
      </c>
      <c r="M64" s="36">
        <v>0</v>
      </c>
      <c r="N64" s="36">
        <v>1</v>
      </c>
      <c r="O64" s="48">
        <v>5504</v>
      </c>
      <c r="P64" s="48" t="s">
        <v>449</v>
      </c>
      <c r="Q64" s="48">
        <v>442</v>
      </c>
      <c r="R64" s="48">
        <v>61</v>
      </c>
      <c r="S64" s="36">
        <v>503</v>
      </c>
    </row>
    <row r="65" spans="1:19" x14ac:dyDescent="0.3">
      <c r="A65" s="36">
        <v>5506</v>
      </c>
      <c r="B65" s="36" t="s">
        <v>450</v>
      </c>
      <c r="C65" s="36">
        <v>235</v>
      </c>
      <c r="D65" s="36">
        <v>12</v>
      </c>
      <c r="E65" s="36">
        <v>12</v>
      </c>
      <c r="F65" s="36">
        <v>62</v>
      </c>
      <c r="G65" s="36">
        <v>0</v>
      </c>
      <c r="H65" s="36">
        <v>0</v>
      </c>
      <c r="I65" s="36">
        <v>129</v>
      </c>
      <c r="J65" s="36">
        <v>19</v>
      </c>
      <c r="K65" s="36">
        <v>6</v>
      </c>
      <c r="L65" s="36">
        <v>0</v>
      </c>
      <c r="M65" s="36">
        <v>0</v>
      </c>
      <c r="N65" s="36">
        <v>0</v>
      </c>
      <c r="O65" s="48">
        <v>5506</v>
      </c>
      <c r="P65" s="48" t="s">
        <v>450</v>
      </c>
      <c r="Q65" s="48">
        <v>321</v>
      </c>
      <c r="R65" s="48">
        <v>154</v>
      </c>
      <c r="S65" s="36">
        <v>475</v>
      </c>
    </row>
    <row r="66" spans="1:19" x14ac:dyDescent="0.3">
      <c r="A66" s="36">
        <v>5601</v>
      </c>
      <c r="B66" s="36" t="s">
        <v>451</v>
      </c>
      <c r="C66" s="36">
        <v>2804</v>
      </c>
      <c r="D66" s="36">
        <v>228</v>
      </c>
      <c r="E66" s="36">
        <v>33</v>
      </c>
      <c r="F66" s="36">
        <v>333</v>
      </c>
      <c r="G66" s="36">
        <v>0</v>
      </c>
      <c r="H66" s="36">
        <v>98</v>
      </c>
      <c r="I66" s="36">
        <v>667</v>
      </c>
      <c r="J66" s="36">
        <v>102</v>
      </c>
      <c r="K66" s="36">
        <v>5</v>
      </c>
      <c r="L66" s="36">
        <v>0</v>
      </c>
      <c r="M66" s="36">
        <v>0</v>
      </c>
      <c r="N66" s="36">
        <v>6</v>
      </c>
      <c r="O66" s="48">
        <v>5601</v>
      </c>
      <c r="P66" s="48" t="s">
        <v>451</v>
      </c>
      <c r="Q66" s="48">
        <v>3496</v>
      </c>
      <c r="R66" s="48">
        <v>780</v>
      </c>
      <c r="S66" s="36">
        <v>4276</v>
      </c>
    </row>
    <row r="67" spans="1:19" x14ac:dyDescent="0.3">
      <c r="A67" s="36">
        <v>5602</v>
      </c>
      <c r="B67" s="36" t="s">
        <v>452</v>
      </c>
      <c r="C67" s="36" t="s">
        <v>946</v>
      </c>
      <c r="D67" s="36" t="s">
        <v>946</v>
      </c>
      <c r="E67" s="36" t="s">
        <v>946</v>
      </c>
      <c r="F67" s="36" t="s">
        <v>946</v>
      </c>
      <c r="G67" s="36" t="s">
        <v>946</v>
      </c>
      <c r="H67" s="36" t="s">
        <v>946</v>
      </c>
      <c r="I67" s="36" t="s">
        <v>946</v>
      </c>
      <c r="J67" s="36" t="s">
        <v>946</v>
      </c>
      <c r="K67" s="36" t="s">
        <v>946</v>
      </c>
      <c r="L67" s="36" t="s">
        <v>946</v>
      </c>
      <c r="M67" s="36" t="s">
        <v>946</v>
      </c>
      <c r="N67" s="36" t="s">
        <v>946</v>
      </c>
      <c r="O67" s="48">
        <v>5602</v>
      </c>
      <c r="P67" s="48" t="s">
        <v>452</v>
      </c>
      <c r="Q67" s="48">
        <v>0</v>
      </c>
      <c r="R67" s="48">
        <v>0</v>
      </c>
      <c r="S67" s="36">
        <v>0</v>
      </c>
    </row>
    <row r="68" spans="1:19" x14ac:dyDescent="0.3">
      <c r="A68" s="36">
        <v>5603</v>
      </c>
      <c r="B68" s="36" t="s">
        <v>453</v>
      </c>
      <c r="C68" s="36">
        <v>840</v>
      </c>
      <c r="D68" s="36">
        <v>29</v>
      </c>
      <c r="E68" s="36">
        <v>19</v>
      </c>
      <c r="F68" s="36">
        <v>186</v>
      </c>
      <c r="G68" s="36">
        <v>147</v>
      </c>
      <c r="H68" s="36">
        <v>688</v>
      </c>
      <c r="I68" s="36">
        <v>265</v>
      </c>
      <c r="J68" s="36">
        <v>12</v>
      </c>
      <c r="K68" s="36">
        <v>1</v>
      </c>
      <c r="L68" s="36">
        <v>0</v>
      </c>
      <c r="M68" s="36">
        <v>6</v>
      </c>
      <c r="N68" s="36">
        <v>156</v>
      </c>
      <c r="O68" s="48">
        <v>5603</v>
      </c>
      <c r="P68" s="48" t="s">
        <v>453</v>
      </c>
      <c r="Q68" s="48">
        <v>1909</v>
      </c>
      <c r="R68" s="48">
        <v>440</v>
      </c>
      <c r="S68" s="36">
        <v>2349</v>
      </c>
    </row>
    <row r="69" spans="1:19" x14ac:dyDescent="0.3">
      <c r="A69" s="36">
        <v>5604</v>
      </c>
      <c r="B69" s="36" t="s">
        <v>454</v>
      </c>
      <c r="C69" s="36">
        <v>849</v>
      </c>
      <c r="D69" s="36">
        <v>36</v>
      </c>
      <c r="E69" s="36">
        <v>1</v>
      </c>
      <c r="F69" s="36">
        <v>200</v>
      </c>
      <c r="G69" s="36">
        <v>35</v>
      </c>
      <c r="H69" s="36">
        <v>24</v>
      </c>
      <c r="I69" s="36">
        <v>27</v>
      </c>
      <c r="J69" s="36">
        <v>3</v>
      </c>
      <c r="K69" s="36">
        <v>0</v>
      </c>
      <c r="L69" s="36">
        <v>2</v>
      </c>
      <c r="M69" s="36">
        <v>4</v>
      </c>
      <c r="N69" s="36">
        <v>3</v>
      </c>
      <c r="O69" s="48">
        <v>5604</v>
      </c>
      <c r="P69" s="48" t="s">
        <v>454</v>
      </c>
      <c r="Q69" s="48">
        <v>1145</v>
      </c>
      <c r="R69" s="48">
        <v>39</v>
      </c>
      <c r="S69" s="36">
        <v>1184</v>
      </c>
    </row>
    <row r="70" spans="1:19" x14ac:dyDescent="0.3">
      <c r="A70" s="36">
        <v>5605</v>
      </c>
      <c r="B70" s="36" t="s">
        <v>455</v>
      </c>
      <c r="C70" s="36">
        <v>720</v>
      </c>
      <c r="D70" s="36">
        <v>30</v>
      </c>
      <c r="E70" s="36">
        <v>6</v>
      </c>
      <c r="F70" s="36">
        <v>114</v>
      </c>
      <c r="G70" s="36">
        <v>186</v>
      </c>
      <c r="H70" s="36">
        <v>26</v>
      </c>
      <c r="I70" s="36">
        <v>568</v>
      </c>
      <c r="J70" s="36">
        <v>50</v>
      </c>
      <c r="K70" s="36">
        <v>2</v>
      </c>
      <c r="L70" s="36">
        <v>0</v>
      </c>
      <c r="M70" s="36">
        <v>201</v>
      </c>
      <c r="N70" s="36">
        <v>18</v>
      </c>
      <c r="O70" s="48">
        <v>5605</v>
      </c>
      <c r="P70" s="48" t="s">
        <v>455</v>
      </c>
      <c r="Q70" s="48">
        <v>1082</v>
      </c>
      <c r="R70" s="48">
        <v>839</v>
      </c>
      <c r="S70" s="36">
        <v>1921</v>
      </c>
    </row>
    <row r="71" spans="1:19" x14ac:dyDescent="0.3">
      <c r="A71" s="36">
        <v>5606</v>
      </c>
      <c r="B71" s="36" t="s">
        <v>456</v>
      </c>
      <c r="C71" s="36">
        <v>1760</v>
      </c>
      <c r="D71" s="36">
        <v>52</v>
      </c>
      <c r="E71" s="36">
        <v>0</v>
      </c>
      <c r="F71" s="36">
        <v>47</v>
      </c>
      <c r="G71" s="36">
        <v>0</v>
      </c>
      <c r="H71" s="36">
        <v>16</v>
      </c>
      <c r="I71" s="36">
        <v>227</v>
      </c>
      <c r="J71" s="36">
        <v>20</v>
      </c>
      <c r="K71" s="36">
        <v>0</v>
      </c>
      <c r="L71" s="36">
        <v>0</v>
      </c>
      <c r="M71" s="36">
        <v>0</v>
      </c>
      <c r="N71" s="36">
        <v>0</v>
      </c>
      <c r="O71" s="48">
        <v>5606</v>
      </c>
      <c r="P71" s="48" t="s">
        <v>456</v>
      </c>
      <c r="Q71" s="48">
        <v>1875</v>
      </c>
      <c r="R71" s="48">
        <v>247</v>
      </c>
      <c r="S71" s="36">
        <v>2122</v>
      </c>
    </row>
    <row r="72" spans="1:19" x14ac:dyDescent="0.3">
      <c r="A72" s="36">
        <v>5701</v>
      </c>
      <c r="B72" s="36" t="s">
        <v>457</v>
      </c>
      <c r="C72" s="36">
        <v>4019</v>
      </c>
      <c r="D72" s="36">
        <v>319</v>
      </c>
      <c r="E72" s="36">
        <v>194</v>
      </c>
      <c r="F72" s="36">
        <v>550</v>
      </c>
      <c r="G72" s="36">
        <v>541</v>
      </c>
      <c r="H72" s="36">
        <v>113</v>
      </c>
      <c r="I72" s="36">
        <v>11720</v>
      </c>
      <c r="J72" s="36">
        <v>835</v>
      </c>
      <c r="K72" s="36">
        <v>292</v>
      </c>
      <c r="L72" s="36">
        <v>47</v>
      </c>
      <c r="M72" s="36">
        <v>1923</v>
      </c>
      <c r="N72" s="36">
        <v>835</v>
      </c>
      <c r="O72" s="48">
        <v>5701</v>
      </c>
      <c r="P72" s="48" t="s">
        <v>457</v>
      </c>
      <c r="Q72" s="48">
        <v>5736</v>
      </c>
      <c r="R72" s="48">
        <v>15652</v>
      </c>
      <c r="S72" s="36">
        <v>21388</v>
      </c>
    </row>
    <row r="73" spans="1:19" x14ac:dyDescent="0.3">
      <c r="A73" s="36">
        <v>5702</v>
      </c>
      <c r="B73" s="36" t="s">
        <v>458</v>
      </c>
      <c r="C73" s="36">
        <v>189</v>
      </c>
      <c r="D73" s="36">
        <v>21</v>
      </c>
      <c r="E73" s="36">
        <v>8</v>
      </c>
      <c r="F73" s="36">
        <v>53</v>
      </c>
      <c r="G73" s="36">
        <v>101</v>
      </c>
      <c r="H73" s="36">
        <v>51</v>
      </c>
      <c r="I73" s="36">
        <v>3</v>
      </c>
      <c r="J73" s="36">
        <v>1</v>
      </c>
      <c r="K73" s="36">
        <v>0</v>
      </c>
      <c r="L73" s="36">
        <v>0</v>
      </c>
      <c r="M73" s="36">
        <v>0</v>
      </c>
      <c r="N73" s="36">
        <v>0</v>
      </c>
      <c r="O73" s="48">
        <v>5702</v>
      </c>
      <c r="P73" s="48" t="s">
        <v>458</v>
      </c>
      <c r="Q73" s="48">
        <v>423</v>
      </c>
      <c r="R73" s="48">
        <v>4</v>
      </c>
      <c r="S73" s="36">
        <v>427</v>
      </c>
    </row>
    <row r="74" spans="1:19" x14ac:dyDescent="0.3">
      <c r="A74" s="36">
        <v>5703</v>
      </c>
      <c r="B74" s="36" t="s">
        <v>466</v>
      </c>
      <c r="C74" s="36">
        <v>68</v>
      </c>
      <c r="D74" s="36">
        <v>37</v>
      </c>
      <c r="E74" s="36">
        <v>14</v>
      </c>
      <c r="F74" s="36">
        <v>71</v>
      </c>
      <c r="G74" s="36">
        <v>14</v>
      </c>
      <c r="H74" s="36">
        <v>19</v>
      </c>
      <c r="I74" s="36">
        <v>181</v>
      </c>
      <c r="J74" s="36">
        <v>11</v>
      </c>
      <c r="K74" s="36">
        <v>4</v>
      </c>
      <c r="L74" s="36">
        <v>0</v>
      </c>
      <c r="M74" s="36">
        <v>0</v>
      </c>
      <c r="N74" s="36">
        <v>7</v>
      </c>
      <c r="O74" s="48">
        <v>5703</v>
      </c>
      <c r="P74" s="48" t="s">
        <v>466</v>
      </c>
      <c r="Q74" s="48">
        <v>223</v>
      </c>
      <c r="R74" s="48">
        <v>203</v>
      </c>
      <c r="S74" s="36">
        <v>426</v>
      </c>
    </row>
    <row r="75" spans="1:19" x14ac:dyDescent="0.3">
      <c r="A75" s="36">
        <v>5704</v>
      </c>
      <c r="B75" s="36" t="s">
        <v>459</v>
      </c>
      <c r="C75" s="36">
        <v>174</v>
      </c>
      <c r="D75" s="36">
        <v>5</v>
      </c>
      <c r="E75" s="36">
        <v>7</v>
      </c>
      <c r="F75" s="36">
        <v>32</v>
      </c>
      <c r="G75" s="36">
        <v>0</v>
      </c>
      <c r="H75" s="36">
        <v>1</v>
      </c>
      <c r="I75" s="36">
        <v>32</v>
      </c>
      <c r="J75" s="36">
        <v>3</v>
      </c>
      <c r="K75" s="36">
        <v>1</v>
      </c>
      <c r="L75" s="36">
        <v>1</v>
      </c>
      <c r="M75" s="36">
        <v>0</v>
      </c>
      <c r="N75" s="36">
        <v>0</v>
      </c>
      <c r="O75" s="48">
        <v>5704</v>
      </c>
      <c r="P75" s="48" t="s">
        <v>459</v>
      </c>
      <c r="Q75" s="48">
        <v>219</v>
      </c>
      <c r="R75" s="48">
        <v>37</v>
      </c>
      <c r="S75" s="36">
        <v>256</v>
      </c>
    </row>
    <row r="76" spans="1:19" x14ac:dyDescent="0.3">
      <c r="A76" s="36">
        <v>5705</v>
      </c>
      <c r="B76" s="36" t="s">
        <v>460</v>
      </c>
      <c r="C76" s="36">
        <v>431</v>
      </c>
      <c r="D76" s="36">
        <v>16</v>
      </c>
      <c r="E76" s="36">
        <v>45</v>
      </c>
      <c r="F76" s="36">
        <v>106</v>
      </c>
      <c r="G76" s="36">
        <v>20</v>
      </c>
      <c r="H76" s="36">
        <v>0</v>
      </c>
      <c r="I76" s="36">
        <v>12</v>
      </c>
      <c r="J76" s="36">
        <v>0</v>
      </c>
      <c r="K76" s="36">
        <v>1</v>
      </c>
      <c r="L76" s="36">
        <v>0</v>
      </c>
      <c r="M76" s="36">
        <v>0</v>
      </c>
      <c r="N76" s="36">
        <v>0</v>
      </c>
      <c r="O76" s="48">
        <v>5705</v>
      </c>
      <c r="P76" s="48" t="s">
        <v>460</v>
      </c>
      <c r="Q76" s="48">
        <v>618</v>
      </c>
      <c r="R76" s="48">
        <v>13</v>
      </c>
      <c r="S76" s="36">
        <v>631</v>
      </c>
    </row>
    <row r="77" spans="1:19" x14ac:dyDescent="0.3">
      <c r="A77" s="36">
        <v>5706</v>
      </c>
      <c r="B77" s="36" t="s">
        <v>461</v>
      </c>
      <c r="C77" s="36">
        <v>102</v>
      </c>
      <c r="D77" s="36">
        <v>9</v>
      </c>
      <c r="E77" s="36">
        <v>12</v>
      </c>
      <c r="F77" s="36">
        <v>56</v>
      </c>
      <c r="G77" s="36">
        <v>65</v>
      </c>
      <c r="H77" s="36">
        <v>31</v>
      </c>
      <c r="I77" s="36">
        <v>9</v>
      </c>
      <c r="J77" s="36">
        <v>2</v>
      </c>
      <c r="K77" s="36">
        <v>3</v>
      </c>
      <c r="L77" s="36">
        <v>1</v>
      </c>
      <c r="M77" s="36">
        <v>8</v>
      </c>
      <c r="N77" s="36">
        <v>5</v>
      </c>
      <c r="O77" s="48">
        <v>5706</v>
      </c>
      <c r="P77" s="48" t="s">
        <v>461</v>
      </c>
      <c r="Q77" s="48">
        <v>275</v>
      </c>
      <c r="R77" s="48">
        <v>28</v>
      </c>
      <c r="S77" s="36">
        <v>303</v>
      </c>
    </row>
    <row r="78" spans="1:19" x14ac:dyDescent="0.3">
      <c r="A78" s="36">
        <v>5801</v>
      </c>
      <c r="B78" s="36" t="s">
        <v>462</v>
      </c>
      <c r="C78" s="36">
        <v>2589</v>
      </c>
      <c r="D78" s="36">
        <v>294</v>
      </c>
      <c r="E78" s="36">
        <v>31</v>
      </c>
      <c r="F78" s="36">
        <v>388</v>
      </c>
      <c r="G78" s="36">
        <v>541</v>
      </c>
      <c r="H78" s="36">
        <v>42</v>
      </c>
      <c r="I78" s="36">
        <v>2320</v>
      </c>
      <c r="J78" s="36">
        <v>282</v>
      </c>
      <c r="K78" s="36">
        <v>13</v>
      </c>
      <c r="L78" s="36">
        <v>17</v>
      </c>
      <c r="M78" s="36">
        <v>1004</v>
      </c>
      <c r="N78" s="36">
        <v>1</v>
      </c>
      <c r="O78" s="48">
        <v>5801</v>
      </c>
      <c r="P78" s="48" t="s">
        <v>462</v>
      </c>
      <c r="Q78" s="48">
        <v>3885</v>
      </c>
      <c r="R78" s="48">
        <v>3637</v>
      </c>
      <c r="S78" s="36">
        <v>7522</v>
      </c>
    </row>
    <row r="79" spans="1:19" x14ac:dyDescent="0.3">
      <c r="A79" s="36">
        <v>5802</v>
      </c>
      <c r="B79" s="36" t="s">
        <v>463</v>
      </c>
      <c r="C79" s="36">
        <v>1447</v>
      </c>
      <c r="D79" s="36">
        <v>251</v>
      </c>
      <c r="E79" s="36">
        <v>12961</v>
      </c>
      <c r="F79" s="36">
        <v>31576</v>
      </c>
      <c r="G79" s="36">
        <v>82454</v>
      </c>
      <c r="H79" s="36">
        <v>12</v>
      </c>
      <c r="I79" s="36">
        <v>937</v>
      </c>
      <c r="J79" s="36">
        <v>129</v>
      </c>
      <c r="K79" s="36">
        <v>58</v>
      </c>
      <c r="L79" s="36">
        <v>1</v>
      </c>
      <c r="M79" s="36">
        <v>7</v>
      </c>
      <c r="N79" s="36">
        <v>0</v>
      </c>
      <c r="O79" s="48">
        <v>5802</v>
      </c>
      <c r="P79" s="48" t="s">
        <v>463</v>
      </c>
      <c r="Q79" s="48">
        <v>128701</v>
      </c>
      <c r="R79" s="48">
        <v>1132</v>
      </c>
      <c r="S79" s="36">
        <v>129833</v>
      </c>
    </row>
    <row r="80" spans="1:19" x14ac:dyDescent="0.3">
      <c r="A80" s="36">
        <v>5803</v>
      </c>
      <c r="B80" s="36" t="s">
        <v>464</v>
      </c>
      <c r="C80" s="36">
        <v>260</v>
      </c>
      <c r="D80" s="36">
        <v>35</v>
      </c>
      <c r="E80" s="36">
        <v>6</v>
      </c>
      <c r="F80" s="36">
        <v>90</v>
      </c>
      <c r="G80" s="36">
        <v>13</v>
      </c>
      <c r="H80" s="36">
        <v>0</v>
      </c>
      <c r="I80" s="36">
        <v>40</v>
      </c>
      <c r="J80" s="36">
        <v>13</v>
      </c>
      <c r="K80" s="36">
        <v>1</v>
      </c>
      <c r="L80" s="36">
        <v>1</v>
      </c>
      <c r="M80" s="36">
        <v>4</v>
      </c>
      <c r="N80" s="36">
        <v>0</v>
      </c>
      <c r="O80" s="48">
        <v>5803</v>
      </c>
      <c r="P80" s="48" t="s">
        <v>464</v>
      </c>
      <c r="Q80" s="48">
        <v>404</v>
      </c>
      <c r="R80" s="48">
        <v>59</v>
      </c>
      <c r="S80" s="36">
        <v>463</v>
      </c>
    </row>
    <row r="81" spans="1:19" x14ac:dyDescent="0.3">
      <c r="A81" s="36">
        <v>5804</v>
      </c>
      <c r="B81" s="36" t="s">
        <v>465</v>
      </c>
      <c r="C81" s="36">
        <v>1570</v>
      </c>
      <c r="D81" s="36">
        <v>308</v>
      </c>
      <c r="E81" s="36">
        <v>54</v>
      </c>
      <c r="F81" s="36">
        <v>281</v>
      </c>
      <c r="G81" s="36">
        <v>606</v>
      </c>
      <c r="H81" s="36">
        <v>49</v>
      </c>
      <c r="I81" s="36">
        <v>831</v>
      </c>
      <c r="J81" s="36">
        <v>192</v>
      </c>
      <c r="K81" s="36">
        <v>12</v>
      </c>
      <c r="L81" s="36">
        <v>6</v>
      </c>
      <c r="M81" s="36">
        <v>381</v>
      </c>
      <c r="N81" s="36">
        <v>10</v>
      </c>
      <c r="O81" s="48">
        <v>5804</v>
      </c>
      <c r="P81" s="48" t="s">
        <v>465</v>
      </c>
      <c r="Q81" s="48">
        <v>2868</v>
      </c>
      <c r="R81" s="48">
        <v>1432</v>
      </c>
      <c r="S81" s="36">
        <v>4300</v>
      </c>
    </row>
    <row r="82" spans="1:19" x14ac:dyDescent="0.3">
      <c r="A82" s="36">
        <v>6101</v>
      </c>
      <c r="B82" s="36" t="s">
        <v>467</v>
      </c>
      <c r="C82" s="36">
        <v>12510</v>
      </c>
      <c r="D82" s="36">
        <v>1466</v>
      </c>
      <c r="E82" s="36">
        <v>204</v>
      </c>
      <c r="F82" s="36">
        <v>1499</v>
      </c>
      <c r="G82" s="36">
        <v>1016</v>
      </c>
      <c r="H82" s="36">
        <v>2298</v>
      </c>
      <c r="I82" s="36">
        <v>5669</v>
      </c>
      <c r="J82" s="36">
        <v>945</v>
      </c>
      <c r="K82" s="36">
        <v>45</v>
      </c>
      <c r="L82" s="36">
        <v>233</v>
      </c>
      <c r="M82" s="36">
        <v>191</v>
      </c>
      <c r="N82" s="36">
        <v>961</v>
      </c>
      <c r="O82" s="48">
        <v>6101</v>
      </c>
      <c r="P82" s="48" t="s">
        <v>467</v>
      </c>
      <c r="Q82" s="48">
        <v>18993</v>
      </c>
      <c r="R82" s="48">
        <v>8044</v>
      </c>
      <c r="S82" s="36">
        <v>27037</v>
      </c>
    </row>
    <row r="83" spans="1:19" x14ac:dyDescent="0.3">
      <c r="A83" s="36">
        <v>6102</v>
      </c>
      <c r="B83" s="36" t="s">
        <v>468</v>
      </c>
      <c r="C83" s="36">
        <v>208</v>
      </c>
      <c r="D83" s="36">
        <v>14</v>
      </c>
      <c r="E83" s="36">
        <v>13</v>
      </c>
      <c r="F83" s="36">
        <v>32</v>
      </c>
      <c r="G83" s="36">
        <v>44</v>
      </c>
      <c r="H83" s="36">
        <v>30</v>
      </c>
      <c r="I83" s="36">
        <v>14</v>
      </c>
      <c r="J83" s="36">
        <v>2</v>
      </c>
      <c r="K83" s="36">
        <v>0</v>
      </c>
      <c r="L83" s="36">
        <v>0</v>
      </c>
      <c r="M83" s="36">
        <v>0</v>
      </c>
      <c r="N83" s="36">
        <v>2</v>
      </c>
      <c r="O83" s="48">
        <v>6102</v>
      </c>
      <c r="P83" s="48" t="s">
        <v>468</v>
      </c>
      <c r="Q83" s="48">
        <v>341</v>
      </c>
      <c r="R83" s="48">
        <v>18</v>
      </c>
      <c r="S83" s="36">
        <v>359</v>
      </c>
    </row>
    <row r="84" spans="1:19" x14ac:dyDescent="0.3">
      <c r="A84" s="36">
        <v>6103</v>
      </c>
      <c r="B84" s="36" t="s">
        <v>469</v>
      </c>
      <c r="C84" s="36">
        <v>118</v>
      </c>
      <c r="D84" s="36">
        <v>17</v>
      </c>
      <c r="E84" s="36">
        <v>9</v>
      </c>
      <c r="F84" s="36">
        <v>25</v>
      </c>
      <c r="G84" s="36">
        <v>0</v>
      </c>
      <c r="H84" s="36">
        <v>15</v>
      </c>
      <c r="I84" s="36">
        <v>11</v>
      </c>
      <c r="J84" s="36">
        <v>9</v>
      </c>
      <c r="K84" s="36">
        <v>3</v>
      </c>
      <c r="L84" s="36">
        <v>1</v>
      </c>
      <c r="M84" s="36">
        <v>0</v>
      </c>
      <c r="N84" s="36">
        <v>3</v>
      </c>
      <c r="O84" s="48">
        <v>6103</v>
      </c>
      <c r="P84" s="48" t="s">
        <v>469</v>
      </c>
      <c r="Q84" s="48">
        <v>184</v>
      </c>
      <c r="R84" s="48">
        <v>27</v>
      </c>
      <c r="S84" s="36">
        <v>211</v>
      </c>
    </row>
    <row r="85" spans="1:19" x14ac:dyDescent="0.3">
      <c r="A85" s="36">
        <v>6104</v>
      </c>
      <c r="B85" s="36" t="s">
        <v>470</v>
      </c>
      <c r="C85" s="36">
        <v>460</v>
      </c>
      <c r="D85" s="36">
        <v>69</v>
      </c>
      <c r="E85" s="36">
        <v>21</v>
      </c>
      <c r="F85" s="36">
        <v>135</v>
      </c>
      <c r="G85" s="36">
        <v>27</v>
      </c>
      <c r="H85" s="36">
        <v>109</v>
      </c>
      <c r="I85" s="36">
        <v>65</v>
      </c>
      <c r="J85" s="36">
        <v>16</v>
      </c>
      <c r="K85" s="36">
        <v>1</v>
      </c>
      <c r="L85" s="36">
        <v>0</v>
      </c>
      <c r="M85" s="36">
        <v>0</v>
      </c>
      <c r="N85" s="36">
        <v>14</v>
      </c>
      <c r="O85" s="48">
        <v>6104</v>
      </c>
      <c r="P85" s="48" t="s">
        <v>470</v>
      </c>
      <c r="Q85" s="48">
        <v>821</v>
      </c>
      <c r="R85" s="48">
        <v>96</v>
      </c>
      <c r="S85" s="36">
        <v>917</v>
      </c>
    </row>
    <row r="86" spans="1:19" x14ac:dyDescent="0.3">
      <c r="A86" s="36">
        <v>6105</v>
      </c>
      <c r="B86" s="36" t="s">
        <v>471</v>
      </c>
      <c r="C86" s="36">
        <v>317</v>
      </c>
      <c r="D86" s="36">
        <v>65</v>
      </c>
      <c r="E86" s="36">
        <v>35</v>
      </c>
      <c r="F86" s="36">
        <v>104</v>
      </c>
      <c r="G86" s="36">
        <v>0</v>
      </c>
      <c r="H86" s="36">
        <v>101</v>
      </c>
      <c r="I86" s="36">
        <v>14</v>
      </c>
      <c r="J86" s="36">
        <v>7</v>
      </c>
      <c r="K86" s="36">
        <v>1</v>
      </c>
      <c r="L86" s="36">
        <v>0</v>
      </c>
      <c r="M86" s="36">
        <v>0</v>
      </c>
      <c r="N86" s="36">
        <v>0</v>
      </c>
      <c r="O86" s="48">
        <v>6105</v>
      </c>
      <c r="P86" s="48" t="s">
        <v>471</v>
      </c>
      <c r="Q86" s="48">
        <v>622</v>
      </c>
      <c r="R86" s="48">
        <v>22</v>
      </c>
      <c r="S86" s="36">
        <v>644</v>
      </c>
    </row>
    <row r="87" spans="1:19" x14ac:dyDescent="0.3">
      <c r="A87" s="36">
        <v>6106</v>
      </c>
      <c r="B87" s="36" t="s">
        <v>472</v>
      </c>
      <c r="C87" s="36">
        <v>352</v>
      </c>
      <c r="D87" s="36">
        <v>43</v>
      </c>
      <c r="E87" s="36">
        <v>12</v>
      </c>
      <c r="F87" s="36">
        <v>87</v>
      </c>
      <c r="G87" s="36">
        <v>110</v>
      </c>
      <c r="H87" s="36">
        <v>310</v>
      </c>
      <c r="I87" s="36">
        <v>73</v>
      </c>
      <c r="J87" s="36">
        <v>8</v>
      </c>
      <c r="K87" s="36">
        <v>0</v>
      </c>
      <c r="L87" s="36">
        <v>0</v>
      </c>
      <c r="M87" s="36">
        <v>13</v>
      </c>
      <c r="N87" s="36">
        <v>162</v>
      </c>
      <c r="O87" s="48">
        <v>6106</v>
      </c>
      <c r="P87" s="48" t="s">
        <v>472</v>
      </c>
      <c r="Q87" s="48">
        <v>914</v>
      </c>
      <c r="R87" s="48">
        <v>256</v>
      </c>
      <c r="S87" s="36">
        <v>1170</v>
      </c>
    </row>
    <row r="88" spans="1:19" x14ac:dyDescent="0.3">
      <c r="A88" s="36">
        <v>6107</v>
      </c>
      <c r="B88" s="36" t="s">
        <v>473</v>
      </c>
      <c r="C88" s="36">
        <v>1318</v>
      </c>
      <c r="D88" s="36">
        <v>102</v>
      </c>
      <c r="E88" s="36">
        <v>4</v>
      </c>
      <c r="F88" s="36">
        <v>397</v>
      </c>
      <c r="G88" s="36">
        <v>1048</v>
      </c>
      <c r="H88" s="36">
        <v>7</v>
      </c>
      <c r="I88" s="36">
        <v>201</v>
      </c>
      <c r="J88" s="36">
        <v>50</v>
      </c>
      <c r="K88" s="36">
        <v>3</v>
      </c>
      <c r="L88" s="36">
        <v>5</v>
      </c>
      <c r="M88" s="36">
        <v>212</v>
      </c>
      <c r="N88" s="36">
        <v>0</v>
      </c>
      <c r="O88" s="48">
        <v>6107</v>
      </c>
      <c r="P88" s="48" t="s">
        <v>473</v>
      </c>
      <c r="Q88" s="48">
        <v>2876</v>
      </c>
      <c r="R88" s="48">
        <v>471</v>
      </c>
      <c r="S88" s="36">
        <v>3347</v>
      </c>
    </row>
    <row r="89" spans="1:19" x14ac:dyDescent="0.3">
      <c r="A89" s="36">
        <v>6108</v>
      </c>
      <c r="B89" s="36" t="s">
        <v>474</v>
      </c>
      <c r="C89" s="36">
        <v>759</v>
      </c>
      <c r="D89" s="36">
        <v>168</v>
      </c>
      <c r="E89" s="36">
        <v>8</v>
      </c>
      <c r="F89" s="36">
        <v>135</v>
      </c>
      <c r="G89" s="36">
        <v>301</v>
      </c>
      <c r="H89" s="36">
        <v>118</v>
      </c>
      <c r="I89" s="36">
        <v>362</v>
      </c>
      <c r="J89" s="36">
        <v>105</v>
      </c>
      <c r="K89" s="36">
        <v>2</v>
      </c>
      <c r="L89" s="36">
        <v>3</v>
      </c>
      <c r="M89" s="36">
        <v>181</v>
      </c>
      <c r="N89" s="36">
        <v>40</v>
      </c>
      <c r="O89" s="48">
        <v>6108</v>
      </c>
      <c r="P89" s="48" t="s">
        <v>474</v>
      </c>
      <c r="Q89" s="48">
        <v>1489</v>
      </c>
      <c r="R89" s="48">
        <v>693</v>
      </c>
      <c r="S89" s="36">
        <v>2182</v>
      </c>
    </row>
    <row r="90" spans="1:19" x14ac:dyDescent="0.3">
      <c r="A90" s="36">
        <v>6109</v>
      </c>
      <c r="B90" s="36" t="s">
        <v>475</v>
      </c>
      <c r="C90" s="36">
        <v>270</v>
      </c>
      <c r="D90" s="36">
        <v>31</v>
      </c>
      <c r="E90" s="36">
        <v>39</v>
      </c>
      <c r="F90" s="36">
        <v>121</v>
      </c>
      <c r="G90" s="36">
        <v>11</v>
      </c>
      <c r="H90" s="36">
        <v>21</v>
      </c>
      <c r="I90" s="36">
        <v>26</v>
      </c>
      <c r="J90" s="36">
        <v>8</v>
      </c>
      <c r="K90" s="36">
        <v>9</v>
      </c>
      <c r="L90" s="36">
        <v>2</v>
      </c>
      <c r="M90" s="36">
        <v>0</v>
      </c>
      <c r="N90" s="36">
        <v>4</v>
      </c>
      <c r="O90" s="48">
        <v>6109</v>
      </c>
      <c r="P90" s="48" t="s">
        <v>475</v>
      </c>
      <c r="Q90" s="48">
        <v>493</v>
      </c>
      <c r="R90" s="48">
        <v>49</v>
      </c>
      <c r="S90" s="36">
        <v>542</v>
      </c>
    </row>
    <row r="91" spans="1:19" x14ac:dyDescent="0.3">
      <c r="A91" s="36">
        <v>6110</v>
      </c>
      <c r="B91" s="36" t="s">
        <v>476</v>
      </c>
      <c r="C91" s="36">
        <v>1401</v>
      </c>
      <c r="D91" s="36">
        <v>97</v>
      </c>
      <c r="E91" s="36">
        <v>166</v>
      </c>
      <c r="F91" s="36">
        <v>242</v>
      </c>
      <c r="G91" s="36">
        <v>140</v>
      </c>
      <c r="H91" s="36">
        <v>8</v>
      </c>
      <c r="I91" s="36">
        <v>86</v>
      </c>
      <c r="J91" s="36">
        <v>35</v>
      </c>
      <c r="K91" s="36">
        <v>4</v>
      </c>
      <c r="L91" s="36">
        <v>0</v>
      </c>
      <c r="M91" s="36">
        <v>5</v>
      </c>
      <c r="N91" s="36">
        <v>0</v>
      </c>
      <c r="O91" s="48">
        <v>6110</v>
      </c>
      <c r="P91" s="48" t="s">
        <v>476</v>
      </c>
      <c r="Q91" s="48">
        <v>2054</v>
      </c>
      <c r="R91" s="48">
        <v>130</v>
      </c>
      <c r="S91" s="36">
        <v>2184</v>
      </c>
    </row>
    <row r="92" spans="1:19" x14ac:dyDescent="0.3">
      <c r="A92" s="36">
        <v>6111</v>
      </c>
      <c r="B92" s="36" t="s">
        <v>477</v>
      </c>
      <c r="C92" s="36">
        <v>358300</v>
      </c>
      <c r="D92" s="36">
        <v>15</v>
      </c>
      <c r="E92" s="36">
        <v>14</v>
      </c>
      <c r="F92" s="36">
        <v>60</v>
      </c>
      <c r="G92" s="36">
        <v>38</v>
      </c>
      <c r="H92" s="36">
        <v>25</v>
      </c>
      <c r="I92" s="36">
        <v>70</v>
      </c>
      <c r="J92" s="36">
        <v>21</v>
      </c>
      <c r="K92" s="36">
        <v>4</v>
      </c>
      <c r="L92" s="36">
        <v>2</v>
      </c>
      <c r="M92" s="36">
        <v>8</v>
      </c>
      <c r="N92" s="36">
        <v>2</v>
      </c>
      <c r="O92" s="48">
        <v>6111</v>
      </c>
      <c r="P92" s="48" t="s">
        <v>477</v>
      </c>
      <c r="Q92" s="48">
        <v>358452</v>
      </c>
      <c r="R92" s="48">
        <v>107</v>
      </c>
      <c r="S92" s="36">
        <v>358559</v>
      </c>
    </row>
    <row r="93" spans="1:19" x14ac:dyDescent="0.3">
      <c r="A93" s="36">
        <v>6112</v>
      </c>
      <c r="B93" s="36" t="s">
        <v>478</v>
      </c>
      <c r="C93" s="36">
        <v>67</v>
      </c>
      <c r="D93" s="36">
        <v>47</v>
      </c>
      <c r="E93" s="36">
        <v>10</v>
      </c>
      <c r="F93" s="36">
        <v>136</v>
      </c>
      <c r="G93" s="36">
        <v>0</v>
      </c>
      <c r="H93" s="36">
        <v>10</v>
      </c>
      <c r="I93" s="36">
        <v>141</v>
      </c>
      <c r="J93" s="36">
        <v>21</v>
      </c>
      <c r="K93" s="36">
        <v>0</v>
      </c>
      <c r="L93" s="36">
        <v>0</v>
      </c>
      <c r="M93" s="36">
        <v>0</v>
      </c>
      <c r="N93" s="36">
        <v>2</v>
      </c>
      <c r="O93" s="48">
        <v>6112</v>
      </c>
      <c r="P93" s="48" t="s">
        <v>478</v>
      </c>
      <c r="Q93" s="48">
        <v>270</v>
      </c>
      <c r="R93" s="48">
        <v>164</v>
      </c>
      <c r="S93" s="36">
        <v>434</v>
      </c>
    </row>
    <row r="94" spans="1:19" x14ac:dyDescent="0.3">
      <c r="A94" s="36">
        <v>6113</v>
      </c>
      <c r="B94" s="36" t="s">
        <v>479</v>
      </c>
      <c r="C94" s="36">
        <v>300</v>
      </c>
      <c r="D94" s="36">
        <v>22</v>
      </c>
      <c r="E94" s="36">
        <v>10</v>
      </c>
      <c r="F94" s="36">
        <v>111</v>
      </c>
      <c r="G94" s="36">
        <v>151</v>
      </c>
      <c r="H94" s="36">
        <v>1</v>
      </c>
      <c r="I94" s="36">
        <v>64</v>
      </c>
      <c r="J94" s="36">
        <v>12</v>
      </c>
      <c r="K94" s="36">
        <v>2</v>
      </c>
      <c r="L94" s="36">
        <v>4</v>
      </c>
      <c r="M94" s="36">
        <v>78</v>
      </c>
      <c r="N94" s="36">
        <v>0</v>
      </c>
      <c r="O94" s="48">
        <v>6113</v>
      </c>
      <c r="P94" s="48" t="s">
        <v>479</v>
      </c>
      <c r="Q94" s="48">
        <v>595</v>
      </c>
      <c r="R94" s="48">
        <v>160</v>
      </c>
      <c r="S94" s="36">
        <v>755</v>
      </c>
    </row>
    <row r="95" spans="1:19" x14ac:dyDescent="0.3">
      <c r="A95" s="36">
        <v>6114</v>
      </c>
      <c r="B95" s="36" t="s">
        <v>480</v>
      </c>
      <c r="C95" s="36">
        <v>494</v>
      </c>
      <c r="D95" s="36">
        <v>32</v>
      </c>
      <c r="E95" s="36">
        <v>34</v>
      </c>
      <c r="F95" s="36">
        <v>144</v>
      </c>
      <c r="G95" s="36">
        <v>335</v>
      </c>
      <c r="H95" s="36">
        <v>32</v>
      </c>
      <c r="I95" s="36">
        <v>70</v>
      </c>
      <c r="J95" s="36">
        <v>13</v>
      </c>
      <c r="K95" s="36">
        <v>2</v>
      </c>
      <c r="L95" s="36">
        <v>5</v>
      </c>
      <c r="M95" s="36">
        <v>0</v>
      </c>
      <c r="N95" s="36">
        <v>0</v>
      </c>
      <c r="O95" s="48">
        <v>6114</v>
      </c>
      <c r="P95" s="48" t="s">
        <v>480</v>
      </c>
      <c r="Q95" s="48">
        <v>1071</v>
      </c>
      <c r="R95" s="48">
        <v>90</v>
      </c>
      <c r="S95" s="36">
        <v>1161</v>
      </c>
    </row>
    <row r="96" spans="1:19" x14ac:dyDescent="0.3">
      <c r="A96" s="36">
        <v>6115</v>
      </c>
      <c r="B96" s="36" t="s">
        <v>481</v>
      </c>
      <c r="C96" s="36" t="s">
        <v>946</v>
      </c>
      <c r="D96" s="36" t="s">
        <v>946</v>
      </c>
      <c r="E96" s="36" t="s">
        <v>946</v>
      </c>
      <c r="F96" s="36" t="s">
        <v>946</v>
      </c>
      <c r="G96" s="36" t="s">
        <v>946</v>
      </c>
      <c r="H96" s="36" t="s">
        <v>946</v>
      </c>
      <c r="I96" s="36" t="s">
        <v>946</v>
      </c>
      <c r="J96" s="36" t="s">
        <v>946</v>
      </c>
      <c r="K96" s="36" t="s">
        <v>946</v>
      </c>
      <c r="L96" s="36" t="s">
        <v>946</v>
      </c>
      <c r="M96" s="36" t="s">
        <v>946</v>
      </c>
      <c r="N96" s="36" t="s">
        <v>946</v>
      </c>
      <c r="O96" s="48">
        <v>6115</v>
      </c>
      <c r="P96" s="48" t="s">
        <v>481</v>
      </c>
      <c r="Q96" s="48">
        <v>0</v>
      </c>
      <c r="R96" s="48">
        <v>0</v>
      </c>
      <c r="S96" s="36">
        <v>0</v>
      </c>
    </row>
    <row r="97" spans="1:19" x14ac:dyDescent="0.3">
      <c r="A97" s="36">
        <v>6116</v>
      </c>
      <c r="B97" s="36" t="s">
        <v>482</v>
      </c>
      <c r="C97" s="36">
        <v>1201</v>
      </c>
      <c r="D97" s="36">
        <v>59</v>
      </c>
      <c r="E97" s="36">
        <v>26</v>
      </c>
      <c r="F97" s="36">
        <v>236</v>
      </c>
      <c r="G97" s="36">
        <v>0</v>
      </c>
      <c r="H97" s="36">
        <v>11</v>
      </c>
      <c r="I97" s="36">
        <v>74</v>
      </c>
      <c r="J97" s="36">
        <v>3</v>
      </c>
      <c r="K97" s="36">
        <v>0</v>
      </c>
      <c r="L97" s="36">
        <v>3</v>
      </c>
      <c r="M97" s="36">
        <v>0</v>
      </c>
      <c r="N97" s="36">
        <v>4</v>
      </c>
      <c r="O97" s="48">
        <v>6116</v>
      </c>
      <c r="P97" s="48" t="s">
        <v>482</v>
      </c>
      <c r="Q97" s="48">
        <v>1533</v>
      </c>
      <c r="R97" s="48">
        <v>84</v>
      </c>
      <c r="S97" s="36">
        <v>1617</v>
      </c>
    </row>
    <row r="98" spans="1:19" x14ac:dyDescent="0.3">
      <c r="A98" s="36">
        <v>6117</v>
      </c>
      <c r="B98" s="36" t="s">
        <v>483</v>
      </c>
      <c r="C98" s="36">
        <v>1804</v>
      </c>
      <c r="D98" s="36">
        <v>48</v>
      </c>
      <c r="E98" s="36">
        <v>9</v>
      </c>
      <c r="F98" s="36">
        <v>426</v>
      </c>
      <c r="G98" s="36">
        <v>554</v>
      </c>
      <c r="H98" s="36">
        <v>260</v>
      </c>
      <c r="I98" s="36">
        <v>625</v>
      </c>
      <c r="J98" s="36">
        <v>14</v>
      </c>
      <c r="K98" s="36">
        <v>1</v>
      </c>
      <c r="L98" s="36">
        <v>0</v>
      </c>
      <c r="M98" s="36">
        <v>75</v>
      </c>
      <c r="N98" s="36">
        <v>19</v>
      </c>
      <c r="O98" s="48">
        <v>6117</v>
      </c>
      <c r="P98" s="48" t="s">
        <v>483</v>
      </c>
      <c r="Q98" s="48">
        <v>3101</v>
      </c>
      <c r="R98" s="48">
        <v>734</v>
      </c>
      <c r="S98" s="36">
        <v>3835</v>
      </c>
    </row>
    <row r="99" spans="1:19" x14ac:dyDescent="0.3">
      <c r="A99" s="36">
        <v>6201</v>
      </c>
      <c r="B99" s="36" t="s">
        <v>484</v>
      </c>
      <c r="C99" s="36">
        <v>32477</v>
      </c>
      <c r="D99" s="36">
        <v>990</v>
      </c>
      <c r="E99" s="36">
        <v>394</v>
      </c>
      <c r="F99" s="36">
        <v>12672</v>
      </c>
      <c r="G99" s="36">
        <v>0</v>
      </c>
      <c r="H99" s="36">
        <v>82</v>
      </c>
      <c r="I99" s="36">
        <v>2803</v>
      </c>
      <c r="J99" s="36">
        <v>576</v>
      </c>
      <c r="K99" s="36">
        <v>5</v>
      </c>
      <c r="L99" s="36">
        <v>384</v>
      </c>
      <c r="M99" s="36">
        <v>0</v>
      </c>
      <c r="N99" s="36">
        <v>0</v>
      </c>
      <c r="O99" s="48">
        <v>6201</v>
      </c>
      <c r="P99" s="48" t="s">
        <v>484</v>
      </c>
      <c r="Q99" s="48">
        <v>46615</v>
      </c>
      <c r="R99" s="48">
        <v>3768</v>
      </c>
      <c r="S99" s="36">
        <v>50383</v>
      </c>
    </row>
    <row r="100" spans="1:19" x14ac:dyDescent="0.3">
      <c r="A100" s="36">
        <v>6202</v>
      </c>
      <c r="B100" s="36" t="s">
        <v>485</v>
      </c>
      <c r="C100" s="36">
        <v>143</v>
      </c>
      <c r="D100" s="36">
        <v>9</v>
      </c>
      <c r="E100" s="36">
        <v>0</v>
      </c>
      <c r="F100" s="36">
        <v>14</v>
      </c>
      <c r="G100" s="36">
        <v>0</v>
      </c>
      <c r="H100" s="36">
        <v>2</v>
      </c>
      <c r="I100" s="36">
        <v>26</v>
      </c>
      <c r="J100" s="36">
        <v>0</v>
      </c>
      <c r="K100" s="36">
        <v>5</v>
      </c>
      <c r="L100" s="36">
        <v>0</v>
      </c>
      <c r="M100" s="36">
        <v>0</v>
      </c>
      <c r="N100" s="36">
        <v>6</v>
      </c>
      <c r="O100" s="48">
        <v>6202</v>
      </c>
      <c r="P100" s="48" t="s">
        <v>485</v>
      </c>
      <c r="Q100" s="48">
        <v>168</v>
      </c>
      <c r="R100" s="48">
        <v>37</v>
      </c>
      <c r="S100" s="36">
        <v>205</v>
      </c>
    </row>
    <row r="101" spans="1:19" x14ac:dyDescent="0.3">
      <c r="A101" s="36">
        <v>6203</v>
      </c>
      <c r="B101" s="36" t="s">
        <v>486</v>
      </c>
      <c r="C101" s="36">
        <v>271</v>
      </c>
      <c r="D101" s="36">
        <v>15</v>
      </c>
      <c r="E101" s="36">
        <v>3</v>
      </c>
      <c r="F101" s="36">
        <v>43</v>
      </c>
      <c r="G101" s="36">
        <v>15</v>
      </c>
      <c r="H101" s="36">
        <v>20</v>
      </c>
      <c r="I101" s="36">
        <v>2</v>
      </c>
      <c r="J101" s="36">
        <v>8</v>
      </c>
      <c r="K101" s="36">
        <v>0</v>
      </c>
      <c r="L101" s="36">
        <v>0</v>
      </c>
      <c r="M101" s="36">
        <v>0</v>
      </c>
      <c r="N101" s="36">
        <v>4</v>
      </c>
      <c r="O101" s="48">
        <v>6203</v>
      </c>
      <c r="P101" s="48" t="s">
        <v>486</v>
      </c>
      <c r="Q101" s="48">
        <v>367</v>
      </c>
      <c r="R101" s="48">
        <v>14</v>
      </c>
      <c r="S101" s="36">
        <v>381</v>
      </c>
    </row>
    <row r="102" spans="1:19" x14ac:dyDescent="0.3">
      <c r="A102" s="36">
        <v>6204</v>
      </c>
      <c r="B102" s="36" t="s">
        <v>499</v>
      </c>
      <c r="C102" s="36">
        <v>260</v>
      </c>
      <c r="D102" s="36">
        <v>26</v>
      </c>
      <c r="E102" s="36">
        <v>19</v>
      </c>
      <c r="F102" s="36">
        <v>58</v>
      </c>
      <c r="G102" s="36">
        <v>0</v>
      </c>
      <c r="H102" s="36">
        <v>21</v>
      </c>
      <c r="I102" s="36">
        <v>14</v>
      </c>
      <c r="J102" s="36">
        <v>4</v>
      </c>
      <c r="K102" s="36">
        <v>1</v>
      </c>
      <c r="L102" s="36">
        <v>0</v>
      </c>
      <c r="M102" s="36">
        <v>0</v>
      </c>
      <c r="N102" s="36">
        <v>1</v>
      </c>
      <c r="O102" s="48">
        <v>6204</v>
      </c>
      <c r="P102" s="48" t="s">
        <v>499</v>
      </c>
      <c r="Q102" s="48">
        <v>384</v>
      </c>
      <c r="R102" s="48">
        <v>20</v>
      </c>
      <c r="S102" s="36">
        <v>404</v>
      </c>
    </row>
    <row r="103" spans="1:19" x14ac:dyDescent="0.3">
      <c r="A103" s="36">
        <v>6205</v>
      </c>
      <c r="B103" s="36" t="s">
        <v>487</v>
      </c>
      <c r="C103" s="36">
        <v>468</v>
      </c>
      <c r="D103" s="36">
        <v>0</v>
      </c>
      <c r="E103" s="36">
        <v>10</v>
      </c>
      <c r="F103" s="36">
        <v>141</v>
      </c>
      <c r="G103" s="36">
        <v>0</v>
      </c>
      <c r="H103" s="36">
        <v>58</v>
      </c>
      <c r="I103" s="36">
        <v>27</v>
      </c>
      <c r="J103" s="36">
        <v>0</v>
      </c>
      <c r="K103" s="36">
        <v>0</v>
      </c>
      <c r="L103" s="36">
        <v>0</v>
      </c>
      <c r="M103" s="36">
        <v>0</v>
      </c>
      <c r="N103" s="36">
        <v>0</v>
      </c>
      <c r="O103" s="48">
        <v>6205</v>
      </c>
      <c r="P103" s="48" t="s">
        <v>487</v>
      </c>
      <c r="Q103" s="48">
        <v>677</v>
      </c>
      <c r="R103" s="48">
        <v>27</v>
      </c>
      <c r="S103" s="36">
        <v>704</v>
      </c>
    </row>
    <row r="104" spans="1:19" x14ac:dyDescent="0.3">
      <c r="A104" s="36">
        <v>6206</v>
      </c>
      <c r="B104" s="36" t="s">
        <v>488</v>
      </c>
      <c r="C104" s="36">
        <v>203</v>
      </c>
      <c r="D104" s="36">
        <v>10</v>
      </c>
      <c r="E104" s="36">
        <v>3</v>
      </c>
      <c r="F104" s="36">
        <v>54</v>
      </c>
      <c r="G104" s="36">
        <v>0</v>
      </c>
      <c r="H104" s="36">
        <v>37</v>
      </c>
      <c r="I104" s="36">
        <v>46</v>
      </c>
      <c r="J104" s="36">
        <v>6</v>
      </c>
      <c r="K104" s="36">
        <v>0</v>
      </c>
      <c r="L104" s="36">
        <v>8</v>
      </c>
      <c r="M104" s="36">
        <v>0</v>
      </c>
      <c r="N104" s="36">
        <v>0</v>
      </c>
      <c r="O104" s="48">
        <v>6206</v>
      </c>
      <c r="P104" s="48" t="s">
        <v>488</v>
      </c>
      <c r="Q104" s="48">
        <v>307</v>
      </c>
      <c r="R104" s="48">
        <v>60</v>
      </c>
      <c r="S104" s="36">
        <v>367</v>
      </c>
    </row>
    <row r="105" spans="1:19" x14ac:dyDescent="0.3">
      <c r="A105" s="36">
        <v>6301</v>
      </c>
      <c r="B105" s="36" t="s">
        <v>489</v>
      </c>
      <c r="C105" s="36">
        <v>3189</v>
      </c>
      <c r="D105" s="36">
        <v>389</v>
      </c>
      <c r="E105" s="36">
        <v>224</v>
      </c>
      <c r="F105" s="36">
        <v>671</v>
      </c>
      <c r="G105" s="36">
        <v>978</v>
      </c>
      <c r="H105" s="36">
        <v>181</v>
      </c>
      <c r="I105" s="36">
        <v>557</v>
      </c>
      <c r="J105" s="36">
        <v>234</v>
      </c>
      <c r="K105" s="36">
        <v>37</v>
      </c>
      <c r="L105" s="36">
        <v>0</v>
      </c>
      <c r="M105" s="36">
        <v>210</v>
      </c>
      <c r="N105" s="36">
        <v>15</v>
      </c>
      <c r="O105" s="48">
        <v>6301</v>
      </c>
      <c r="P105" s="48" t="s">
        <v>489</v>
      </c>
      <c r="Q105" s="48">
        <v>5632</v>
      </c>
      <c r="R105" s="48">
        <v>1053</v>
      </c>
      <c r="S105" s="36">
        <v>6685</v>
      </c>
    </row>
    <row r="106" spans="1:19" x14ac:dyDescent="0.3">
      <c r="A106" s="36">
        <v>6302</v>
      </c>
      <c r="B106" s="36" t="s">
        <v>490</v>
      </c>
      <c r="C106" s="36">
        <v>107</v>
      </c>
      <c r="D106" s="36">
        <v>41</v>
      </c>
      <c r="E106" s="36">
        <v>40</v>
      </c>
      <c r="F106" s="36">
        <v>92</v>
      </c>
      <c r="G106" s="36">
        <v>275</v>
      </c>
      <c r="H106" s="36">
        <v>17</v>
      </c>
      <c r="I106" s="36">
        <v>101</v>
      </c>
      <c r="J106" s="36">
        <v>17</v>
      </c>
      <c r="K106" s="36">
        <v>11</v>
      </c>
      <c r="L106" s="36">
        <v>0</v>
      </c>
      <c r="M106" s="36">
        <v>54</v>
      </c>
      <c r="N106" s="36">
        <v>9</v>
      </c>
      <c r="O106" s="48">
        <v>6302</v>
      </c>
      <c r="P106" s="48" t="s">
        <v>490</v>
      </c>
      <c r="Q106" s="48">
        <v>572</v>
      </c>
      <c r="R106" s="48">
        <v>192</v>
      </c>
      <c r="S106" s="36">
        <v>764</v>
      </c>
    </row>
    <row r="107" spans="1:19" x14ac:dyDescent="0.3">
      <c r="A107" s="36">
        <v>6303</v>
      </c>
      <c r="B107" s="36" t="s">
        <v>491</v>
      </c>
      <c r="C107" s="36">
        <v>1013</v>
      </c>
      <c r="D107" s="36">
        <v>55</v>
      </c>
      <c r="E107" s="36">
        <v>56</v>
      </c>
      <c r="F107" s="36">
        <v>278</v>
      </c>
      <c r="G107" s="36">
        <v>508</v>
      </c>
      <c r="H107" s="36">
        <v>20</v>
      </c>
      <c r="I107" s="36">
        <v>266</v>
      </c>
      <c r="J107" s="36">
        <v>27</v>
      </c>
      <c r="K107" s="36">
        <v>10</v>
      </c>
      <c r="L107" s="36">
        <v>0</v>
      </c>
      <c r="M107" s="36">
        <v>12</v>
      </c>
      <c r="N107" s="36">
        <v>4</v>
      </c>
      <c r="O107" s="48">
        <v>6303</v>
      </c>
      <c r="P107" s="48" t="s">
        <v>491</v>
      </c>
      <c r="Q107" s="48">
        <v>1930</v>
      </c>
      <c r="R107" s="48">
        <v>319</v>
      </c>
      <c r="S107" s="36">
        <v>2249</v>
      </c>
    </row>
    <row r="108" spans="1:19" x14ac:dyDescent="0.3">
      <c r="A108" s="36">
        <v>6304</v>
      </c>
      <c r="B108" s="36" t="s">
        <v>492</v>
      </c>
      <c r="C108" s="36">
        <v>353</v>
      </c>
      <c r="D108" s="36">
        <v>27</v>
      </c>
      <c r="E108" s="36">
        <v>4</v>
      </c>
      <c r="F108" s="36">
        <v>148</v>
      </c>
      <c r="G108" s="36">
        <v>31</v>
      </c>
      <c r="H108" s="36">
        <v>0</v>
      </c>
      <c r="I108" s="36">
        <v>182</v>
      </c>
      <c r="J108" s="36">
        <v>41</v>
      </c>
      <c r="K108" s="36">
        <v>0</v>
      </c>
      <c r="L108" s="36">
        <v>6</v>
      </c>
      <c r="M108" s="36">
        <v>44</v>
      </c>
      <c r="N108" s="36">
        <v>0</v>
      </c>
      <c r="O108" s="48">
        <v>6304</v>
      </c>
      <c r="P108" s="48" t="s">
        <v>492</v>
      </c>
      <c r="Q108" s="48">
        <v>563</v>
      </c>
      <c r="R108" s="48">
        <v>273</v>
      </c>
      <c r="S108" s="36">
        <v>836</v>
      </c>
    </row>
    <row r="109" spans="1:19" x14ac:dyDescent="0.3">
      <c r="A109" s="36">
        <v>6305</v>
      </c>
      <c r="B109" s="36" t="s">
        <v>493</v>
      </c>
      <c r="C109" s="36">
        <v>341</v>
      </c>
      <c r="D109" s="36">
        <v>32</v>
      </c>
      <c r="E109" s="36">
        <v>18</v>
      </c>
      <c r="F109" s="36">
        <v>116</v>
      </c>
      <c r="G109" s="36">
        <v>248</v>
      </c>
      <c r="H109" s="36">
        <v>2</v>
      </c>
      <c r="I109" s="36">
        <v>50</v>
      </c>
      <c r="J109" s="36">
        <v>25</v>
      </c>
      <c r="K109" s="36">
        <v>2</v>
      </c>
      <c r="L109" s="36">
        <v>6</v>
      </c>
      <c r="M109" s="36">
        <v>66</v>
      </c>
      <c r="N109" s="36">
        <v>0</v>
      </c>
      <c r="O109" s="48">
        <v>6305</v>
      </c>
      <c r="P109" s="48" t="s">
        <v>493</v>
      </c>
      <c r="Q109" s="48">
        <v>757</v>
      </c>
      <c r="R109" s="48">
        <v>149</v>
      </c>
      <c r="S109" s="36">
        <v>906</v>
      </c>
    </row>
    <row r="110" spans="1:19" x14ac:dyDescent="0.3">
      <c r="A110" s="36">
        <v>6306</v>
      </c>
      <c r="B110" s="36" t="s">
        <v>494</v>
      </c>
      <c r="C110" s="36">
        <v>227</v>
      </c>
      <c r="D110" s="36">
        <v>16</v>
      </c>
      <c r="E110" s="36">
        <v>1</v>
      </c>
      <c r="F110" s="36">
        <v>72</v>
      </c>
      <c r="G110" s="36">
        <v>0</v>
      </c>
      <c r="H110" s="36">
        <v>0</v>
      </c>
      <c r="I110" s="36">
        <v>58</v>
      </c>
      <c r="J110" s="36">
        <v>4</v>
      </c>
      <c r="K110" s="36">
        <v>0</v>
      </c>
      <c r="L110" s="36">
        <v>3</v>
      </c>
      <c r="M110" s="36">
        <v>0</v>
      </c>
      <c r="N110" s="36">
        <v>0</v>
      </c>
      <c r="O110" s="48">
        <v>6306</v>
      </c>
      <c r="P110" s="48" t="s">
        <v>494</v>
      </c>
      <c r="Q110" s="48">
        <v>316</v>
      </c>
      <c r="R110" s="48">
        <v>65</v>
      </c>
      <c r="S110" s="36">
        <v>381</v>
      </c>
    </row>
    <row r="111" spans="1:19" x14ac:dyDescent="0.3">
      <c r="A111" s="36">
        <v>6307</v>
      </c>
      <c r="B111" s="36" t="s">
        <v>495</v>
      </c>
      <c r="C111" s="36">
        <v>583</v>
      </c>
      <c r="D111" s="36">
        <v>47</v>
      </c>
      <c r="E111" s="36">
        <v>18</v>
      </c>
      <c r="F111" s="36">
        <v>133</v>
      </c>
      <c r="G111" s="36">
        <v>194</v>
      </c>
      <c r="H111" s="36">
        <v>17</v>
      </c>
      <c r="I111" s="36">
        <v>73</v>
      </c>
      <c r="J111" s="36">
        <v>7</v>
      </c>
      <c r="K111" s="36">
        <v>3</v>
      </c>
      <c r="L111" s="36">
        <v>0</v>
      </c>
      <c r="M111" s="36">
        <v>26</v>
      </c>
      <c r="N111" s="36">
        <v>0</v>
      </c>
      <c r="O111" s="48">
        <v>6307</v>
      </c>
      <c r="P111" s="48" t="s">
        <v>495</v>
      </c>
      <c r="Q111" s="48">
        <v>992</v>
      </c>
      <c r="R111" s="48">
        <v>109</v>
      </c>
      <c r="S111" s="36">
        <v>1101</v>
      </c>
    </row>
    <row r="112" spans="1:19" x14ac:dyDescent="0.3">
      <c r="A112" s="36">
        <v>6308</v>
      </c>
      <c r="B112" s="36" t="s">
        <v>496</v>
      </c>
      <c r="C112" s="36">
        <v>133</v>
      </c>
      <c r="D112" s="36">
        <v>5</v>
      </c>
      <c r="E112" s="36">
        <v>6</v>
      </c>
      <c r="F112" s="36">
        <v>55</v>
      </c>
      <c r="G112" s="36">
        <v>71</v>
      </c>
      <c r="H112" s="36">
        <v>4</v>
      </c>
      <c r="I112" s="36">
        <v>16</v>
      </c>
      <c r="J112" s="36">
        <v>1</v>
      </c>
      <c r="K112" s="36">
        <v>0</v>
      </c>
      <c r="L112" s="36">
        <v>0</v>
      </c>
      <c r="M112" s="36">
        <v>10</v>
      </c>
      <c r="N112" s="36">
        <v>0</v>
      </c>
      <c r="O112" s="48">
        <v>6308</v>
      </c>
      <c r="P112" s="48" t="s">
        <v>496</v>
      </c>
      <c r="Q112" s="48">
        <v>274</v>
      </c>
      <c r="R112" s="48">
        <v>27</v>
      </c>
      <c r="S112" s="36">
        <v>301</v>
      </c>
    </row>
    <row r="113" spans="1:19" x14ac:dyDescent="0.3">
      <c r="A113" s="36">
        <v>6309</v>
      </c>
      <c r="B113" s="36" t="s">
        <v>497</v>
      </c>
      <c r="C113" s="36">
        <v>68</v>
      </c>
      <c r="D113" s="36">
        <v>7</v>
      </c>
      <c r="E113" s="36">
        <v>4</v>
      </c>
      <c r="F113" s="36">
        <v>29</v>
      </c>
      <c r="G113" s="36">
        <v>0</v>
      </c>
      <c r="H113" s="36">
        <v>0</v>
      </c>
      <c r="I113" s="36">
        <v>2</v>
      </c>
      <c r="J113" s="36">
        <v>1</v>
      </c>
      <c r="K113" s="36">
        <v>0</v>
      </c>
      <c r="L113" s="36">
        <v>1</v>
      </c>
      <c r="M113" s="36">
        <v>0</v>
      </c>
      <c r="N113" s="36">
        <v>0</v>
      </c>
      <c r="O113" s="48">
        <v>6309</v>
      </c>
      <c r="P113" s="48" t="s">
        <v>497</v>
      </c>
      <c r="Q113" s="48">
        <v>108</v>
      </c>
      <c r="R113" s="48">
        <v>4</v>
      </c>
      <c r="S113" s="36">
        <v>112</v>
      </c>
    </row>
    <row r="114" spans="1:19" x14ac:dyDescent="0.3">
      <c r="A114" s="36">
        <v>6310</v>
      </c>
      <c r="B114" s="36" t="s">
        <v>498</v>
      </c>
      <c r="C114" s="36">
        <v>1388</v>
      </c>
      <c r="D114" s="36">
        <v>118</v>
      </c>
      <c r="E114" s="36">
        <v>17</v>
      </c>
      <c r="F114" s="36">
        <v>196</v>
      </c>
      <c r="G114" s="36">
        <v>203</v>
      </c>
      <c r="H114" s="36">
        <v>80</v>
      </c>
      <c r="I114" s="36">
        <v>475</v>
      </c>
      <c r="J114" s="36">
        <v>45</v>
      </c>
      <c r="K114" s="36">
        <v>5</v>
      </c>
      <c r="L114" s="36">
        <v>0</v>
      </c>
      <c r="M114" s="36">
        <v>48</v>
      </c>
      <c r="N114" s="36">
        <v>2</v>
      </c>
      <c r="O114" s="48">
        <v>6310</v>
      </c>
      <c r="P114" s="48" t="s">
        <v>498</v>
      </c>
      <c r="Q114" s="48">
        <v>2002</v>
      </c>
      <c r="R114" s="48">
        <v>575</v>
      </c>
      <c r="S114" s="36">
        <v>2577</v>
      </c>
    </row>
    <row r="115" spans="1:19" x14ac:dyDescent="0.3">
      <c r="A115" s="36">
        <v>7101</v>
      </c>
      <c r="B115" s="36" t="s">
        <v>500</v>
      </c>
      <c r="C115" s="36">
        <v>3988</v>
      </c>
      <c r="D115" s="36">
        <v>551</v>
      </c>
      <c r="E115" s="36">
        <v>31</v>
      </c>
      <c r="F115" s="36">
        <v>755</v>
      </c>
      <c r="G115" s="36">
        <v>1057</v>
      </c>
      <c r="H115" s="36">
        <v>648</v>
      </c>
      <c r="I115" s="36">
        <v>893</v>
      </c>
      <c r="J115" s="36">
        <v>417</v>
      </c>
      <c r="K115" s="36">
        <v>5</v>
      </c>
      <c r="L115" s="36">
        <v>18</v>
      </c>
      <c r="M115" s="36">
        <v>592</v>
      </c>
      <c r="N115" s="36">
        <v>25</v>
      </c>
      <c r="O115" s="48">
        <v>7101</v>
      </c>
      <c r="P115" s="48" t="s">
        <v>500</v>
      </c>
      <c r="Q115" s="48">
        <v>7030</v>
      </c>
      <c r="R115" s="48">
        <v>1950</v>
      </c>
      <c r="S115" s="36">
        <v>8980</v>
      </c>
    </row>
    <row r="116" spans="1:19" x14ac:dyDescent="0.3">
      <c r="A116" s="36">
        <v>7102</v>
      </c>
      <c r="B116" s="36" t="s">
        <v>501</v>
      </c>
      <c r="C116" s="36">
        <v>787</v>
      </c>
      <c r="D116" s="36">
        <v>87</v>
      </c>
      <c r="E116" s="36">
        <v>30</v>
      </c>
      <c r="F116" s="36">
        <v>188</v>
      </c>
      <c r="G116" s="36">
        <v>0</v>
      </c>
      <c r="H116" s="36">
        <v>4</v>
      </c>
      <c r="I116" s="36">
        <v>214</v>
      </c>
      <c r="J116" s="36">
        <v>50</v>
      </c>
      <c r="K116" s="36">
        <v>1</v>
      </c>
      <c r="L116" s="36">
        <v>1</v>
      </c>
      <c r="M116" s="36">
        <v>0</v>
      </c>
      <c r="N116" s="36">
        <v>0</v>
      </c>
      <c r="O116" s="48">
        <v>7102</v>
      </c>
      <c r="P116" s="48" t="s">
        <v>501</v>
      </c>
      <c r="Q116" s="48">
        <v>1096</v>
      </c>
      <c r="R116" s="48">
        <v>266</v>
      </c>
      <c r="S116" s="36">
        <v>1362</v>
      </c>
    </row>
    <row r="117" spans="1:19" x14ac:dyDescent="0.3">
      <c r="A117" s="36">
        <v>7103</v>
      </c>
      <c r="B117" s="36" t="s">
        <v>502</v>
      </c>
      <c r="C117" s="36">
        <v>223</v>
      </c>
      <c r="D117" s="36">
        <v>31</v>
      </c>
      <c r="E117" s="36">
        <v>2</v>
      </c>
      <c r="F117" s="36">
        <v>44</v>
      </c>
      <c r="G117" s="36">
        <v>0</v>
      </c>
      <c r="H117" s="36">
        <v>0</v>
      </c>
      <c r="I117" s="36">
        <v>6</v>
      </c>
      <c r="J117" s="36">
        <v>7</v>
      </c>
      <c r="K117" s="36">
        <v>0</v>
      </c>
      <c r="L117" s="36">
        <v>0</v>
      </c>
      <c r="M117" s="36">
        <v>0</v>
      </c>
      <c r="N117" s="36">
        <v>0</v>
      </c>
      <c r="O117" s="48">
        <v>7103</v>
      </c>
      <c r="P117" s="48" t="s">
        <v>502</v>
      </c>
      <c r="Q117" s="48">
        <v>300</v>
      </c>
      <c r="R117" s="48">
        <v>13</v>
      </c>
      <c r="S117" s="36">
        <v>313</v>
      </c>
    </row>
    <row r="118" spans="1:19" x14ac:dyDescent="0.3">
      <c r="A118" s="36">
        <v>7104</v>
      </c>
      <c r="B118" s="36" t="s">
        <v>503</v>
      </c>
      <c r="C118" s="36">
        <v>49</v>
      </c>
      <c r="D118" s="36">
        <v>11</v>
      </c>
      <c r="E118" s="36">
        <v>1</v>
      </c>
      <c r="F118" s="36">
        <v>14</v>
      </c>
      <c r="G118" s="36">
        <v>10</v>
      </c>
      <c r="H118" s="36">
        <v>1</v>
      </c>
      <c r="I118" s="36">
        <v>15</v>
      </c>
      <c r="J118" s="36">
        <v>5</v>
      </c>
      <c r="K118" s="36">
        <v>0</v>
      </c>
      <c r="L118" s="36">
        <v>0</v>
      </c>
      <c r="M118" s="36">
        <v>0</v>
      </c>
      <c r="N118" s="36">
        <v>0</v>
      </c>
      <c r="O118" s="48">
        <v>7104</v>
      </c>
      <c r="P118" s="48" t="s">
        <v>503</v>
      </c>
      <c r="Q118" s="48">
        <v>86</v>
      </c>
      <c r="R118" s="48">
        <v>20</v>
      </c>
      <c r="S118" s="36">
        <v>106</v>
      </c>
    </row>
    <row r="119" spans="1:19" x14ac:dyDescent="0.3">
      <c r="A119" s="36">
        <v>7105</v>
      </c>
      <c r="B119" s="36" t="s">
        <v>504</v>
      </c>
      <c r="C119" s="36">
        <v>650</v>
      </c>
      <c r="D119" s="36">
        <v>202</v>
      </c>
      <c r="E119" s="36">
        <v>94</v>
      </c>
      <c r="F119" s="36">
        <v>240</v>
      </c>
      <c r="G119" s="36">
        <v>0</v>
      </c>
      <c r="H119" s="36">
        <v>450</v>
      </c>
      <c r="I119" s="36">
        <v>80</v>
      </c>
      <c r="J119" s="36">
        <v>52</v>
      </c>
      <c r="K119" s="36">
        <v>14</v>
      </c>
      <c r="L119" s="36">
        <v>11</v>
      </c>
      <c r="M119" s="36">
        <v>0</v>
      </c>
      <c r="N119" s="36">
        <v>51</v>
      </c>
      <c r="O119" s="48">
        <v>7105</v>
      </c>
      <c r="P119" s="48" t="s">
        <v>504</v>
      </c>
      <c r="Q119" s="48">
        <v>1636</v>
      </c>
      <c r="R119" s="48">
        <v>208</v>
      </c>
      <c r="S119" s="36">
        <v>1844</v>
      </c>
    </row>
    <row r="120" spans="1:19" x14ac:dyDescent="0.3">
      <c r="A120" s="36">
        <v>7106</v>
      </c>
      <c r="B120" s="36" t="s">
        <v>505</v>
      </c>
      <c r="C120" s="36">
        <v>95</v>
      </c>
      <c r="D120" s="36">
        <v>75</v>
      </c>
      <c r="E120" s="36">
        <v>1</v>
      </c>
      <c r="F120" s="36">
        <v>43</v>
      </c>
      <c r="G120" s="36">
        <v>0</v>
      </c>
      <c r="H120" s="36">
        <v>3</v>
      </c>
      <c r="I120" s="36">
        <v>0</v>
      </c>
      <c r="J120" s="36">
        <v>0</v>
      </c>
      <c r="K120" s="36">
        <v>0</v>
      </c>
      <c r="L120" s="36">
        <v>0</v>
      </c>
      <c r="M120" s="36">
        <v>0</v>
      </c>
      <c r="N120" s="36">
        <v>0</v>
      </c>
      <c r="O120" s="48">
        <v>7106</v>
      </c>
      <c r="P120" s="48" t="s">
        <v>505</v>
      </c>
      <c r="Q120" s="48">
        <v>217</v>
      </c>
      <c r="R120" s="48">
        <v>0</v>
      </c>
      <c r="S120" s="36">
        <v>217</v>
      </c>
    </row>
    <row r="121" spans="1:19" x14ac:dyDescent="0.3">
      <c r="A121" s="36">
        <v>7107</v>
      </c>
      <c r="B121" s="36" t="s">
        <v>506</v>
      </c>
      <c r="C121" s="36">
        <v>101</v>
      </c>
      <c r="D121" s="36">
        <v>17</v>
      </c>
      <c r="E121" s="36">
        <v>1</v>
      </c>
      <c r="F121" s="36">
        <v>33</v>
      </c>
      <c r="G121" s="36">
        <v>0</v>
      </c>
      <c r="H121" s="36">
        <v>124</v>
      </c>
      <c r="I121" s="36">
        <v>55</v>
      </c>
      <c r="J121" s="36">
        <v>19</v>
      </c>
      <c r="K121" s="36">
        <v>0</v>
      </c>
      <c r="L121" s="36">
        <v>3</v>
      </c>
      <c r="M121" s="36">
        <v>0</v>
      </c>
      <c r="N121" s="36">
        <v>0</v>
      </c>
      <c r="O121" s="48">
        <v>7107</v>
      </c>
      <c r="P121" s="48" t="s">
        <v>506</v>
      </c>
      <c r="Q121" s="48">
        <v>276</v>
      </c>
      <c r="R121" s="48">
        <v>77</v>
      </c>
      <c r="S121" s="36">
        <v>353</v>
      </c>
    </row>
    <row r="122" spans="1:19" x14ac:dyDescent="0.3">
      <c r="A122" s="36">
        <v>7108</v>
      </c>
      <c r="B122" s="36" t="s">
        <v>507</v>
      </c>
      <c r="C122" s="36">
        <v>442</v>
      </c>
      <c r="D122" s="36">
        <v>53</v>
      </c>
      <c r="E122" s="36">
        <v>9</v>
      </c>
      <c r="F122" s="36">
        <v>194</v>
      </c>
      <c r="G122" s="36">
        <v>0</v>
      </c>
      <c r="H122" s="36">
        <v>75</v>
      </c>
      <c r="I122" s="36">
        <v>94</v>
      </c>
      <c r="J122" s="36">
        <v>12</v>
      </c>
      <c r="K122" s="36">
        <v>1</v>
      </c>
      <c r="L122" s="36">
        <v>0</v>
      </c>
      <c r="M122" s="36">
        <v>0</v>
      </c>
      <c r="N122" s="36">
        <v>10</v>
      </c>
      <c r="O122" s="48">
        <v>7108</v>
      </c>
      <c r="P122" s="48" t="s">
        <v>507</v>
      </c>
      <c r="Q122" s="48">
        <v>773</v>
      </c>
      <c r="R122" s="48">
        <v>117</v>
      </c>
      <c r="S122" s="36">
        <v>890</v>
      </c>
    </row>
    <row r="123" spans="1:19" x14ac:dyDescent="0.3">
      <c r="A123" s="36">
        <v>7109</v>
      </c>
      <c r="B123" s="36" t="s">
        <v>508</v>
      </c>
      <c r="C123" s="36">
        <v>661</v>
      </c>
      <c r="D123" s="36">
        <v>76</v>
      </c>
      <c r="E123" s="36">
        <v>15</v>
      </c>
      <c r="F123" s="36">
        <v>126</v>
      </c>
      <c r="G123" s="36">
        <v>241</v>
      </c>
      <c r="H123" s="36">
        <v>2</v>
      </c>
      <c r="I123" s="36">
        <v>238</v>
      </c>
      <c r="J123" s="36">
        <v>39</v>
      </c>
      <c r="K123" s="36">
        <v>2</v>
      </c>
      <c r="L123" s="36">
        <v>3</v>
      </c>
      <c r="M123" s="36">
        <v>92</v>
      </c>
      <c r="N123" s="36">
        <v>3</v>
      </c>
      <c r="O123" s="48">
        <v>7109</v>
      </c>
      <c r="P123" s="48" t="s">
        <v>508</v>
      </c>
      <c r="Q123" s="48">
        <v>1121</v>
      </c>
      <c r="R123" s="48">
        <v>377</v>
      </c>
      <c r="S123" s="36">
        <v>1498</v>
      </c>
    </row>
    <row r="124" spans="1:19" x14ac:dyDescent="0.3">
      <c r="A124" s="36">
        <v>7110</v>
      </c>
      <c r="B124" s="36" t="s">
        <v>509</v>
      </c>
      <c r="C124" s="36">
        <v>324</v>
      </c>
      <c r="D124" s="36">
        <v>19</v>
      </c>
      <c r="E124" s="36">
        <v>64</v>
      </c>
      <c r="F124" s="36">
        <v>80</v>
      </c>
      <c r="G124" s="36">
        <v>0</v>
      </c>
      <c r="H124" s="36">
        <v>66</v>
      </c>
      <c r="I124" s="36">
        <v>32</v>
      </c>
      <c r="J124" s="36">
        <v>15</v>
      </c>
      <c r="K124" s="36">
        <v>12</v>
      </c>
      <c r="L124" s="36">
        <v>0</v>
      </c>
      <c r="M124" s="36">
        <v>0</v>
      </c>
      <c r="N124" s="36">
        <v>14</v>
      </c>
      <c r="O124" s="48">
        <v>7110</v>
      </c>
      <c r="P124" s="48" t="s">
        <v>509</v>
      </c>
      <c r="Q124" s="48">
        <v>553</v>
      </c>
      <c r="R124" s="48">
        <v>73</v>
      </c>
      <c r="S124" s="36">
        <v>626</v>
      </c>
    </row>
    <row r="125" spans="1:19" x14ac:dyDescent="0.3">
      <c r="A125" s="36">
        <v>7201</v>
      </c>
      <c r="B125" s="36" t="s">
        <v>510</v>
      </c>
      <c r="C125" s="36">
        <v>1794</v>
      </c>
      <c r="D125" s="36">
        <v>172</v>
      </c>
      <c r="E125" s="36">
        <v>58</v>
      </c>
      <c r="F125" s="36">
        <v>393</v>
      </c>
      <c r="G125" s="36">
        <v>0</v>
      </c>
      <c r="H125" s="36">
        <v>21</v>
      </c>
      <c r="I125" s="36">
        <v>1993</v>
      </c>
      <c r="J125" s="36">
        <v>244</v>
      </c>
      <c r="K125" s="36">
        <v>168</v>
      </c>
      <c r="L125" s="36">
        <v>0</v>
      </c>
      <c r="M125" s="36">
        <v>0</v>
      </c>
      <c r="N125" s="36">
        <v>0</v>
      </c>
      <c r="O125" s="48">
        <v>7201</v>
      </c>
      <c r="P125" s="48" t="s">
        <v>510</v>
      </c>
      <c r="Q125" s="48">
        <v>2438</v>
      </c>
      <c r="R125" s="48">
        <v>2405</v>
      </c>
      <c r="S125" s="36">
        <v>4843</v>
      </c>
    </row>
    <row r="126" spans="1:19" x14ac:dyDescent="0.3">
      <c r="A126" s="36">
        <v>7202</v>
      </c>
      <c r="B126" s="36" t="s">
        <v>511</v>
      </c>
      <c r="C126" s="36">
        <v>206</v>
      </c>
      <c r="D126" s="36">
        <v>41</v>
      </c>
      <c r="E126" s="36">
        <v>3</v>
      </c>
      <c r="F126" s="36">
        <v>49</v>
      </c>
      <c r="G126" s="36">
        <v>0</v>
      </c>
      <c r="H126" s="36">
        <v>0</v>
      </c>
      <c r="I126" s="36">
        <v>0</v>
      </c>
      <c r="J126" s="36">
        <v>0</v>
      </c>
      <c r="K126" s="36">
        <v>0</v>
      </c>
      <c r="L126" s="36">
        <v>0</v>
      </c>
      <c r="M126" s="36">
        <v>0</v>
      </c>
      <c r="N126" s="36">
        <v>0</v>
      </c>
      <c r="O126" s="48">
        <v>7202</v>
      </c>
      <c r="P126" s="48" t="s">
        <v>511</v>
      </c>
      <c r="Q126" s="48">
        <v>299</v>
      </c>
      <c r="R126" s="48">
        <v>0</v>
      </c>
      <c r="S126" s="36">
        <v>299</v>
      </c>
    </row>
    <row r="127" spans="1:19" x14ac:dyDescent="0.3">
      <c r="A127" s="36">
        <v>7203</v>
      </c>
      <c r="B127" s="36" t="s">
        <v>512</v>
      </c>
      <c r="C127" s="36">
        <v>372</v>
      </c>
      <c r="D127" s="36">
        <v>34</v>
      </c>
      <c r="E127" s="36">
        <v>26</v>
      </c>
      <c r="F127" s="36">
        <v>95</v>
      </c>
      <c r="G127" s="36">
        <v>0</v>
      </c>
      <c r="H127" s="36">
        <v>47</v>
      </c>
      <c r="I127" s="36">
        <v>41</v>
      </c>
      <c r="J127" s="36">
        <v>7</v>
      </c>
      <c r="K127" s="36">
        <v>3</v>
      </c>
      <c r="L127" s="36">
        <v>6</v>
      </c>
      <c r="M127" s="36">
        <v>0</v>
      </c>
      <c r="N127" s="36">
        <v>0</v>
      </c>
      <c r="O127" s="48">
        <v>7203</v>
      </c>
      <c r="P127" s="48" t="s">
        <v>512</v>
      </c>
      <c r="Q127" s="48">
        <v>574</v>
      </c>
      <c r="R127" s="48">
        <v>57</v>
      </c>
      <c r="S127" s="36">
        <v>631</v>
      </c>
    </row>
    <row r="128" spans="1:19" x14ac:dyDescent="0.3">
      <c r="A128" s="36">
        <v>7301</v>
      </c>
      <c r="B128" s="36" t="s">
        <v>513</v>
      </c>
      <c r="C128" s="36">
        <v>5897</v>
      </c>
      <c r="D128" s="36">
        <v>489</v>
      </c>
      <c r="E128" s="36">
        <v>169</v>
      </c>
      <c r="F128" s="36">
        <v>510</v>
      </c>
      <c r="G128" s="36">
        <v>934</v>
      </c>
      <c r="H128" s="36">
        <v>162</v>
      </c>
      <c r="I128" s="36">
        <v>944</v>
      </c>
      <c r="J128" s="36">
        <v>83</v>
      </c>
      <c r="K128" s="36">
        <v>21</v>
      </c>
      <c r="L128" s="36">
        <v>0</v>
      </c>
      <c r="M128" s="36">
        <v>214</v>
      </c>
      <c r="N128" s="36">
        <v>6</v>
      </c>
      <c r="O128" s="48">
        <v>7301</v>
      </c>
      <c r="P128" s="48" t="s">
        <v>513</v>
      </c>
      <c r="Q128" s="48">
        <v>8161</v>
      </c>
      <c r="R128" s="48">
        <v>1268</v>
      </c>
      <c r="S128" s="36">
        <v>9429</v>
      </c>
    </row>
    <row r="129" spans="1:19" x14ac:dyDescent="0.3">
      <c r="A129" s="36">
        <v>7302</v>
      </c>
      <c r="B129" s="36" t="s">
        <v>514</v>
      </c>
      <c r="C129" s="36" t="s">
        <v>946</v>
      </c>
      <c r="D129" s="36" t="s">
        <v>946</v>
      </c>
      <c r="E129" s="36" t="s">
        <v>946</v>
      </c>
      <c r="F129" s="36" t="s">
        <v>946</v>
      </c>
      <c r="G129" s="36" t="s">
        <v>946</v>
      </c>
      <c r="H129" s="36" t="s">
        <v>946</v>
      </c>
      <c r="I129" s="36" t="s">
        <v>946</v>
      </c>
      <c r="J129" s="36" t="s">
        <v>946</v>
      </c>
      <c r="K129" s="36" t="s">
        <v>946</v>
      </c>
      <c r="L129" s="36" t="s">
        <v>946</v>
      </c>
      <c r="M129" s="36" t="s">
        <v>946</v>
      </c>
      <c r="N129" s="36" t="s">
        <v>946</v>
      </c>
      <c r="O129" s="48">
        <v>7302</v>
      </c>
      <c r="P129" s="48" t="s">
        <v>514</v>
      </c>
      <c r="Q129" s="48">
        <v>0</v>
      </c>
      <c r="R129" s="48">
        <v>0</v>
      </c>
      <c r="S129" s="36">
        <v>0</v>
      </c>
    </row>
    <row r="130" spans="1:19" x14ac:dyDescent="0.3">
      <c r="A130" s="36">
        <v>7303</v>
      </c>
      <c r="B130" s="36" t="s">
        <v>515</v>
      </c>
      <c r="C130" s="36">
        <v>733</v>
      </c>
      <c r="D130" s="36">
        <v>62</v>
      </c>
      <c r="E130" s="36">
        <v>41</v>
      </c>
      <c r="F130" s="36">
        <v>240</v>
      </c>
      <c r="G130" s="36">
        <v>94</v>
      </c>
      <c r="H130" s="36">
        <v>36</v>
      </c>
      <c r="I130" s="36">
        <v>81</v>
      </c>
      <c r="J130" s="36">
        <v>9</v>
      </c>
      <c r="K130" s="36">
        <v>7</v>
      </c>
      <c r="L130" s="36">
        <v>0</v>
      </c>
      <c r="M130" s="36">
        <v>0</v>
      </c>
      <c r="N130" s="36">
        <v>0</v>
      </c>
      <c r="O130" s="48">
        <v>7303</v>
      </c>
      <c r="P130" s="48" t="s">
        <v>515</v>
      </c>
      <c r="Q130" s="48">
        <v>1206</v>
      </c>
      <c r="R130" s="48">
        <v>97</v>
      </c>
      <c r="S130" s="36">
        <v>1303</v>
      </c>
    </row>
    <row r="131" spans="1:19" x14ac:dyDescent="0.3">
      <c r="A131" s="36">
        <v>7304</v>
      </c>
      <c r="B131" s="36" t="s">
        <v>516</v>
      </c>
      <c r="C131" s="36">
        <v>1401</v>
      </c>
      <c r="D131" s="36">
        <v>84</v>
      </c>
      <c r="E131" s="36">
        <v>99</v>
      </c>
      <c r="F131" s="36">
        <v>133</v>
      </c>
      <c r="G131" s="36">
        <v>33</v>
      </c>
      <c r="H131" s="36">
        <v>99</v>
      </c>
      <c r="I131" s="36">
        <v>74</v>
      </c>
      <c r="J131" s="36">
        <v>4</v>
      </c>
      <c r="K131" s="36">
        <v>5</v>
      </c>
      <c r="L131" s="36">
        <v>0</v>
      </c>
      <c r="M131" s="36">
        <v>2</v>
      </c>
      <c r="N131" s="36">
        <v>5</v>
      </c>
      <c r="O131" s="48">
        <v>7304</v>
      </c>
      <c r="P131" s="48" t="s">
        <v>516</v>
      </c>
      <c r="Q131" s="48">
        <v>1849</v>
      </c>
      <c r="R131" s="48">
        <v>90</v>
      </c>
      <c r="S131" s="36">
        <v>1939</v>
      </c>
    </row>
    <row r="132" spans="1:19" x14ac:dyDescent="0.3">
      <c r="A132" s="36">
        <v>7305</v>
      </c>
      <c r="B132" s="36" t="s">
        <v>517</v>
      </c>
      <c r="C132" s="36">
        <v>119</v>
      </c>
      <c r="D132" s="36">
        <v>26</v>
      </c>
      <c r="E132" s="36">
        <v>2</v>
      </c>
      <c r="F132" s="36">
        <v>43</v>
      </c>
      <c r="G132" s="36">
        <v>0</v>
      </c>
      <c r="H132" s="36">
        <v>0</v>
      </c>
      <c r="I132" s="36">
        <v>49</v>
      </c>
      <c r="J132" s="36">
        <v>21</v>
      </c>
      <c r="K132" s="36">
        <v>3</v>
      </c>
      <c r="L132" s="36">
        <v>0</v>
      </c>
      <c r="M132" s="36">
        <v>0</v>
      </c>
      <c r="N132" s="36">
        <v>0</v>
      </c>
      <c r="O132" s="48">
        <v>7305</v>
      </c>
      <c r="P132" s="48" t="s">
        <v>517</v>
      </c>
      <c r="Q132" s="48">
        <v>190</v>
      </c>
      <c r="R132" s="48">
        <v>73</v>
      </c>
      <c r="S132" s="36">
        <v>263</v>
      </c>
    </row>
    <row r="133" spans="1:19" x14ac:dyDescent="0.3">
      <c r="A133" s="36">
        <v>7306</v>
      </c>
      <c r="B133" s="36" t="s">
        <v>518</v>
      </c>
      <c r="C133" s="36">
        <v>368</v>
      </c>
      <c r="D133" s="36">
        <v>43</v>
      </c>
      <c r="E133" s="36">
        <v>6</v>
      </c>
      <c r="F133" s="36">
        <v>80</v>
      </c>
      <c r="G133" s="36">
        <v>44</v>
      </c>
      <c r="H133" s="36">
        <v>0</v>
      </c>
      <c r="I133" s="36">
        <v>18</v>
      </c>
      <c r="J133" s="36">
        <v>10</v>
      </c>
      <c r="K133" s="36">
        <v>0</v>
      </c>
      <c r="L133" s="36">
        <v>0</v>
      </c>
      <c r="M133" s="36">
        <v>5</v>
      </c>
      <c r="N133" s="36">
        <v>0</v>
      </c>
      <c r="O133" s="48">
        <v>7306</v>
      </c>
      <c r="P133" s="48" t="s">
        <v>518</v>
      </c>
      <c r="Q133" s="48">
        <v>541</v>
      </c>
      <c r="R133" s="48">
        <v>33</v>
      </c>
      <c r="S133" s="36">
        <v>574</v>
      </c>
    </row>
    <row r="134" spans="1:19" x14ac:dyDescent="0.3">
      <c r="A134" s="36">
        <v>7307</v>
      </c>
      <c r="B134" s="36" t="s">
        <v>519</v>
      </c>
      <c r="C134" s="36">
        <v>605</v>
      </c>
      <c r="D134" s="36">
        <v>54</v>
      </c>
      <c r="E134" s="36">
        <v>41</v>
      </c>
      <c r="F134" s="36">
        <v>139</v>
      </c>
      <c r="G134" s="36">
        <v>0</v>
      </c>
      <c r="H134" s="36">
        <v>64</v>
      </c>
      <c r="I134" s="36">
        <v>33</v>
      </c>
      <c r="J134" s="36">
        <v>8</v>
      </c>
      <c r="K134" s="36">
        <v>2</v>
      </c>
      <c r="L134" s="36">
        <v>3</v>
      </c>
      <c r="M134" s="36">
        <v>0</v>
      </c>
      <c r="N134" s="36">
        <v>3</v>
      </c>
      <c r="O134" s="48">
        <v>7307</v>
      </c>
      <c r="P134" s="48" t="s">
        <v>519</v>
      </c>
      <c r="Q134" s="48">
        <v>903</v>
      </c>
      <c r="R134" s="48">
        <v>49</v>
      </c>
      <c r="S134" s="36">
        <v>952</v>
      </c>
    </row>
    <row r="135" spans="1:19" x14ac:dyDescent="0.3">
      <c r="A135" s="36">
        <v>7308</v>
      </c>
      <c r="B135" s="36" t="s">
        <v>520</v>
      </c>
      <c r="C135" s="36">
        <v>883</v>
      </c>
      <c r="D135" s="36">
        <v>93</v>
      </c>
      <c r="E135" s="36">
        <v>72</v>
      </c>
      <c r="F135" s="36">
        <v>206</v>
      </c>
      <c r="G135" s="36">
        <v>127</v>
      </c>
      <c r="H135" s="36">
        <v>0</v>
      </c>
      <c r="I135" s="36">
        <v>131</v>
      </c>
      <c r="J135" s="36">
        <v>47</v>
      </c>
      <c r="K135" s="36">
        <v>0</v>
      </c>
      <c r="L135" s="36">
        <v>14</v>
      </c>
      <c r="M135" s="36">
        <v>17</v>
      </c>
      <c r="N135" s="36">
        <v>0</v>
      </c>
      <c r="O135" s="48">
        <v>7308</v>
      </c>
      <c r="P135" s="48" t="s">
        <v>520</v>
      </c>
      <c r="Q135" s="48">
        <v>1381</v>
      </c>
      <c r="R135" s="48">
        <v>209</v>
      </c>
      <c r="S135" s="36">
        <v>1590</v>
      </c>
    </row>
    <row r="136" spans="1:19" x14ac:dyDescent="0.3">
      <c r="A136" s="36">
        <v>7309</v>
      </c>
      <c r="B136" s="36" t="s">
        <v>521</v>
      </c>
      <c r="C136" s="36">
        <v>416</v>
      </c>
      <c r="D136" s="36">
        <v>61</v>
      </c>
      <c r="E136" s="36">
        <v>6</v>
      </c>
      <c r="F136" s="36">
        <v>163</v>
      </c>
      <c r="G136" s="36">
        <v>0</v>
      </c>
      <c r="H136" s="36">
        <v>7</v>
      </c>
      <c r="I136" s="36">
        <v>85</v>
      </c>
      <c r="J136" s="36">
        <v>16</v>
      </c>
      <c r="K136" s="36">
        <v>0</v>
      </c>
      <c r="L136" s="36">
        <v>9</v>
      </c>
      <c r="M136" s="36">
        <v>0</v>
      </c>
      <c r="N136" s="36">
        <v>0</v>
      </c>
      <c r="O136" s="48">
        <v>7309</v>
      </c>
      <c r="P136" s="48" t="s">
        <v>521</v>
      </c>
      <c r="Q136" s="48">
        <v>653</v>
      </c>
      <c r="R136" s="48">
        <v>110</v>
      </c>
      <c r="S136" s="36">
        <v>763</v>
      </c>
    </row>
    <row r="137" spans="1:19" x14ac:dyDescent="0.3">
      <c r="A137" s="36">
        <v>7401</v>
      </c>
      <c r="B137" s="36" t="s">
        <v>522</v>
      </c>
      <c r="C137" s="36">
        <v>3975</v>
      </c>
      <c r="D137" s="36">
        <v>514</v>
      </c>
      <c r="E137" s="36">
        <v>234</v>
      </c>
      <c r="F137" s="36">
        <v>754</v>
      </c>
      <c r="G137" s="36">
        <v>550</v>
      </c>
      <c r="H137" s="36">
        <v>268</v>
      </c>
      <c r="I137" s="36">
        <v>2485</v>
      </c>
      <c r="J137" s="36">
        <v>379</v>
      </c>
      <c r="K137" s="36">
        <v>90</v>
      </c>
      <c r="L137" s="36">
        <v>0</v>
      </c>
      <c r="M137" s="36">
        <v>239</v>
      </c>
      <c r="N137" s="36">
        <v>9</v>
      </c>
      <c r="O137" s="48">
        <v>7401</v>
      </c>
      <c r="P137" s="48" t="s">
        <v>522</v>
      </c>
      <c r="Q137" s="48">
        <v>6295</v>
      </c>
      <c r="R137" s="48">
        <v>3202</v>
      </c>
      <c r="S137" s="36">
        <v>9497</v>
      </c>
    </row>
    <row r="138" spans="1:19" x14ac:dyDescent="0.3">
      <c r="A138" s="36">
        <v>7402</v>
      </c>
      <c r="B138" s="36" t="s">
        <v>523</v>
      </c>
      <c r="C138" s="36">
        <v>199</v>
      </c>
      <c r="D138" s="36">
        <v>14</v>
      </c>
      <c r="E138" s="36">
        <v>23</v>
      </c>
      <c r="F138" s="36">
        <v>117</v>
      </c>
      <c r="G138" s="36">
        <v>8</v>
      </c>
      <c r="H138" s="36">
        <v>56</v>
      </c>
      <c r="I138" s="36">
        <v>234</v>
      </c>
      <c r="J138" s="36">
        <v>45</v>
      </c>
      <c r="K138" s="36">
        <v>18</v>
      </c>
      <c r="L138" s="36">
        <v>23</v>
      </c>
      <c r="M138" s="36">
        <v>0</v>
      </c>
      <c r="N138" s="36">
        <v>0</v>
      </c>
      <c r="O138" s="48">
        <v>7402</v>
      </c>
      <c r="P138" s="48" t="s">
        <v>523</v>
      </c>
      <c r="Q138" s="48">
        <v>417</v>
      </c>
      <c r="R138" s="48">
        <v>320</v>
      </c>
      <c r="S138" s="36">
        <v>737</v>
      </c>
    </row>
    <row r="139" spans="1:19" x14ac:dyDescent="0.3">
      <c r="A139" s="36">
        <v>7403</v>
      </c>
      <c r="B139" s="36" t="s">
        <v>524</v>
      </c>
      <c r="C139" s="36">
        <v>466</v>
      </c>
      <c r="D139" s="36">
        <v>53</v>
      </c>
      <c r="E139" s="36">
        <v>14</v>
      </c>
      <c r="F139" s="36">
        <v>177</v>
      </c>
      <c r="G139" s="36">
        <v>0</v>
      </c>
      <c r="H139" s="36">
        <v>0</v>
      </c>
      <c r="I139" s="36">
        <v>1</v>
      </c>
      <c r="J139" s="36">
        <v>0</v>
      </c>
      <c r="K139" s="36">
        <v>0</v>
      </c>
      <c r="L139" s="36">
        <v>0</v>
      </c>
      <c r="M139" s="36">
        <v>0</v>
      </c>
      <c r="N139" s="36">
        <v>0</v>
      </c>
      <c r="O139" s="48">
        <v>7403</v>
      </c>
      <c r="P139" s="48" t="s">
        <v>524</v>
      </c>
      <c r="Q139" s="48">
        <v>710</v>
      </c>
      <c r="R139" s="48">
        <v>1</v>
      </c>
      <c r="S139" s="36">
        <v>711</v>
      </c>
    </row>
    <row r="140" spans="1:19" x14ac:dyDescent="0.3">
      <c r="A140" s="36">
        <v>7404</v>
      </c>
      <c r="B140" s="36" t="s">
        <v>525</v>
      </c>
      <c r="C140" s="36">
        <v>731</v>
      </c>
      <c r="D140" s="36">
        <v>156</v>
      </c>
      <c r="E140" s="36">
        <v>60</v>
      </c>
      <c r="F140" s="36">
        <v>190</v>
      </c>
      <c r="G140" s="36">
        <v>251</v>
      </c>
      <c r="H140" s="36">
        <v>121</v>
      </c>
      <c r="I140" s="36">
        <v>61</v>
      </c>
      <c r="J140" s="36">
        <v>30</v>
      </c>
      <c r="K140" s="36">
        <v>4</v>
      </c>
      <c r="L140" s="36">
        <v>0</v>
      </c>
      <c r="M140" s="36">
        <v>57</v>
      </c>
      <c r="N140" s="36">
        <v>26</v>
      </c>
      <c r="O140" s="48">
        <v>7404</v>
      </c>
      <c r="P140" s="48" t="s">
        <v>525</v>
      </c>
      <c r="Q140" s="48">
        <v>1509</v>
      </c>
      <c r="R140" s="48">
        <v>178</v>
      </c>
      <c r="S140" s="36">
        <v>1687</v>
      </c>
    </row>
    <row r="141" spans="1:19" x14ac:dyDescent="0.3">
      <c r="A141" s="36">
        <v>7405</v>
      </c>
      <c r="B141" s="36" t="s">
        <v>526</v>
      </c>
      <c r="C141" s="36">
        <v>155</v>
      </c>
      <c r="D141" s="36">
        <v>11</v>
      </c>
      <c r="E141" s="36">
        <v>12</v>
      </c>
      <c r="F141" s="36">
        <v>99</v>
      </c>
      <c r="G141" s="36">
        <v>75</v>
      </c>
      <c r="H141" s="36">
        <v>10</v>
      </c>
      <c r="I141" s="36">
        <v>16</v>
      </c>
      <c r="J141" s="36">
        <v>4</v>
      </c>
      <c r="K141" s="36">
        <v>2</v>
      </c>
      <c r="L141" s="36">
        <v>5</v>
      </c>
      <c r="M141" s="36">
        <v>19</v>
      </c>
      <c r="N141" s="36">
        <v>2</v>
      </c>
      <c r="O141" s="48">
        <v>7405</v>
      </c>
      <c r="P141" s="48" t="s">
        <v>526</v>
      </c>
      <c r="Q141" s="48">
        <v>362</v>
      </c>
      <c r="R141" s="48">
        <v>48</v>
      </c>
      <c r="S141" s="36">
        <v>410</v>
      </c>
    </row>
    <row r="142" spans="1:19" x14ac:dyDescent="0.3">
      <c r="A142" s="36">
        <v>7406</v>
      </c>
      <c r="B142" s="36" t="s">
        <v>527</v>
      </c>
      <c r="C142" s="36">
        <v>1000</v>
      </c>
      <c r="D142" s="36">
        <v>101</v>
      </c>
      <c r="E142" s="36">
        <v>19</v>
      </c>
      <c r="F142" s="36">
        <v>174</v>
      </c>
      <c r="G142" s="36">
        <v>46</v>
      </c>
      <c r="H142" s="36">
        <v>6</v>
      </c>
      <c r="I142" s="36">
        <v>44</v>
      </c>
      <c r="J142" s="36">
        <v>25</v>
      </c>
      <c r="K142" s="36">
        <v>1</v>
      </c>
      <c r="L142" s="36">
        <v>1</v>
      </c>
      <c r="M142" s="36">
        <v>10</v>
      </c>
      <c r="N142" s="36">
        <v>1</v>
      </c>
      <c r="O142" s="48">
        <v>7406</v>
      </c>
      <c r="P142" s="48" t="s">
        <v>527</v>
      </c>
      <c r="Q142" s="48">
        <v>1346</v>
      </c>
      <c r="R142" s="48">
        <v>82</v>
      </c>
      <c r="S142" s="36">
        <v>1428</v>
      </c>
    </row>
    <row r="143" spans="1:19" x14ac:dyDescent="0.3">
      <c r="A143" s="36">
        <v>7407</v>
      </c>
      <c r="B143" s="36" t="s">
        <v>528</v>
      </c>
      <c r="C143" s="36">
        <v>243</v>
      </c>
      <c r="D143" s="36">
        <v>36</v>
      </c>
      <c r="E143" s="36">
        <v>19</v>
      </c>
      <c r="F143" s="36">
        <v>63</v>
      </c>
      <c r="G143" s="36">
        <v>47</v>
      </c>
      <c r="H143" s="36">
        <v>1</v>
      </c>
      <c r="I143" s="36">
        <v>121</v>
      </c>
      <c r="J143" s="36">
        <v>22</v>
      </c>
      <c r="K143" s="36">
        <v>8</v>
      </c>
      <c r="L143" s="36">
        <v>5</v>
      </c>
      <c r="M143" s="36">
        <v>0</v>
      </c>
      <c r="N143" s="36">
        <v>0</v>
      </c>
      <c r="O143" s="48">
        <v>7407</v>
      </c>
      <c r="P143" s="48" t="s">
        <v>528</v>
      </c>
      <c r="Q143" s="48">
        <v>409</v>
      </c>
      <c r="R143" s="48">
        <v>156</v>
      </c>
      <c r="S143" s="36">
        <v>565</v>
      </c>
    </row>
    <row r="144" spans="1:19" x14ac:dyDescent="0.3">
      <c r="A144" s="36">
        <v>7408</v>
      </c>
      <c r="B144" s="36" t="s">
        <v>529</v>
      </c>
      <c r="C144" s="36">
        <v>373</v>
      </c>
      <c r="D144" s="36">
        <v>17</v>
      </c>
      <c r="E144" s="36">
        <v>23</v>
      </c>
      <c r="F144" s="36">
        <v>79</v>
      </c>
      <c r="G144" s="36">
        <v>254</v>
      </c>
      <c r="H144" s="36">
        <v>185</v>
      </c>
      <c r="I144" s="36">
        <v>99</v>
      </c>
      <c r="J144" s="36">
        <v>32</v>
      </c>
      <c r="K144" s="36">
        <v>11</v>
      </c>
      <c r="L144" s="36">
        <v>0</v>
      </c>
      <c r="M144" s="36">
        <v>34</v>
      </c>
      <c r="N144" s="36">
        <v>0</v>
      </c>
      <c r="O144" s="48">
        <v>7408</v>
      </c>
      <c r="P144" s="48" t="s">
        <v>529</v>
      </c>
      <c r="Q144" s="48">
        <v>931</v>
      </c>
      <c r="R144" s="48">
        <v>176</v>
      </c>
      <c r="S144" s="36">
        <v>1107</v>
      </c>
    </row>
    <row r="145" spans="1:19" x14ac:dyDescent="0.3">
      <c r="A145" s="36">
        <v>8101</v>
      </c>
      <c r="B145" s="36" t="s">
        <v>530</v>
      </c>
      <c r="C145" s="36">
        <v>8125</v>
      </c>
      <c r="D145" s="36">
        <v>1446</v>
      </c>
      <c r="E145" s="36">
        <v>444</v>
      </c>
      <c r="F145" s="36">
        <v>1120</v>
      </c>
      <c r="G145" s="36">
        <v>475</v>
      </c>
      <c r="H145" s="36">
        <v>319</v>
      </c>
      <c r="I145" s="36">
        <v>1316</v>
      </c>
      <c r="J145" s="36">
        <v>283</v>
      </c>
      <c r="K145" s="36">
        <v>60</v>
      </c>
      <c r="L145" s="36">
        <v>39</v>
      </c>
      <c r="M145" s="36">
        <v>149</v>
      </c>
      <c r="N145" s="36">
        <v>38</v>
      </c>
      <c r="O145" s="48">
        <v>8101</v>
      </c>
      <c r="P145" s="48" t="s">
        <v>530</v>
      </c>
      <c r="Q145" s="48">
        <v>11929</v>
      </c>
      <c r="R145" s="48">
        <v>1885</v>
      </c>
      <c r="S145" s="36">
        <v>13814</v>
      </c>
    </row>
    <row r="146" spans="1:19" x14ac:dyDescent="0.3">
      <c r="A146" s="36">
        <v>8102</v>
      </c>
      <c r="B146" s="36" t="s">
        <v>531</v>
      </c>
      <c r="C146" s="36">
        <v>18</v>
      </c>
      <c r="D146" s="36">
        <v>241</v>
      </c>
      <c r="E146" s="36">
        <v>262</v>
      </c>
      <c r="F146" s="36">
        <v>779</v>
      </c>
      <c r="G146" s="36">
        <v>3635</v>
      </c>
      <c r="H146" s="36">
        <v>54</v>
      </c>
      <c r="I146" s="36">
        <v>2</v>
      </c>
      <c r="J146" s="36">
        <v>97</v>
      </c>
      <c r="K146" s="36">
        <v>5</v>
      </c>
      <c r="L146" s="36">
        <v>3</v>
      </c>
      <c r="M146" s="36">
        <v>1237</v>
      </c>
      <c r="N146" s="36">
        <v>1</v>
      </c>
      <c r="O146" s="48">
        <v>8102</v>
      </c>
      <c r="P146" s="48" t="s">
        <v>531</v>
      </c>
      <c r="Q146" s="48">
        <v>4989</v>
      </c>
      <c r="R146" s="48">
        <v>1345</v>
      </c>
      <c r="S146" s="36">
        <v>6334</v>
      </c>
    </row>
    <row r="147" spans="1:19" x14ac:dyDescent="0.3">
      <c r="A147" s="36">
        <v>8103</v>
      </c>
      <c r="B147" s="36" t="s">
        <v>532</v>
      </c>
      <c r="C147" s="36">
        <v>973</v>
      </c>
      <c r="D147" s="36">
        <v>283</v>
      </c>
      <c r="E147" s="36">
        <v>71</v>
      </c>
      <c r="F147" s="36">
        <v>183</v>
      </c>
      <c r="G147" s="36">
        <v>77</v>
      </c>
      <c r="H147" s="36">
        <v>26</v>
      </c>
      <c r="I147" s="36">
        <v>49</v>
      </c>
      <c r="J147" s="36">
        <v>20</v>
      </c>
      <c r="K147" s="36">
        <v>2</v>
      </c>
      <c r="L147" s="36">
        <v>0</v>
      </c>
      <c r="M147" s="36">
        <v>18</v>
      </c>
      <c r="N147" s="36">
        <v>0</v>
      </c>
      <c r="O147" s="48">
        <v>8103</v>
      </c>
      <c r="P147" s="48" t="s">
        <v>532</v>
      </c>
      <c r="Q147" s="48">
        <v>1613</v>
      </c>
      <c r="R147" s="48">
        <v>89</v>
      </c>
      <c r="S147" s="36">
        <v>1702</v>
      </c>
    </row>
    <row r="148" spans="1:19" x14ac:dyDescent="0.3">
      <c r="A148" s="36">
        <v>8104</v>
      </c>
      <c r="B148" s="36" t="s">
        <v>533</v>
      </c>
      <c r="C148" s="36">
        <v>175</v>
      </c>
      <c r="D148" s="36">
        <v>14</v>
      </c>
      <c r="E148" s="36">
        <v>15</v>
      </c>
      <c r="F148" s="36">
        <v>41</v>
      </c>
      <c r="G148" s="36">
        <v>0</v>
      </c>
      <c r="H148" s="36">
        <v>0</v>
      </c>
      <c r="I148" s="36">
        <v>4</v>
      </c>
      <c r="J148" s="36">
        <v>0</v>
      </c>
      <c r="K148" s="36">
        <v>0</v>
      </c>
      <c r="L148" s="36">
        <v>0</v>
      </c>
      <c r="M148" s="36">
        <v>0</v>
      </c>
      <c r="N148" s="36">
        <v>0</v>
      </c>
      <c r="O148" s="48">
        <v>8104</v>
      </c>
      <c r="P148" s="48" t="s">
        <v>533</v>
      </c>
      <c r="Q148" s="48">
        <v>245</v>
      </c>
      <c r="R148" s="48">
        <v>4</v>
      </c>
      <c r="S148" s="36">
        <v>249</v>
      </c>
    </row>
    <row r="149" spans="1:19" x14ac:dyDescent="0.3">
      <c r="A149" s="36">
        <v>8105</v>
      </c>
      <c r="B149" s="36" t="s">
        <v>534</v>
      </c>
      <c r="C149" s="36" t="s">
        <v>946</v>
      </c>
      <c r="D149" s="36" t="s">
        <v>946</v>
      </c>
      <c r="E149" s="36" t="s">
        <v>946</v>
      </c>
      <c r="F149" s="36" t="s">
        <v>946</v>
      </c>
      <c r="G149" s="36" t="s">
        <v>946</v>
      </c>
      <c r="H149" s="36" t="s">
        <v>946</v>
      </c>
      <c r="I149" s="36" t="s">
        <v>946</v>
      </c>
      <c r="J149" s="36" t="s">
        <v>946</v>
      </c>
      <c r="K149" s="36" t="s">
        <v>946</v>
      </c>
      <c r="L149" s="36" t="s">
        <v>946</v>
      </c>
      <c r="M149" s="36" t="s">
        <v>946</v>
      </c>
      <c r="N149" s="36" t="s">
        <v>946</v>
      </c>
      <c r="O149" s="48">
        <v>8105</v>
      </c>
      <c r="P149" s="48" t="s">
        <v>534</v>
      </c>
      <c r="Q149" s="48">
        <v>0</v>
      </c>
      <c r="R149" s="48">
        <v>0</v>
      </c>
      <c r="S149" s="36">
        <v>0</v>
      </c>
    </row>
    <row r="150" spans="1:19" x14ac:dyDescent="0.3">
      <c r="A150" s="36">
        <v>8106</v>
      </c>
      <c r="B150" s="36" t="s">
        <v>535</v>
      </c>
      <c r="C150" s="36">
        <v>458</v>
      </c>
      <c r="D150" s="36">
        <v>46</v>
      </c>
      <c r="E150" s="36">
        <v>10</v>
      </c>
      <c r="F150" s="36">
        <v>100</v>
      </c>
      <c r="G150" s="36">
        <v>321</v>
      </c>
      <c r="H150" s="36">
        <v>0</v>
      </c>
      <c r="I150" s="36">
        <v>160</v>
      </c>
      <c r="J150" s="36">
        <v>46</v>
      </c>
      <c r="K150" s="36">
        <v>0</v>
      </c>
      <c r="L150" s="36">
        <v>1</v>
      </c>
      <c r="M150" s="36">
        <v>170</v>
      </c>
      <c r="N150" s="36">
        <v>0</v>
      </c>
      <c r="O150" s="48">
        <v>8106</v>
      </c>
      <c r="P150" s="48" t="s">
        <v>535</v>
      </c>
      <c r="Q150" s="48">
        <v>935</v>
      </c>
      <c r="R150" s="48">
        <v>377</v>
      </c>
      <c r="S150" s="36">
        <v>1312</v>
      </c>
    </row>
    <row r="151" spans="1:19" x14ac:dyDescent="0.3">
      <c r="A151" s="36">
        <v>8107</v>
      </c>
      <c r="B151" s="36" t="s">
        <v>536</v>
      </c>
      <c r="C151" s="36">
        <v>240</v>
      </c>
      <c r="D151" s="36">
        <v>98</v>
      </c>
      <c r="E151" s="36">
        <v>30</v>
      </c>
      <c r="F151" s="36">
        <v>176</v>
      </c>
      <c r="G151" s="36">
        <v>175</v>
      </c>
      <c r="H151" s="36">
        <v>62</v>
      </c>
      <c r="I151" s="36">
        <v>146</v>
      </c>
      <c r="J151" s="36">
        <v>123</v>
      </c>
      <c r="K151" s="36">
        <v>6</v>
      </c>
      <c r="L151" s="36">
        <v>2</v>
      </c>
      <c r="M151" s="36">
        <v>132</v>
      </c>
      <c r="N151" s="36">
        <v>0</v>
      </c>
      <c r="O151" s="48">
        <v>8107</v>
      </c>
      <c r="P151" s="48" t="s">
        <v>536</v>
      </c>
      <c r="Q151" s="48">
        <v>781</v>
      </c>
      <c r="R151" s="48">
        <v>409</v>
      </c>
      <c r="S151" s="36">
        <v>1190</v>
      </c>
    </row>
    <row r="152" spans="1:19" x14ac:dyDescent="0.3">
      <c r="A152" s="36">
        <v>8108</v>
      </c>
      <c r="B152" s="36" t="s">
        <v>537</v>
      </c>
      <c r="C152" s="36">
        <v>1773</v>
      </c>
      <c r="D152" s="36">
        <v>508</v>
      </c>
      <c r="E152" s="36">
        <v>42</v>
      </c>
      <c r="F152" s="36">
        <v>413</v>
      </c>
      <c r="G152" s="36">
        <v>0</v>
      </c>
      <c r="H152" s="36">
        <v>194</v>
      </c>
      <c r="I152" s="36">
        <v>328</v>
      </c>
      <c r="J152" s="36">
        <v>335</v>
      </c>
      <c r="K152" s="36">
        <v>3</v>
      </c>
      <c r="L152" s="36">
        <v>1</v>
      </c>
      <c r="M152" s="36">
        <v>0</v>
      </c>
      <c r="N152" s="36">
        <v>23</v>
      </c>
      <c r="O152" s="48">
        <v>8108</v>
      </c>
      <c r="P152" s="48" t="s">
        <v>537</v>
      </c>
      <c r="Q152" s="48">
        <v>2930</v>
      </c>
      <c r="R152" s="48">
        <v>690</v>
      </c>
      <c r="S152" s="36">
        <v>3620</v>
      </c>
    </row>
    <row r="153" spans="1:19" x14ac:dyDescent="0.3">
      <c r="A153" s="36">
        <v>8109</v>
      </c>
      <c r="B153" s="36" t="s">
        <v>538</v>
      </c>
      <c r="C153" s="36">
        <v>378</v>
      </c>
      <c r="D153" s="36">
        <v>48</v>
      </c>
      <c r="E153" s="36">
        <v>27</v>
      </c>
      <c r="F153" s="36">
        <v>83</v>
      </c>
      <c r="G153" s="36">
        <v>80</v>
      </c>
      <c r="H153" s="36">
        <v>14</v>
      </c>
      <c r="I153" s="36">
        <v>126</v>
      </c>
      <c r="J153" s="36">
        <v>30</v>
      </c>
      <c r="K153" s="36">
        <v>8</v>
      </c>
      <c r="L153" s="36">
        <v>0</v>
      </c>
      <c r="M153" s="36">
        <v>0</v>
      </c>
      <c r="N153" s="36">
        <v>0</v>
      </c>
      <c r="O153" s="48">
        <v>8109</v>
      </c>
      <c r="P153" s="48" t="s">
        <v>538</v>
      </c>
      <c r="Q153" s="48">
        <v>630</v>
      </c>
      <c r="R153" s="48">
        <v>164</v>
      </c>
      <c r="S153" s="36">
        <v>794</v>
      </c>
    </row>
    <row r="154" spans="1:19" x14ac:dyDescent="0.3">
      <c r="A154" s="36">
        <v>8110</v>
      </c>
      <c r="B154" s="36" t="s">
        <v>539</v>
      </c>
      <c r="C154" s="36">
        <v>1920</v>
      </c>
      <c r="D154" s="36">
        <v>292</v>
      </c>
      <c r="E154" s="36">
        <v>234</v>
      </c>
      <c r="F154" s="36">
        <v>450</v>
      </c>
      <c r="G154" s="36">
        <v>670</v>
      </c>
      <c r="H154" s="36">
        <v>125</v>
      </c>
      <c r="I154" s="36">
        <v>136</v>
      </c>
      <c r="J154" s="36">
        <v>44</v>
      </c>
      <c r="K154" s="36">
        <v>20</v>
      </c>
      <c r="L154" s="36">
        <v>0</v>
      </c>
      <c r="M154" s="36">
        <v>78</v>
      </c>
      <c r="N154" s="36">
        <v>4</v>
      </c>
      <c r="O154" s="48">
        <v>8110</v>
      </c>
      <c r="P154" s="48" t="s">
        <v>539</v>
      </c>
      <c r="Q154" s="48">
        <v>3691</v>
      </c>
      <c r="R154" s="48">
        <v>282</v>
      </c>
      <c r="S154" s="36">
        <v>3973</v>
      </c>
    </row>
    <row r="155" spans="1:19" x14ac:dyDescent="0.3">
      <c r="A155" s="36">
        <v>8111</v>
      </c>
      <c r="B155" s="36" t="s">
        <v>540</v>
      </c>
      <c r="C155" s="36">
        <v>1037</v>
      </c>
      <c r="D155" s="36">
        <v>50</v>
      </c>
      <c r="E155" s="36">
        <v>20</v>
      </c>
      <c r="F155" s="36">
        <v>382</v>
      </c>
      <c r="G155" s="36">
        <v>0</v>
      </c>
      <c r="H155" s="36">
        <v>0</v>
      </c>
      <c r="I155" s="36">
        <v>452</v>
      </c>
      <c r="J155" s="36">
        <v>45</v>
      </c>
      <c r="K155" s="36">
        <v>6</v>
      </c>
      <c r="L155" s="36">
        <v>13</v>
      </c>
      <c r="M155" s="36">
        <v>0</v>
      </c>
      <c r="N155" s="36">
        <v>0</v>
      </c>
      <c r="O155" s="48">
        <v>8111</v>
      </c>
      <c r="P155" s="48" t="s">
        <v>540</v>
      </c>
      <c r="Q155" s="48">
        <v>1489</v>
      </c>
      <c r="R155" s="48">
        <v>516</v>
      </c>
      <c r="S155" s="36">
        <v>2005</v>
      </c>
    </row>
    <row r="156" spans="1:19" x14ac:dyDescent="0.3">
      <c r="A156" s="36">
        <v>8112</v>
      </c>
      <c r="B156" s="36" t="s">
        <v>541</v>
      </c>
      <c r="C156" s="36">
        <v>578</v>
      </c>
      <c r="D156" s="36">
        <v>146</v>
      </c>
      <c r="E156" s="36">
        <v>60</v>
      </c>
      <c r="F156" s="36">
        <v>223</v>
      </c>
      <c r="G156" s="36">
        <v>421</v>
      </c>
      <c r="H156" s="36">
        <v>17</v>
      </c>
      <c r="I156" s="36">
        <v>22</v>
      </c>
      <c r="J156" s="36">
        <v>5</v>
      </c>
      <c r="K156" s="36">
        <v>2</v>
      </c>
      <c r="L156" s="36">
        <v>0</v>
      </c>
      <c r="M156" s="36">
        <v>18</v>
      </c>
      <c r="N156" s="36">
        <v>4</v>
      </c>
      <c r="O156" s="48">
        <v>8112</v>
      </c>
      <c r="P156" s="48" t="s">
        <v>541</v>
      </c>
      <c r="Q156" s="48">
        <v>1445</v>
      </c>
      <c r="R156" s="48">
        <v>51</v>
      </c>
      <c r="S156" s="36">
        <v>1496</v>
      </c>
    </row>
    <row r="157" spans="1:19" x14ac:dyDescent="0.3">
      <c r="A157" s="36">
        <v>8201</v>
      </c>
      <c r="B157" s="36" t="s">
        <v>542</v>
      </c>
      <c r="C157" s="36">
        <v>628</v>
      </c>
      <c r="D157" s="36">
        <v>62</v>
      </c>
      <c r="E157" s="36">
        <v>6</v>
      </c>
      <c r="F157" s="36">
        <v>96</v>
      </c>
      <c r="G157" s="36">
        <v>0</v>
      </c>
      <c r="H157" s="36">
        <v>0</v>
      </c>
      <c r="I157" s="36">
        <v>76</v>
      </c>
      <c r="J157" s="36">
        <v>39</v>
      </c>
      <c r="K157" s="36">
        <v>1</v>
      </c>
      <c r="L157" s="36">
        <v>0</v>
      </c>
      <c r="M157" s="36">
        <v>0</v>
      </c>
      <c r="N157" s="36">
        <v>0</v>
      </c>
      <c r="O157" s="48">
        <v>8201</v>
      </c>
      <c r="P157" s="48" t="s">
        <v>542</v>
      </c>
      <c r="Q157" s="48">
        <v>792</v>
      </c>
      <c r="R157" s="48">
        <v>116</v>
      </c>
      <c r="S157" s="36">
        <v>908</v>
      </c>
    </row>
    <row r="158" spans="1:19" x14ac:dyDescent="0.3">
      <c r="A158" s="36">
        <v>8202</v>
      </c>
      <c r="B158" s="36" t="s">
        <v>543</v>
      </c>
      <c r="C158" s="36">
        <v>1886</v>
      </c>
      <c r="D158" s="36">
        <v>138</v>
      </c>
      <c r="E158" s="36">
        <v>12</v>
      </c>
      <c r="F158" s="36">
        <v>314</v>
      </c>
      <c r="G158" s="36">
        <v>0</v>
      </c>
      <c r="H158" s="36">
        <v>54</v>
      </c>
      <c r="I158" s="36">
        <v>502</v>
      </c>
      <c r="J158" s="36">
        <v>98</v>
      </c>
      <c r="K158" s="36">
        <v>0</v>
      </c>
      <c r="L158" s="36">
        <v>6</v>
      </c>
      <c r="M158" s="36">
        <v>0</v>
      </c>
      <c r="N158" s="36">
        <v>0</v>
      </c>
      <c r="O158" s="48">
        <v>8202</v>
      </c>
      <c r="P158" s="48" t="s">
        <v>543</v>
      </c>
      <c r="Q158" s="48">
        <v>2404</v>
      </c>
      <c r="R158" s="48">
        <v>606</v>
      </c>
      <c r="S158" s="36">
        <v>3010</v>
      </c>
    </row>
    <row r="159" spans="1:19" x14ac:dyDescent="0.3">
      <c r="A159" s="36">
        <v>8203</v>
      </c>
      <c r="B159" s="36" t="s">
        <v>544</v>
      </c>
      <c r="C159" s="36">
        <v>777</v>
      </c>
      <c r="D159" s="36">
        <v>64</v>
      </c>
      <c r="E159" s="36">
        <v>3</v>
      </c>
      <c r="F159" s="36">
        <v>108</v>
      </c>
      <c r="G159" s="36">
        <v>306</v>
      </c>
      <c r="H159" s="36">
        <v>80</v>
      </c>
      <c r="I159" s="36">
        <v>597</v>
      </c>
      <c r="J159" s="36">
        <v>64</v>
      </c>
      <c r="K159" s="36">
        <v>7</v>
      </c>
      <c r="L159" s="36">
        <v>0</v>
      </c>
      <c r="M159" s="36">
        <v>106</v>
      </c>
      <c r="N159" s="36">
        <v>10</v>
      </c>
      <c r="O159" s="48">
        <v>8203</v>
      </c>
      <c r="P159" s="48" t="s">
        <v>544</v>
      </c>
      <c r="Q159" s="48">
        <v>1338</v>
      </c>
      <c r="R159" s="48">
        <v>784</v>
      </c>
      <c r="S159" s="36">
        <v>2122</v>
      </c>
    </row>
    <row r="160" spans="1:19" x14ac:dyDescent="0.3">
      <c r="A160" s="36">
        <v>8204</v>
      </c>
      <c r="B160" s="36" t="s">
        <v>545</v>
      </c>
      <c r="C160" s="36">
        <v>110</v>
      </c>
      <c r="D160" s="36">
        <v>8</v>
      </c>
      <c r="E160" s="36">
        <v>6</v>
      </c>
      <c r="F160" s="36">
        <v>33</v>
      </c>
      <c r="G160" s="36">
        <v>22</v>
      </c>
      <c r="H160" s="36">
        <v>2</v>
      </c>
      <c r="I160" s="36">
        <v>0</v>
      </c>
      <c r="J160" s="36">
        <v>0</v>
      </c>
      <c r="K160" s="36">
        <v>0</v>
      </c>
      <c r="L160" s="36">
        <v>0</v>
      </c>
      <c r="M160" s="36">
        <v>0</v>
      </c>
      <c r="N160" s="36">
        <v>0</v>
      </c>
      <c r="O160" s="48">
        <v>8204</v>
      </c>
      <c r="P160" s="48" t="s">
        <v>545</v>
      </c>
      <c r="Q160" s="48">
        <v>181</v>
      </c>
      <c r="R160" s="48">
        <v>0</v>
      </c>
      <c r="S160" s="36">
        <v>181</v>
      </c>
    </row>
    <row r="161" spans="1:19" x14ac:dyDescent="0.3">
      <c r="A161" s="36">
        <v>8205</v>
      </c>
      <c r="B161" s="36" t="s">
        <v>546</v>
      </c>
      <c r="C161" s="36">
        <v>615</v>
      </c>
      <c r="D161" s="36">
        <v>73</v>
      </c>
      <c r="E161" s="36">
        <v>83</v>
      </c>
      <c r="F161" s="36">
        <v>107</v>
      </c>
      <c r="G161" s="36">
        <v>0</v>
      </c>
      <c r="H161" s="36">
        <v>62</v>
      </c>
      <c r="I161" s="36">
        <v>389</v>
      </c>
      <c r="J161" s="36">
        <v>0</v>
      </c>
      <c r="K161" s="36">
        <v>0</v>
      </c>
      <c r="L161" s="36">
        <v>0</v>
      </c>
      <c r="M161" s="36">
        <v>0</v>
      </c>
      <c r="N161" s="36">
        <v>0</v>
      </c>
      <c r="O161" s="48">
        <v>8205</v>
      </c>
      <c r="P161" s="48" t="s">
        <v>546</v>
      </c>
      <c r="Q161" s="48">
        <v>940</v>
      </c>
      <c r="R161" s="48">
        <v>389</v>
      </c>
      <c r="S161" s="36">
        <v>1329</v>
      </c>
    </row>
    <row r="162" spans="1:19" x14ac:dyDescent="0.3">
      <c r="A162" s="36">
        <v>8206</v>
      </c>
      <c r="B162" s="36" t="s">
        <v>561</v>
      </c>
      <c r="C162" s="36">
        <v>254</v>
      </c>
      <c r="D162" s="36">
        <v>37</v>
      </c>
      <c r="E162" s="36">
        <v>3</v>
      </c>
      <c r="F162" s="36">
        <v>76</v>
      </c>
      <c r="G162" s="36">
        <v>75</v>
      </c>
      <c r="H162" s="36">
        <v>77</v>
      </c>
      <c r="I162" s="36">
        <v>31</v>
      </c>
      <c r="J162" s="36">
        <v>27</v>
      </c>
      <c r="K162" s="36">
        <v>2</v>
      </c>
      <c r="L162" s="36">
        <v>0</v>
      </c>
      <c r="M162" s="36">
        <v>2</v>
      </c>
      <c r="N162" s="36">
        <v>0</v>
      </c>
      <c r="O162" s="48">
        <v>8206</v>
      </c>
      <c r="P162" s="48" t="s">
        <v>561</v>
      </c>
      <c r="Q162" s="48">
        <v>522</v>
      </c>
      <c r="R162" s="48">
        <v>62</v>
      </c>
      <c r="S162" s="36">
        <v>584</v>
      </c>
    </row>
    <row r="163" spans="1:19" x14ac:dyDescent="0.3">
      <c r="A163" s="36">
        <v>8207</v>
      </c>
      <c r="B163" s="36" t="s">
        <v>562</v>
      </c>
      <c r="C163" s="36" t="s">
        <v>946</v>
      </c>
      <c r="D163" s="36" t="s">
        <v>946</v>
      </c>
      <c r="E163" s="36" t="s">
        <v>946</v>
      </c>
      <c r="F163" s="36" t="s">
        <v>946</v>
      </c>
      <c r="G163" s="36" t="s">
        <v>946</v>
      </c>
      <c r="H163" s="36" t="s">
        <v>946</v>
      </c>
      <c r="I163" s="36" t="s">
        <v>946</v>
      </c>
      <c r="J163" s="36" t="s">
        <v>946</v>
      </c>
      <c r="K163" s="36" t="s">
        <v>946</v>
      </c>
      <c r="L163" s="36" t="s">
        <v>946</v>
      </c>
      <c r="M163" s="36" t="s">
        <v>946</v>
      </c>
      <c r="N163" s="36" t="s">
        <v>946</v>
      </c>
      <c r="O163" s="48">
        <v>8207</v>
      </c>
      <c r="P163" s="48" t="s">
        <v>562</v>
      </c>
      <c r="Q163" s="48">
        <v>0</v>
      </c>
      <c r="R163" s="48">
        <v>0</v>
      </c>
      <c r="S163" s="36">
        <v>0</v>
      </c>
    </row>
    <row r="164" spans="1:19" x14ac:dyDescent="0.3">
      <c r="A164" s="36">
        <v>8301</v>
      </c>
      <c r="B164" s="36" t="s">
        <v>547</v>
      </c>
      <c r="C164" s="36">
        <v>4718</v>
      </c>
      <c r="D164" s="36">
        <v>338</v>
      </c>
      <c r="E164" s="36">
        <v>384</v>
      </c>
      <c r="F164" s="36">
        <v>642</v>
      </c>
      <c r="G164" s="36">
        <v>42</v>
      </c>
      <c r="H164" s="36">
        <v>162</v>
      </c>
      <c r="I164" s="36">
        <v>2205</v>
      </c>
      <c r="J164" s="36">
        <v>226</v>
      </c>
      <c r="K164" s="36">
        <v>193</v>
      </c>
      <c r="L164" s="36">
        <v>55</v>
      </c>
      <c r="M164" s="36">
        <v>11</v>
      </c>
      <c r="N164" s="36">
        <v>17</v>
      </c>
      <c r="O164" s="48">
        <v>8301</v>
      </c>
      <c r="P164" s="48" t="s">
        <v>547</v>
      </c>
      <c r="Q164" s="48">
        <v>6286</v>
      </c>
      <c r="R164" s="48">
        <v>2707</v>
      </c>
      <c r="S164" s="36">
        <v>8993</v>
      </c>
    </row>
    <row r="165" spans="1:19" x14ac:dyDescent="0.3">
      <c r="A165" s="36">
        <v>8302</v>
      </c>
      <c r="B165" s="36" t="s">
        <v>548</v>
      </c>
      <c r="C165" s="36">
        <v>100</v>
      </c>
      <c r="D165" s="36">
        <v>5</v>
      </c>
      <c r="E165" s="36">
        <v>9</v>
      </c>
      <c r="F165" s="36">
        <v>48</v>
      </c>
      <c r="G165" s="36">
        <v>0</v>
      </c>
      <c r="H165" s="36">
        <v>0</v>
      </c>
      <c r="I165" s="36">
        <v>19</v>
      </c>
      <c r="J165" s="36">
        <v>1</v>
      </c>
      <c r="K165" s="36">
        <v>0</v>
      </c>
      <c r="L165" s="36">
        <v>2</v>
      </c>
      <c r="M165" s="36">
        <v>0</v>
      </c>
      <c r="N165" s="36">
        <v>0</v>
      </c>
      <c r="O165" s="48">
        <v>8302</v>
      </c>
      <c r="P165" s="48" t="s">
        <v>548</v>
      </c>
      <c r="Q165" s="48">
        <v>162</v>
      </c>
      <c r="R165" s="48">
        <v>22</v>
      </c>
      <c r="S165" s="36">
        <v>184</v>
      </c>
    </row>
    <row r="166" spans="1:19" x14ac:dyDescent="0.3">
      <c r="A166" s="36">
        <v>8303</v>
      </c>
      <c r="B166" s="36" t="s">
        <v>549</v>
      </c>
      <c r="C166" s="36">
        <v>644</v>
      </c>
      <c r="D166" s="36">
        <v>37</v>
      </c>
      <c r="E166" s="36">
        <v>47</v>
      </c>
      <c r="F166" s="36">
        <v>164</v>
      </c>
      <c r="G166" s="36">
        <v>0</v>
      </c>
      <c r="H166" s="36">
        <v>0</v>
      </c>
      <c r="I166" s="36">
        <v>458</v>
      </c>
      <c r="J166" s="36">
        <v>31</v>
      </c>
      <c r="K166" s="36">
        <v>22</v>
      </c>
      <c r="L166" s="36">
        <v>15</v>
      </c>
      <c r="M166" s="36">
        <v>0</v>
      </c>
      <c r="N166" s="36">
        <v>0</v>
      </c>
      <c r="O166" s="48">
        <v>8303</v>
      </c>
      <c r="P166" s="48" t="s">
        <v>549</v>
      </c>
      <c r="Q166" s="48">
        <v>892</v>
      </c>
      <c r="R166" s="48">
        <v>526</v>
      </c>
      <c r="S166" s="36">
        <v>1418</v>
      </c>
    </row>
    <row r="167" spans="1:19" x14ac:dyDescent="0.3">
      <c r="A167" s="36">
        <v>8304</v>
      </c>
      <c r="B167" s="36" t="s">
        <v>550</v>
      </c>
      <c r="C167" s="36">
        <v>579</v>
      </c>
      <c r="D167" s="36">
        <v>43</v>
      </c>
      <c r="E167" s="36">
        <v>38</v>
      </c>
      <c r="F167" s="36">
        <v>67</v>
      </c>
      <c r="G167" s="36">
        <v>5</v>
      </c>
      <c r="H167" s="36">
        <v>2</v>
      </c>
      <c r="I167" s="36">
        <v>16</v>
      </c>
      <c r="J167" s="36">
        <v>2</v>
      </c>
      <c r="K167" s="36">
        <v>0</v>
      </c>
      <c r="L167" s="36">
        <v>0</v>
      </c>
      <c r="M167" s="36">
        <v>0</v>
      </c>
      <c r="N167" s="36">
        <v>0</v>
      </c>
      <c r="O167" s="48">
        <v>8304</v>
      </c>
      <c r="P167" s="48" t="s">
        <v>550</v>
      </c>
      <c r="Q167" s="48">
        <v>734</v>
      </c>
      <c r="R167" s="48">
        <v>18</v>
      </c>
      <c r="S167" s="36">
        <v>752</v>
      </c>
    </row>
    <row r="168" spans="1:19" x14ac:dyDescent="0.3">
      <c r="A168" s="36">
        <v>8305</v>
      </c>
      <c r="B168" s="36" t="s">
        <v>551</v>
      </c>
      <c r="C168" s="36">
        <v>536</v>
      </c>
      <c r="D168" s="36">
        <v>53</v>
      </c>
      <c r="E168" s="36">
        <v>37</v>
      </c>
      <c r="F168" s="36">
        <v>98</v>
      </c>
      <c r="G168" s="36">
        <v>0</v>
      </c>
      <c r="H168" s="36">
        <v>20</v>
      </c>
      <c r="I168" s="36">
        <v>81</v>
      </c>
      <c r="J168" s="36">
        <v>19</v>
      </c>
      <c r="K168" s="36">
        <v>31</v>
      </c>
      <c r="L168" s="36">
        <v>2</v>
      </c>
      <c r="M168" s="36">
        <v>0</v>
      </c>
      <c r="N168" s="36">
        <v>0</v>
      </c>
      <c r="O168" s="48">
        <v>8305</v>
      </c>
      <c r="P168" s="48" t="s">
        <v>551</v>
      </c>
      <c r="Q168" s="48">
        <v>744</v>
      </c>
      <c r="R168" s="48">
        <v>133</v>
      </c>
      <c r="S168" s="36">
        <v>877</v>
      </c>
    </row>
    <row r="169" spans="1:19" x14ac:dyDescent="0.3">
      <c r="A169" s="36">
        <v>8306</v>
      </c>
      <c r="B169" s="36" t="s">
        <v>552</v>
      </c>
      <c r="C169" s="36">
        <v>522</v>
      </c>
      <c r="D169" s="36">
        <v>61</v>
      </c>
      <c r="E169" s="36">
        <v>40</v>
      </c>
      <c r="F169" s="36">
        <v>111</v>
      </c>
      <c r="G169" s="36">
        <v>0</v>
      </c>
      <c r="H169" s="36">
        <v>24</v>
      </c>
      <c r="I169" s="36">
        <v>114</v>
      </c>
      <c r="J169" s="36">
        <v>24</v>
      </c>
      <c r="K169" s="36">
        <v>10</v>
      </c>
      <c r="L169" s="36">
        <v>0</v>
      </c>
      <c r="M169" s="36">
        <v>0</v>
      </c>
      <c r="N169" s="36">
        <v>0</v>
      </c>
      <c r="O169" s="48">
        <v>8306</v>
      </c>
      <c r="P169" s="48" t="s">
        <v>552</v>
      </c>
      <c r="Q169" s="48">
        <v>758</v>
      </c>
      <c r="R169" s="48">
        <v>148</v>
      </c>
      <c r="S169" s="36">
        <v>906</v>
      </c>
    </row>
    <row r="170" spans="1:19" x14ac:dyDescent="0.3">
      <c r="A170" s="36">
        <v>8307</v>
      </c>
      <c r="B170" s="36" t="s">
        <v>553</v>
      </c>
      <c r="C170" s="36">
        <v>104</v>
      </c>
      <c r="D170" s="36">
        <v>14</v>
      </c>
      <c r="E170" s="36">
        <v>21</v>
      </c>
      <c r="F170" s="36">
        <v>43</v>
      </c>
      <c r="G170" s="36">
        <v>31</v>
      </c>
      <c r="H170" s="36">
        <v>4</v>
      </c>
      <c r="I170" s="36">
        <v>33</v>
      </c>
      <c r="J170" s="36">
        <v>11</v>
      </c>
      <c r="K170" s="36">
        <v>8</v>
      </c>
      <c r="L170" s="36">
        <v>0</v>
      </c>
      <c r="M170" s="36">
        <v>11</v>
      </c>
      <c r="N170" s="36">
        <v>0</v>
      </c>
      <c r="O170" s="48">
        <v>8307</v>
      </c>
      <c r="P170" s="48" t="s">
        <v>553</v>
      </c>
      <c r="Q170" s="48">
        <v>217</v>
      </c>
      <c r="R170" s="48">
        <v>63</v>
      </c>
      <c r="S170" s="36">
        <v>280</v>
      </c>
    </row>
    <row r="171" spans="1:19" x14ac:dyDescent="0.3">
      <c r="A171" s="36">
        <v>8308</v>
      </c>
      <c r="B171" s="36" t="s">
        <v>554</v>
      </c>
      <c r="C171" s="36">
        <v>53</v>
      </c>
      <c r="D171" s="36">
        <v>1</v>
      </c>
      <c r="E171" s="36">
        <v>9</v>
      </c>
      <c r="F171" s="36">
        <v>32</v>
      </c>
      <c r="G171" s="36">
        <v>0</v>
      </c>
      <c r="H171" s="36">
        <v>0</v>
      </c>
      <c r="I171" s="36">
        <v>15</v>
      </c>
      <c r="J171" s="36">
        <v>3</v>
      </c>
      <c r="K171" s="36">
        <v>1</v>
      </c>
      <c r="L171" s="36">
        <v>1</v>
      </c>
      <c r="M171" s="36">
        <v>0</v>
      </c>
      <c r="N171" s="36">
        <v>0</v>
      </c>
      <c r="O171" s="48">
        <v>8308</v>
      </c>
      <c r="P171" s="48" t="s">
        <v>554</v>
      </c>
      <c r="Q171" s="48">
        <v>95</v>
      </c>
      <c r="R171" s="48">
        <v>20</v>
      </c>
      <c r="S171" s="36">
        <v>115</v>
      </c>
    </row>
    <row r="172" spans="1:19" x14ac:dyDescent="0.3">
      <c r="A172" s="36">
        <v>8309</v>
      </c>
      <c r="B172" s="36" t="s">
        <v>555</v>
      </c>
      <c r="C172" s="36">
        <v>247</v>
      </c>
      <c r="D172" s="36">
        <v>7</v>
      </c>
      <c r="E172" s="36">
        <v>13</v>
      </c>
      <c r="F172" s="36">
        <v>60</v>
      </c>
      <c r="G172" s="36">
        <v>0</v>
      </c>
      <c r="H172" s="36">
        <v>0</v>
      </c>
      <c r="I172" s="36">
        <v>155</v>
      </c>
      <c r="J172" s="36">
        <v>6</v>
      </c>
      <c r="K172" s="36">
        <v>1</v>
      </c>
      <c r="L172" s="36">
        <v>46</v>
      </c>
      <c r="M172" s="36">
        <v>0</v>
      </c>
      <c r="N172" s="36">
        <v>0</v>
      </c>
      <c r="O172" s="48">
        <v>8309</v>
      </c>
      <c r="P172" s="48" t="s">
        <v>555</v>
      </c>
      <c r="Q172" s="48">
        <v>327</v>
      </c>
      <c r="R172" s="48">
        <v>208</v>
      </c>
      <c r="S172" s="36">
        <v>535</v>
      </c>
    </row>
    <row r="173" spans="1:19" x14ac:dyDescent="0.3">
      <c r="A173" s="36">
        <v>8310</v>
      </c>
      <c r="B173" s="36" t="s">
        <v>556</v>
      </c>
      <c r="C173" s="36">
        <v>59</v>
      </c>
      <c r="D173" s="36">
        <v>12</v>
      </c>
      <c r="E173" s="36">
        <v>2</v>
      </c>
      <c r="F173" s="36">
        <v>17</v>
      </c>
      <c r="G173" s="36">
        <v>0</v>
      </c>
      <c r="H173" s="36">
        <v>16</v>
      </c>
      <c r="I173" s="36">
        <v>7</v>
      </c>
      <c r="J173" s="36">
        <v>5</v>
      </c>
      <c r="K173" s="36">
        <v>0</v>
      </c>
      <c r="L173" s="36">
        <v>0</v>
      </c>
      <c r="M173" s="36">
        <v>0</v>
      </c>
      <c r="N173" s="36">
        <v>0</v>
      </c>
      <c r="O173" s="48">
        <v>8310</v>
      </c>
      <c r="P173" s="48" t="s">
        <v>556</v>
      </c>
      <c r="Q173" s="48">
        <v>106</v>
      </c>
      <c r="R173" s="48">
        <v>12</v>
      </c>
      <c r="S173" s="36">
        <v>118</v>
      </c>
    </row>
    <row r="174" spans="1:19" x14ac:dyDescent="0.3">
      <c r="A174" s="36">
        <v>8311</v>
      </c>
      <c r="B174" s="36" t="s">
        <v>557</v>
      </c>
      <c r="C174" s="36">
        <v>333</v>
      </c>
      <c r="D174" s="36">
        <v>45</v>
      </c>
      <c r="E174" s="36">
        <v>17</v>
      </c>
      <c r="F174" s="36">
        <v>98</v>
      </c>
      <c r="G174" s="36">
        <v>0</v>
      </c>
      <c r="H174" s="36">
        <v>9</v>
      </c>
      <c r="I174" s="36">
        <v>13</v>
      </c>
      <c r="J174" s="36">
        <v>13</v>
      </c>
      <c r="K174" s="36">
        <v>2</v>
      </c>
      <c r="L174" s="36">
        <v>0</v>
      </c>
      <c r="M174" s="36">
        <v>0</v>
      </c>
      <c r="N174" s="36">
        <v>0</v>
      </c>
      <c r="O174" s="48">
        <v>8311</v>
      </c>
      <c r="P174" s="48" t="s">
        <v>557</v>
      </c>
      <c r="Q174" s="48">
        <v>502</v>
      </c>
      <c r="R174" s="48">
        <v>28</v>
      </c>
      <c r="S174" s="36">
        <v>530</v>
      </c>
    </row>
    <row r="175" spans="1:19" x14ac:dyDescent="0.3">
      <c r="A175" s="36">
        <v>8312</v>
      </c>
      <c r="B175" s="36" t="s">
        <v>558</v>
      </c>
      <c r="C175" s="36">
        <v>348</v>
      </c>
      <c r="D175" s="36">
        <v>24</v>
      </c>
      <c r="E175" s="36">
        <v>18</v>
      </c>
      <c r="F175" s="36">
        <v>133</v>
      </c>
      <c r="G175" s="36">
        <v>0</v>
      </c>
      <c r="H175" s="36">
        <v>0</v>
      </c>
      <c r="I175" s="36">
        <v>9</v>
      </c>
      <c r="J175" s="36">
        <v>1</v>
      </c>
      <c r="K175" s="36">
        <v>1</v>
      </c>
      <c r="L175" s="36">
        <v>0</v>
      </c>
      <c r="M175" s="36">
        <v>0</v>
      </c>
      <c r="N175" s="36">
        <v>0</v>
      </c>
      <c r="O175" s="48">
        <v>8312</v>
      </c>
      <c r="P175" s="48" t="s">
        <v>558</v>
      </c>
      <c r="Q175" s="48">
        <v>523</v>
      </c>
      <c r="R175" s="48">
        <v>11</v>
      </c>
      <c r="S175" s="36">
        <v>534</v>
      </c>
    </row>
    <row r="176" spans="1:19" x14ac:dyDescent="0.3">
      <c r="A176" s="36">
        <v>8313</v>
      </c>
      <c r="B176" s="36" t="s">
        <v>559</v>
      </c>
      <c r="C176" s="36">
        <v>296</v>
      </c>
      <c r="D176" s="36">
        <v>33</v>
      </c>
      <c r="E176" s="36">
        <v>15</v>
      </c>
      <c r="F176" s="36">
        <v>109</v>
      </c>
      <c r="G176" s="36">
        <v>9</v>
      </c>
      <c r="H176" s="36">
        <v>0</v>
      </c>
      <c r="I176" s="36">
        <v>204</v>
      </c>
      <c r="J176" s="36">
        <v>60</v>
      </c>
      <c r="K176" s="36">
        <v>4</v>
      </c>
      <c r="L176" s="36">
        <v>11</v>
      </c>
      <c r="M176" s="36">
        <v>5</v>
      </c>
      <c r="N176" s="36">
        <v>0</v>
      </c>
      <c r="O176" s="48">
        <v>8313</v>
      </c>
      <c r="P176" s="48" t="s">
        <v>559</v>
      </c>
      <c r="Q176" s="48">
        <v>462</v>
      </c>
      <c r="R176" s="48">
        <v>284</v>
      </c>
      <c r="S176" s="36">
        <v>746</v>
      </c>
    </row>
    <row r="177" spans="1:19" x14ac:dyDescent="0.3">
      <c r="A177" s="36">
        <v>8314</v>
      </c>
      <c r="B177" s="36" t="s">
        <v>560</v>
      </c>
      <c r="C177" s="36">
        <v>24</v>
      </c>
      <c r="D177" s="36">
        <v>18</v>
      </c>
      <c r="E177" s="36">
        <v>0</v>
      </c>
      <c r="F177" s="36">
        <v>15</v>
      </c>
      <c r="G177" s="36">
        <v>15</v>
      </c>
      <c r="H177" s="36">
        <v>0</v>
      </c>
      <c r="I177" s="36">
        <v>2</v>
      </c>
      <c r="J177" s="36">
        <v>2</v>
      </c>
      <c r="K177" s="36">
        <v>0</v>
      </c>
      <c r="L177" s="36">
        <v>0</v>
      </c>
      <c r="M177" s="36">
        <v>1</v>
      </c>
      <c r="N177" s="36">
        <v>0</v>
      </c>
      <c r="O177" s="48">
        <v>8314</v>
      </c>
      <c r="P177" s="48" t="s">
        <v>560</v>
      </c>
      <c r="Q177" s="48">
        <v>72</v>
      </c>
      <c r="R177" s="48">
        <v>5</v>
      </c>
      <c r="S177" s="36">
        <v>77</v>
      </c>
    </row>
    <row r="178" spans="1:19" x14ac:dyDescent="0.3">
      <c r="A178" s="36">
        <v>9101</v>
      </c>
      <c r="B178" s="36" t="s">
        <v>564</v>
      </c>
      <c r="C178" s="36">
        <v>5561</v>
      </c>
      <c r="D178" s="36">
        <v>1256</v>
      </c>
      <c r="E178" s="36">
        <v>71</v>
      </c>
      <c r="F178" s="36">
        <v>921</v>
      </c>
      <c r="G178" s="36">
        <v>17</v>
      </c>
      <c r="H178" s="36">
        <v>190</v>
      </c>
      <c r="I178" s="36">
        <v>1579</v>
      </c>
      <c r="J178" s="36">
        <v>259</v>
      </c>
      <c r="K178" s="36">
        <v>13</v>
      </c>
      <c r="L178" s="36">
        <v>1</v>
      </c>
      <c r="M178" s="36">
        <v>6</v>
      </c>
      <c r="N178" s="36">
        <v>13</v>
      </c>
      <c r="O178" s="48">
        <v>9101</v>
      </c>
      <c r="P178" s="48" t="s">
        <v>564</v>
      </c>
      <c r="Q178" s="48">
        <v>8016</v>
      </c>
      <c r="R178" s="48">
        <v>1871</v>
      </c>
      <c r="S178" s="36">
        <v>9887</v>
      </c>
    </row>
    <row r="179" spans="1:19" x14ac:dyDescent="0.3">
      <c r="A179" s="36">
        <v>9102</v>
      </c>
      <c r="B179" s="36" t="s">
        <v>565</v>
      </c>
      <c r="C179" s="36">
        <v>264</v>
      </c>
      <c r="D179" s="36">
        <v>22</v>
      </c>
      <c r="E179" s="36">
        <v>3</v>
      </c>
      <c r="F179" s="36">
        <v>82</v>
      </c>
      <c r="G179" s="36">
        <v>1</v>
      </c>
      <c r="H179" s="36">
        <v>4</v>
      </c>
      <c r="I179" s="36">
        <v>320</v>
      </c>
      <c r="J179" s="36">
        <v>99</v>
      </c>
      <c r="K179" s="36">
        <v>5</v>
      </c>
      <c r="L179" s="36">
        <v>12</v>
      </c>
      <c r="M179" s="36">
        <v>0</v>
      </c>
      <c r="N179" s="36">
        <v>13</v>
      </c>
      <c r="O179" s="48">
        <v>9102</v>
      </c>
      <c r="P179" s="48" t="s">
        <v>565</v>
      </c>
      <c r="Q179" s="48">
        <v>376</v>
      </c>
      <c r="R179" s="48">
        <v>449</v>
      </c>
      <c r="S179" s="36">
        <v>825</v>
      </c>
    </row>
    <row r="180" spans="1:19" x14ac:dyDescent="0.3">
      <c r="A180" s="36">
        <v>9103</v>
      </c>
      <c r="B180" s="36" t="s">
        <v>566</v>
      </c>
      <c r="C180" s="36">
        <v>729</v>
      </c>
      <c r="D180" s="36">
        <v>43</v>
      </c>
      <c r="E180" s="36">
        <v>16</v>
      </c>
      <c r="F180" s="36">
        <v>152</v>
      </c>
      <c r="G180" s="36">
        <v>55</v>
      </c>
      <c r="H180" s="36">
        <v>3</v>
      </c>
      <c r="I180" s="36">
        <v>60</v>
      </c>
      <c r="J180" s="36">
        <v>5</v>
      </c>
      <c r="K180" s="36">
        <v>1</v>
      </c>
      <c r="L180" s="36">
        <v>0</v>
      </c>
      <c r="M180" s="36">
        <v>0</v>
      </c>
      <c r="N180" s="36">
        <v>0</v>
      </c>
      <c r="O180" s="48">
        <v>9103</v>
      </c>
      <c r="P180" s="48" t="s">
        <v>566</v>
      </c>
      <c r="Q180" s="48">
        <v>998</v>
      </c>
      <c r="R180" s="48">
        <v>66</v>
      </c>
      <c r="S180" s="36">
        <v>1064</v>
      </c>
    </row>
    <row r="181" spans="1:19" x14ac:dyDescent="0.3">
      <c r="A181" s="36">
        <v>9104</v>
      </c>
      <c r="B181" s="36" t="s">
        <v>567</v>
      </c>
      <c r="C181" s="36">
        <v>202</v>
      </c>
      <c r="D181" s="36">
        <v>7</v>
      </c>
      <c r="E181" s="36">
        <v>1</v>
      </c>
      <c r="F181" s="36">
        <v>46</v>
      </c>
      <c r="G181" s="36">
        <v>2</v>
      </c>
      <c r="H181" s="36">
        <v>0</v>
      </c>
      <c r="I181" s="36">
        <v>0</v>
      </c>
      <c r="J181" s="36">
        <v>0</v>
      </c>
      <c r="K181" s="36">
        <v>0</v>
      </c>
      <c r="L181" s="36">
        <v>0</v>
      </c>
      <c r="M181" s="36">
        <v>0</v>
      </c>
      <c r="N181" s="36">
        <v>0</v>
      </c>
      <c r="O181" s="48">
        <v>9104</v>
      </c>
      <c r="P181" s="48" t="s">
        <v>567</v>
      </c>
      <c r="Q181" s="48">
        <v>258</v>
      </c>
      <c r="R181" s="48">
        <v>0</v>
      </c>
      <c r="S181" s="36">
        <v>258</v>
      </c>
    </row>
    <row r="182" spans="1:19" x14ac:dyDescent="0.3">
      <c r="A182" s="36">
        <v>9105</v>
      </c>
      <c r="B182" s="36" t="s">
        <v>568</v>
      </c>
      <c r="C182" s="36">
        <v>260</v>
      </c>
      <c r="D182" s="36">
        <v>12</v>
      </c>
      <c r="E182" s="36">
        <v>26</v>
      </c>
      <c r="F182" s="36">
        <v>67</v>
      </c>
      <c r="G182" s="36">
        <v>0</v>
      </c>
      <c r="H182" s="36">
        <v>3</v>
      </c>
      <c r="I182" s="36">
        <v>189</v>
      </c>
      <c r="J182" s="36">
        <v>14</v>
      </c>
      <c r="K182" s="36">
        <v>9</v>
      </c>
      <c r="L182" s="36">
        <v>0</v>
      </c>
      <c r="M182" s="36">
        <v>0</v>
      </c>
      <c r="N182" s="36">
        <v>0</v>
      </c>
      <c r="O182" s="48">
        <v>9105</v>
      </c>
      <c r="P182" s="48" t="s">
        <v>568</v>
      </c>
      <c r="Q182" s="48">
        <v>368</v>
      </c>
      <c r="R182" s="48">
        <v>212</v>
      </c>
      <c r="S182" s="36">
        <v>580</v>
      </c>
    </row>
    <row r="183" spans="1:19" x14ac:dyDescent="0.3">
      <c r="A183" s="36">
        <v>9106</v>
      </c>
      <c r="B183" s="36" t="s">
        <v>569</v>
      </c>
      <c r="C183" s="36">
        <v>79</v>
      </c>
      <c r="D183" s="36">
        <v>4</v>
      </c>
      <c r="E183" s="36">
        <v>7</v>
      </c>
      <c r="F183" s="36">
        <v>35</v>
      </c>
      <c r="G183" s="36">
        <v>0</v>
      </c>
      <c r="H183" s="36">
        <v>7</v>
      </c>
      <c r="I183" s="36">
        <v>51</v>
      </c>
      <c r="J183" s="36">
        <v>9</v>
      </c>
      <c r="K183" s="36">
        <v>3</v>
      </c>
      <c r="L183" s="36">
        <v>0</v>
      </c>
      <c r="M183" s="36">
        <v>0</v>
      </c>
      <c r="N183" s="36">
        <v>6</v>
      </c>
      <c r="O183" s="48">
        <v>9106</v>
      </c>
      <c r="P183" s="48" t="s">
        <v>569</v>
      </c>
      <c r="Q183" s="48">
        <v>132</v>
      </c>
      <c r="R183" s="48">
        <v>69</v>
      </c>
      <c r="S183" s="36">
        <v>201</v>
      </c>
    </row>
    <row r="184" spans="1:19" x14ac:dyDescent="0.3">
      <c r="A184" s="36">
        <v>9107</v>
      </c>
      <c r="B184" s="36" t="s">
        <v>570</v>
      </c>
      <c r="C184" s="36">
        <v>312</v>
      </c>
      <c r="D184" s="36">
        <v>29</v>
      </c>
      <c r="E184" s="36">
        <v>38</v>
      </c>
      <c r="F184" s="36">
        <v>73</v>
      </c>
      <c r="G184" s="36">
        <v>0</v>
      </c>
      <c r="H184" s="36">
        <v>0</v>
      </c>
      <c r="I184" s="36">
        <v>107</v>
      </c>
      <c r="J184" s="36">
        <v>23</v>
      </c>
      <c r="K184" s="36">
        <v>9</v>
      </c>
      <c r="L184" s="36">
        <v>3</v>
      </c>
      <c r="M184" s="36">
        <v>0</v>
      </c>
      <c r="N184" s="36">
        <v>0</v>
      </c>
      <c r="O184" s="48">
        <v>9107</v>
      </c>
      <c r="P184" s="48" t="s">
        <v>570</v>
      </c>
      <c r="Q184" s="48">
        <v>452</v>
      </c>
      <c r="R184" s="48">
        <v>142</v>
      </c>
      <c r="S184" s="36">
        <v>594</v>
      </c>
    </row>
    <row r="185" spans="1:19" x14ac:dyDescent="0.3">
      <c r="A185" s="36">
        <v>9108</v>
      </c>
      <c r="B185" s="36" t="s">
        <v>571</v>
      </c>
      <c r="C185" s="36">
        <v>1373</v>
      </c>
      <c r="D185" s="36">
        <v>150</v>
      </c>
      <c r="E185" s="36">
        <v>140</v>
      </c>
      <c r="F185" s="36">
        <v>259</v>
      </c>
      <c r="G185" s="36">
        <v>2</v>
      </c>
      <c r="H185" s="36">
        <v>0</v>
      </c>
      <c r="I185" s="36">
        <v>399</v>
      </c>
      <c r="J185" s="36">
        <v>486</v>
      </c>
      <c r="K185" s="36">
        <v>671133</v>
      </c>
      <c r="L185" s="36">
        <v>62454</v>
      </c>
      <c r="M185" s="36">
        <v>0</v>
      </c>
      <c r="N185" s="36">
        <v>0</v>
      </c>
      <c r="O185" s="48">
        <v>9108</v>
      </c>
      <c r="P185" s="48" t="s">
        <v>571</v>
      </c>
      <c r="Q185" s="48">
        <v>1924</v>
      </c>
      <c r="R185" s="48">
        <v>734472</v>
      </c>
      <c r="S185" s="36">
        <v>736396</v>
      </c>
    </row>
    <row r="186" spans="1:19" x14ac:dyDescent="0.3">
      <c r="A186" s="36">
        <v>9109</v>
      </c>
      <c r="B186" s="36" t="s">
        <v>572</v>
      </c>
      <c r="C186" s="36">
        <v>1005</v>
      </c>
      <c r="D186" s="36">
        <v>87</v>
      </c>
      <c r="E186" s="36">
        <v>15</v>
      </c>
      <c r="F186" s="36">
        <v>192</v>
      </c>
      <c r="G186" s="36">
        <v>0</v>
      </c>
      <c r="H186" s="36">
        <v>96</v>
      </c>
      <c r="I186" s="36">
        <v>73</v>
      </c>
      <c r="J186" s="36">
        <v>24</v>
      </c>
      <c r="K186" s="36">
        <v>4</v>
      </c>
      <c r="L186" s="36">
        <v>0</v>
      </c>
      <c r="M186" s="36">
        <v>0</v>
      </c>
      <c r="N186" s="36">
        <v>0</v>
      </c>
      <c r="O186" s="48">
        <v>9109</v>
      </c>
      <c r="P186" s="48" t="s">
        <v>572</v>
      </c>
      <c r="Q186" s="48">
        <v>1395</v>
      </c>
      <c r="R186" s="48">
        <v>101</v>
      </c>
      <c r="S186" s="36">
        <v>1496</v>
      </c>
    </row>
    <row r="187" spans="1:19" x14ac:dyDescent="0.3">
      <c r="A187" s="36">
        <v>9110</v>
      </c>
      <c r="B187" s="36" t="s">
        <v>573</v>
      </c>
      <c r="C187" s="36">
        <v>68</v>
      </c>
      <c r="D187" s="36">
        <v>9</v>
      </c>
      <c r="E187" s="36">
        <v>14</v>
      </c>
      <c r="F187" s="36">
        <v>39</v>
      </c>
      <c r="G187" s="36">
        <v>0</v>
      </c>
      <c r="H187" s="36">
        <v>0</v>
      </c>
      <c r="I187" s="36">
        <v>18</v>
      </c>
      <c r="J187" s="36">
        <v>8</v>
      </c>
      <c r="K187" s="36">
        <v>2</v>
      </c>
      <c r="L187" s="36">
        <v>0</v>
      </c>
      <c r="M187" s="36">
        <v>0</v>
      </c>
      <c r="N187" s="36">
        <v>0</v>
      </c>
      <c r="O187" s="48">
        <v>9110</v>
      </c>
      <c r="P187" s="48" t="s">
        <v>573</v>
      </c>
      <c r="Q187" s="48">
        <v>130</v>
      </c>
      <c r="R187" s="48">
        <v>28</v>
      </c>
      <c r="S187" s="36">
        <v>158</v>
      </c>
    </row>
    <row r="188" spans="1:19" x14ac:dyDescent="0.3">
      <c r="A188" s="36">
        <v>9111</v>
      </c>
      <c r="B188" s="36" t="s">
        <v>574</v>
      </c>
      <c r="C188" s="36">
        <v>838</v>
      </c>
      <c r="D188" s="36">
        <v>120</v>
      </c>
      <c r="E188" s="36">
        <v>51</v>
      </c>
      <c r="F188" s="36">
        <v>234</v>
      </c>
      <c r="G188" s="36">
        <v>296</v>
      </c>
      <c r="H188" s="36">
        <v>86</v>
      </c>
      <c r="I188" s="36">
        <v>17</v>
      </c>
      <c r="J188" s="36">
        <v>12</v>
      </c>
      <c r="K188" s="36">
        <v>1</v>
      </c>
      <c r="L188" s="36">
        <v>0</v>
      </c>
      <c r="M188" s="36">
        <v>10</v>
      </c>
      <c r="N188" s="36">
        <v>0</v>
      </c>
      <c r="O188" s="48">
        <v>9111</v>
      </c>
      <c r="P188" s="48" t="s">
        <v>574</v>
      </c>
      <c r="Q188" s="48">
        <v>1625</v>
      </c>
      <c r="R188" s="48">
        <v>40</v>
      </c>
      <c r="S188" s="36">
        <v>1665</v>
      </c>
    </row>
    <row r="189" spans="1:19" x14ac:dyDescent="0.3">
      <c r="A189" s="36">
        <v>9112</v>
      </c>
      <c r="B189" s="36" t="s">
        <v>575</v>
      </c>
      <c r="C189" s="36">
        <v>787</v>
      </c>
      <c r="D189" s="36">
        <v>50</v>
      </c>
      <c r="E189" s="36">
        <v>19</v>
      </c>
      <c r="F189" s="36">
        <v>131</v>
      </c>
      <c r="G189" s="36">
        <v>17</v>
      </c>
      <c r="H189" s="36">
        <v>41</v>
      </c>
      <c r="I189" s="36">
        <v>6</v>
      </c>
      <c r="J189" s="36">
        <v>1</v>
      </c>
      <c r="K189" s="36">
        <v>0</v>
      </c>
      <c r="L189" s="36">
        <v>5</v>
      </c>
      <c r="M189" s="36">
        <v>0</v>
      </c>
      <c r="N189" s="36">
        <v>0</v>
      </c>
      <c r="O189" s="48">
        <v>9112</v>
      </c>
      <c r="P189" s="48" t="s">
        <v>575</v>
      </c>
      <c r="Q189" s="48">
        <v>1045</v>
      </c>
      <c r="R189" s="48">
        <v>12</v>
      </c>
      <c r="S189" s="36">
        <v>1057</v>
      </c>
    </row>
    <row r="190" spans="1:19" x14ac:dyDescent="0.3">
      <c r="A190" s="36">
        <v>9113</v>
      </c>
      <c r="B190" s="36" t="s">
        <v>576</v>
      </c>
      <c r="C190" s="36">
        <v>89</v>
      </c>
      <c r="D190" s="36">
        <v>6</v>
      </c>
      <c r="E190" s="36">
        <v>6</v>
      </c>
      <c r="F190" s="36">
        <v>19</v>
      </c>
      <c r="G190" s="36">
        <v>4</v>
      </c>
      <c r="H190" s="36">
        <v>0</v>
      </c>
      <c r="I190" s="36">
        <v>5</v>
      </c>
      <c r="J190" s="36">
        <v>2</v>
      </c>
      <c r="K190" s="36">
        <v>0</v>
      </c>
      <c r="L190" s="36">
        <v>0</v>
      </c>
      <c r="M190" s="36">
        <v>0</v>
      </c>
      <c r="N190" s="36">
        <v>0</v>
      </c>
      <c r="O190" s="48">
        <v>9113</v>
      </c>
      <c r="P190" s="48" t="s">
        <v>576</v>
      </c>
      <c r="Q190" s="48">
        <v>124</v>
      </c>
      <c r="R190" s="48">
        <v>7</v>
      </c>
      <c r="S190" s="36">
        <v>131</v>
      </c>
    </row>
    <row r="191" spans="1:19" x14ac:dyDescent="0.3">
      <c r="A191" s="36">
        <v>9114</v>
      </c>
      <c r="B191" s="36" t="s">
        <v>577</v>
      </c>
      <c r="C191" s="36">
        <v>626</v>
      </c>
      <c r="D191" s="36">
        <v>50</v>
      </c>
      <c r="E191" s="36">
        <v>17</v>
      </c>
      <c r="F191" s="36">
        <v>84</v>
      </c>
      <c r="G191" s="36">
        <v>0</v>
      </c>
      <c r="H191" s="36">
        <v>15</v>
      </c>
      <c r="I191" s="36">
        <v>188</v>
      </c>
      <c r="J191" s="36">
        <v>41</v>
      </c>
      <c r="K191" s="36">
        <v>2</v>
      </c>
      <c r="L191" s="36">
        <v>3</v>
      </c>
      <c r="M191" s="36">
        <v>0</v>
      </c>
      <c r="N191" s="36">
        <v>0</v>
      </c>
      <c r="O191" s="48">
        <v>9114</v>
      </c>
      <c r="P191" s="48" t="s">
        <v>577</v>
      </c>
      <c r="Q191" s="48">
        <v>792</v>
      </c>
      <c r="R191" s="48">
        <v>234</v>
      </c>
      <c r="S191" s="36">
        <v>1026</v>
      </c>
    </row>
    <row r="192" spans="1:19" x14ac:dyDescent="0.3">
      <c r="A192" s="36">
        <v>9115</v>
      </c>
      <c r="B192" s="36" t="s">
        <v>578</v>
      </c>
      <c r="C192" s="36">
        <v>1238</v>
      </c>
      <c r="D192" s="36">
        <v>180</v>
      </c>
      <c r="E192" s="36">
        <v>9</v>
      </c>
      <c r="F192" s="36">
        <v>282</v>
      </c>
      <c r="G192" s="36">
        <v>1</v>
      </c>
      <c r="H192" s="36">
        <v>47</v>
      </c>
      <c r="I192" s="36">
        <v>280</v>
      </c>
      <c r="J192" s="36">
        <v>148</v>
      </c>
      <c r="K192" s="36">
        <v>1</v>
      </c>
      <c r="L192" s="36">
        <v>3</v>
      </c>
      <c r="M192" s="36">
        <v>0</v>
      </c>
      <c r="N192" s="36">
        <v>11</v>
      </c>
      <c r="O192" s="48">
        <v>9115</v>
      </c>
      <c r="P192" s="48" t="s">
        <v>578</v>
      </c>
      <c r="Q192" s="48">
        <v>1757</v>
      </c>
      <c r="R192" s="48">
        <v>443</v>
      </c>
      <c r="S192" s="36">
        <v>2200</v>
      </c>
    </row>
    <row r="193" spans="1:19" x14ac:dyDescent="0.3">
      <c r="A193" s="36">
        <v>9116</v>
      </c>
      <c r="B193" s="36" t="s">
        <v>579</v>
      </c>
      <c r="C193" s="36">
        <v>120</v>
      </c>
      <c r="D193" s="36">
        <v>18</v>
      </c>
      <c r="E193" s="36">
        <v>6</v>
      </c>
      <c r="F193" s="36">
        <v>77</v>
      </c>
      <c r="G193" s="36">
        <v>0</v>
      </c>
      <c r="H193" s="36">
        <v>15</v>
      </c>
      <c r="I193" s="36">
        <v>9</v>
      </c>
      <c r="J193" s="36">
        <v>2</v>
      </c>
      <c r="K193" s="36">
        <v>0</v>
      </c>
      <c r="L193" s="36">
        <v>0</v>
      </c>
      <c r="M193" s="36">
        <v>0</v>
      </c>
      <c r="N193" s="36">
        <v>0</v>
      </c>
      <c r="O193" s="48">
        <v>9116</v>
      </c>
      <c r="P193" s="48" t="s">
        <v>579</v>
      </c>
      <c r="Q193" s="48">
        <v>236</v>
      </c>
      <c r="R193" s="48">
        <v>11</v>
      </c>
      <c r="S193" s="36">
        <v>247</v>
      </c>
    </row>
    <row r="194" spans="1:19" x14ac:dyDescent="0.3">
      <c r="A194" s="36">
        <v>9117</v>
      </c>
      <c r="B194" s="36" t="s">
        <v>580</v>
      </c>
      <c r="C194" s="36">
        <v>233</v>
      </c>
      <c r="D194" s="36">
        <v>16</v>
      </c>
      <c r="E194" s="36">
        <v>16</v>
      </c>
      <c r="F194" s="36">
        <v>127</v>
      </c>
      <c r="G194" s="36">
        <v>7</v>
      </c>
      <c r="H194" s="36">
        <v>0</v>
      </c>
      <c r="I194" s="36">
        <v>163</v>
      </c>
      <c r="J194" s="36">
        <v>9</v>
      </c>
      <c r="K194" s="36">
        <v>1</v>
      </c>
      <c r="L194" s="36">
        <v>4</v>
      </c>
      <c r="M194" s="36">
        <v>5</v>
      </c>
      <c r="N194" s="36">
        <v>0</v>
      </c>
      <c r="O194" s="48">
        <v>9117</v>
      </c>
      <c r="P194" s="48" t="s">
        <v>580</v>
      </c>
      <c r="Q194" s="48">
        <v>399</v>
      </c>
      <c r="R194" s="48">
        <v>182</v>
      </c>
      <c r="S194" s="36">
        <v>581</v>
      </c>
    </row>
    <row r="195" spans="1:19" x14ac:dyDescent="0.3">
      <c r="A195" s="36">
        <v>9118</v>
      </c>
      <c r="B195" s="36" t="s">
        <v>581</v>
      </c>
      <c r="C195" s="36">
        <v>79</v>
      </c>
      <c r="D195" s="36">
        <v>7</v>
      </c>
      <c r="E195" s="36">
        <v>3</v>
      </c>
      <c r="F195" s="36">
        <v>66</v>
      </c>
      <c r="G195" s="36">
        <v>32</v>
      </c>
      <c r="H195" s="36">
        <v>0</v>
      </c>
      <c r="I195" s="36">
        <v>25</v>
      </c>
      <c r="J195" s="36">
        <v>10</v>
      </c>
      <c r="K195" s="36">
        <v>3</v>
      </c>
      <c r="L195" s="36">
        <v>0</v>
      </c>
      <c r="M195" s="36">
        <v>11</v>
      </c>
      <c r="N195" s="36">
        <v>0</v>
      </c>
      <c r="O195" s="48">
        <v>9118</v>
      </c>
      <c r="P195" s="48" t="s">
        <v>581</v>
      </c>
      <c r="Q195" s="48">
        <v>187</v>
      </c>
      <c r="R195" s="48">
        <v>49</v>
      </c>
      <c r="S195" s="36">
        <v>236</v>
      </c>
    </row>
    <row r="196" spans="1:19" x14ac:dyDescent="0.3">
      <c r="A196" s="36">
        <v>9119</v>
      </c>
      <c r="B196" s="36" t="s">
        <v>582</v>
      </c>
      <c r="C196" s="36">
        <v>242</v>
      </c>
      <c r="D196" s="36">
        <v>20</v>
      </c>
      <c r="E196" s="36">
        <v>9</v>
      </c>
      <c r="F196" s="36">
        <v>95</v>
      </c>
      <c r="G196" s="36">
        <v>3</v>
      </c>
      <c r="H196" s="36">
        <v>3</v>
      </c>
      <c r="I196" s="36">
        <v>212</v>
      </c>
      <c r="J196" s="36">
        <v>57</v>
      </c>
      <c r="K196" s="36">
        <v>10</v>
      </c>
      <c r="L196" s="36">
        <v>4</v>
      </c>
      <c r="M196" s="36">
        <v>0</v>
      </c>
      <c r="N196" s="36">
        <v>0</v>
      </c>
      <c r="O196" s="48">
        <v>9119</v>
      </c>
      <c r="P196" s="48" t="s">
        <v>582</v>
      </c>
      <c r="Q196" s="48">
        <v>372</v>
      </c>
      <c r="R196" s="48">
        <v>283</v>
      </c>
      <c r="S196" s="36">
        <v>655</v>
      </c>
    </row>
    <row r="197" spans="1:19" x14ac:dyDescent="0.3">
      <c r="A197" s="36">
        <v>9120</v>
      </c>
      <c r="B197" s="36" t="s">
        <v>583</v>
      </c>
      <c r="C197" s="36">
        <v>2018</v>
      </c>
      <c r="D197" s="36">
        <v>579</v>
      </c>
      <c r="E197" s="36">
        <v>51</v>
      </c>
      <c r="F197" s="36">
        <v>251</v>
      </c>
      <c r="G197" s="36">
        <v>385</v>
      </c>
      <c r="H197" s="36">
        <v>59</v>
      </c>
      <c r="I197" s="36">
        <v>1074</v>
      </c>
      <c r="J197" s="36">
        <v>302</v>
      </c>
      <c r="K197" s="36">
        <v>31</v>
      </c>
      <c r="L197" s="36">
        <v>329</v>
      </c>
      <c r="M197" s="36">
        <v>472</v>
      </c>
      <c r="N197" s="36">
        <v>174</v>
      </c>
      <c r="O197" s="48">
        <v>9120</v>
      </c>
      <c r="P197" s="48" t="s">
        <v>583</v>
      </c>
      <c r="Q197" s="48">
        <v>3343</v>
      </c>
      <c r="R197" s="48">
        <v>2382</v>
      </c>
      <c r="S197" s="36">
        <v>5725</v>
      </c>
    </row>
    <row r="198" spans="1:19" x14ac:dyDescent="0.3">
      <c r="A198" s="36">
        <v>9121</v>
      </c>
      <c r="B198" s="36" t="s">
        <v>584</v>
      </c>
      <c r="C198" s="36">
        <v>110</v>
      </c>
      <c r="D198" s="36">
        <v>12</v>
      </c>
      <c r="E198" s="36">
        <v>2</v>
      </c>
      <c r="F198" s="36">
        <v>36</v>
      </c>
      <c r="G198" s="36">
        <v>0</v>
      </c>
      <c r="H198" s="36">
        <v>2</v>
      </c>
      <c r="I198" s="36">
        <v>22</v>
      </c>
      <c r="J198" s="36">
        <v>4</v>
      </c>
      <c r="K198" s="36">
        <v>1</v>
      </c>
      <c r="L198" s="36">
        <v>0</v>
      </c>
      <c r="M198" s="36">
        <v>0</v>
      </c>
      <c r="N198" s="36">
        <v>0</v>
      </c>
      <c r="O198" s="48">
        <v>9121</v>
      </c>
      <c r="P198" s="48" t="s">
        <v>584</v>
      </c>
      <c r="Q198" s="48">
        <v>162</v>
      </c>
      <c r="R198" s="48">
        <v>27</v>
      </c>
      <c r="S198" s="36">
        <v>189</v>
      </c>
    </row>
    <row r="199" spans="1:19" x14ac:dyDescent="0.3">
      <c r="A199" s="36">
        <v>9201</v>
      </c>
      <c r="B199" s="36" t="s">
        <v>585</v>
      </c>
      <c r="C199" s="36">
        <v>3609</v>
      </c>
      <c r="D199" s="36">
        <v>237</v>
      </c>
      <c r="E199" s="36">
        <v>57</v>
      </c>
      <c r="F199" s="36">
        <v>349</v>
      </c>
      <c r="G199" s="36">
        <v>0</v>
      </c>
      <c r="H199" s="36">
        <v>0</v>
      </c>
      <c r="I199" s="36">
        <v>531</v>
      </c>
      <c r="J199" s="36">
        <v>119</v>
      </c>
      <c r="K199" s="36">
        <v>11</v>
      </c>
      <c r="L199" s="36">
        <v>0</v>
      </c>
      <c r="M199" s="36">
        <v>0</v>
      </c>
      <c r="N199" s="36">
        <v>0</v>
      </c>
      <c r="O199" s="48">
        <v>9201</v>
      </c>
      <c r="P199" s="48" t="s">
        <v>585</v>
      </c>
      <c r="Q199" s="48">
        <v>4252</v>
      </c>
      <c r="R199" s="48">
        <v>661</v>
      </c>
      <c r="S199" s="36">
        <v>4913</v>
      </c>
    </row>
    <row r="200" spans="1:19" x14ac:dyDescent="0.3">
      <c r="A200" s="36">
        <v>9202</v>
      </c>
      <c r="B200" s="36" t="s">
        <v>586</v>
      </c>
      <c r="C200" s="36">
        <v>436</v>
      </c>
      <c r="D200" s="36">
        <v>39</v>
      </c>
      <c r="E200" s="36">
        <v>20</v>
      </c>
      <c r="F200" s="36">
        <v>103</v>
      </c>
      <c r="G200" s="36">
        <v>135</v>
      </c>
      <c r="H200" s="36">
        <v>4</v>
      </c>
      <c r="I200" s="36">
        <v>1</v>
      </c>
      <c r="J200" s="36">
        <v>0</v>
      </c>
      <c r="K200" s="36">
        <v>0</v>
      </c>
      <c r="L200" s="36">
        <v>0</v>
      </c>
      <c r="M200" s="36">
        <v>1</v>
      </c>
      <c r="N200" s="36">
        <v>0</v>
      </c>
      <c r="O200" s="48">
        <v>9202</v>
      </c>
      <c r="P200" s="48" t="s">
        <v>586</v>
      </c>
      <c r="Q200" s="48">
        <v>737</v>
      </c>
      <c r="R200" s="48">
        <v>2</v>
      </c>
      <c r="S200" s="36">
        <v>739</v>
      </c>
    </row>
    <row r="201" spans="1:19" x14ac:dyDescent="0.3">
      <c r="A201" s="36">
        <v>9203</v>
      </c>
      <c r="B201" s="36" t="s">
        <v>587</v>
      </c>
      <c r="C201" s="36">
        <v>296</v>
      </c>
      <c r="D201" s="36">
        <v>26</v>
      </c>
      <c r="E201" s="36">
        <v>40</v>
      </c>
      <c r="F201" s="36">
        <v>136</v>
      </c>
      <c r="G201" s="36">
        <v>80</v>
      </c>
      <c r="H201" s="36">
        <v>148</v>
      </c>
      <c r="I201" s="36">
        <v>43</v>
      </c>
      <c r="J201" s="36">
        <v>4</v>
      </c>
      <c r="K201" s="36">
        <v>8</v>
      </c>
      <c r="L201" s="36">
        <v>0</v>
      </c>
      <c r="M201" s="36">
        <v>15</v>
      </c>
      <c r="N201" s="36">
        <v>11</v>
      </c>
      <c r="O201" s="48">
        <v>9203</v>
      </c>
      <c r="P201" s="48" t="s">
        <v>587</v>
      </c>
      <c r="Q201" s="48">
        <v>726</v>
      </c>
      <c r="R201" s="48">
        <v>81</v>
      </c>
      <c r="S201" s="36">
        <v>807</v>
      </c>
    </row>
    <row r="202" spans="1:19" x14ac:dyDescent="0.3">
      <c r="A202" s="36">
        <v>9204</v>
      </c>
      <c r="B202" s="36" t="s">
        <v>588</v>
      </c>
      <c r="C202" s="36">
        <v>53</v>
      </c>
      <c r="D202" s="36">
        <v>2</v>
      </c>
      <c r="E202" s="36">
        <v>8</v>
      </c>
      <c r="F202" s="36">
        <v>42</v>
      </c>
      <c r="G202" s="36">
        <v>0</v>
      </c>
      <c r="H202" s="36" t="s">
        <v>946</v>
      </c>
      <c r="I202" s="36">
        <v>33</v>
      </c>
      <c r="J202" s="36">
        <v>4</v>
      </c>
      <c r="K202" s="36">
        <v>5</v>
      </c>
      <c r="L202" s="36">
        <v>5</v>
      </c>
      <c r="M202" s="36">
        <v>0</v>
      </c>
      <c r="N202" s="36" t="s">
        <v>946</v>
      </c>
      <c r="O202" s="48">
        <v>9204</v>
      </c>
      <c r="P202" s="48" t="s">
        <v>588</v>
      </c>
      <c r="Q202" s="48">
        <v>105</v>
      </c>
      <c r="R202" s="48">
        <v>47</v>
      </c>
      <c r="S202" s="36">
        <v>152</v>
      </c>
    </row>
    <row r="203" spans="1:19" x14ac:dyDescent="0.3">
      <c r="A203" s="36">
        <v>9205</v>
      </c>
      <c r="B203" s="36" t="s">
        <v>563</v>
      </c>
      <c r="C203" s="36">
        <v>254</v>
      </c>
      <c r="D203" s="36">
        <v>15</v>
      </c>
      <c r="E203" s="36">
        <v>9</v>
      </c>
      <c r="F203" s="36">
        <v>68</v>
      </c>
      <c r="G203" s="36">
        <v>0</v>
      </c>
      <c r="H203" s="36">
        <v>0</v>
      </c>
      <c r="I203" s="36">
        <v>39</v>
      </c>
      <c r="J203" s="36">
        <v>16</v>
      </c>
      <c r="K203" s="36">
        <v>2</v>
      </c>
      <c r="L203" s="36">
        <v>0</v>
      </c>
      <c r="M203" s="36">
        <v>0</v>
      </c>
      <c r="N203" s="36">
        <v>0</v>
      </c>
      <c r="O203" s="48">
        <v>9205</v>
      </c>
      <c r="P203" s="48" t="s">
        <v>563</v>
      </c>
      <c r="Q203" s="48">
        <v>346</v>
      </c>
      <c r="R203" s="48">
        <v>57</v>
      </c>
      <c r="S203" s="36">
        <v>403</v>
      </c>
    </row>
    <row r="204" spans="1:19" x14ac:dyDescent="0.3">
      <c r="A204" s="36">
        <v>9206</v>
      </c>
      <c r="B204" s="36" t="s">
        <v>589</v>
      </c>
      <c r="C204" s="36">
        <v>126</v>
      </c>
      <c r="D204" s="36">
        <v>5</v>
      </c>
      <c r="E204" s="36">
        <v>11</v>
      </c>
      <c r="F204" s="36">
        <v>35</v>
      </c>
      <c r="G204" s="36">
        <v>0</v>
      </c>
      <c r="H204" s="36">
        <v>21</v>
      </c>
      <c r="I204" s="36">
        <v>20</v>
      </c>
      <c r="J204" s="36">
        <v>0</v>
      </c>
      <c r="K204" s="36">
        <v>1</v>
      </c>
      <c r="L204" s="36">
        <v>0</v>
      </c>
      <c r="M204" s="36">
        <v>0</v>
      </c>
      <c r="N204" s="36">
        <v>1</v>
      </c>
      <c r="O204" s="48">
        <v>9206</v>
      </c>
      <c r="P204" s="48" t="s">
        <v>589</v>
      </c>
      <c r="Q204" s="48">
        <v>198</v>
      </c>
      <c r="R204" s="48">
        <v>22</v>
      </c>
      <c r="S204" s="36">
        <v>220</v>
      </c>
    </row>
    <row r="205" spans="1:19" x14ac:dyDescent="0.3">
      <c r="A205" s="36">
        <v>9207</v>
      </c>
      <c r="B205" s="36" t="s">
        <v>590</v>
      </c>
      <c r="C205" s="36">
        <v>98</v>
      </c>
      <c r="D205" s="36">
        <v>3</v>
      </c>
      <c r="E205" s="36">
        <v>15</v>
      </c>
      <c r="F205" s="36">
        <v>62</v>
      </c>
      <c r="G205" s="36">
        <v>7</v>
      </c>
      <c r="H205" s="36">
        <v>7</v>
      </c>
      <c r="I205" s="36">
        <v>43</v>
      </c>
      <c r="J205" s="36">
        <v>3</v>
      </c>
      <c r="K205" s="36">
        <v>10</v>
      </c>
      <c r="L205" s="36">
        <v>7</v>
      </c>
      <c r="M205" s="36">
        <v>0</v>
      </c>
      <c r="N205" s="36">
        <v>2</v>
      </c>
      <c r="O205" s="48">
        <v>9207</v>
      </c>
      <c r="P205" s="48" t="s">
        <v>590</v>
      </c>
      <c r="Q205" s="48">
        <v>192</v>
      </c>
      <c r="R205" s="48">
        <v>65</v>
      </c>
      <c r="S205" s="36">
        <v>257</v>
      </c>
    </row>
    <row r="206" spans="1:19" x14ac:dyDescent="0.3">
      <c r="A206" s="36">
        <v>9208</v>
      </c>
      <c r="B206" s="36" t="s">
        <v>591</v>
      </c>
      <c r="C206" s="36">
        <v>90</v>
      </c>
      <c r="D206" s="36">
        <v>20</v>
      </c>
      <c r="E206" s="36">
        <v>6</v>
      </c>
      <c r="F206" s="36">
        <v>45</v>
      </c>
      <c r="G206" s="36">
        <v>130</v>
      </c>
      <c r="H206" s="36">
        <v>25</v>
      </c>
      <c r="I206" s="36">
        <v>12</v>
      </c>
      <c r="J206" s="36">
        <v>5</v>
      </c>
      <c r="K206" s="36">
        <v>0</v>
      </c>
      <c r="L206" s="36">
        <v>0</v>
      </c>
      <c r="M206" s="36">
        <v>37</v>
      </c>
      <c r="N206" s="36">
        <v>0</v>
      </c>
      <c r="O206" s="48">
        <v>9208</v>
      </c>
      <c r="P206" s="48" t="s">
        <v>591</v>
      </c>
      <c r="Q206" s="48">
        <v>316</v>
      </c>
      <c r="R206" s="48">
        <v>54</v>
      </c>
      <c r="S206" s="36">
        <v>370</v>
      </c>
    </row>
    <row r="207" spans="1:19" x14ac:dyDescent="0.3">
      <c r="A207" s="36">
        <v>9209</v>
      </c>
      <c r="B207" s="36" t="s">
        <v>592</v>
      </c>
      <c r="C207" s="36">
        <v>222</v>
      </c>
      <c r="D207" s="36">
        <v>20</v>
      </c>
      <c r="E207" s="36">
        <v>24</v>
      </c>
      <c r="F207" s="36">
        <v>100</v>
      </c>
      <c r="G207" s="36">
        <v>69</v>
      </c>
      <c r="H207" s="36">
        <v>6</v>
      </c>
      <c r="I207" s="36">
        <v>80</v>
      </c>
      <c r="J207" s="36">
        <v>7</v>
      </c>
      <c r="K207" s="36">
        <v>4</v>
      </c>
      <c r="L207" s="36">
        <v>0</v>
      </c>
      <c r="M207" s="36">
        <v>38</v>
      </c>
      <c r="N207" s="36">
        <v>0</v>
      </c>
      <c r="O207" s="48">
        <v>9209</v>
      </c>
      <c r="P207" s="48" t="s">
        <v>592</v>
      </c>
      <c r="Q207" s="48">
        <v>441</v>
      </c>
      <c r="R207" s="48">
        <v>129</v>
      </c>
      <c r="S207" s="36">
        <v>570</v>
      </c>
    </row>
    <row r="208" spans="1:19" x14ac:dyDescent="0.3">
      <c r="A208" s="36">
        <v>9210</v>
      </c>
      <c r="B208" s="36" t="s">
        <v>593</v>
      </c>
      <c r="C208" s="36">
        <v>739</v>
      </c>
      <c r="D208" s="36">
        <v>71</v>
      </c>
      <c r="E208" s="36">
        <v>42</v>
      </c>
      <c r="F208" s="36">
        <v>152</v>
      </c>
      <c r="G208" s="36">
        <v>212</v>
      </c>
      <c r="H208" s="36">
        <v>8</v>
      </c>
      <c r="I208" s="36">
        <v>57</v>
      </c>
      <c r="J208" s="36">
        <v>11</v>
      </c>
      <c r="K208" s="36">
        <v>1</v>
      </c>
      <c r="L208" s="36">
        <v>1</v>
      </c>
      <c r="M208" s="36">
        <v>21</v>
      </c>
      <c r="N208" s="36">
        <v>4</v>
      </c>
      <c r="O208" s="48">
        <v>9210</v>
      </c>
      <c r="P208" s="48" t="s">
        <v>593</v>
      </c>
      <c r="Q208" s="48">
        <v>1224</v>
      </c>
      <c r="R208" s="48">
        <v>95</v>
      </c>
      <c r="S208" s="36">
        <v>1319</v>
      </c>
    </row>
    <row r="209" spans="1:19" x14ac:dyDescent="0.3">
      <c r="A209" s="36">
        <v>9211</v>
      </c>
      <c r="B209" s="36" t="s">
        <v>594</v>
      </c>
      <c r="C209" s="36">
        <v>631</v>
      </c>
      <c r="D209" s="36">
        <v>76</v>
      </c>
      <c r="E209" s="36">
        <v>12</v>
      </c>
      <c r="F209" s="36">
        <v>118</v>
      </c>
      <c r="G209" s="36">
        <v>126</v>
      </c>
      <c r="H209" s="36">
        <v>4</v>
      </c>
      <c r="I209" s="36">
        <v>89</v>
      </c>
      <c r="J209" s="36">
        <v>23</v>
      </c>
      <c r="K209" s="36">
        <v>1</v>
      </c>
      <c r="L209" s="36">
        <v>3</v>
      </c>
      <c r="M209" s="36">
        <v>23</v>
      </c>
      <c r="N209" s="36">
        <v>0</v>
      </c>
      <c r="O209" s="48">
        <v>9211</v>
      </c>
      <c r="P209" s="48" t="s">
        <v>594</v>
      </c>
      <c r="Q209" s="48">
        <v>967</v>
      </c>
      <c r="R209" s="48">
        <v>139</v>
      </c>
      <c r="S209" s="36">
        <v>1106</v>
      </c>
    </row>
    <row r="210" spans="1:19" x14ac:dyDescent="0.3">
      <c r="A210" s="36">
        <v>10101</v>
      </c>
      <c r="B210" s="36" t="s">
        <v>595</v>
      </c>
      <c r="C210" s="36">
        <v>12810</v>
      </c>
      <c r="D210" s="36">
        <v>101</v>
      </c>
      <c r="E210" s="36">
        <v>1381</v>
      </c>
      <c r="F210" s="36">
        <v>1547</v>
      </c>
      <c r="G210" s="36">
        <v>0</v>
      </c>
      <c r="H210" s="36">
        <v>1722</v>
      </c>
      <c r="I210" s="36">
        <v>4993</v>
      </c>
      <c r="J210" s="36">
        <v>19</v>
      </c>
      <c r="K210" s="36">
        <v>982</v>
      </c>
      <c r="L210" s="36">
        <v>57</v>
      </c>
      <c r="M210" s="36">
        <v>0</v>
      </c>
      <c r="N210" s="36">
        <v>35</v>
      </c>
      <c r="O210" s="48">
        <v>10101</v>
      </c>
      <c r="P210" s="48" t="s">
        <v>595</v>
      </c>
      <c r="Q210" s="48">
        <v>17561</v>
      </c>
      <c r="R210" s="48">
        <v>6086</v>
      </c>
      <c r="S210" s="36">
        <v>23647</v>
      </c>
    </row>
    <row r="211" spans="1:19" x14ac:dyDescent="0.3">
      <c r="A211" s="36">
        <v>10102</v>
      </c>
      <c r="B211" s="36" t="s">
        <v>596</v>
      </c>
      <c r="C211" s="36">
        <v>1141</v>
      </c>
      <c r="D211" s="36">
        <v>62</v>
      </c>
      <c r="E211" s="36">
        <v>187</v>
      </c>
      <c r="F211" s="36">
        <v>265</v>
      </c>
      <c r="G211" s="36">
        <v>374</v>
      </c>
      <c r="H211" s="36">
        <v>2</v>
      </c>
      <c r="I211" s="36">
        <v>335</v>
      </c>
      <c r="J211" s="36">
        <v>24</v>
      </c>
      <c r="K211" s="36">
        <v>22</v>
      </c>
      <c r="L211" s="36">
        <v>1</v>
      </c>
      <c r="M211" s="36">
        <v>134</v>
      </c>
      <c r="N211" s="36">
        <v>5</v>
      </c>
      <c r="O211" s="48">
        <v>10102</v>
      </c>
      <c r="P211" s="48" t="s">
        <v>596</v>
      </c>
      <c r="Q211" s="48">
        <v>2031</v>
      </c>
      <c r="R211" s="48">
        <v>521</v>
      </c>
      <c r="S211" s="36">
        <v>2552</v>
      </c>
    </row>
    <row r="212" spans="1:19" x14ac:dyDescent="0.3">
      <c r="A212" s="36">
        <v>10103</v>
      </c>
      <c r="B212" s="36" t="s">
        <v>597</v>
      </c>
      <c r="C212" s="36">
        <v>195</v>
      </c>
      <c r="D212" s="36">
        <v>18</v>
      </c>
      <c r="E212" s="36">
        <v>27</v>
      </c>
      <c r="F212" s="36">
        <v>137</v>
      </c>
      <c r="G212" s="36">
        <v>6</v>
      </c>
      <c r="H212" s="36">
        <v>4</v>
      </c>
      <c r="I212" s="36">
        <v>37</v>
      </c>
      <c r="J212" s="36">
        <v>2</v>
      </c>
      <c r="K212" s="36">
        <v>0</v>
      </c>
      <c r="L212" s="36">
        <v>11</v>
      </c>
      <c r="M212" s="36">
        <v>0</v>
      </c>
      <c r="N212" s="36">
        <v>2</v>
      </c>
      <c r="O212" s="48">
        <v>10103</v>
      </c>
      <c r="P212" s="48" t="s">
        <v>597</v>
      </c>
      <c r="Q212" s="48">
        <v>387</v>
      </c>
      <c r="R212" s="48">
        <v>52</v>
      </c>
      <c r="S212" s="36">
        <v>439</v>
      </c>
    </row>
    <row r="213" spans="1:19" x14ac:dyDescent="0.3">
      <c r="A213" s="36">
        <v>10104</v>
      </c>
      <c r="B213" s="36" t="s">
        <v>598</v>
      </c>
      <c r="C213" s="36">
        <v>526</v>
      </c>
      <c r="D213" s="36">
        <v>30</v>
      </c>
      <c r="E213" s="36">
        <v>45</v>
      </c>
      <c r="F213" s="36">
        <v>141</v>
      </c>
      <c r="G213" s="36">
        <v>0</v>
      </c>
      <c r="H213" s="36">
        <v>0</v>
      </c>
      <c r="I213" s="36">
        <v>54</v>
      </c>
      <c r="J213" s="36">
        <v>9</v>
      </c>
      <c r="K213" s="36">
        <v>6</v>
      </c>
      <c r="L213" s="36">
        <v>0</v>
      </c>
      <c r="M213" s="36">
        <v>0</v>
      </c>
      <c r="N213" s="36">
        <v>0</v>
      </c>
      <c r="O213" s="48">
        <v>10104</v>
      </c>
      <c r="P213" s="48" t="s">
        <v>598</v>
      </c>
      <c r="Q213" s="48">
        <v>742</v>
      </c>
      <c r="R213" s="48">
        <v>69</v>
      </c>
      <c r="S213" s="36">
        <v>811</v>
      </c>
    </row>
    <row r="214" spans="1:19" x14ac:dyDescent="0.3">
      <c r="A214" s="36">
        <v>10105</v>
      </c>
      <c r="B214" s="36" t="s">
        <v>599</v>
      </c>
      <c r="C214" s="36">
        <v>459</v>
      </c>
      <c r="D214" s="36">
        <v>59</v>
      </c>
      <c r="E214" s="36">
        <v>5</v>
      </c>
      <c r="F214" s="36">
        <v>122</v>
      </c>
      <c r="G214" s="36">
        <v>134</v>
      </c>
      <c r="H214" s="36">
        <v>0</v>
      </c>
      <c r="I214" s="36">
        <v>12</v>
      </c>
      <c r="J214" s="36">
        <v>3</v>
      </c>
      <c r="K214" s="36">
        <v>0</v>
      </c>
      <c r="L214" s="36">
        <v>0</v>
      </c>
      <c r="M214" s="36">
        <v>0</v>
      </c>
      <c r="N214" s="36">
        <v>0</v>
      </c>
      <c r="O214" s="48">
        <v>10105</v>
      </c>
      <c r="P214" s="48" t="s">
        <v>599</v>
      </c>
      <c r="Q214" s="48">
        <v>779</v>
      </c>
      <c r="R214" s="48">
        <v>15</v>
      </c>
      <c r="S214" s="36">
        <v>794</v>
      </c>
    </row>
    <row r="215" spans="1:19" x14ac:dyDescent="0.3">
      <c r="A215" s="36">
        <v>10106</v>
      </c>
      <c r="B215" s="36" t="s">
        <v>600</v>
      </c>
      <c r="C215" s="36">
        <v>266</v>
      </c>
      <c r="D215" s="36">
        <v>56</v>
      </c>
      <c r="E215" s="36">
        <v>19</v>
      </c>
      <c r="F215" s="36">
        <v>61</v>
      </c>
      <c r="G215" s="36">
        <v>51</v>
      </c>
      <c r="H215" s="36">
        <v>3</v>
      </c>
      <c r="I215" s="36">
        <v>12</v>
      </c>
      <c r="J215" s="36">
        <v>8</v>
      </c>
      <c r="K215" s="36">
        <v>1</v>
      </c>
      <c r="L215" s="36">
        <v>1</v>
      </c>
      <c r="M215" s="36">
        <v>0</v>
      </c>
      <c r="N215" s="36">
        <v>0</v>
      </c>
      <c r="O215" s="48">
        <v>10106</v>
      </c>
      <c r="P215" s="48" t="s">
        <v>600</v>
      </c>
      <c r="Q215" s="48">
        <v>456</v>
      </c>
      <c r="R215" s="48">
        <v>22</v>
      </c>
      <c r="S215" s="36">
        <v>478</v>
      </c>
    </row>
    <row r="216" spans="1:19" x14ac:dyDescent="0.3">
      <c r="A216" s="36">
        <v>10107</v>
      </c>
      <c r="B216" s="36" t="s">
        <v>601</v>
      </c>
      <c r="C216" s="36">
        <v>323</v>
      </c>
      <c r="D216" s="36">
        <v>75</v>
      </c>
      <c r="E216" s="36">
        <v>15</v>
      </c>
      <c r="F216" s="36">
        <v>90</v>
      </c>
      <c r="G216" s="36">
        <v>0</v>
      </c>
      <c r="H216" s="36">
        <v>85</v>
      </c>
      <c r="I216" s="36">
        <v>76</v>
      </c>
      <c r="J216" s="36">
        <v>17</v>
      </c>
      <c r="K216" s="36">
        <v>0</v>
      </c>
      <c r="L216" s="36">
        <v>1</v>
      </c>
      <c r="M216" s="36">
        <v>0</v>
      </c>
      <c r="N216" s="36">
        <v>0</v>
      </c>
      <c r="O216" s="48">
        <v>10107</v>
      </c>
      <c r="P216" s="48" t="s">
        <v>601</v>
      </c>
      <c r="Q216" s="48">
        <v>588</v>
      </c>
      <c r="R216" s="48">
        <v>94</v>
      </c>
      <c r="S216" s="36">
        <v>682</v>
      </c>
    </row>
    <row r="217" spans="1:19" x14ac:dyDescent="0.3">
      <c r="A217" s="36">
        <v>10108</v>
      </c>
      <c r="B217" s="36" t="s">
        <v>602</v>
      </c>
      <c r="C217" s="36">
        <v>415</v>
      </c>
      <c r="D217" s="36">
        <v>39</v>
      </c>
      <c r="E217" s="36">
        <v>30</v>
      </c>
      <c r="F217" s="36">
        <v>151</v>
      </c>
      <c r="G217" s="36">
        <v>70</v>
      </c>
      <c r="H217" s="36">
        <v>21</v>
      </c>
      <c r="I217" s="36">
        <v>153</v>
      </c>
      <c r="J217" s="36">
        <v>23</v>
      </c>
      <c r="K217" s="36">
        <v>6</v>
      </c>
      <c r="L217" s="36">
        <v>0</v>
      </c>
      <c r="M217" s="36">
        <v>17</v>
      </c>
      <c r="N217" s="36">
        <v>0</v>
      </c>
      <c r="O217" s="48">
        <v>10108</v>
      </c>
      <c r="P217" s="48" t="s">
        <v>602</v>
      </c>
      <c r="Q217" s="48">
        <v>726</v>
      </c>
      <c r="R217" s="48">
        <v>199</v>
      </c>
      <c r="S217" s="36">
        <v>925</v>
      </c>
    </row>
    <row r="218" spans="1:19" x14ac:dyDescent="0.3">
      <c r="A218" s="36">
        <v>10109</v>
      </c>
      <c r="B218" s="36" t="s">
        <v>603</v>
      </c>
      <c r="C218" s="36">
        <v>2023</v>
      </c>
      <c r="D218" s="36">
        <v>233</v>
      </c>
      <c r="E218" s="36">
        <v>154</v>
      </c>
      <c r="F218" s="36">
        <v>266</v>
      </c>
      <c r="G218" s="36">
        <v>213</v>
      </c>
      <c r="H218" s="36">
        <v>18</v>
      </c>
      <c r="I218" s="36">
        <v>353</v>
      </c>
      <c r="J218" s="36">
        <v>73</v>
      </c>
      <c r="K218" s="36">
        <v>18</v>
      </c>
      <c r="L218" s="36">
        <v>0</v>
      </c>
      <c r="M218" s="36">
        <v>67</v>
      </c>
      <c r="N218" s="36">
        <v>1</v>
      </c>
      <c r="O218" s="48">
        <v>10109</v>
      </c>
      <c r="P218" s="48" t="s">
        <v>603</v>
      </c>
      <c r="Q218" s="48">
        <v>2907</v>
      </c>
      <c r="R218" s="48">
        <v>512</v>
      </c>
      <c r="S218" s="36">
        <v>3419</v>
      </c>
    </row>
    <row r="219" spans="1:19" x14ac:dyDescent="0.3">
      <c r="A219" s="36">
        <v>10201</v>
      </c>
      <c r="B219" s="36" t="s">
        <v>604</v>
      </c>
      <c r="C219" s="36" t="s">
        <v>946</v>
      </c>
      <c r="D219" s="36" t="s">
        <v>946</v>
      </c>
      <c r="E219" s="36" t="s">
        <v>946</v>
      </c>
      <c r="F219" s="36" t="s">
        <v>946</v>
      </c>
      <c r="G219" s="36" t="s">
        <v>946</v>
      </c>
      <c r="H219" s="36" t="s">
        <v>946</v>
      </c>
      <c r="I219" s="36" t="s">
        <v>946</v>
      </c>
      <c r="J219" s="36" t="s">
        <v>946</v>
      </c>
      <c r="K219" s="36" t="s">
        <v>946</v>
      </c>
      <c r="L219" s="36" t="s">
        <v>946</v>
      </c>
      <c r="M219" s="36" t="s">
        <v>946</v>
      </c>
      <c r="N219" s="36" t="s">
        <v>946</v>
      </c>
      <c r="O219" s="48">
        <v>10201</v>
      </c>
      <c r="P219" s="48" t="s">
        <v>604</v>
      </c>
      <c r="Q219" s="48">
        <v>0</v>
      </c>
      <c r="R219" s="48">
        <v>0</v>
      </c>
      <c r="S219" s="36">
        <v>0</v>
      </c>
    </row>
    <row r="220" spans="1:19" x14ac:dyDescent="0.3">
      <c r="A220" s="36">
        <v>10202</v>
      </c>
      <c r="B220" s="36" t="s">
        <v>605</v>
      </c>
      <c r="C220" s="36">
        <v>881</v>
      </c>
      <c r="D220" s="36">
        <v>77</v>
      </c>
      <c r="E220" s="36">
        <v>13</v>
      </c>
      <c r="F220" s="36">
        <v>277</v>
      </c>
      <c r="G220" s="36">
        <v>146</v>
      </c>
      <c r="H220" s="36">
        <v>28</v>
      </c>
      <c r="I220" s="36">
        <v>1033</v>
      </c>
      <c r="J220" s="36">
        <v>127</v>
      </c>
      <c r="K220" s="36">
        <v>1</v>
      </c>
      <c r="L220" s="36">
        <v>55</v>
      </c>
      <c r="M220" s="36">
        <v>154</v>
      </c>
      <c r="N220" s="36">
        <v>0</v>
      </c>
      <c r="O220" s="48">
        <v>10202</v>
      </c>
      <c r="P220" s="48" t="s">
        <v>605</v>
      </c>
      <c r="Q220" s="48">
        <v>1422</v>
      </c>
      <c r="R220" s="48">
        <v>1370</v>
      </c>
      <c r="S220" s="36">
        <v>2792</v>
      </c>
    </row>
    <row r="221" spans="1:19" x14ac:dyDescent="0.3">
      <c r="A221" s="36">
        <v>10203</v>
      </c>
      <c r="B221" s="36" t="s">
        <v>606</v>
      </c>
      <c r="C221" s="36">
        <v>285</v>
      </c>
      <c r="D221" s="36">
        <v>24</v>
      </c>
      <c r="E221" s="36">
        <v>50</v>
      </c>
      <c r="F221" s="36">
        <v>94</v>
      </c>
      <c r="G221" s="36">
        <v>0</v>
      </c>
      <c r="H221" s="36">
        <v>7</v>
      </c>
      <c r="I221" s="36">
        <v>35</v>
      </c>
      <c r="J221" s="36">
        <v>10</v>
      </c>
      <c r="K221" s="36">
        <v>1</v>
      </c>
      <c r="L221" s="36">
        <v>1</v>
      </c>
      <c r="M221" s="36">
        <v>0</v>
      </c>
      <c r="N221" s="36">
        <v>1</v>
      </c>
      <c r="O221" s="48">
        <v>10203</v>
      </c>
      <c r="P221" s="48" t="s">
        <v>606</v>
      </c>
      <c r="Q221" s="48">
        <v>460</v>
      </c>
      <c r="R221" s="48">
        <v>48</v>
      </c>
      <c r="S221" s="36">
        <v>508</v>
      </c>
    </row>
    <row r="222" spans="1:19" x14ac:dyDescent="0.3">
      <c r="A222" s="36">
        <v>10204</v>
      </c>
      <c r="B222" s="36" t="s">
        <v>607</v>
      </c>
      <c r="C222" s="36">
        <v>62</v>
      </c>
      <c r="D222" s="36">
        <v>12</v>
      </c>
      <c r="E222" s="36">
        <v>16</v>
      </c>
      <c r="F222" s="36">
        <v>30</v>
      </c>
      <c r="G222" s="36">
        <v>0</v>
      </c>
      <c r="H222" s="36">
        <v>0</v>
      </c>
      <c r="I222" s="36">
        <v>4</v>
      </c>
      <c r="J222" s="36">
        <v>1</v>
      </c>
      <c r="K222" s="36">
        <v>1</v>
      </c>
      <c r="L222" s="36">
        <v>1</v>
      </c>
      <c r="M222" s="36">
        <v>0</v>
      </c>
      <c r="N222" s="36">
        <v>0</v>
      </c>
      <c r="O222" s="48">
        <v>10204</v>
      </c>
      <c r="P222" s="48" t="s">
        <v>607</v>
      </c>
      <c r="Q222" s="48">
        <v>120</v>
      </c>
      <c r="R222" s="48">
        <v>7</v>
      </c>
      <c r="S222" s="36">
        <v>127</v>
      </c>
    </row>
    <row r="223" spans="1:19" x14ac:dyDescent="0.3">
      <c r="A223" s="36">
        <v>10205</v>
      </c>
      <c r="B223" s="36" t="s">
        <v>608</v>
      </c>
      <c r="C223" s="36">
        <v>420</v>
      </c>
      <c r="D223" s="36">
        <v>26</v>
      </c>
      <c r="E223" s="36">
        <v>27</v>
      </c>
      <c r="F223" s="36">
        <v>105</v>
      </c>
      <c r="G223" s="36">
        <v>0</v>
      </c>
      <c r="H223" s="36">
        <v>8</v>
      </c>
      <c r="I223" s="36">
        <v>256</v>
      </c>
      <c r="J223" s="36">
        <v>9</v>
      </c>
      <c r="K223" s="36">
        <v>3</v>
      </c>
      <c r="L223" s="36">
        <v>0</v>
      </c>
      <c r="M223" s="36">
        <v>0</v>
      </c>
      <c r="N223" s="36">
        <v>0</v>
      </c>
      <c r="O223" s="48">
        <v>10205</v>
      </c>
      <c r="P223" s="48" t="s">
        <v>608</v>
      </c>
      <c r="Q223" s="48">
        <v>586</v>
      </c>
      <c r="R223" s="48">
        <v>268</v>
      </c>
      <c r="S223" s="36">
        <v>854</v>
      </c>
    </row>
    <row r="224" spans="1:19" x14ac:dyDescent="0.3">
      <c r="A224" s="36">
        <v>10206</v>
      </c>
      <c r="B224" s="36" t="s">
        <v>609</v>
      </c>
      <c r="C224" s="36">
        <v>104</v>
      </c>
      <c r="D224" s="36">
        <v>2</v>
      </c>
      <c r="E224" s="36">
        <v>14</v>
      </c>
      <c r="F224" s="36">
        <v>39</v>
      </c>
      <c r="G224" s="36">
        <v>0</v>
      </c>
      <c r="H224" s="36">
        <v>0</v>
      </c>
      <c r="I224" s="36">
        <v>0</v>
      </c>
      <c r="J224" s="36">
        <v>0</v>
      </c>
      <c r="K224" s="36">
        <v>0</v>
      </c>
      <c r="L224" s="36">
        <v>0</v>
      </c>
      <c r="M224" s="36">
        <v>0</v>
      </c>
      <c r="N224" s="36">
        <v>0</v>
      </c>
      <c r="O224" s="48">
        <v>10206</v>
      </c>
      <c r="P224" s="48" t="s">
        <v>609</v>
      </c>
      <c r="Q224" s="48">
        <v>159</v>
      </c>
      <c r="R224" s="48">
        <v>0</v>
      </c>
      <c r="S224" s="36">
        <v>159</v>
      </c>
    </row>
    <row r="225" spans="1:19" x14ac:dyDescent="0.3">
      <c r="A225" s="36">
        <v>10207</v>
      </c>
      <c r="B225" s="36" t="s">
        <v>610</v>
      </c>
      <c r="C225" s="36">
        <v>198</v>
      </c>
      <c r="D225" s="36">
        <v>11</v>
      </c>
      <c r="E225" s="36">
        <v>8</v>
      </c>
      <c r="F225" s="36">
        <v>93</v>
      </c>
      <c r="G225" s="36">
        <v>4</v>
      </c>
      <c r="H225" s="36">
        <v>0</v>
      </c>
      <c r="I225" s="36">
        <v>37</v>
      </c>
      <c r="J225" s="36">
        <v>6</v>
      </c>
      <c r="K225" s="36">
        <v>4</v>
      </c>
      <c r="L225" s="36">
        <v>0</v>
      </c>
      <c r="M225" s="36">
        <v>0</v>
      </c>
      <c r="N225" s="36">
        <v>0</v>
      </c>
      <c r="O225" s="48">
        <v>10207</v>
      </c>
      <c r="P225" s="48" t="s">
        <v>610</v>
      </c>
      <c r="Q225" s="48">
        <v>314</v>
      </c>
      <c r="R225" s="48">
        <v>47</v>
      </c>
      <c r="S225" s="36">
        <v>361</v>
      </c>
    </row>
    <row r="226" spans="1:19" x14ac:dyDescent="0.3">
      <c r="A226" s="36">
        <v>10208</v>
      </c>
      <c r="B226" s="36" t="s">
        <v>611</v>
      </c>
      <c r="C226" s="36">
        <v>1676</v>
      </c>
      <c r="D226" s="36">
        <v>179</v>
      </c>
      <c r="E226" s="36">
        <v>91</v>
      </c>
      <c r="F226" s="36">
        <v>324</v>
      </c>
      <c r="G226" s="36">
        <v>0</v>
      </c>
      <c r="H226" s="36">
        <v>396</v>
      </c>
      <c r="I226" s="36">
        <v>13</v>
      </c>
      <c r="J226" s="36">
        <v>6</v>
      </c>
      <c r="K226" s="36">
        <v>0</v>
      </c>
      <c r="L226" s="36">
        <v>0</v>
      </c>
      <c r="M226" s="36">
        <v>0</v>
      </c>
      <c r="N226" s="36">
        <v>0</v>
      </c>
      <c r="O226" s="48">
        <v>10208</v>
      </c>
      <c r="P226" s="48" t="s">
        <v>611</v>
      </c>
      <c r="Q226" s="48">
        <v>2666</v>
      </c>
      <c r="R226" s="48">
        <v>19</v>
      </c>
      <c r="S226" s="36">
        <v>2685</v>
      </c>
    </row>
    <row r="227" spans="1:19" x14ac:dyDescent="0.3">
      <c r="A227" s="36">
        <v>10209</v>
      </c>
      <c r="B227" s="36" t="s">
        <v>612</v>
      </c>
      <c r="C227" s="36">
        <v>405</v>
      </c>
      <c r="D227" s="36">
        <v>22</v>
      </c>
      <c r="E227" s="36">
        <v>62</v>
      </c>
      <c r="F227" s="36">
        <v>169</v>
      </c>
      <c r="G227" s="36">
        <v>0</v>
      </c>
      <c r="H227" s="36">
        <v>2</v>
      </c>
      <c r="I227" s="36">
        <v>111</v>
      </c>
      <c r="J227" s="36">
        <v>12</v>
      </c>
      <c r="K227" s="36">
        <v>8</v>
      </c>
      <c r="L227" s="36">
        <v>4</v>
      </c>
      <c r="M227" s="36">
        <v>0</v>
      </c>
      <c r="N227" s="36">
        <v>0</v>
      </c>
      <c r="O227" s="48">
        <v>10209</v>
      </c>
      <c r="P227" s="48" t="s">
        <v>612</v>
      </c>
      <c r="Q227" s="48">
        <v>660</v>
      </c>
      <c r="R227" s="48">
        <v>135</v>
      </c>
      <c r="S227" s="36">
        <v>795</v>
      </c>
    </row>
    <row r="228" spans="1:19" x14ac:dyDescent="0.3">
      <c r="A228" s="36">
        <v>10210</v>
      </c>
      <c r="B228" s="36" t="s">
        <v>613</v>
      </c>
      <c r="C228" s="36">
        <v>444</v>
      </c>
      <c r="D228" s="36">
        <v>28</v>
      </c>
      <c r="E228" s="36">
        <v>22</v>
      </c>
      <c r="F228" s="36">
        <v>150</v>
      </c>
      <c r="G228" s="36">
        <v>0</v>
      </c>
      <c r="H228" s="36">
        <v>0</v>
      </c>
      <c r="I228" s="36">
        <v>68</v>
      </c>
      <c r="J228" s="36">
        <v>10</v>
      </c>
      <c r="K228" s="36">
        <v>0</v>
      </c>
      <c r="L228" s="36">
        <v>0</v>
      </c>
      <c r="M228" s="36">
        <v>0</v>
      </c>
      <c r="N228" s="36">
        <v>0</v>
      </c>
      <c r="O228" s="48">
        <v>10210</v>
      </c>
      <c r="P228" s="48" t="s">
        <v>613</v>
      </c>
      <c r="Q228" s="48">
        <v>644</v>
      </c>
      <c r="R228" s="48">
        <v>78</v>
      </c>
      <c r="S228" s="36">
        <v>722</v>
      </c>
    </row>
    <row r="229" spans="1:19" x14ac:dyDescent="0.3">
      <c r="A229" s="36">
        <v>10301</v>
      </c>
      <c r="B229" s="36" t="s">
        <v>614</v>
      </c>
      <c r="C229" s="36">
        <v>6083</v>
      </c>
      <c r="D229" s="36">
        <v>884</v>
      </c>
      <c r="E229" s="36">
        <v>179</v>
      </c>
      <c r="F229" s="36">
        <v>1345</v>
      </c>
      <c r="G229" s="36">
        <v>2163</v>
      </c>
      <c r="H229" s="36">
        <v>782</v>
      </c>
      <c r="I229" s="36">
        <v>793</v>
      </c>
      <c r="J229" s="36">
        <v>295</v>
      </c>
      <c r="K229" s="36">
        <v>23</v>
      </c>
      <c r="L229" s="36">
        <v>6</v>
      </c>
      <c r="M229" s="36">
        <v>911</v>
      </c>
      <c r="N229" s="36">
        <v>137</v>
      </c>
      <c r="O229" s="48">
        <v>10301</v>
      </c>
      <c r="P229" s="48" t="s">
        <v>614</v>
      </c>
      <c r="Q229" s="48">
        <v>11436</v>
      </c>
      <c r="R229" s="48">
        <v>2165</v>
      </c>
      <c r="S229" s="36">
        <v>13601</v>
      </c>
    </row>
    <row r="230" spans="1:19" x14ac:dyDescent="0.3">
      <c r="A230" s="36">
        <v>10302</v>
      </c>
      <c r="B230" s="36" t="s">
        <v>615</v>
      </c>
      <c r="C230" s="36">
        <v>132</v>
      </c>
      <c r="D230" s="36">
        <v>12</v>
      </c>
      <c r="E230" s="36">
        <v>19</v>
      </c>
      <c r="F230" s="36">
        <v>59</v>
      </c>
      <c r="G230" s="36">
        <v>34</v>
      </c>
      <c r="H230" s="36">
        <v>4</v>
      </c>
      <c r="I230" s="36">
        <v>38</v>
      </c>
      <c r="J230" s="36">
        <v>5</v>
      </c>
      <c r="K230" s="36">
        <v>3</v>
      </c>
      <c r="L230" s="36">
        <v>1</v>
      </c>
      <c r="M230" s="36">
        <v>13</v>
      </c>
      <c r="N230" s="36">
        <v>1</v>
      </c>
      <c r="O230" s="48">
        <v>10302</v>
      </c>
      <c r="P230" s="48" t="s">
        <v>615</v>
      </c>
      <c r="Q230" s="48">
        <v>260</v>
      </c>
      <c r="R230" s="48">
        <v>61</v>
      </c>
      <c r="S230" s="36">
        <v>321</v>
      </c>
    </row>
    <row r="231" spans="1:19" x14ac:dyDescent="0.3">
      <c r="A231" s="36">
        <v>10303</v>
      </c>
      <c r="B231" s="36" t="s">
        <v>616</v>
      </c>
      <c r="C231" s="36">
        <v>599</v>
      </c>
      <c r="D231" s="36">
        <v>71</v>
      </c>
      <c r="E231" s="36">
        <v>67</v>
      </c>
      <c r="F231" s="36">
        <v>252</v>
      </c>
      <c r="G231" s="36">
        <v>191</v>
      </c>
      <c r="H231" s="36">
        <v>18</v>
      </c>
      <c r="I231" s="36">
        <v>71</v>
      </c>
      <c r="J231" s="36">
        <v>41</v>
      </c>
      <c r="K231" s="36">
        <v>7</v>
      </c>
      <c r="L231" s="36">
        <v>0</v>
      </c>
      <c r="M231" s="36">
        <v>43</v>
      </c>
      <c r="N231" s="36">
        <v>1</v>
      </c>
      <c r="O231" s="48">
        <v>10303</v>
      </c>
      <c r="P231" s="48" t="s">
        <v>616</v>
      </c>
      <c r="Q231" s="48">
        <v>1198</v>
      </c>
      <c r="R231" s="48">
        <v>163</v>
      </c>
      <c r="S231" s="36">
        <v>1361</v>
      </c>
    </row>
    <row r="232" spans="1:19" x14ac:dyDescent="0.3">
      <c r="A232" s="36">
        <v>10304</v>
      </c>
      <c r="B232" s="36" t="s">
        <v>617</v>
      </c>
      <c r="C232" s="36" t="s">
        <v>946</v>
      </c>
      <c r="D232" s="36" t="s">
        <v>946</v>
      </c>
      <c r="E232" s="36" t="s">
        <v>946</v>
      </c>
      <c r="F232" s="36" t="s">
        <v>946</v>
      </c>
      <c r="G232" s="36" t="s">
        <v>946</v>
      </c>
      <c r="H232" s="36" t="s">
        <v>946</v>
      </c>
      <c r="I232" s="36" t="s">
        <v>946</v>
      </c>
      <c r="J232" s="36" t="s">
        <v>946</v>
      </c>
      <c r="K232" s="36" t="s">
        <v>946</v>
      </c>
      <c r="L232" s="36" t="s">
        <v>946</v>
      </c>
      <c r="M232" s="36" t="s">
        <v>946</v>
      </c>
      <c r="N232" s="36" t="s">
        <v>946</v>
      </c>
      <c r="O232" s="48">
        <v>10304</v>
      </c>
      <c r="P232" s="48" t="s">
        <v>617</v>
      </c>
      <c r="Q232" s="48">
        <v>0</v>
      </c>
      <c r="R232" s="48">
        <v>0</v>
      </c>
      <c r="S232" s="36">
        <v>0</v>
      </c>
    </row>
    <row r="233" spans="1:19" x14ac:dyDescent="0.3">
      <c r="A233" s="36">
        <v>10305</v>
      </c>
      <c r="B233" s="36" t="s">
        <v>618</v>
      </c>
      <c r="C233" s="36">
        <v>108</v>
      </c>
      <c r="D233" s="36">
        <v>15</v>
      </c>
      <c r="E233" s="36">
        <v>9</v>
      </c>
      <c r="F233" s="36">
        <v>51</v>
      </c>
      <c r="G233" s="36">
        <v>40</v>
      </c>
      <c r="H233" s="36">
        <v>20</v>
      </c>
      <c r="I233" s="36">
        <v>37</v>
      </c>
      <c r="J233" s="36">
        <v>5</v>
      </c>
      <c r="K233" s="36">
        <v>3</v>
      </c>
      <c r="L233" s="36">
        <v>0</v>
      </c>
      <c r="M233" s="36">
        <v>13</v>
      </c>
      <c r="N233" s="36">
        <v>0</v>
      </c>
      <c r="O233" s="48">
        <v>10305</v>
      </c>
      <c r="P233" s="48" t="s">
        <v>618</v>
      </c>
      <c r="Q233" s="48">
        <v>243</v>
      </c>
      <c r="R233" s="48">
        <v>58</v>
      </c>
      <c r="S233" s="36">
        <v>301</v>
      </c>
    </row>
    <row r="234" spans="1:19" x14ac:dyDescent="0.3">
      <c r="A234" s="36">
        <v>10306</v>
      </c>
      <c r="B234" s="36" t="s">
        <v>619</v>
      </c>
      <c r="C234" s="36">
        <v>67</v>
      </c>
      <c r="D234" s="36">
        <v>11</v>
      </c>
      <c r="E234" s="36">
        <v>2</v>
      </c>
      <c r="F234" s="36">
        <v>56</v>
      </c>
      <c r="G234" s="36">
        <v>20</v>
      </c>
      <c r="H234" s="36">
        <v>0</v>
      </c>
      <c r="I234" s="36">
        <v>10</v>
      </c>
      <c r="J234" s="36">
        <v>4</v>
      </c>
      <c r="K234" s="36">
        <v>0</v>
      </c>
      <c r="L234" s="36">
        <v>0</v>
      </c>
      <c r="M234" s="36">
        <v>9</v>
      </c>
      <c r="N234" s="36">
        <v>0</v>
      </c>
      <c r="O234" s="48">
        <v>10306</v>
      </c>
      <c r="P234" s="48" t="s">
        <v>619</v>
      </c>
      <c r="Q234" s="48">
        <v>156</v>
      </c>
      <c r="R234" s="48">
        <v>23</v>
      </c>
      <c r="S234" s="36">
        <v>179</v>
      </c>
    </row>
    <row r="235" spans="1:19" x14ac:dyDescent="0.3">
      <c r="A235" s="36">
        <v>10307</v>
      </c>
      <c r="B235" s="36" t="s">
        <v>620</v>
      </c>
      <c r="C235" s="36">
        <v>346</v>
      </c>
      <c r="D235" s="36">
        <v>45</v>
      </c>
      <c r="E235" s="36">
        <v>23</v>
      </c>
      <c r="F235" s="36">
        <v>34</v>
      </c>
      <c r="G235" s="36">
        <v>12</v>
      </c>
      <c r="H235" s="36">
        <v>0</v>
      </c>
      <c r="I235" s="36">
        <v>0</v>
      </c>
      <c r="J235" s="36">
        <v>0</v>
      </c>
      <c r="K235" s="36">
        <v>0</v>
      </c>
      <c r="L235" s="36">
        <v>0</v>
      </c>
      <c r="M235" s="36">
        <v>0</v>
      </c>
      <c r="N235" s="36">
        <v>0</v>
      </c>
      <c r="O235" s="48">
        <v>10307</v>
      </c>
      <c r="P235" s="48" t="s">
        <v>620</v>
      </c>
      <c r="Q235" s="48">
        <v>460</v>
      </c>
      <c r="R235" s="48">
        <v>0</v>
      </c>
      <c r="S235" s="36">
        <v>460</v>
      </c>
    </row>
    <row r="236" spans="1:19" x14ac:dyDescent="0.3">
      <c r="A236" s="36">
        <v>10401</v>
      </c>
      <c r="B236" s="36" t="s">
        <v>621</v>
      </c>
      <c r="C236" s="36">
        <v>553</v>
      </c>
      <c r="D236" s="36">
        <v>47</v>
      </c>
      <c r="E236" s="36">
        <v>17</v>
      </c>
      <c r="F236" s="36">
        <v>101</v>
      </c>
      <c r="G236" s="36">
        <v>0</v>
      </c>
      <c r="H236" s="36">
        <v>2</v>
      </c>
      <c r="I236" s="36">
        <v>39</v>
      </c>
      <c r="J236" s="36">
        <v>6</v>
      </c>
      <c r="K236" s="36">
        <v>0</v>
      </c>
      <c r="L236" s="36">
        <v>0</v>
      </c>
      <c r="M236" s="36">
        <v>0</v>
      </c>
      <c r="N236" s="36">
        <v>0</v>
      </c>
      <c r="O236" s="48">
        <v>10401</v>
      </c>
      <c r="P236" s="48" t="s">
        <v>621</v>
      </c>
      <c r="Q236" s="48">
        <v>720</v>
      </c>
      <c r="R236" s="48">
        <v>45</v>
      </c>
      <c r="S236" s="36">
        <v>765</v>
      </c>
    </row>
    <row r="237" spans="1:19" x14ac:dyDescent="0.3">
      <c r="A237" s="36">
        <v>10402</v>
      </c>
      <c r="B237" s="36" t="s">
        <v>622</v>
      </c>
      <c r="C237" s="36">
        <v>251</v>
      </c>
      <c r="D237" s="36">
        <v>24</v>
      </c>
      <c r="E237" s="36">
        <v>0</v>
      </c>
      <c r="F237" s="36">
        <v>65</v>
      </c>
      <c r="G237" s="36">
        <v>7</v>
      </c>
      <c r="H237" s="36">
        <v>54</v>
      </c>
      <c r="I237" s="36">
        <v>2</v>
      </c>
      <c r="J237" s="36">
        <v>0</v>
      </c>
      <c r="K237" s="36">
        <v>0</v>
      </c>
      <c r="L237" s="36">
        <v>0</v>
      </c>
      <c r="M237" s="36">
        <v>0</v>
      </c>
      <c r="N237" s="36">
        <v>0</v>
      </c>
      <c r="O237" s="48">
        <v>10402</v>
      </c>
      <c r="P237" s="48" t="s">
        <v>622</v>
      </c>
      <c r="Q237" s="48">
        <v>401</v>
      </c>
      <c r="R237" s="48">
        <v>2</v>
      </c>
      <c r="S237" s="36">
        <v>403</v>
      </c>
    </row>
    <row r="238" spans="1:19" x14ac:dyDescent="0.3">
      <c r="A238" s="36">
        <v>10403</v>
      </c>
      <c r="B238" s="36" t="s">
        <v>623</v>
      </c>
      <c r="C238" s="36">
        <v>333</v>
      </c>
      <c r="D238" s="36">
        <v>23</v>
      </c>
      <c r="E238" s="36">
        <v>44</v>
      </c>
      <c r="F238" s="36">
        <v>121</v>
      </c>
      <c r="G238" s="36">
        <v>0</v>
      </c>
      <c r="H238" s="36">
        <v>11</v>
      </c>
      <c r="I238" s="36">
        <v>0</v>
      </c>
      <c r="J238" s="36">
        <v>0</v>
      </c>
      <c r="K238" s="36">
        <v>0</v>
      </c>
      <c r="L238" s="36">
        <v>0</v>
      </c>
      <c r="M238" s="36">
        <v>0</v>
      </c>
      <c r="N238" s="36">
        <v>0</v>
      </c>
      <c r="O238" s="48">
        <v>10403</v>
      </c>
      <c r="P238" s="48" t="s">
        <v>623</v>
      </c>
      <c r="Q238" s="48">
        <v>532</v>
      </c>
      <c r="R238" s="48">
        <v>0</v>
      </c>
      <c r="S238" s="36">
        <v>532</v>
      </c>
    </row>
    <row r="239" spans="1:19" x14ac:dyDescent="0.3">
      <c r="A239" s="36">
        <v>10404</v>
      </c>
      <c r="B239" s="36" t="s">
        <v>624</v>
      </c>
      <c r="C239" s="36">
        <v>230</v>
      </c>
      <c r="D239" s="36">
        <v>8</v>
      </c>
      <c r="E239" s="36">
        <v>9</v>
      </c>
      <c r="F239" s="36">
        <v>44</v>
      </c>
      <c r="G239" s="36">
        <v>0</v>
      </c>
      <c r="H239" s="36">
        <v>0</v>
      </c>
      <c r="I239" s="36">
        <v>47</v>
      </c>
      <c r="J239" s="36">
        <v>0</v>
      </c>
      <c r="K239" s="36">
        <v>2</v>
      </c>
      <c r="L239" s="36">
        <v>0</v>
      </c>
      <c r="M239" s="36">
        <v>0</v>
      </c>
      <c r="N239" s="36">
        <v>0</v>
      </c>
      <c r="O239" s="48">
        <v>10404</v>
      </c>
      <c r="P239" s="48" t="s">
        <v>624</v>
      </c>
      <c r="Q239" s="48">
        <v>291</v>
      </c>
      <c r="R239" s="48">
        <v>49</v>
      </c>
      <c r="S239" s="36">
        <v>340</v>
      </c>
    </row>
    <row r="240" spans="1:19" x14ac:dyDescent="0.3">
      <c r="A240" s="36">
        <v>11101</v>
      </c>
      <c r="B240" s="36" t="s">
        <v>634</v>
      </c>
      <c r="C240" s="36">
        <v>1222</v>
      </c>
      <c r="D240" s="36">
        <v>367</v>
      </c>
      <c r="E240" s="36">
        <v>16</v>
      </c>
      <c r="F240" s="36">
        <v>307</v>
      </c>
      <c r="G240" s="36">
        <v>764</v>
      </c>
      <c r="H240" s="36">
        <v>159</v>
      </c>
      <c r="I240" s="36">
        <v>782</v>
      </c>
      <c r="J240" s="36">
        <v>375</v>
      </c>
      <c r="K240" s="36">
        <v>2</v>
      </c>
      <c r="L240" s="36">
        <v>0</v>
      </c>
      <c r="M240" s="36">
        <v>698</v>
      </c>
      <c r="N240" s="36">
        <v>51</v>
      </c>
      <c r="O240" s="48">
        <v>11101</v>
      </c>
      <c r="P240" s="48" t="s">
        <v>634</v>
      </c>
      <c r="Q240" s="48">
        <v>2835</v>
      </c>
      <c r="R240" s="48">
        <v>1908</v>
      </c>
      <c r="S240" s="36">
        <v>4743</v>
      </c>
    </row>
    <row r="241" spans="1:19" x14ac:dyDescent="0.3">
      <c r="A241" s="36">
        <v>11102</v>
      </c>
      <c r="B241" s="36" t="s">
        <v>626</v>
      </c>
      <c r="C241" s="36" t="s">
        <v>946</v>
      </c>
      <c r="D241" s="36" t="s">
        <v>946</v>
      </c>
      <c r="E241" s="36" t="s">
        <v>946</v>
      </c>
      <c r="F241" s="36" t="s">
        <v>946</v>
      </c>
      <c r="G241" s="36" t="s">
        <v>946</v>
      </c>
      <c r="H241" s="36" t="s">
        <v>946</v>
      </c>
      <c r="I241" s="36" t="s">
        <v>946</v>
      </c>
      <c r="J241" s="36" t="s">
        <v>946</v>
      </c>
      <c r="K241" s="36" t="s">
        <v>946</v>
      </c>
      <c r="L241" s="36" t="s">
        <v>946</v>
      </c>
      <c r="M241" s="36" t="s">
        <v>946</v>
      </c>
      <c r="N241" s="36" t="s">
        <v>946</v>
      </c>
      <c r="O241" s="48">
        <v>11102</v>
      </c>
      <c r="P241" s="48" t="s">
        <v>626</v>
      </c>
      <c r="Q241" s="48">
        <v>0</v>
      </c>
      <c r="R241" s="48">
        <v>0</v>
      </c>
      <c r="S241" s="36">
        <v>0</v>
      </c>
    </row>
    <row r="242" spans="1:19" x14ac:dyDescent="0.3">
      <c r="A242" s="36">
        <v>11201</v>
      </c>
      <c r="B242" s="36" t="s">
        <v>625</v>
      </c>
      <c r="C242" s="36">
        <v>840</v>
      </c>
      <c r="D242" s="36">
        <v>72</v>
      </c>
      <c r="E242" s="36">
        <v>19</v>
      </c>
      <c r="F242" s="36">
        <v>173</v>
      </c>
      <c r="G242" s="36">
        <v>0</v>
      </c>
      <c r="H242" s="36">
        <v>61</v>
      </c>
      <c r="I242" s="36">
        <v>340</v>
      </c>
      <c r="J242" s="36">
        <v>26</v>
      </c>
      <c r="K242" s="36">
        <v>8</v>
      </c>
      <c r="L242" s="36">
        <v>0</v>
      </c>
      <c r="M242" s="36">
        <v>0</v>
      </c>
      <c r="N242" s="36">
        <v>24</v>
      </c>
      <c r="O242" s="48">
        <v>11201</v>
      </c>
      <c r="P242" s="48" t="s">
        <v>625</v>
      </c>
      <c r="Q242" s="48">
        <v>1165</v>
      </c>
      <c r="R242" s="48">
        <v>398</v>
      </c>
      <c r="S242" s="36">
        <v>1563</v>
      </c>
    </row>
    <row r="243" spans="1:19" x14ac:dyDescent="0.3">
      <c r="A243" s="36">
        <v>11202</v>
      </c>
      <c r="B243" s="36" t="s">
        <v>627</v>
      </c>
      <c r="C243" s="36">
        <v>368</v>
      </c>
      <c r="D243" s="36">
        <v>17</v>
      </c>
      <c r="E243" s="36">
        <v>17</v>
      </c>
      <c r="F243" s="36">
        <v>129</v>
      </c>
      <c r="G243" s="36">
        <v>0</v>
      </c>
      <c r="H243" s="36">
        <v>1</v>
      </c>
      <c r="I243" s="36">
        <v>61</v>
      </c>
      <c r="J243" s="36">
        <v>2</v>
      </c>
      <c r="K243" s="36">
        <v>0</v>
      </c>
      <c r="L243" s="36">
        <v>3</v>
      </c>
      <c r="M243" s="36">
        <v>0</v>
      </c>
      <c r="N243" s="36">
        <v>0</v>
      </c>
      <c r="O243" s="48">
        <v>11202</v>
      </c>
      <c r="P243" s="48" t="s">
        <v>627</v>
      </c>
      <c r="Q243" s="48">
        <v>532</v>
      </c>
      <c r="R243" s="48">
        <v>66</v>
      </c>
      <c r="S243" s="36">
        <v>598</v>
      </c>
    </row>
    <row r="244" spans="1:19" x14ac:dyDescent="0.3">
      <c r="A244" s="36">
        <v>11203</v>
      </c>
      <c r="B244" s="36" t="s">
        <v>628</v>
      </c>
      <c r="C244" s="36">
        <v>77</v>
      </c>
      <c r="D244" s="36">
        <v>0</v>
      </c>
      <c r="E244" s="36">
        <v>0</v>
      </c>
      <c r="F244" s="36">
        <v>31</v>
      </c>
      <c r="G244" s="36">
        <v>0</v>
      </c>
      <c r="H244" s="36">
        <v>0</v>
      </c>
      <c r="I244" s="36">
        <v>48</v>
      </c>
      <c r="J244" s="36">
        <v>3</v>
      </c>
      <c r="K244" s="36">
        <v>0</v>
      </c>
      <c r="L244" s="36">
        <v>1</v>
      </c>
      <c r="M244" s="36">
        <v>0</v>
      </c>
      <c r="N244" s="36">
        <v>0</v>
      </c>
      <c r="O244" s="48">
        <v>11203</v>
      </c>
      <c r="P244" s="48" t="s">
        <v>628</v>
      </c>
      <c r="Q244" s="48">
        <v>108</v>
      </c>
      <c r="R244" s="48">
        <v>52</v>
      </c>
      <c r="S244" s="36">
        <v>160</v>
      </c>
    </row>
    <row r="245" spans="1:19" x14ac:dyDescent="0.3">
      <c r="A245" s="36">
        <v>11301</v>
      </c>
      <c r="B245" s="36" t="s">
        <v>629</v>
      </c>
      <c r="C245" s="36">
        <v>212</v>
      </c>
      <c r="D245" s="36">
        <v>50</v>
      </c>
      <c r="E245" s="36">
        <v>2</v>
      </c>
      <c r="F245" s="36">
        <v>37</v>
      </c>
      <c r="G245" s="36">
        <v>0</v>
      </c>
      <c r="H245" s="36">
        <v>0</v>
      </c>
      <c r="I245" s="36">
        <v>0</v>
      </c>
      <c r="J245" s="36">
        <v>0</v>
      </c>
      <c r="K245" s="36">
        <v>0</v>
      </c>
      <c r="L245" s="36">
        <v>0</v>
      </c>
      <c r="M245" s="36">
        <v>0</v>
      </c>
      <c r="N245" s="36">
        <v>0</v>
      </c>
      <c r="O245" s="48">
        <v>11301</v>
      </c>
      <c r="P245" s="48" t="s">
        <v>629</v>
      </c>
      <c r="Q245" s="48">
        <v>301</v>
      </c>
      <c r="R245" s="48">
        <v>0</v>
      </c>
      <c r="S245" s="36">
        <v>301</v>
      </c>
    </row>
    <row r="246" spans="1:19" x14ac:dyDescent="0.3">
      <c r="A246" s="36">
        <v>11302</v>
      </c>
      <c r="B246" s="36" t="s">
        <v>630</v>
      </c>
      <c r="C246" s="36">
        <v>62</v>
      </c>
      <c r="D246" s="36">
        <v>4</v>
      </c>
      <c r="E246" s="36">
        <v>0</v>
      </c>
      <c r="F246" s="36">
        <v>38</v>
      </c>
      <c r="G246" s="36">
        <v>9</v>
      </c>
      <c r="H246" s="36">
        <v>0</v>
      </c>
      <c r="I246" s="36">
        <v>15</v>
      </c>
      <c r="J246" s="36">
        <v>4</v>
      </c>
      <c r="K246" s="36">
        <v>0</v>
      </c>
      <c r="L246" s="36">
        <v>0</v>
      </c>
      <c r="M246" s="36">
        <v>0</v>
      </c>
      <c r="N246" s="36">
        <v>0</v>
      </c>
      <c r="O246" s="48">
        <v>11302</v>
      </c>
      <c r="P246" s="48" t="s">
        <v>630</v>
      </c>
      <c r="Q246" s="48">
        <v>113</v>
      </c>
      <c r="R246" s="48">
        <v>19</v>
      </c>
      <c r="S246" s="36">
        <v>132</v>
      </c>
    </row>
    <row r="247" spans="1:19" x14ac:dyDescent="0.3">
      <c r="A247" s="36">
        <v>11303</v>
      </c>
      <c r="B247" s="36" t="s">
        <v>631</v>
      </c>
      <c r="C247" s="36">
        <v>41</v>
      </c>
      <c r="D247" s="36">
        <v>3</v>
      </c>
      <c r="E247" s="36">
        <v>0</v>
      </c>
      <c r="F247" s="36">
        <v>24</v>
      </c>
      <c r="G247" s="36">
        <v>0</v>
      </c>
      <c r="H247" s="36">
        <v>2</v>
      </c>
      <c r="I247" s="36">
        <v>16</v>
      </c>
      <c r="J247" s="36">
        <v>0</v>
      </c>
      <c r="K247" s="36">
        <v>0</v>
      </c>
      <c r="L247" s="36">
        <v>0</v>
      </c>
      <c r="M247" s="36">
        <v>0</v>
      </c>
      <c r="N247" s="36">
        <v>0</v>
      </c>
      <c r="O247" s="48">
        <v>11303</v>
      </c>
      <c r="P247" s="48" t="s">
        <v>631</v>
      </c>
      <c r="Q247" s="48">
        <v>70</v>
      </c>
      <c r="R247" s="48">
        <v>16</v>
      </c>
      <c r="S247" s="36">
        <v>86</v>
      </c>
    </row>
    <row r="248" spans="1:19" x14ac:dyDescent="0.3">
      <c r="A248" s="36">
        <v>11401</v>
      </c>
      <c r="B248" s="36" t="s">
        <v>632</v>
      </c>
      <c r="C248" s="36">
        <v>310</v>
      </c>
      <c r="D248" s="36">
        <v>31</v>
      </c>
      <c r="E248" s="36">
        <v>11</v>
      </c>
      <c r="F248" s="36">
        <v>144</v>
      </c>
      <c r="G248" s="36">
        <v>114</v>
      </c>
      <c r="H248" s="36">
        <v>5</v>
      </c>
      <c r="I248" s="36">
        <v>66</v>
      </c>
      <c r="J248" s="36">
        <v>11</v>
      </c>
      <c r="K248" s="36">
        <v>1</v>
      </c>
      <c r="L248" s="36">
        <v>10</v>
      </c>
      <c r="M248" s="36">
        <v>25</v>
      </c>
      <c r="N248" s="36">
        <v>1</v>
      </c>
      <c r="O248" s="48">
        <v>11401</v>
      </c>
      <c r="P248" s="48" t="s">
        <v>632</v>
      </c>
      <c r="Q248" s="48">
        <v>615</v>
      </c>
      <c r="R248" s="48">
        <v>114</v>
      </c>
      <c r="S248" s="36">
        <v>729</v>
      </c>
    </row>
    <row r="249" spans="1:19" x14ac:dyDescent="0.3">
      <c r="A249" s="36">
        <v>11402</v>
      </c>
      <c r="B249" s="36" t="s">
        <v>633</v>
      </c>
      <c r="C249" s="36">
        <v>246</v>
      </c>
      <c r="D249" s="36">
        <v>23</v>
      </c>
      <c r="E249" s="36">
        <v>1</v>
      </c>
      <c r="F249" s="36">
        <v>76</v>
      </c>
      <c r="G249" s="36">
        <v>0</v>
      </c>
      <c r="H249" s="36">
        <v>49</v>
      </c>
      <c r="I249" s="36">
        <v>19</v>
      </c>
      <c r="J249" s="36">
        <v>4</v>
      </c>
      <c r="K249" s="36">
        <v>0</v>
      </c>
      <c r="L249" s="36">
        <v>0</v>
      </c>
      <c r="M249" s="36">
        <v>0</v>
      </c>
      <c r="N249" s="36">
        <v>12</v>
      </c>
      <c r="O249" s="48">
        <v>11402</v>
      </c>
      <c r="P249" s="48" t="s">
        <v>633</v>
      </c>
      <c r="Q249" s="48">
        <v>395</v>
      </c>
      <c r="R249" s="48">
        <v>35</v>
      </c>
      <c r="S249" s="36">
        <v>430</v>
      </c>
    </row>
    <row r="250" spans="1:19" x14ac:dyDescent="0.3">
      <c r="A250" s="36">
        <v>12101</v>
      </c>
      <c r="B250" s="36" t="s">
        <v>635</v>
      </c>
      <c r="C250" s="36">
        <v>7206</v>
      </c>
      <c r="D250" s="36">
        <v>1357</v>
      </c>
      <c r="E250" s="36">
        <v>511</v>
      </c>
      <c r="F250" s="36">
        <v>1001</v>
      </c>
      <c r="G250" s="36">
        <v>0</v>
      </c>
      <c r="H250" s="36">
        <v>140</v>
      </c>
      <c r="I250" s="36">
        <v>1564</v>
      </c>
      <c r="J250" s="36">
        <v>559</v>
      </c>
      <c r="K250" s="36">
        <v>151</v>
      </c>
      <c r="L250" s="36">
        <v>11</v>
      </c>
      <c r="M250" s="36">
        <v>0</v>
      </c>
      <c r="N250" s="36">
        <v>8</v>
      </c>
      <c r="O250" s="48">
        <v>12101</v>
      </c>
      <c r="P250" s="48" t="s">
        <v>635</v>
      </c>
      <c r="Q250" s="48">
        <v>10215</v>
      </c>
      <c r="R250" s="48">
        <v>2293</v>
      </c>
      <c r="S250" s="36">
        <v>12508</v>
      </c>
    </row>
    <row r="251" spans="1:19" x14ac:dyDescent="0.3">
      <c r="A251" s="36">
        <v>12102</v>
      </c>
      <c r="B251" s="36" t="s">
        <v>636</v>
      </c>
      <c r="C251" s="36">
        <v>7</v>
      </c>
      <c r="D251" s="36">
        <v>0</v>
      </c>
      <c r="E251" s="36">
        <v>0</v>
      </c>
      <c r="F251" s="36">
        <v>5</v>
      </c>
      <c r="G251" s="36">
        <v>0</v>
      </c>
      <c r="H251" s="36">
        <v>0</v>
      </c>
      <c r="I251" s="36">
        <v>2</v>
      </c>
      <c r="J251" s="36">
        <v>1</v>
      </c>
      <c r="K251" s="36">
        <v>0</v>
      </c>
      <c r="L251" s="36">
        <v>0</v>
      </c>
      <c r="M251" s="36">
        <v>0</v>
      </c>
      <c r="N251" s="36">
        <v>0</v>
      </c>
      <c r="O251" s="48">
        <v>12102</v>
      </c>
      <c r="P251" s="48" t="s">
        <v>636</v>
      </c>
      <c r="Q251" s="48">
        <v>12</v>
      </c>
      <c r="R251" s="48">
        <v>3</v>
      </c>
      <c r="S251" s="36">
        <v>15</v>
      </c>
    </row>
    <row r="252" spans="1:19" x14ac:dyDescent="0.3">
      <c r="A252" s="36">
        <v>12103</v>
      </c>
      <c r="B252" s="36" t="s">
        <v>637</v>
      </c>
      <c r="C252" s="36">
        <v>16</v>
      </c>
      <c r="D252" s="36">
        <v>0</v>
      </c>
      <c r="E252" s="36">
        <v>0</v>
      </c>
      <c r="F252" s="36">
        <v>0</v>
      </c>
      <c r="G252" s="36">
        <v>0</v>
      </c>
      <c r="H252" s="36">
        <v>0</v>
      </c>
      <c r="I252" s="36">
        <v>0</v>
      </c>
      <c r="J252" s="36">
        <v>0</v>
      </c>
      <c r="K252" s="36">
        <v>0</v>
      </c>
      <c r="L252" s="36">
        <v>0</v>
      </c>
      <c r="M252" s="36">
        <v>0</v>
      </c>
      <c r="N252" s="36">
        <v>0</v>
      </c>
      <c r="O252" s="48">
        <v>12103</v>
      </c>
      <c r="P252" s="48" t="s">
        <v>637</v>
      </c>
      <c r="Q252" s="48">
        <v>16</v>
      </c>
      <c r="R252" s="48">
        <v>0</v>
      </c>
      <c r="S252" s="36">
        <v>16</v>
      </c>
    </row>
    <row r="253" spans="1:19" x14ac:dyDescent="0.3">
      <c r="A253" s="36">
        <v>12104</v>
      </c>
      <c r="B253" s="36" t="s">
        <v>638</v>
      </c>
      <c r="C253" s="36">
        <v>27</v>
      </c>
      <c r="D253" s="36">
        <v>0</v>
      </c>
      <c r="E253" s="36">
        <v>7</v>
      </c>
      <c r="F253" s="36">
        <v>6</v>
      </c>
      <c r="G253" s="36">
        <v>0</v>
      </c>
      <c r="H253" s="36">
        <v>0</v>
      </c>
      <c r="I253" s="36">
        <v>0</v>
      </c>
      <c r="J253" s="36">
        <v>0</v>
      </c>
      <c r="K253" s="36">
        <v>0</v>
      </c>
      <c r="L253" s="36">
        <v>0</v>
      </c>
      <c r="M253" s="36">
        <v>0</v>
      </c>
      <c r="N253" s="36">
        <v>0</v>
      </c>
      <c r="O253" s="48">
        <v>12104</v>
      </c>
      <c r="P253" s="48" t="s">
        <v>638</v>
      </c>
      <c r="Q253" s="48">
        <v>40</v>
      </c>
      <c r="R253" s="48">
        <v>0</v>
      </c>
      <c r="S253" s="36">
        <v>40</v>
      </c>
    </row>
    <row r="254" spans="1:19" x14ac:dyDescent="0.3">
      <c r="A254" s="36">
        <v>12201</v>
      </c>
      <c r="B254" s="36" t="s">
        <v>639</v>
      </c>
      <c r="C254" s="36">
        <v>113</v>
      </c>
      <c r="D254" s="36">
        <v>1</v>
      </c>
      <c r="E254" s="36">
        <v>1</v>
      </c>
      <c r="F254" s="36">
        <v>15</v>
      </c>
      <c r="G254" s="36">
        <v>0</v>
      </c>
      <c r="H254" s="36">
        <v>0</v>
      </c>
      <c r="I254" s="36">
        <v>22</v>
      </c>
      <c r="J254" s="36">
        <v>1</v>
      </c>
      <c r="K254" s="36">
        <v>0</v>
      </c>
      <c r="L254" s="36">
        <v>0</v>
      </c>
      <c r="M254" s="36">
        <v>0</v>
      </c>
      <c r="N254" s="36">
        <v>0</v>
      </c>
      <c r="O254" s="48">
        <v>12201</v>
      </c>
      <c r="P254" s="48" t="s">
        <v>639</v>
      </c>
      <c r="Q254" s="48">
        <v>130</v>
      </c>
      <c r="R254" s="48">
        <v>23</v>
      </c>
      <c r="S254" s="36">
        <v>153</v>
      </c>
    </row>
    <row r="255" spans="1:19" x14ac:dyDescent="0.3">
      <c r="A255" s="36">
        <v>12301</v>
      </c>
      <c r="B255" s="36" t="s">
        <v>640</v>
      </c>
      <c r="C255" s="36">
        <v>169</v>
      </c>
      <c r="D255" s="36">
        <v>50</v>
      </c>
      <c r="E255" s="36">
        <v>49</v>
      </c>
      <c r="F255" s="36">
        <v>126</v>
      </c>
      <c r="G255" s="36">
        <v>506</v>
      </c>
      <c r="H255" s="36">
        <v>7</v>
      </c>
      <c r="I255" s="36">
        <v>39</v>
      </c>
      <c r="J255" s="36">
        <v>36</v>
      </c>
      <c r="K255" s="36">
        <v>25</v>
      </c>
      <c r="L255" s="36">
        <v>0</v>
      </c>
      <c r="M255" s="36">
        <v>247</v>
      </c>
      <c r="N255" s="36">
        <v>1</v>
      </c>
      <c r="O255" s="48">
        <v>12301</v>
      </c>
      <c r="P255" s="48" t="s">
        <v>640</v>
      </c>
      <c r="Q255" s="48">
        <v>907</v>
      </c>
      <c r="R255" s="48">
        <v>348</v>
      </c>
      <c r="S255" s="36">
        <v>1255</v>
      </c>
    </row>
    <row r="256" spans="1:19" x14ac:dyDescent="0.3">
      <c r="A256" s="36">
        <v>12302</v>
      </c>
      <c r="B256" s="36" t="s">
        <v>641</v>
      </c>
      <c r="C256" s="36">
        <v>65</v>
      </c>
      <c r="D256" s="36">
        <v>2</v>
      </c>
      <c r="E256" s="36">
        <v>5</v>
      </c>
      <c r="F256" s="36">
        <v>11</v>
      </c>
      <c r="G256" s="36">
        <v>0</v>
      </c>
      <c r="H256" s="36">
        <v>1</v>
      </c>
      <c r="I256" s="36">
        <v>4</v>
      </c>
      <c r="J256" s="36">
        <v>2</v>
      </c>
      <c r="K256" s="36">
        <v>0</v>
      </c>
      <c r="L256" s="36">
        <v>0</v>
      </c>
      <c r="M256" s="36">
        <v>0</v>
      </c>
      <c r="N256" s="36">
        <v>0</v>
      </c>
      <c r="O256" s="48">
        <v>12302</v>
      </c>
      <c r="P256" s="48" t="s">
        <v>641</v>
      </c>
      <c r="Q256" s="48">
        <v>84</v>
      </c>
      <c r="R256" s="48">
        <v>6</v>
      </c>
      <c r="S256" s="36">
        <v>90</v>
      </c>
    </row>
    <row r="257" spans="1:19" x14ac:dyDescent="0.3">
      <c r="A257" s="36">
        <v>12303</v>
      </c>
      <c r="B257" s="36" t="s">
        <v>642</v>
      </c>
      <c r="C257" s="36">
        <v>5</v>
      </c>
      <c r="D257" s="36">
        <v>0</v>
      </c>
      <c r="E257" s="36">
        <v>1</v>
      </c>
      <c r="F257" s="36">
        <v>3</v>
      </c>
      <c r="G257" s="36">
        <v>0</v>
      </c>
      <c r="H257" s="36">
        <v>0</v>
      </c>
      <c r="I257" s="36">
        <v>3</v>
      </c>
      <c r="J257" s="36">
        <v>0</v>
      </c>
      <c r="K257" s="36">
        <v>0</v>
      </c>
      <c r="L257" s="36">
        <v>0</v>
      </c>
      <c r="M257" s="36">
        <v>0</v>
      </c>
      <c r="N257" s="36">
        <v>0</v>
      </c>
      <c r="O257" s="48">
        <v>12303</v>
      </c>
      <c r="P257" s="48" t="s">
        <v>642</v>
      </c>
      <c r="Q257" s="48">
        <v>9</v>
      </c>
      <c r="R257" s="48">
        <v>3</v>
      </c>
      <c r="S257" s="36">
        <v>12</v>
      </c>
    </row>
    <row r="258" spans="1:19" x14ac:dyDescent="0.3">
      <c r="A258" s="36">
        <v>12401</v>
      </c>
      <c r="B258" s="36" t="s">
        <v>643</v>
      </c>
      <c r="C258" s="36">
        <v>2015</v>
      </c>
      <c r="D258" s="36">
        <v>65</v>
      </c>
      <c r="E258" s="36">
        <v>63</v>
      </c>
      <c r="F258" s="36">
        <v>553</v>
      </c>
      <c r="G258" s="36">
        <v>32</v>
      </c>
      <c r="H258" s="36">
        <v>20</v>
      </c>
      <c r="I258" s="36">
        <v>383</v>
      </c>
      <c r="J258" s="36">
        <v>42</v>
      </c>
      <c r="K258" s="36">
        <v>2</v>
      </c>
      <c r="L258" s="36">
        <v>3</v>
      </c>
      <c r="M258" s="36">
        <v>25</v>
      </c>
      <c r="N258" s="36">
        <v>0</v>
      </c>
      <c r="O258" s="48">
        <v>12401</v>
      </c>
      <c r="P258" s="48" t="s">
        <v>643</v>
      </c>
      <c r="Q258" s="48">
        <v>2748</v>
      </c>
      <c r="R258" s="48">
        <v>455</v>
      </c>
      <c r="S258" s="36">
        <v>3203</v>
      </c>
    </row>
    <row r="259" spans="1:19" x14ac:dyDescent="0.3">
      <c r="A259" s="36">
        <v>12402</v>
      </c>
      <c r="B259" s="36" t="s">
        <v>644</v>
      </c>
      <c r="C259" s="36">
        <v>50</v>
      </c>
      <c r="D259" s="36">
        <v>0</v>
      </c>
      <c r="E259" s="36">
        <v>0</v>
      </c>
      <c r="F259" s="36">
        <v>36</v>
      </c>
      <c r="G259" s="36">
        <v>0</v>
      </c>
      <c r="H259" s="36">
        <v>0</v>
      </c>
      <c r="I259" s="36">
        <v>10</v>
      </c>
      <c r="J259" s="36">
        <v>0</v>
      </c>
      <c r="K259" s="36">
        <v>0</v>
      </c>
      <c r="L259" s="36">
        <v>4</v>
      </c>
      <c r="M259" s="36">
        <v>0</v>
      </c>
      <c r="N259" s="36">
        <v>0</v>
      </c>
      <c r="O259" s="48">
        <v>12402</v>
      </c>
      <c r="P259" s="48" t="s">
        <v>644</v>
      </c>
      <c r="Q259" s="48">
        <v>86</v>
      </c>
      <c r="R259" s="48">
        <v>14</v>
      </c>
      <c r="S259" s="36">
        <v>100</v>
      </c>
    </row>
    <row r="260" spans="1:19" x14ac:dyDescent="0.3">
      <c r="A260" s="36">
        <v>13101</v>
      </c>
      <c r="B260" s="36" t="s">
        <v>666</v>
      </c>
      <c r="C260" s="36">
        <v>20595</v>
      </c>
      <c r="D260" s="36">
        <v>1162</v>
      </c>
      <c r="E260" s="36">
        <v>291</v>
      </c>
      <c r="F260" s="36">
        <v>1773</v>
      </c>
      <c r="G260" s="36">
        <v>1625</v>
      </c>
      <c r="H260" s="36">
        <v>2607</v>
      </c>
      <c r="I260" s="36">
        <v>23314</v>
      </c>
      <c r="J260" s="36">
        <v>4377</v>
      </c>
      <c r="K260" s="36">
        <v>174</v>
      </c>
      <c r="L260" s="36">
        <v>16</v>
      </c>
      <c r="M260" s="36">
        <v>298</v>
      </c>
      <c r="N260" s="36">
        <v>3586</v>
      </c>
      <c r="O260" s="48">
        <v>13101</v>
      </c>
      <c r="P260" s="48" t="s">
        <v>666</v>
      </c>
      <c r="Q260" s="48">
        <v>28053</v>
      </c>
      <c r="R260" s="48">
        <v>31765</v>
      </c>
      <c r="S260" s="36">
        <v>59818</v>
      </c>
    </row>
    <row r="261" spans="1:19" x14ac:dyDescent="0.3">
      <c r="A261" s="36">
        <v>13102</v>
      </c>
      <c r="B261" s="36" t="s">
        <v>667</v>
      </c>
      <c r="C261" s="36">
        <v>1442</v>
      </c>
      <c r="D261" s="36">
        <v>86</v>
      </c>
      <c r="E261" s="36">
        <v>218</v>
      </c>
      <c r="F261" s="36">
        <v>186</v>
      </c>
      <c r="G261" s="36">
        <v>484</v>
      </c>
      <c r="H261" s="36">
        <v>153</v>
      </c>
      <c r="I261" s="36">
        <v>178</v>
      </c>
      <c r="J261" s="36">
        <v>39</v>
      </c>
      <c r="K261" s="36">
        <v>17</v>
      </c>
      <c r="L261" s="36">
        <v>0</v>
      </c>
      <c r="M261" s="36">
        <v>328</v>
      </c>
      <c r="N261" s="36">
        <v>5</v>
      </c>
      <c r="O261" s="48">
        <v>13102</v>
      </c>
      <c r="P261" s="48" t="s">
        <v>667</v>
      </c>
      <c r="Q261" s="48">
        <v>2569</v>
      </c>
      <c r="R261" s="48">
        <v>567</v>
      </c>
      <c r="S261" s="36">
        <v>3136</v>
      </c>
    </row>
    <row r="262" spans="1:19" x14ac:dyDescent="0.3">
      <c r="A262" s="36">
        <v>13103</v>
      </c>
      <c r="B262" s="36" t="s">
        <v>668</v>
      </c>
      <c r="C262" s="36">
        <v>2179</v>
      </c>
      <c r="D262" s="36">
        <v>138</v>
      </c>
      <c r="E262" s="36">
        <v>34</v>
      </c>
      <c r="F262" s="36">
        <v>468</v>
      </c>
      <c r="G262" s="36">
        <v>199</v>
      </c>
      <c r="H262" s="36">
        <v>2018</v>
      </c>
      <c r="I262" s="36">
        <v>306</v>
      </c>
      <c r="J262" s="36">
        <v>48</v>
      </c>
      <c r="K262" s="36">
        <v>1</v>
      </c>
      <c r="L262" s="36">
        <v>0</v>
      </c>
      <c r="M262" s="36">
        <v>22</v>
      </c>
      <c r="N262" s="36">
        <v>0</v>
      </c>
      <c r="O262" s="48">
        <v>13103</v>
      </c>
      <c r="P262" s="48" t="s">
        <v>668</v>
      </c>
      <c r="Q262" s="48">
        <v>5036</v>
      </c>
      <c r="R262" s="48">
        <v>377</v>
      </c>
      <c r="S262" s="36">
        <v>5413</v>
      </c>
    </row>
    <row r="263" spans="1:19" x14ac:dyDescent="0.3">
      <c r="A263" s="36">
        <v>13104</v>
      </c>
      <c r="B263" s="36" t="s">
        <v>669</v>
      </c>
      <c r="C263" s="36">
        <v>2886</v>
      </c>
      <c r="D263" s="36">
        <v>116</v>
      </c>
      <c r="E263" s="36">
        <v>47</v>
      </c>
      <c r="F263" s="36">
        <v>134</v>
      </c>
      <c r="G263" s="36">
        <v>676</v>
      </c>
      <c r="H263" s="36">
        <v>106</v>
      </c>
      <c r="I263" s="36">
        <v>136</v>
      </c>
      <c r="J263" s="36">
        <v>27</v>
      </c>
      <c r="K263" s="36">
        <v>1</v>
      </c>
      <c r="L263" s="36">
        <v>120</v>
      </c>
      <c r="M263" s="36">
        <v>112</v>
      </c>
      <c r="N263" s="36">
        <v>0</v>
      </c>
      <c r="O263" s="48">
        <v>13104</v>
      </c>
      <c r="P263" s="48" t="s">
        <v>669</v>
      </c>
      <c r="Q263" s="48">
        <v>3965</v>
      </c>
      <c r="R263" s="48">
        <v>396</v>
      </c>
      <c r="S263" s="36">
        <v>4361</v>
      </c>
    </row>
    <row r="264" spans="1:19" x14ac:dyDescent="0.3">
      <c r="A264" s="36">
        <v>13105</v>
      </c>
      <c r="B264" s="36" t="s">
        <v>670</v>
      </c>
      <c r="C264" s="36">
        <v>1074</v>
      </c>
      <c r="D264" s="36">
        <v>103</v>
      </c>
      <c r="E264" s="36">
        <v>29</v>
      </c>
      <c r="F264" s="36">
        <v>396</v>
      </c>
      <c r="G264" s="36">
        <v>2491</v>
      </c>
      <c r="H264" s="36">
        <v>65</v>
      </c>
      <c r="I264" s="36">
        <v>895</v>
      </c>
      <c r="J264" s="36">
        <v>165</v>
      </c>
      <c r="K264" s="36">
        <v>21</v>
      </c>
      <c r="L264" s="36">
        <v>29</v>
      </c>
      <c r="M264" s="36">
        <v>2404</v>
      </c>
      <c r="N264" s="36">
        <v>35</v>
      </c>
      <c r="O264" s="48">
        <v>13105</v>
      </c>
      <c r="P264" s="48" t="s">
        <v>670</v>
      </c>
      <c r="Q264" s="48">
        <v>4158</v>
      </c>
      <c r="R264" s="48">
        <v>3549</v>
      </c>
      <c r="S264" s="36">
        <v>7707</v>
      </c>
    </row>
    <row r="265" spans="1:19" x14ac:dyDescent="0.3">
      <c r="A265" s="36">
        <v>13106</v>
      </c>
      <c r="B265" s="36" t="s">
        <v>671</v>
      </c>
      <c r="C265" s="36">
        <v>5349</v>
      </c>
      <c r="D265" s="36">
        <v>218</v>
      </c>
      <c r="E265" s="36">
        <v>307</v>
      </c>
      <c r="F265" s="36">
        <v>378</v>
      </c>
      <c r="G265" s="36">
        <v>2152</v>
      </c>
      <c r="H265" s="36">
        <v>1040</v>
      </c>
      <c r="I265" s="36">
        <v>377</v>
      </c>
      <c r="J265" s="36">
        <v>214</v>
      </c>
      <c r="K265" s="36">
        <v>25</v>
      </c>
      <c r="L265" s="36">
        <v>0</v>
      </c>
      <c r="M265" s="36">
        <v>209</v>
      </c>
      <c r="N265" s="36">
        <v>185</v>
      </c>
      <c r="O265" s="48">
        <v>13106</v>
      </c>
      <c r="P265" s="48" t="s">
        <v>671</v>
      </c>
      <c r="Q265" s="48">
        <v>9444</v>
      </c>
      <c r="R265" s="48">
        <v>1010</v>
      </c>
      <c r="S265" s="36">
        <v>10454</v>
      </c>
    </row>
    <row r="266" spans="1:19" x14ac:dyDescent="0.3">
      <c r="A266" s="36">
        <v>13107</v>
      </c>
      <c r="B266" s="36" t="s">
        <v>672</v>
      </c>
      <c r="C266" s="36">
        <v>1966</v>
      </c>
      <c r="D266" s="36">
        <v>207</v>
      </c>
      <c r="E266" s="36">
        <v>30</v>
      </c>
      <c r="F266" s="36">
        <v>204</v>
      </c>
      <c r="G266" s="36">
        <v>851</v>
      </c>
      <c r="H266" s="36">
        <v>616</v>
      </c>
      <c r="I266" s="36">
        <v>134</v>
      </c>
      <c r="J266" s="36">
        <v>238</v>
      </c>
      <c r="K266" s="36">
        <v>3</v>
      </c>
      <c r="L266" s="36">
        <v>0</v>
      </c>
      <c r="M266" s="36">
        <v>149</v>
      </c>
      <c r="N266" s="36">
        <v>19</v>
      </c>
      <c r="O266" s="48">
        <v>13107</v>
      </c>
      <c r="P266" s="48" t="s">
        <v>672</v>
      </c>
      <c r="Q266" s="48">
        <v>3874</v>
      </c>
      <c r="R266" s="48">
        <v>543</v>
      </c>
      <c r="S266" s="36">
        <v>4417</v>
      </c>
    </row>
    <row r="267" spans="1:19" x14ac:dyDescent="0.3">
      <c r="A267" s="36">
        <v>13108</v>
      </c>
      <c r="B267" s="36" t="s">
        <v>673</v>
      </c>
      <c r="C267" s="36">
        <v>2034</v>
      </c>
      <c r="D267" s="36">
        <v>113</v>
      </c>
      <c r="E267" s="36">
        <v>52</v>
      </c>
      <c r="F267" s="36">
        <v>245</v>
      </c>
      <c r="G267" s="36">
        <v>884</v>
      </c>
      <c r="H267" s="36">
        <v>373</v>
      </c>
      <c r="I267" s="36">
        <v>944</v>
      </c>
      <c r="J267" s="36">
        <v>281</v>
      </c>
      <c r="K267" s="36">
        <v>22</v>
      </c>
      <c r="L267" s="36">
        <v>0</v>
      </c>
      <c r="M267" s="36">
        <v>710</v>
      </c>
      <c r="N267" s="36">
        <v>129</v>
      </c>
      <c r="O267" s="48">
        <v>13108</v>
      </c>
      <c r="P267" s="48" t="s">
        <v>673</v>
      </c>
      <c r="Q267" s="48">
        <v>3701</v>
      </c>
      <c r="R267" s="48">
        <v>2086</v>
      </c>
      <c r="S267" s="36">
        <v>5787</v>
      </c>
    </row>
    <row r="268" spans="1:19" x14ac:dyDescent="0.3">
      <c r="A268" s="36">
        <v>13109</v>
      </c>
      <c r="B268" s="36" t="s">
        <v>674</v>
      </c>
      <c r="C268" s="36">
        <v>2445</v>
      </c>
      <c r="D268" s="36">
        <v>145</v>
      </c>
      <c r="E268" s="36">
        <v>175</v>
      </c>
      <c r="F268" s="36">
        <v>279</v>
      </c>
      <c r="G268" s="36">
        <v>26</v>
      </c>
      <c r="H268" s="36">
        <v>189</v>
      </c>
      <c r="I268" s="36">
        <v>863</v>
      </c>
      <c r="J268" s="36">
        <v>111</v>
      </c>
      <c r="K268" s="36">
        <v>28</v>
      </c>
      <c r="L268" s="36">
        <v>4</v>
      </c>
      <c r="M268" s="36">
        <v>37</v>
      </c>
      <c r="N268" s="36">
        <v>28</v>
      </c>
      <c r="O268" s="48">
        <v>13109</v>
      </c>
      <c r="P268" s="48" t="s">
        <v>674</v>
      </c>
      <c r="Q268" s="48">
        <v>3259</v>
      </c>
      <c r="R268" s="48">
        <v>1071</v>
      </c>
      <c r="S268" s="36">
        <v>4330</v>
      </c>
    </row>
    <row r="269" spans="1:19" x14ac:dyDescent="0.3">
      <c r="A269" s="36">
        <v>13110</v>
      </c>
      <c r="B269" s="36" t="s">
        <v>663</v>
      </c>
      <c r="C269" s="36">
        <v>7617</v>
      </c>
      <c r="D269" s="36">
        <v>1396</v>
      </c>
      <c r="E269" s="36">
        <v>20</v>
      </c>
      <c r="F269" s="36">
        <v>486</v>
      </c>
      <c r="G269" s="36">
        <v>162</v>
      </c>
      <c r="H269" s="36">
        <v>162</v>
      </c>
      <c r="I269" s="36">
        <v>6998</v>
      </c>
      <c r="J269" s="36">
        <v>986</v>
      </c>
      <c r="K269" s="36">
        <v>9</v>
      </c>
      <c r="L269" s="36">
        <v>0</v>
      </c>
      <c r="M269" s="36">
        <v>26</v>
      </c>
      <c r="N269" s="36">
        <v>26</v>
      </c>
      <c r="O269" s="48">
        <v>13110</v>
      </c>
      <c r="P269" s="48" t="s">
        <v>663</v>
      </c>
      <c r="Q269" s="48">
        <v>9843</v>
      </c>
      <c r="R269" s="48">
        <v>8045</v>
      </c>
      <c r="S269" s="36">
        <v>17888</v>
      </c>
    </row>
    <row r="270" spans="1:19" x14ac:dyDescent="0.3">
      <c r="A270" s="36">
        <v>13111</v>
      </c>
      <c r="B270" s="36" t="s">
        <v>664</v>
      </c>
      <c r="C270" s="36">
        <v>2032</v>
      </c>
      <c r="D270" s="36">
        <v>65</v>
      </c>
      <c r="E270" s="36">
        <v>88</v>
      </c>
      <c r="F270" s="36">
        <v>140</v>
      </c>
      <c r="G270" s="36">
        <v>466</v>
      </c>
      <c r="H270" s="36">
        <v>9</v>
      </c>
      <c r="I270" s="36">
        <v>160</v>
      </c>
      <c r="J270" s="36">
        <v>57</v>
      </c>
      <c r="K270" s="36">
        <v>5</v>
      </c>
      <c r="L270" s="36">
        <v>0</v>
      </c>
      <c r="M270" s="36">
        <v>84</v>
      </c>
      <c r="N270" s="36">
        <v>2</v>
      </c>
      <c r="O270" s="48">
        <v>13111</v>
      </c>
      <c r="P270" s="48" t="s">
        <v>664</v>
      </c>
      <c r="Q270" s="48">
        <v>2800</v>
      </c>
      <c r="R270" s="48">
        <v>308</v>
      </c>
      <c r="S270" s="36">
        <v>3108</v>
      </c>
    </row>
    <row r="271" spans="1:19" x14ac:dyDescent="0.3">
      <c r="A271" s="36">
        <v>13112</v>
      </c>
      <c r="B271" s="36" t="s">
        <v>696</v>
      </c>
      <c r="C271" s="36">
        <v>835</v>
      </c>
      <c r="D271" s="36">
        <v>98</v>
      </c>
      <c r="E271" s="36">
        <v>77</v>
      </c>
      <c r="F271" s="36">
        <v>302</v>
      </c>
      <c r="G271" s="36">
        <v>3076</v>
      </c>
      <c r="H271" s="36">
        <v>22</v>
      </c>
      <c r="I271" s="36">
        <v>527</v>
      </c>
      <c r="J271" s="36">
        <v>95</v>
      </c>
      <c r="K271" s="36">
        <v>27</v>
      </c>
      <c r="L271" s="36">
        <v>7</v>
      </c>
      <c r="M271" s="36">
        <v>3076</v>
      </c>
      <c r="N271" s="36">
        <v>2</v>
      </c>
      <c r="O271" s="48">
        <v>13112</v>
      </c>
      <c r="P271" s="48" t="s">
        <v>696</v>
      </c>
      <c r="Q271" s="48">
        <v>4410</v>
      </c>
      <c r="R271" s="48">
        <v>3734</v>
      </c>
      <c r="S271" s="36">
        <v>8144</v>
      </c>
    </row>
    <row r="272" spans="1:19" x14ac:dyDescent="0.3">
      <c r="A272" s="36">
        <v>13113</v>
      </c>
      <c r="B272" s="36" t="s">
        <v>646</v>
      </c>
      <c r="C272" s="36">
        <v>3795</v>
      </c>
      <c r="D272" s="36">
        <v>1070</v>
      </c>
      <c r="E272" s="36">
        <v>126</v>
      </c>
      <c r="F272" s="36">
        <v>395</v>
      </c>
      <c r="G272" s="36">
        <v>2040</v>
      </c>
      <c r="H272" s="36">
        <v>517</v>
      </c>
      <c r="I272" s="36">
        <v>859</v>
      </c>
      <c r="J272" s="36">
        <v>831</v>
      </c>
      <c r="K272" s="36">
        <v>21</v>
      </c>
      <c r="L272" s="36">
        <v>0</v>
      </c>
      <c r="M272" s="36">
        <v>1125</v>
      </c>
      <c r="N272" s="36">
        <v>69</v>
      </c>
      <c r="O272" s="48">
        <v>13113</v>
      </c>
      <c r="P272" s="48" t="s">
        <v>646</v>
      </c>
      <c r="Q272" s="48">
        <v>7943</v>
      </c>
      <c r="R272" s="48">
        <v>2905</v>
      </c>
      <c r="S272" s="36">
        <v>10848</v>
      </c>
    </row>
    <row r="273" spans="1:19" x14ac:dyDescent="0.3">
      <c r="A273" s="36">
        <v>13114</v>
      </c>
      <c r="B273" s="36" t="s">
        <v>647</v>
      </c>
      <c r="C273" s="36">
        <v>80114</v>
      </c>
      <c r="D273" s="36">
        <v>7319</v>
      </c>
      <c r="E273" s="36">
        <v>0</v>
      </c>
      <c r="F273" s="36">
        <v>1552</v>
      </c>
      <c r="G273" s="36">
        <v>0</v>
      </c>
      <c r="H273" s="36">
        <v>2181</v>
      </c>
      <c r="I273" s="36">
        <v>25919</v>
      </c>
      <c r="J273" s="36">
        <v>2450</v>
      </c>
      <c r="K273" s="36">
        <v>0</v>
      </c>
      <c r="L273" s="36">
        <v>14</v>
      </c>
      <c r="M273" s="36">
        <v>0</v>
      </c>
      <c r="N273" s="36">
        <v>282</v>
      </c>
      <c r="O273" s="48">
        <v>13114</v>
      </c>
      <c r="P273" s="48" t="s">
        <v>647</v>
      </c>
      <c r="Q273" s="48">
        <v>91166</v>
      </c>
      <c r="R273" s="48">
        <v>28665</v>
      </c>
      <c r="S273" s="36">
        <v>119831</v>
      </c>
    </row>
    <row r="274" spans="1:19" x14ac:dyDescent="0.3">
      <c r="A274" s="36">
        <v>13115</v>
      </c>
      <c r="B274" s="36" t="s">
        <v>662</v>
      </c>
      <c r="C274" s="36">
        <v>9742</v>
      </c>
      <c r="D274" s="36">
        <v>441</v>
      </c>
      <c r="E274" s="36">
        <v>0</v>
      </c>
      <c r="F274" s="36">
        <v>313</v>
      </c>
      <c r="G274" s="36">
        <v>543</v>
      </c>
      <c r="H274" s="36">
        <v>840</v>
      </c>
      <c r="I274" s="36">
        <v>3618</v>
      </c>
      <c r="J274" s="36">
        <v>57</v>
      </c>
      <c r="K274" s="36">
        <v>0</v>
      </c>
      <c r="L274" s="36">
        <v>15</v>
      </c>
      <c r="M274" s="36">
        <v>362</v>
      </c>
      <c r="N274" s="36">
        <v>220</v>
      </c>
      <c r="O274" s="48">
        <v>13115</v>
      </c>
      <c r="P274" s="48" t="s">
        <v>662</v>
      </c>
      <c r="Q274" s="48">
        <v>11879</v>
      </c>
      <c r="R274" s="48">
        <v>4272</v>
      </c>
      <c r="S274" s="36">
        <v>16151</v>
      </c>
    </row>
    <row r="275" spans="1:19" x14ac:dyDescent="0.3">
      <c r="A275" s="36">
        <v>13116</v>
      </c>
      <c r="B275" s="36" t="s">
        <v>648</v>
      </c>
      <c r="C275" s="36">
        <v>769</v>
      </c>
      <c r="D275" s="36">
        <v>50</v>
      </c>
      <c r="E275" s="36">
        <v>57</v>
      </c>
      <c r="F275" s="36">
        <v>186</v>
      </c>
      <c r="G275" s="36">
        <v>1112</v>
      </c>
      <c r="H275" s="36">
        <v>5306</v>
      </c>
      <c r="I275" s="36">
        <v>936</v>
      </c>
      <c r="J275" s="36">
        <v>81</v>
      </c>
      <c r="K275" s="36">
        <v>54</v>
      </c>
      <c r="L275" s="36">
        <v>0</v>
      </c>
      <c r="M275" s="36">
        <v>592</v>
      </c>
      <c r="N275" s="36">
        <v>219</v>
      </c>
      <c r="O275" s="48">
        <v>13116</v>
      </c>
      <c r="P275" s="48" t="s">
        <v>648</v>
      </c>
      <c r="Q275" s="48">
        <v>7480</v>
      </c>
      <c r="R275" s="48">
        <v>1882</v>
      </c>
      <c r="S275" s="36">
        <v>9362</v>
      </c>
    </row>
    <row r="276" spans="1:19" x14ac:dyDescent="0.3">
      <c r="A276" s="36">
        <v>13117</v>
      </c>
      <c r="B276" s="36" t="s">
        <v>649</v>
      </c>
      <c r="C276" s="36">
        <v>1790</v>
      </c>
      <c r="D276" s="36">
        <v>129</v>
      </c>
      <c r="E276" s="36">
        <v>36</v>
      </c>
      <c r="F276" s="36">
        <v>463</v>
      </c>
      <c r="G276" s="36">
        <v>2783</v>
      </c>
      <c r="H276" s="36">
        <v>72</v>
      </c>
      <c r="I276" s="36">
        <v>516</v>
      </c>
      <c r="J276" s="36">
        <v>280</v>
      </c>
      <c r="K276" s="36">
        <v>10</v>
      </c>
      <c r="L276" s="36">
        <v>0</v>
      </c>
      <c r="M276" s="36">
        <v>1903</v>
      </c>
      <c r="N276" s="36">
        <v>4</v>
      </c>
      <c r="O276" s="48">
        <v>13117</v>
      </c>
      <c r="P276" s="48" t="s">
        <v>649</v>
      </c>
      <c r="Q276" s="48">
        <v>5273</v>
      </c>
      <c r="R276" s="48">
        <v>2713</v>
      </c>
      <c r="S276" s="36">
        <v>7986</v>
      </c>
    </row>
    <row r="277" spans="1:19" x14ac:dyDescent="0.3">
      <c r="A277" s="36">
        <v>13118</v>
      </c>
      <c r="B277" s="36" t="s">
        <v>650</v>
      </c>
      <c r="C277" s="36">
        <v>3136</v>
      </c>
      <c r="D277" s="36">
        <v>495</v>
      </c>
      <c r="E277" s="36">
        <v>399</v>
      </c>
      <c r="F277" s="36">
        <v>392</v>
      </c>
      <c r="G277" s="36">
        <v>2465</v>
      </c>
      <c r="H277" s="36">
        <v>45</v>
      </c>
      <c r="I277" s="36">
        <v>827</v>
      </c>
      <c r="J277" s="36">
        <v>233</v>
      </c>
      <c r="K277" s="36">
        <v>37</v>
      </c>
      <c r="L277" s="36">
        <v>13</v>
      </c>
      <c r="M277" s="36">
        <v>1151</v>
      </c>
      <c r="N277" s="36">
        <v>4</v>
      </c>
      <c r="O277" s="48">
        <v>13118</v>
      </c>
      <c r="P277" s="48" t="s">
        <v>650</v>
      </c>
      <c r="Q277" s="48">
        <v>6932</v>
      </c>
      <c r="R277" s="48">
        <v>2265</v>
      </c>
      <c r="S277" s="36">
        <v>9197</v>
      </c>
    </row>
    <row r="278" spans="1:19" x14ac:dyDescent="0.3">
      <c r="A278" s="36">
        <v>13119</v>
      </c>
      <c r="B278" s="36" t="s">
        <v>651</v>
      </c>
      <c r="C278" s="36">
        <v>21753</v>
      </c>
      <c r="D278" s="36">
        <v>1549</v>
      </c>
      <c r="E278" s="36">
        <v>229</v>
      </c>
      <c r="F278" s="36">
        <v>1086</v>
      </c>
      <c r="G278" s="36">
        <v>4591</v>
      </c>
      <c r="H278" s="36">
        <v>628</v>
      </c>
      <c r="I278" s="36">
        <v>3389</v>
      </c>
      <c r="J278" s="36">
        <v>1342</v>
      </c>
      <c r="K278" s="36">
        <v>11</v>
      </c>
      <c r="L278" s="36">
        <v>92</v>
      </c>
      <c r="M278" s="36">
        <v>2808</v>
      </c>
      <c r="N278" s="36">
        <v>8</v>
      </c>
      <c r="O278" s="48">
        <v>13119</v>
      </c>
      <c r="P278" s="48" t="s">
        <v>651</v>
      </c>
      <c r="Q278" s="48">
        <v>29836</v>
      </c>
      <c r="R278" s="48">
        <v>7650</v>
      </c>
      <c r="S278" s="36">
        <v>37486</v>
      </c>
    </row>
    <row r="279" spans="1:19" x14ac:dyDescent="0.3">
      <c r="A279" s="36">
        <v>13120</v>
      </c>
      <c r="B279" s="36" t="s">
        <v>652</v>
      </c>
      <c r="C279" s="36">
        <v>7516</v>
      </c>
      <c r="D279" s="36">
        <v>1442</v>
      </c>
      <c r="E279" s="36">
        <v>59</v>
      </c>
      <c r="F279" s="36">
        <v>541</v>
      </c>
      <c r="G279" s="36">
        <v>1408</v>
      </c>
      <c r="H279" s="36">
        <v>686</v>
      </c>
      <c r="I279" s="36">
        <v>2260</v>
      </c>
      <c r="J279" s="36">
        <v>562</v>
      </c>
      <c r="K279" s="36">
        <v>19</v>
      </c>
      <c r="L279" s="36">
        <v>0</v>
      </c>
      <c r="M279" s="36">
        <v>513</v>
      </c>
      <c r="N279" s="36">
        <v>299</v>
      </c>
      <c r="O279" s="48">
        <v>13120</v>
      </c>
      <c r="P279" s="48" t="s">
        <v>652</v>
      </c>
      <c r="Q279" s="48">
        <v>11652</v>
      </c>
      <c r="R279" s="48">
        <v>3653</v>
      </c>
      <c r="S279" s="36">
        <v>15305</v>
      </c>
    </row>
    <row r="280" spans="1:19" x14ac:dyDescent="0.3">
      <c r="A280" s="36">
        <v>13121</v>
      </c>
      <c r="B280" s="36" t="s">
        <v>695</v>
      </c>
      <c r="C280" s="36">
        <v>1717</v>
      </c>
      <c r="D280" s="36">
        <v>86</v>
      </c>
      <c r="E280" s="36">
        <v>95</v>
      </c>
      <c r="F280" s="36">
        <v>195</v>
      </c>
      <c r="G280" s="36">
        <v>1547</v>
      </c>
      <c r="H280" s="36">
        <v>38</v>
      </c>
      <c r="I280" s="36">
        <v>816</v>
      </c>
      <c r="J280" s="36">
        <v>37</v>
      </c>
      <c r="K280" s="36">
        <v>23</v>
      </c>
      <c r="L280" s="36">
        <v>2</v>
      </c>
      <c r="M280" s="36">
        <v>722</v>
      </c>
      <c r="N280" s="36">
        <v>12</v>
      </c>
      <c r="O280" s="48">
        <v>13121</v>
      </c>
      <c r="P280" s="48" t="s">
        <v>695</v>
      </c>
      <c r="Q280" s="48">
        <v>3678</v>
      </c>
      <c r="R280" s="48">
        <v>1612</v>
      </c>
      <c r="S280" s="36">
        <v>5290</v>
      </c>
    </row>
    <row r="281" spans="1:19" x14ac:dyDescent="0.3">
      <c r="A281" s="36">
        <v>13122</v>
      </c>
      <c r="B281" s="36" t="s">
        <v>653</v>
      </c>
      <c r="C281" s="36">
        <v>2646</v>
      </c>
      <c r="D281" s="36">
        <v>357</v>
      </c>
      <c r="E281" s="36">
        <v>207</v>
      </c>
      <c r="F281" s="36">
        <v>236</v>
      </c>
      <c r="G281" s="36">
        <v>454</v>
      </c>
      <c r="H281" s="36">
        <v>69</v>
      </c>
      <c r="I281" s="36">
        <v>388</v>
      </c>
      <c r="J281" s="36">
        <v>242</v>
      </c>
      <c r="K281" s="36">
        <v>36</v>
      </c>
      <c r="L281" s="36">
        <v>0</v>
      </c>
      <c r="M281" s="36">
        <v>57</v>
      </c>
      <c r="N281" s="36">
        <v>0</v>
      </c>
      <c r="O281" s="48">
        <v>13122</v>
      </c>
      <c r="P281" s="48" t="s">
        <v>653</v>
      </c>
      <c r="Q281" s="48">
        <v>3969</v>
      </c>
      <c r="R281" s="48">
        <v>723</v>
      </c>
      <c r="S281" s="36">
        <v>4692</v>
      </c>
    </row>
    <row r="282" spans="1:19" x14ac:dyDescent="0.3">
      <c r="A282" s="36">
        <v>13123</v>
      </c>
      <c r="B282" s="36" t="s">
        <v>654</v>
      </c>
      <c r="C282" s="36">
        <v>39394</v>
      </c>
      <c r="D282" s="36">
        <v>2214</v>
      </c>
      <c r="E282" s="36">
        <v>14</v>
      </c>
      <c r="F282" s="36">
        <v>1635</v>
      </c>
      <c r="G282" s="36">
        <v>865</v>
      </c>
      <c r="H282" s="36">
        <v>354</v>
      </c>
      <c r="I282" s="36">
        <v>26751</v>
      </c>
      <c r="J282" s="36">
        <v>908</v>
      </c>
      <c r="K282" s="36">
        <v>9</v>
      </c>
      <c r="L282" s="36">
        <v>21</v>
      </c>
      <c r="M282" s="36">
        <v>435</v>
      </c>
      <c r="N282" s="36">
        <v>140</v>
      </c>
      <c r="O282" s="48">
        <v>13123</v>
      </c>
      <c r="P282" s="48" t="s">
        <v>654</v>
      </c>
      <c r="Q282" s="48">
        <v>44476</v>
      </c>
      <c r="R282" s="48">
        <v>28264</v>
      </c>
      <c r="S282" s="36">
        <v>72740</v>
      </c>
    </row>
    <row r="283" spans="1:19" x14ac:dyDescent="0.3">
      <c r="A283" s="36">
        <v>13124</v>
      </c>
      <c r="B283" s="36" t="s">
        <v>655</v>
      </c>
      <c r="C283" s="36">
        <v>2989</v>
      </c>
      <c r="D283" s="36">
        <v>125</v>
      </c>
      <c r="E283" s="36">
        <v>81</v>
      </c>
      <c r="F283" s="36">
        <v>443</v>
      </c>
      <c r="G283" s="36">
        <v>1688</v>
      </c>
      <c r="H283" s="36">
        <v>150</v>
      </c>
      <c r="I283" s="36">
        <v>1781</v>
      </c>
      <c r="J283" s="36">
        <v>143</v>
      </c>
      <c r="K283" s="36">
        <v>20</v>
      </c>
      <c r="L283" s="36">
        <v>50</v>
      </c>
      <c r="M283" s="36">
        <v>565</v>
      </c>
      <c r="N283" s="36">
        <v>1</v>
      </c>
      <c r="O283" s="48">
        <v>13124</v>
      </c>
      <c r="P283" s="48" t="s">
        <v>655</v>
      </c>
      <c r="Q283" s="48">
        <v>5476</v>
      </c>
      <c r="R283" s="48">
        <v>2560</v>
      </c>
      <c r="S283" s="36">
        <v>8036</v>
      </c>
    </row>
    <row r="284" spans="1:19" x14ac:dyDescent="0.3">
      <c r="A284" s="36">
        <v>13125</v>
      </c>
      <c r="B284" s="36" t="s">
        <v>656</v>
      </c>
      <c r="C284" s="36">
        <v>6199</v>
      </c>
      <c r="D284" s="36">
        <v>279</v>
      </c>
      <c r="E284" s="36">
        <v>750</v>
      </c>
      <c r="F284" s="36">
        <v>427</v>
      </c>
      <c r="G284" s="36">
        <v>3882</v>
      </c>
      <c r="H284" s="36">
        <v>800</v>
      </c>
      <c r="I284" s="36">
        <v>1021</v>
      </c>
      <c r="J284" s="36">
        <v>186</v>
      </c>
      <c r="K284" s="36">
        <v>46</v>
      </c>
      <c r="L284" s="36">
        <v>0</v>
      </c>
      <c r="M284" s="36">
        <v>684</v>
      </c>
      <c r="N284" s="36">
        <v>51</v>
      </c>
      <c r="O284" s="48">
        <v>13125</v>
      </c>
      <c r="P284" s="48" t="s">
        <v>656</v>
      </c>
      <c r="Q284" s="48">
        <v>12337</v>
      </c>
      <c r="R284" s="48">
        <v>1988</v>
      </c>
      <c r="S284" s="36">
        <v>14325</v>
      </c>
    </row>
    <row r="285" spans="1:19" x14ac:dyDescent="0.3">
      <c r="A285" s="36">
        <v>13126</v>
      </c>
      <c r="B285" s="36" t="s">
        <v>657</v>
      </c>
      <c r="C285" s="36">
        <v>1358</v>
      </c>
      <c r="D285" s="36">
        <v>130</v>
      </c>
      <c r="E285" s="36">
        <v>630</v>
      </c>
      <c r="F285" s="36">
        <v>341</v>
      </c>
      <c r="G285" s="36">
        <v>1760</v>
      </c>
      <c r="H285" s="36">
        <v>252</v>
      </c>
      <c r="I285" s="36">
        <v>254</v>
      </c>
      <c r="J285" s="36">
        <v>38</v>
      </c>
      <c r="K285" s="36">
        <v>75</v>
      </c>
      <c r="L285" s="36">
        <v>0</v>
      </c>
      <c r="M285" s="36">
        <v>397</v>
      </c>
      <c r="N285" s="36">
        <v>14</v>
      </c>
      <c r="O285" s="48">
        <v>13126</v>
      </c>
      <c r="P285" s="48" t="s">
        <v>657</v>
      </c>
      <c r="Q285" s="48">
        <v>4471</v>
      </c>
      <c r="R285" s="48">
        <v>778</v>
      </c>
      <c r="S285" s="36">
        <v>5249</v>
      </c>
    </row>
    <row r="286" spans="1:19" x14ac:dyDescent="0.3">
      <c r="A286" s="36">
        <v>13127</v>
      </c>
      <c r="B286" s="36" t="s">
        <v>658</v>
      </c>
      <c r="C286" s="36">
        <v>14099</v>
      </c>
      <c r="D286" s="36">
        <v>347</v>
      </c>
      <c r="E286" s="36">
        <v>350</v>
      </c>
      <c r="F286" s="36">
        <v>1127</v>
      </c>
      <c r="G286" s="36">
        <v>3427</v>
      </c>
      <c r="H286" s="36">
        <v>739</v>
      </c>
      <c r="I286" s="36">
        <v>3994</v>
      </c>
      <c r="J286" s="36">
        <v>231</v>
      </c>
      <c r="K286" s="36">
        <v>66</v>
      </c>
      <c r="L286" s="36">
        <v>13</v>
      </c>
      <c r="M286" s="36">
        <v>62</v>
      </c>
      <c r="N286" s="36">
        <v>238</v>
      </c>
      <c r="O286" s="48">
        <v>13127</v>
      </c>
      <c r="P286" s="48" t="s">
        <v>658</v>
      </c>
      <c r="Q286" s="48">
        <v>20089</v>
      </c>
      <c r="R286" s="48">
        <v>4604</v>
      </c>
      <c r="S286" s="36">
        <v>24693</v>
      </c>
    </row>
    <row r="287" spans="1:19" x14ac:dyDescent="0.3">
      <c r="A287" s="36">
        <v>13128</v>
      </c>
      <c r="B287" s="36" t="s">
        <v>659</v>
      </c>
      <c r="C287" s="36">
        <v>1796</v>
      </c>
      <c r="D287" s="36">
        <v>54</v>
      </c>
      <c r="E287" s="36">
        <v>86</v>
      </c>
      <c r="F287" s="36">
        <v>174</v>
      </c>
      <c r="G287" s="36">
        <v>0</v>
      </c>
      <c r="H287" s="36">
        <v>298</v>
      </c>
      <c r="I287" s="36">
        <v>463</v>
      </c>
      <c r="J287" s="36">
        <v>52</v>
      </c>
      <c r="K287" s="36">
        <v>19</v>
      </c>
      <c r="L287" s="36">
        <v>1</v>
      </c>
      <c r="M287" s="36">
        <v>0</v>
      </c>
      <c r="N287" s="36">
        <v>122</v>
      </c>
      <c r="O287" s="48">
        <v>13128</v>
      </c>
      <c r="P287" s="48" t="s">
        <v>659</v>
      </c>
      <c r="Q287" s="48">
        <v>2408</v>
      </c>
      <c r="R287" s="48">
        <v>657</v>
      </c>
      <c r="S287" s="36">
        <v>3065</v>
      </c>
    </row>
    <row r="288" spans="1:19" x14ac:dyDescent="0.3">
      <c r="A288" s="36">
        <v>13129</v>
      </c>
      <c r="B288" s="36" t="s">
        <v>660</v>
      </c>
      <c r="C288" s="36">
        <v>853</v>
      </c>
      <c r="D288" s="36">
        <v>61</v>
      </c>
      <c r="E288" s="36">
        <v>317</v>
      </c>
      <c r="F288" s="36">
        <v>199</v>
      </c>
      <c r="G288" s="36">
        <v>2099</v>
      </c>
      <c r="H288" s="36">
        <v>214</v>
      </c>
      <c r="I288" s="36">
        <v>282</v>
      </c>
      <c r="J288" s="36">
        <v>220</v>
      </c>
      <c r="K288" s="36">
        <v>89</v>
      </c>
      <c r="L288" s="36">
        <v>1</v>
      </c>
      <c r="M288" s="36">
        <v>995</v>
      </c>
      <c r="N288" s="36">
        <v>97</v>
      </c>
      <c r="O288" s="48">
        <v>13129</v>
      </c>
      <c r="P288" s="48" t="s">
        <v>660</v>
      </c>
      <c r="Q288" s="48">
        <v>3743</v>
      </c>
      <c r="R288" s="48">
        <v>1684</v>
      </c>
      <c r="S288" s="36">
        <v>5427</v>
      </c>
    </row>
    <row r="289" spans="1:19" x14ac:dyDescent="0.3">
      <c r="A289" s="36">
        <v>13130</v>
      </c>
      <c r="B289" s="36" t="s">
        <v>661</v>
      </c>
      <c r="C289" s="36">
        <v>3160</v>
      </c>
      <c r="D289" s="36">
        <v>565</v>
      </c>
      <c r="E289" s="36">
        <v>275</v>
      </c>
      <c r="F289" s="36">
        <v>264</v>
      </c>
      <c r="G289" s="36">
        <v>1353</v>
      </c>
      <c r="H289" s="36">
        <v>168</v>
      </c>
      <c r="I289" s="36">
        <v>824</v>
      </c>
      <c r="J289" s="36">
        <v>295</v>
      </c>
      <c r="K289" s="36">
        <v>47</v>
      </c>
      <c r="L289" s="36">
        <v>22</v>
      </c>
      <c r="M289" s="36">
        <v>478</v>
      </c>
      <c r="N289" s="36">
        <v>20</v>
      </c>
      <c r="O289" s="48">
        <v>13130</v>
      </c>
      <c r="P289" s="48" t="s">
        <v>661</v>
      </c>
      <c r="Q289" s="48">
        <v>5785</v>
      </c>
      <c r="R289" s="48">
        <v>1686</v>
      </c>
      <c r="S289" s="36">
        <v>7471</v>
      </c>
    </row>
    <row r="290" spans="1:19" x14ac:dyDescent="0.3">
      <c r="A290" s="36">
        <v>13131</v>
      </c>
      <c r="B290" s="36" t="s">
        <v>665</v>
      </c>
      <c r="C290" s="36">
        <v>568</v>
      </c>
      <c r="D290" s="36">
        <v>44</v>
      </c>
      <c r="E290" s="36">
        <v>94</v>
      </c>
      <c r="F290" s="36">
        <v>198</v>
      </c>
      <c r="G290" s="36">
        <v>808</v>
      </c>
      <c r="H290" s="36">
        <v>541</v>
      </c>
      <c r="I290" s="36">
        <v>88</v>
      </c>
      <c r="J290" s="36">
        <v>48</v>
      </c>
      <c r="K290" s="36">
        <v>10</v>
      </c>
      <c r="L290" s="36">
        <v>6</v>
      </c>
      <c r="M290" s="36">
        <v>339</v>
      </c>
      <c r="N290" s="36">
        <v>188</v>
      </c>
      <c r="O290" s="48">
        <v>13131</v>
      </c>
      <c r="P290" s="48" t="s">
        <v>665</v>
      </c>
      <c r="Q290" s="48">
        <v>2253</v>
      </c>
      <c r="R290" s="48">
        <v>679</v>
      </c>
      <c r="S290" s="36">
        <v>2932</v>
      </c>
    </row>
    <row r="291" spans="1:19" x14ac:dyDescent="0.3">
      <c r="A291" s="36">
        <v>13132</v>
      </c>
      <c r="B291" s="36" t="s">
        <v>675</v>
      </c>
      <c r="C291" s="36">
        <v>9153</v>
      </c>
      <c r="D291" s="36">
        <v>1762</v>
      </c>
      <c r="E291" s="36">
        <v>0</v>
      </c>
      <c r="F291" s="36">
        <v>538</v>
      </c>
      <c r="G291" s="36">
        <v>7449</v>
      </c>
      <c r="H291" s="36">
        <v>1811</v>
      </c>
      <c r="I291" s="36">
        <v>1332</v>
      </c>
      <c r="J291" s="36">
        <v>1219</v>
      </c>
      <c r="K291" s="36">
        <v>0</v>
      </c>
      <c r="L291" s="36">
        <v>1</v>
      </c>
      <c r="M291" s="36">
        <v>1489</v>
      </c>
      <c r="N291" s="36">
        <v>221</v>
      </c>
      <c r="O291" s="48">
        <v>13132</v>
      </c>
      <c r="P291" s="48" t="s">
        <v>675</v>
      </c>
      <c r="Q291" s="48">
        <v>20713</v>
      </c>
      <c r="R291" s="48">
        <v>4262</v>
      </c>
      <c r="S291" s="36">
        <v>24975</v>
      </c>
    </row>
    <row r="292" spans="1:19" x14ac:dyDescent="0.3">
      <c r="A292" s="36">
        <v>13201</v>
      </c>
      <c r="B292" s="36" t="s">
        <v>645</v>
      </c>
      <c r="C292" s="36">
        <v>7481</v>
      </c>
      <c r="D292" s="36">
        <v>569</v>
      </c>
      <c r="E292" s="36">
        <v>140</v>
      </c>
      <c r="F292" s="36">
        <v>344</v>
      </c>
      <c r="G292" s="36">
        <v>2427</v>
      </c>
      <c r="H292" s="36">
        <v>168</v>
      </c>
      <c r="I292" s="36">
        <v>4070</v>
      </c>
      <c r="J292" s="36">
        <v>339</v>
      </c>
      <c r="K292" s="36">
        <v>29</v>
      </c>
      <c r="L292" s="36">
        <v>64</v>
      </c>
      <c r="M292" s="36">
        <v>531</v>
      </c>
      <c r="N292" s="36">
        <v>44</v>
      </c>
      <c r="O292" s="48">
        <v>13201</v>
      </c>
      <c r="P292" s="48" t="s">
        <v>645</v>
      </c>
      <c r="Q292" s="48">
        <v>11129</v>
      </c>
      <c r="R292" s="48">
        <v>5077</v>
      </c>
      <c r="S292" s="36">
        <v>16206</v>
      </c>
    </row>
    <row r="293" spans="1:19" x14ac:dyDescent="0.3">
      <c r="A293" s="36">
        <v>13202</v>
      </c>
      <c r="B293" s="36" t="s">
        <v>676</v>
      </c>
      <c r="C293" s="36">
        <v>473</v>
      </c>
      <c r="D293" s="36">
        <v>79</v>
      </c>
      <c r="E293" s="36">
        <v>10</v>
      </c>
      <c r="F293" s="36">
        <v>91</v>
      </c>
      <c r="G293" s="36">
        <v>192</v>
      </c>
      <c r="H293" s="36">
        <v>28</v>
      </c>
      <c r="I293" s="36">
        <v>78</v>
      </c>
      <c r="J293" s="36">
        <v>15</v>
      </c>
      <c r="K293" s="36">
        <v>2</v>
      </c>
      <c r="L293" s="36">
        <v>1</v>
      </c>
      <c r="M293" s="36">
        <v>41</v>
      </c>
      <c r="N293" s="36">
        <v>12</v>
      </c>
      <c r="O293" s="48">
        <v>13202</v>
      </c>
      <c r="P293" s="48" t="s">
        <v>676</v>
      </c>
      <c r="Q293" s="48">
        <v>873</v>
      </c>
      <c r="R293" s="48">
        <v>149</v>
      </c>
      <c r="S293" s="36">
        <v>1022</v>
      </c>
    </row>
    <row r="294" spans="1:19" x14ac:dyDescent="0.3">
      <c r="A294" s="36">
        <v>13203</v>
      </c>
      <c r="B294" s="36" t="s">
        <v>677</v>
      </c>
      <c r="C294" s="36" t="s">
        <v>946</v>
      </c>
      <c r="D294" s="36" t="s">
        <v>946</v>
      </c>
      <c r="E294" s="36" t="s">
        <v>946</v>
      </c>
      <c r="F294" s="36" t="s">
        <v>946</v>
      </c>
      <c r="G294" s="36" t="s">
        <v>946</v>
      </c>
      <c r="H294" s="36" t="s">
        <v>946</v>
      </c>
      <c r="I294" s="36" t="s">
        <v>946</v>
      </c>
      <c r="J294" s="36" t="s">
        <v>946</v>
      </c>
      <c r="K294" s="36" t="s">
        <v>946</v>
      </c>
      <c r="L294" s="36" t="s">
        <v>946</v>
      </c>
      <c r="M294" s="36" t="s">
        <v>946</v>
      </c>
      <c r="N294" s="36" t="s">
        <v>946</v>
      </c>
      <c r="O294" s="48">
        <v>13203</v>
      </c>
      <c r="P294" s="48" t="s">
        <v>677</v>
      </c>
      <c r="Q294" s="48">
        <v>0</v>
      </c>
      <c r="R294" s="48">
        <v>0</v>
      </c>
      <c r="S294" s="36">
        <v>0</v>
      </c>
    </row>
    <row r="295" spans="1:19" x14ac:dyDescent="0.3">
      <c r="A295" s="36">
        <v>13301</v>
      </c>
      <c r="B295" s="36" t="s">
        <v>678</v>
      </c>
      <c r="C295" s="36">
        <v>4836</v>
      </c>
      <c r="D295" s="36">
        <v>453</v>
      </c>
      <c r="E295" s="36">
        <v>83</v>
      </c>
      <c r="F295" s="36">
        <v>480</v>
      </c>
      <c r="G295" s="36">
        <v>2582</v>
      </c>
      <c r="H295" s="36">
        <v>230</v>
      </c>
      <c r="I295" s="36">
        <v>4843</v>
      </c>
      <c r="J295" s="36">
        <v>872</v>
      </c>
      <c r="K295" s="36">
        <v>32</v>
      </c>
      <c r="L295" s="36">
        <v>0</v>
      </c>
      <c r="M295" s="36">
        <v>2109</v>
      </c>
      <c r="N295" s="36">
        <v>29</v>
      </c>
      <c r="O295" s="48">
        <v>13301</v>
      </c>
      <c r="P295" s="48" t="s">
        <v>678</v>
      </c>
      <c r="Q295" s="48">
        <v>8664</v>
      </c>
      <c r="R295" s="48">
        <v>7885</v>
      </c>
      <c r="S295" s="36">
        <v>16549</v>
      </c>
    </row>
    <row r="296" spans="1:19" x14ac:dyDescent="0.3">
      <c r="A296" s="36">
        <v>13302</v>
      </c>
      <c r="B296" s="36" t="s">
        <v>679</v>
      </c>
      <c r="C296" s="36" t="s">
        <v>946</v>
      </c>
      <c r="D296" s="36" t="s">
        <v>946</v>
      </c>
      <c r="E296" s="36" t="s">
        <v>946</v>
      </c>
      <c r="F296" s="36" t="s">
        <v>946</v>
      </c>
      <c r="G296" s="36" t="s">
        <v>946</v>
      </c>
      <c r="H296" s="36" t="s">
        <v>946</v>
      </c>
      <c r="I296" s="36" t="s">
        <v>946</v>
      </c>
      <c r="J296" s="36" t="s">
        <v>946</v>
      </c>
      <c r="K296" s="36" t="s">
        <v>946</v>
      </c>
      <c r="L296" s="36" t="s">
        <v>946</v>
      </c>
      <c r="M296" s="36" t="s">
        <v>946</v>
      </c>
      <c r="N296" s="36" t="s">
        <v>946</v>
      </c>
      <c r="O296" s="48">
        <v>13302</v>
      </c>
      <c r="P296" s="48" t="s">
        <v>679</v>
      </c>
      <c r="Q296" s="48">
        <v>0</v>
      </c>
      <c r="R296" s="48">
        <v>0</v>
      </c>
      <c r="S296" s="36">
        <v>0</v>
      </c>
    </row>
    <row r="297" spans="1:19" x14ac:dyDescent="0.3">
      <c r="A297" s="36">
        <v>13303</v>
      </c>
      <c r="B297" s="36" t="s">
        <v>680</v>
      </c>
      <c r="C297" s="36">
        <v>646</v>
      </c>
      <c r="D297" s="36">
        <v>17</v>
      </c>
      <c r="E297" s="36">
        <v>67</v>
      </c>
      <c r="F297" s="36">
        <v>176</v>
      </c>
      <c r="G297" s="36">
        <v>30</v>
      </c>
      <c r="H297" s="36">
        <v>4</v>
      </c>
      <c r="I297" s="36">
        <v>45</v>
      </c>
      <c r="J297" s="36">
        <v>0</v>
      </c>
      <c r="K297" s="36">
        <v>0</v>
      </c>
      <c r="L297" s="36">
        <v>5</v>
      </c>
      <c r="M297" s="36">
        <v>2</v>
      </c>
      <c r="N297" s="36">
        <v>0</v>
      </c>
      <c r="O297" s="48">
        <v>13303</v>
      </c>
      <c r="P297" s="48" t="s">
        <v>680</v>
      </c>
      <c r="Q297" s="48">
        <v>940</v>
      </c>
      <c r="R297" s="48">
        <v>52</v>
      </c>
      <c r="S297" s="36">
        <v>992</v>
      </c>
    </row>
    <row r="298" spans="1:19" x14ac:dyDescent="0.3">
      <c r="A298" s="36">
        <v>13401</v>
      </c>
      <c r="B298" s="36" t="s">
        <v>681</v>
      </c>
      <c r="C298" s="36">
        <v>12096</v>
      </c>
      <c r="D298" s="36">
        <v>627</v>
      </c>
      <c r="E298" s="36">
        <v>724</v>
      </c>
      <c r="F298" s="36">
        <v>721</v>
      </c>
      <c r="G298" s="36">
        <v>378</v>
      </c>
      <c r="H298" s="36">
        <v>666</v>
      </c>
      <c r="I298" s="36">
        <v>6406</v>
      </c>
      <c r="J298" s="36">
        <v>444</v>
      </c>
      <c r="K298" s="36">
        <v>84</v>
      </c>
      <c r="L298" s="36">
        <v>2</v>
      </c>
      <c r="M298" s="36">
        <v>156</v>
      </c>
      <c r="N298" s="36">
        <v>34</v>
      </c>
      <c r="O298" s="48">
        <v>13401</v>
      </c>
      <c r="P298" s="48" t="s">
        <v>681</v>
      </c>
      <c r="Q298" s="48">
        <v>15212</v>
      </c>
      <c r="R298" s="48">
        <v>7126</v>
      </c>
      <c r="S298" s="36">
        <v>22338</v>
      </c>
    </row>
    <row r="299" spans="1:19" x14ac:dyDescent="0.3">
      <c r="A299" s="36">
        <v>13402</v>
      </c>
      <c r="B299" s="36" t="s">
        <v>682</v>
      </c>
      <c r="C299" s="36">
        <v>2215</v>
      </c>
      <c r="D299" s="36">
        <v>384</v>
      </c>
      <c r="E299" s="36">
        <v>102</v>
      </c>
      <c r="F299" s="36">
        <v>444</v>
      </c>
      <c r="G299" s="36">
        <v>375</v>
      </c>
      <c r="H299" s="36">
        <v>567</v>
      </c>
      <c r="I299" s="36">
        <v>1687</v>
      </c>
      <c r="J299" s="36">
        <v>377</v>
      </c>
      <c r="K299" s="36">
        <v>27</v>
      </c>
      <c r="L299" s="36">
        <v>15</v>
      </c>
      <c r="M299" s="36">
        <v>386</v>
      </c>
      <c r="N299" s="36">
        <v>12</v>
      </c>
      <c r="O299" s="48">
        <v>13402</v>
      </c>
      <c r="P299" s="48" t="s">
        <v>682</v>
      </c>
      <c r="Q299" s="48">
        <v>4087</v>
      </c>
      <c r="R299" s="48">
        <v>2504</v>
      </c>
      <c r="S299" s="36">
        <v>6591</v>
      </c>
    </row>
    <row r="300" spans="1:19" x14ac:dyDescent="0.3">
      <c r="A300" s="36">
        <v>13403</v>
      </c>
      <c r="B300" s="36" t="s">
        <v>683</v>
      </c>
      <c r="C300" s="36">
        <v>52</v>
      </c>
      <c r="D300" s="36">
        <v>76</v>
      </c>
      <c r="E300" s="36">
        <v>21</v>
      </c>
      <c r="F300" s="36">
        <v>50</v>
      </c>
      <c r="G300" s="36">
        <v>0</v>
      </c>
      <c r="H300" s="36">
        <v>7</v>
      </c>
      <c r="I300" s="36">
        <v>131</v>
      </c>
      <c r="J300" s="36">
        <v>32</v>
      </c>
      <c r="K300" s="36">
        <v>1</v>
      </c>
      <c r="L300" s="36">
        <v>1</v>
      </c>
      <c r="M300" s="36">
        <v>0</v>
      </c>
      <c r="N300" s="36">
        <v>0</v>
      </c>
      <c r="O300" s="48">
        <v>13403</v>
      </c>
      <c r="P300" s="48" t="s">
        <v>683</v>
      </c>
      <c r="Q300" s="48">
        <v>206</v>
      </c>
      <c r="R300" s="48">
        <v>165</v>
      </c>
      <c r="S300" s="36">
        <v>371</v>
      </c>
    </row>
    <row r="301" spans="1:19" x14ac:dyDescent="0.3">
      <c r="A301" s="36">
        <v>13404</v>
      </c>
      <c r="B301" s="36" t="s">
        <v>684</v>
      </c>
      <c r="C301" s="36">
        <v>963</v>
      </c>
      <c r="D301" s="36">
        <v>85</v>
      </c>
      <c r="E301" s="36">
        <v>27</v>
      </c>
      <c r="F301" s="36">
        <v>150</v>
      </c>
      <c r="G301" s="36">
        <v>582</v>
      </c>
      <c r="H301" s="36">
        <v>88</v>
      </c>
      <c r="I301" s="36">
        <v>610</v>
      </c>
      <c r="J301" s="36">
        <v>45</v>
      </c>
      <c r="K301" s="36">
        <v>4</v>
      </c>
      <c r="L301" s="36">
        <v>426</v>
      </c>
      <c r="M301" s="36">
        <v>426</v>
      </c>
      <c r="N301" s="36">
        <v>109</v>
      </c>
      <c r="O301" s="48">
        <v>13404</v>
      </c>
      <c r="P301" s="48" t="s">
        <v>684</v>
      </c>
      <c r="Q301" s="48">
        <v>1895</v>
      </c>
      <c r="R301" s="48">
        <v>1620</v>
      </c>
      <c r="S301" s="36">
        <v>3515</v>
      </c>
    </row>
    <row r="302" spans="1:19" x14ac:dyDescent="0.3">
      <c r="A302" s="36">
        <v>13501</v>
      </c>
      <c r="B302" s="36" t="s">
        <v>685</v>
      </c>
      <c r="C302" s="36">
        <v>2735</v>
      </c>
      <c r="D302" s="36">
        <v>291</v>
      </c>
      <c r="E302" s="36">
        <v>59</v>
      </c>
      <c r="F302" s="36">
        <v>389</v>
      </c>
      <c r="G302" s="36">
        <v>2446</v>
      </c>
      <c r="H302" s="36">
        <v>0</v>
      </c>
      <c r="I302" s="36">
        <v>1043</v>
      </c>
      <c r="J302" s="36">
        <v>154</v>
      </c>
      <c r="K302" s="36">
        <v>9</v>
      </c>
      <c r="L302" s="36">
        <v>20</v>
      </c>
      <c r="M302" s="36">
        <v>1058</v>
      </c>
      <c r="N302" s="36">
        <v>0</v>
      </c>
      <c r="O302" s="48">
        <v>13501</v>
      </c>
      <c r="P302" s="48" t="s">
        <v>685</v>
      </c>
      <c r="Q302" s="48">
        <v>5920</v>
      </c>
      <c r="R302" s="48">
        <v>2284</v>
      </c>
      <c r="S302" s="36">
        <v>8204</v>
      </c>
    </row>
    <row r="303" spans="1:19" x14ac:dyDescent="0.3">
      <c r="A303" s="36">
        <v>13502</v>
      </c>
      <c r="B303" s="36" t="s">
        <v>686</v>
      </c>
      <c r="C303" s="36" t="s">
        <v>946</v>
      </c>
      <c r="D303" s="36" t="s">
        <v>946</v>
      </c>
      <c r="E303" s="36" t="s">
        <v>946</v>
      </c>
      <c r="F303" s="36" t="s">
        <v>946</v>
      </c>
      <c r="G303" s="36" t="s">
        <v>946</v>
      </c>
      <c r="H303" s="36" t="s">
        <v>946</v>
      </c>
      <c r="I303" s="36" t="s">
        <v>946</v>
      </c>
      <c r="J303" s="36" t="s">
        <v>946</v>
      </c>
      <c r="K303" s="36" t="s">
        <v>946</v>
      </c>
      <c r="L303" s="36" t="s">
        <v>946</v>
      </c>
      <c r="M303" s="36" t="s">
        <v>946</v>
      </c>
      <c r="N303" s="36" t="s">
        <v>946</v>
      </c>
      <c r="O303" s="48">
        <v>13502</v>
      </c>
      <c r="P303" s="48" t="s">
        <v>686</v>
      </c>
      <c r="Q303" s="48">
        <v>0</v>
      </c>
      <c r="R303" s="48">
        <v>0</v>
      </c>
      <c r="S303" s="36">
        <v>0</v>
      </c>
    </row>
    <row r="304" spans="1:19" x14ac:dyDescent="0.3">
      <c r="A304" s="36">
        <v>13503</v>
      </c>
      <c r="B304" s="36" t="s">
        <v>687</v>
      </c>
      <c r="C304" s="36">
        <v>1313</v>
      </c>
      <c r="D304" s="36">
        <v>86</v>
      </c>
      <c r="E304" s="36">
        <v>56</v>
      </c>
      <c r="F304" s="36">
        <v>240</v>
      </c>
      <c r="G304" s="36">
        <v>10</v>
      </c>
      <c r="H304" s="36">
        <v>34</v>
      </c>
      <c r="I304" s="36">
        <v>415</v>
      </c>
      <c r="J304" s="36">
        <v>46</v>
      </c>
      <c r="K304" s="36">
        <v>20</v>
      </c>
      <c r="L304" s="36">
        <v>0</v>
      </c>
      <c r="M304" s="36">
        <v>0</v>
      </c>
      <c r="N304" s="36">
        <v>5</v>
      </c>
      <c r="O304" s="48">
        <v>13503</v>
      </c>
      <c r="P304" s="48" t="s">
        <v>687</v>
      </c>
      <c r="Q304" s="48">
        <v>1739</v>
      </c>
      <c r="R304" s="48">
        <v>486</v>
      </c>
      <c r="S304" s="36">
        <v>2225</v>
      </c>
    </row>
    <row r="305" spans="1:19" x14ac:dyDescent="0.3">
      <c r="A305" s="36">
        <v>13504</v>
      </c>
      <c r="B305" s="36" t="s">
        <v>688</v>
      </c>
      <c r="C305" s="36">
        <v>639</v>
      </c>
      <c r="D305" s="36">
        <v>23</v>
      </c>
      <c r="E305" s="36">
        <v>2</v>
      </c>
      <c r="F305" s="36">
        <v>50</v>
      </c>
      <c r="G305" s="36">
        <v>19</v>
      </c>
      <c r="H305" s="36">
        <v>149</v>
      </c>
      <c r="I305" s="36">
        <v>242</v>
      </c>
      <c r="J305" s="36">
        <v>23</v>
      </c>
      <c r="K305" s="36">
        <v>3</v>
      </c>
      <c r="L305" s="36">
        <v>0</v>
      </c>
      <c r="M305" s="36">
        <v>8</v>
      </c>
      <c r="N305" s="36">
        <v>3</v>
      </c>
      <c r="O305" s="48">
        <v>13504</v>
      </c>
      <c r="P305" s="48" t="s">
        <v>688</v>
      </c>
      <c r="Q305" s="48">
        <v>882</v>
      </c>
      <c r="R305" s="48">
        <v>279</v>
      </c>
      <c r="S305" s="36">
        <v>1161</v>
      </c>
    </row>
    <row r="306" spans="1:19" x14ac:dyDescent="0.3">
      <c r="A306" s="36">
        <v>13505</v>
      </c>
      <c r="B306" s="36" t="s">
        <v>689</v>
      </c>
      <c r="C306" s="36">
        <v>140</v>
      </c>
      <c r="D306" s="36">
        <v>12</v>
      </c>
      <c r="E306" s="36">
        <v>29</v>
      </c>
      <c r="F306" s="36">
        <v>41</v>
      </c>
      <c r="G306" s="36">
        <v>0</v>
      </c>
      <c r="H306" s="36">
        <v>0</v>
      </c>
      <c r="I306" s="36">
        <v>22</v>
      </c>
      <c r="J306" s="36">
        <v>13</v>
      </c>
      <c r="K306" s="36" t="s">
        <v>946</v>
      </c>
      <c r="L306" s="36">
        <v>0</v>
      </c>
      <c r="M306" s="36">
        <v>0</v>
      </c>
      <c r="N306" s="36">
        <v>0</v>
      </c>
      <c r="O306" s="48">
        <v>13505</v>
      </c>
      <c r="P306" s="48" t="s">
        <v>689</v>
      </c>
      <c r="Q306" s="48">
        <v>222</v>
      </c>
      <c r="R306" s="48">
        <v>35</v>
      </c>
      <c r="S306" s="36">
        <v>257</v>
      </c>
    </row>
    <row r="307" spans="1:19" x14ac:dyDescent="0.3">
      <c r="A307" s="36">
        <v>13601</v>
      </c>
      <c r="B307" s="36" t="s">
        <v>690</v>
      </c>
      <c r="C307" s="36">
        <v>2193</v>
      </c>
      <c r="D307" s="36">
        <v>259</v>
      </c>
      <c r="E307" s="36">
        <v>65</v>
      </c>
      <c r="F307" s="36">
        <v>278</v>
      </c>
      <c r="G307" s="36">
        <v>799</v>
      </c>
      <c r="H307" s="36">
        <v>29</v>
      </c>
      <c r="I307" s="36">
        <v>187</v>
      </c>
      <c r="J307" s="36">
        <v>24</v>
      </c>
      <c r="K307" s="36">
        <v>0</v>
      </c>
      <c r="L307" s="36">
        <v>0</v>
      </c>
      <c r="M307" s="36">
        <v>57</v>
      </c>
      <c r="N307" s="36">
        <v>0</v>
      </c>
      <c r="O307" s="48">
        <v>13601</v>
      </c>
      <c r="P307" s="48" t="s">
        <v>690</v>
      </c>
      <c r="Q307" s="48">
        <v>3623</v>
      </c>
      <c r="R307" s="48">
        <v>268</v>
      </c>
      <c r="S307" s="36">
        <v>3891</v>
      </c>
    </row>
    <row r="308" spans="1:19" x14ac:dyDescent="0.3">
      <c r="A308" s="36">
        <v>13602</v>
      </c>
      <c r="B308" s="36" t="s">
        <v>691</v>
      </c>
      <c r="C308" s="36">
        <v>714</v>
      </c>
      <c r="D308" s="36">
        <v>32</v>
      </c>
      <c r="E308" s="36">
        <v>11</v>
      </c>
      <c r="F308" s="36">
        <v>109</v>
      </c>
      <c r="G308" s="36">
        <v>0</v>
      </c>
      <c r="H308" s="36">
        <v>20</v>
      </c>
      <c r="I308" s="36">
        <v>16</v>
      </c>
      <c r="J308" s="36">
        <v>9</v>
      </c>
      <c r="K308" s="36">
        <v>0</v>
      </c>
      <c r="L308" s="36">
        <v>0</v>
      </c>
      <c r="M308" s="36">
        <v>0</v>
      </c>
      <c r="N308" s="36">
        <v>0</v>
      </c>
      <c r="O308" s="48">
        <v>13602</v>
      </c>
      <c r="P308" s="48" t="s">
        <v>691</v>
      </c>
      <c r="Q308" s="48">
        <v>886</v>
      </c>
      <c r="R308" s="48">
        <v>25</v>
      </c>
      <c r="S308" s="36">
        <v>911</v>
      </c>
    </row>
    <row r="309" spans="1:19" x14ac:dyDescent="0.3">
      <c r="A309" s="36">
        <v>13603</v>
      </c>
      <c r="B309" s="36" t="s">
        <v>692</v>
      </c>
      <c r="C309" s="36">
        <v>574</v>
      </c>
      <c r="D309" s="36">
        <v>39</v>
      </c>
      <c r="E309" s="36">
        <v>10</v>
      </c>
      <c r="F309" s="36">
        <v>69</v>
      </c>
      <c r="G309" s="36">
        <v>134</v>
      </c>
      <c r="H309" s="36">
        <v>59</v>
      </c>
      <c r="I309" s="36">
        <v>431</v>
      </c>
      <c r="J309" s="36">
        <v>41</v>
      </c>
      <c r="K309" s="36">
        <v>7</v>
      </c>
      <c r="L309" s="36">
        <v>0</v>
      </c>
      <c r="M309" s="36">
        <v>150</v>
      </c>
      <c r="N309" s="36">
        <v>2</v>
      </c>
      <c r="O309" s="48">
        <v>13603</v>
      </c>
      <c r="P309" s="48" t="s">
        <v>692</v>
      </c>
      <c r="Q309" s="48">
        <v>885</v>
      </c>
      <c r="R309" s="48">
        <v>631</v>
      </c>
      <c r="S309" s="36">
        <v>1516</v>
      </c>
    </row>
    <row r="310" spans="1:19" x14ac:dyDescent="0.3">
      <c r="A310" s="36">
        <v>13604</v>
      </c>
      <c r="B310" s="36" t="s">
        <v>693</v>
      </c>
      <c r="C310" s="36">
        <v>1085</v>
      </c>
      <c r="D310" s="36">
        <v>25</v>
      </c>
      <c r="E310" s="36">
        <v>25</v>
      </c>
      <c r="F310" s="36">
        <v>85</v>
      </c>
      <c r="G310" s="36">
        <v>183</v>
      </c>
      <c r="H310" s="36">
        <v>10</v>
      </c>
      <c r="I310" s="36">
        <v>694</v>
      </c>
      <c r="J310" s="36">
        <v>9</v>
      </c>
      <c r="K310" s="36">
        <v>2</v>
      </c>
      <c r="L310" s="36">
        <v>0</v>
      </c>
      <c r="M310" s="36">
        <v>63</v>
      </c>
      <c r="N310" s="36">
        <v>5</v>
      </c>
      <c r="O310" s="48">
        <v>13604</v>
      </c>
      <c r="P310" s="48" t="s">
        <v>693</v>
      </c>
      <c r="Q310" s="48">
        <v>1413</v>
      </c>
      <c r="R310" s="48">
        <v>773</v>
      </c>
      <c r="S310" s="36">
        <v>2186</v>
      </c>
    </row>
    <row r="311" spans="1:19" x14ac:dyDescent="0.3">
      <c r="A311" s="36">
        <v>13605</v>
      </c>
      <c r="B311" s="36" t="s">
        <v>694</v>
      </c>
      <c r="C311" s="36">
        <v>2299</v>
      </c>
      <c r="D311" s="36">
        <v>237</v>
      </c>
      <c r="E311" s="36">
        <v>50</v>
      </c>
      <c r="F311" s="36">
        <v>267</v>
      </c>
      <c r="G311" s="36">
        <v>890</v>
      </c>
      <c r="H311" s="36">
        <v>120</v>
      </c>
      <c r="I311" s="36">
        <v>31</v>
      </c>
      <c r="J311" s="36">
        <v>3</v>
      </c>
      <c r="K311" s="36">
        <v>1</v>
      </c>
      <c r="L311" s="36">
        <v>0</v>
      </c>
      <c r="M311" s="36">
        <v>12</v>
      </c>
      <c r="N311" s="36">
        <v>5</v>
      </c>
      <c r="O311" s="48">
        <v>13605</v>
      </c>
      <c r="P311" s="48" t="s">
        <v>694</v>
      </c>
      <c r="Q311" s="48">
        <v>3863</v>
      </c>
      <c r="R311" s="48">
        <v>52</v>
      </c>
      <c r="S311" s="36">
        <v>3915</v>
      </c>
    </row>
    <row r="312" spans="1:19" x14ac:dyDescent="0.3">
      <c r="A312" s="36">
        <v>14101</v>
      </c>
      <c r="B312" s="36" t="s">
        <v>700</v>
      </c>
      <c r="C312" s="36">
        <v>7275</v>
      </c>
      <c r="D312" s="36">
        <v>964</v>
      </c>
      <c r="E312" s="36">
        <v>73</v>
      </c>
      <c r="F312" s="36">
        <v>1110</v>
      </c>
      <c r="G312" s="36">
        <v>672</v>
      </c>
      <c r="H312" s="36">
        <v>290</v>
      </c>
      <c r="I312" s="36">
        <v>1793</v>
      </c>
      <c r="J312" s="36">
        <v>351</v>
      </c>
      <c r="K312" s="36">
        <v>9</v>
      </c>
      <c r="L312" s="36">
        <v>29</v>
      </c>
      <c r="M312" s="36">
        <v>12</v>
      </c>
      <c r="N312" s="36">
        <v>9</v>
      </c>
      <c r="O312" s="48">
        <v>14101</v>
      </c>
      <c r="P312" s="48" t="s">
        <v>700</v>
      </c>
      <c r="Q312" s="48">
        <v>10384</v>
      </c>
      <c r="R312" s="48">
        <v>2203</v>
      </c>
      <c r="S312" s="36">
        <v>12587</v>
      </c>
    </row>
    <row r="313" spans="1:19" x14ac:dyDescent="0.3">
      <c r="A313" s="36">
        <v>14102</v>
      </c>
      <c r="B313" s="36" t="s">
        <v>702</v>
      </c>
      <c r="C313" s="36">
        <v>124</v>
      </c>
      <c r="D313" s="36">
        <v>7</v>
      </c>
      <c r="E313" s="36">
        <v>4</v>
      </c>
      <c r="F313" s="36">
        <v>39</v>
      </c>
      <c r="G313" s="36">
        <v>0</v>
      </c>
      <c r="H313" s="36">
        <v>1</v>
      </c>
      <c r="I313" s="36">
        <v>67</v>
      </c>
      <c r="J313" s="36">
        <v>9</v>
      </c>
      <c r="K313" s="36">
        <v>2</v>
      </c>
      <c r="L313" s="36">
        <v>1</v>
      </c>
      <c r="M313" s="36">
        <v>29</v>
      </c>
      <c r="N313" s="36">
        <v>0</v>
      </c>
      <c r="O313" s="48">
        <v>14102</v>
      </c>
      <c r="P313" s="48" t="s">
        <v>702</v>
      </c>
      <c r="Q313" s="48">
        <v>175</v>
      </c>
      <c r="R313" s="48">
        <v>108</v>
      </c>
      <c r="S313" s="36">
        <v>283</v>
      </c>
    </row>
    <row r="314" spans="1:19" x14ac:dyDescent="0.3">
      <c r="A314" s="36">
        <v>14103</v>
      </c>
      <c r="B314" s="36" t="s">
        <v>703</v>
      </c>
      <c r="C314" s="36">
        <v>722</v>
      </c>
      <c r="D314" s="36">
        <v>70</v>
      </c>
      <c r="E314" s="36">
        <v>54</v>
      </c>
      <c r="F314" s="36">
        <v>165</v>
      </c>
      <c r="G314" s="36">
        <v>168</v>
      </c>
      <c r="H314" s="36">
        <v>0</v>
      </c>
      <c r="I314" s="36">
        <v>23</v>
      </c>
      <c r="J314" s="36">
        <v>5</v>
      </c>
      <c r="K314" s="36">
        <v>2</v>
      </c>
      <c r="L314" s="36">
        <v>0</v>
      </c>
      <c r="M314" s="36">
        <v>16</v>
      </c>
      <c r="N314" s="36">
        <v>0</v>
      </c>
      <c r="O314" s="48">
        <v>14103</v>
      </c>
      <c r="P314" s="48" t="s">
        <v>703</v>
      </c>
      <c r="Q314" s="48">
        <v>1179</v>
      </c>
      <c r="R314" s="48">
        <v>46</v>
      </c>
      <c r="S314" s="36">
        <v>1225</v>
      </c>
    </row>
    <row r="315" spans="1:19" x14ac:dyDescent="0.3">
      <c r="A315" s="36">
        <v>14104</v>
      </c>
      <c r="B315" s="36" t="s">
        <v>704</v>
      </c>
      <c r="C315" s="36">
        <v>404</v>
      </c>
      <c r="D315" s="36">
        <v>20</v>
      </c>
      <c r="E315" s="36">
        <v>8</v>
      </c>
      <c r="F315" s="36">
        <v>77</v>
      </c>
      <c r="G315" s="36">
        <v>0</v>
      </c>
      <c r="H315" s="36">
        <v>90</v>
      </c>
      <c r="I315" s="36">
        <v>156</v>
      </c>
      <c r="J315" s="36">
        <v>23</v>
      </c>
      <c r="K315" s="36">
        <v>0</v>
      </c>
      <c r="L315" s="36">
        <v>3</v>
      </c>
      <c r="M315" s="36">
        <v>0</v>
      </c>
      <c r="N315" s="36">
        <v>77</v>
      </c>
      <c r="O315" s="48">
        <v>14104</v>
      </c>
      <c r="P315" s="48" t="s">
        <v>704</v>
      </c>
      <c r="Q315" s="48">
        <v>599</v>
      </c>
      <c r="R315" s="48">
        <v>259</v>
      </c>
      <c r="S315" s="36">
        <v>858</v>
      </c>
    </row>
    <row r="316" spans="1:19" x14ac:dyDescent="0.3">
      <c r="A316" s="36">
        <v>14105</v>
      </c>
      <c r="B316" s="36" t="s">
        <v>705</v>
      </c>
      <c r="C316" s="36">
        <v>115</v>
      </c>
      <c r="D316" s="36">
        <v>9</v>
      </c>
      <c r="E316" s="36">
        <v>5</v>
      </c>
      <c r="F316" s="36">
        <v>28</v>
      </c>
      <c r="G316" s="36">
        <v>1</v>
      </c>
      <c r="H316" s="36">
        <v>0</v>
      </c>
      <c r="I316" s="36">
        <v>42</v>
      </c>
      <c r="J316" s="36">
        <v>14</v>
      </c>
      <c r="K316" s="36">
        <v>6</v>
      </c>
      <c r="L316" s="36">
        <v>2</v>
      </c>
      <c r="M316" s="36">
        <v>0</v>
      </c>
      <c r="N316" s="36">
        <v>0</v>
      </c>
      <c r="O316" s="48">
        <v>14105</v>
      </c>
      <c r="P316" s="48" t="s">
        <v>705</v>
      </c>
      <c r="Q316" s="48">
        <v>158</v>
      </c>
      <c r="R316" s="48">
        <v>64</v>
      </c>
      <c r="S316" s="36">
        <v>222</v>
      </c>
    </row>
    <row r="317" spans="1:19" x14ac:dyDescent="0.3">
      <c r="A317" s="36">
        <v>14106</v>
      </c>
      <c r="B317" s="36" t="s">
        <v>706</v>
      </c>
      <c r="C317" s="36">
        <v>240</v>
      </c>
      <c r="D317" s="36">
        <v>22</v>
      </c>
      <c r="E317" s="36">
        <v>26</v>
      </c>
      <c r="F317" s="36">
        <v>125</v>
      </c>
      <c r="G317" s="36">
        <v>97</v>
      </c>
      <c r="H317" s="36">
        <v>30</v>
      </c>
      <c r="I317" s="36">
        <v>116</v>
      </c>
      <c r="J317" s="36">
        <v>45</v>
      </c>
      <c r="K317" s="36">
        <v>8</v>
      </c>
      <c r="L317" s="36">
        <v>11</v>
      </c>
      <c r="M317" s="36">
        <v>108</v>
      </c>
      <c r="N317" s="36">
        <v>0</v>
      </c>
      <c r="O317" s="48">
        <v>14106</v>
      </c>
      <c r="P317" s="48" t="s">
        <v>706</v>
      </c>
      <c r="Q317" s="48">
        <v>540</v>
      </c>
      <c r="R317" s="48">
        <v>288</v>
      </c>
      <c r="S317" s="36">
        <v>828</v>
      </c>
    </row>
    <row r="318" spans="1:19" x14ac:dyDescent="0.3">
      <c r="A318" s="36">
        <v>14107</v>
      </c>
      <c r="B318" s="36" t="s">
        <v>707</v>
      </c>
      <c r="C318" s="36">
        <v>393</v>
      </c>
      <c r="D318" s="36">
        <v>27</v>
      </c>
      <c r="E318" s="36">
        <v>43</v>
      </c>
      <c r="F318" s="36">
        <v>95</v>
      </c>
      <c r="G318" s="36">
        <v>0</v>
      </c>
      <c r="H318" s="36">
        <v>2</v>
      </c>
      <c r="I318" s="36">
        <v>107</v>
      </c>
      <c r="J318" s="36">
        <v>7</v>
      </c>
      <c r="K318" s="36">
        <v>8</v>
      </c>
      <c r="L318" s="36">
        <v>0</v>
      </c>
      <c r="M318" s="36">
        <v>0</v>
      </c>
      <c r="N318" s="36">
        <v>0</v>
      </c>
      <c r="O318" s="48">
        <v>14107</v>
      </c>
      <c r="P318" s="48" t="s">
        <v>707</v>
      </c>
      <c r="Q318" s="48">
        <v>560</v>
      </c>
      <c r="R318" s="48">
        <v>122</v>
      </c>
      <c r="S318" s="36">
        <v>682</v>
      </c>
    </row>
    <row r="319" spans="1:19" x14ac:dyDescent="0.3">
      <c r="A319" s="36">
        <v>14108</v>
      </c>
      <c r="B319" s="36" t="s">
        <v>708</v>
      </c>
      <c r="C319" s="36">
        <v>1832</v>
      </c>
      <c r="D319" s="36">
        <v>100</v>
      </c>
      <c r="E319" s="36">
        <v>80</v>
      </c>
      <c r="F319" s="36">
        <v>441</v>
      </c>
      <c r="G319" s="36">
        <v>90</v>
      </c>
      <c r="H319" s="36">
        <v>102</v>
      </c>
      <c r="I319" s="36">
        <v>370</v>
      </c>
      <c r="J319" s="36">
        <v>35</v>
      </c>
      <c r="K319" s="36">
        <v>14</v>
      </c>
      <c r="L319" s="36">
        <v>6</v>
      </c>
      <c r="M319" s="36">
        <v>18</v>
      </c>
      <c r="N319" s="36">
        <v>0</v>
      </c>
      <c r="O319" s="48">
        <v>14108</v>
      </c>
      <c r="P319" s="48" t="s">
        <v>708</v>
      </c>
      <c r="Q319" s="48">
        <v>2645</v>
      </c>
      <c r="R319" s="48">
        <v>443</v>
      </c>
      <c r="S319" s="36">
        <v>3088</v>
      </c>
    </row>
    <row r="320" spans="1:19" x14ac:dyDescent="0.3">
      <c r="A320" s="36">
        <v>14201</v>
      </c>
      <c r="B320" s="36" t="s">
        <v>701</v>
      </c>
      <c r="C320" s="36" t="s">
        <v>946</v>
      </c>
      <c r="D320" s="36" t="s">
        <v>946</v>
      </c>
      <c r="E320" s="36" t="s">
        <v>946</v>
      </c>
      <c r="F320" s="36" t="s">
        <v>946</v>
      </c>
      <c r="G320" s="36" t="s">
        <v>946</v>
      </c>
      <c r="H320" s="36" t="s">
        <v>946</v>
      </c>
      <c r="I320" s="36" t="s">
        <v>946</v>
      </c>
      <c r="J320" s="36" t="s">
        <v>946</v>
      </c>
      <c r="K320" s="36" t="s">
        <v>946</v>
      </c>
      <c r="L320" s="36" t="s">
        <v>946</v>
      </c>
      <c r="M320" s="36" t="s">
        <v>946</v>
      </c>
      <c r="N320" s="36" t="s">
        <v>946</v>
      </c>
      <c r="O320" s="48">
        <v>14201</v>
      </c>
      <c r="P320" s="48" t="s">
        <v>701</v>
      </c>
      <c r="Q320" s="48">
        <v>0</v>
      </c>
      <c r="R320" s="48">
        <v>0</v>
      </c>
      <c r="S320" s="36">
        <v>0</v>
      </c>
    </row>
    <row r="321" spans="1:19" x14ac:dyDescent="0.3">
      <c r="A321" s="36">
        <v>14202</v>
      </c>
      <c r="B321" s="36" t="s">
        <v>697</v>
      </c>
      <c r="C321" s="36">
        <v>433</v>
      </c>
      <c r="D321" s="36">
        <v>55</v>
      </c>
      <c r="E321" s="36">
        <v>44</v>
      </c>
      <c r="F321" s="36">
        <v>141</v>
      </c>
      <c r="G321" s="36">
        <v>0</v>
      </c>
      <c r="H321" s="36">
        <v>91</v>
      </c>
      <c r="I321" s="36">
        <v>10</v>
      </c>
      <c r="J321" s="36">
        <v>1</v>
      </c>
      <c r="K321" s="36">
        <v>2</v>
      </c>
      <c r="L321" s="36">
        <v>0</v>
      </c>
      <c r="M321" s="36">
        <v>0</v>
      </c>
      <c r="N321" s="36">
        <v>0</v>
      </c>
      <c r="O321" s="48">
        <v>14202</v>
      </c>
      <c r="P321" s="48" t="s">
        <v>697</v>
      </c>
      <c r="Q321" s="48">
        <v>764</v>
      </c>
      <c r="R321" s="48">
        <v>13</v>
      </c>
      <c r="S321" s="36">
        <v>777</v>
      </c>
    </row>
    <row r="322" spans="1:19" x14ac:dyDescent="0.3">
      <c r="A322" s="36">
        <v>14203</v>
      </c>
      <c r="B322" s="36" t="s">
        <v>698</v>
      </c>
      <c r="C322" s="36">
        <v>731</v>
      </c>
      <c r="D322" s="36">
        <v>44</v>
      </c>
      <c r="E322" s="36">
        <v>0</v>
      </c>
      <c r="F322" s="36">
        <v>84</v>
      </c>
      <c r="G322" s="36">
        <v>11</v>
      </c>
      <c r="H322" s="36">
        <v>11</v>
      </c>
      <c r="I322" s="36">
        <v>207</v>
      </c>
      <c r="J322" s="36">
        <v>19</v>
      </c>
      <c r="K322" s="36">
        <v>0</v>
      </c>
      <c r="L322" s="36">
        <v>0</v>
      </c>
      <c r="M322" s="36">
        <v>2</v>
      </c>
      <c r="N322" s="36">
        <v>2</v>
      </c>
      <c r="O322" s="48">
        <v>14203</v>
      </c>
      <c r="P322" s="48" t="s">
        <v>698</v>
      </c>
      <c r="Q322" s="48">
        <v>881</v>
      </c>
      <c r="R322" s="48">
        <v>230</v>
      </c>
      <c r="S322" s="36">
        <v>1111</v>
      </c>
    </row>
    <row r="323" spans="1:19" x14ac:dyDescent="0.3">
      <c r="A323" s="36">
        <v>14204</v>
      </c>
      <c r="B323" s="36" t="s">
        <v>699</v>
      </c>
      <c r="C323" s="36">
        <v>1340</v>
      </c>
      <c r="D323" s="36">
        <v>101</v>
      </c>
      <c r="E323" s="36">
        <v>19</v>
      </c>
      <c r="F323" s="36">
        <v>351</v>
      </c>
      <c r="G323" s="36">
        <v>0</v>
      </c>
      <c r="H323" s="36">
        <v>0</v>
      </c>
      <c r="I323" s="36">
        <v>267</v>
      </c>
      <c r="J323" s="36">
        <v>74</v>
      </c>
      <c r="K323" s="36">
        <v>1</v>
      </c>
      <c r="L323" s="36">
        <v>0</v>
      </c>
      <c r="M323" s="36">
        <v>0</v>
      </c>
      <c r="N323" s="36">
        <v>0</v>
      </c>
      <c r="O323" s="48">
        <v>14204</v>
      </c>
      <c r="P323" s="48" t="s">
        <v>699</v>
      </c>
      <c r="Q323" s="48">
        <v>1811</v>
      </c>
      <c r="R323" s="48">
        <v>342</v>
      </c>
      <c r="S323" s="36">
        <v>2153</v>
      </c>
    </row>
    <row r="324" spans="1:19" x14ac:dyDescent="0.3">
      <c r="A324" s="36">
        <v>15101</v>
      </c>
      <c r="B324" s="36" t="s">
        <v>709</v>
      </c>
      <c r="C324" s="36">
        <v>3415</v>
      </c>
      <c r="D324" s="36">
        <v>668</v>
      </c>
      <c r="E324" s="36">
        <v>42</v>
      </c>
      <c r="F324" s="36">
        <v>495</v>
      </c>
      <c r="G324" s="36">
        <v>1548</v>
      </c>
      <c r="H324" s="36">
        <v>1831</v>
      </c>
      <c r="I324" s="36">
        <v>475</v>
      </c>
      <c r="J324" s="36">
        <v>167</v>
      </c>
      <c r="K324" s="36">
        <v>7</v>
      </c>
      <c r="L324" s="36">
        <v>4</v>
      </c>
      <c r="M324" s="36">
        <v>566</v>
      </c>
      <c r="N324" s="36">
        <v>382</v>
      </c>
      <c r="O324" s="48">
        <v>15101</v>
      </c>
      <c r="P324" s="48" t="s">
        <v>709</v>
      </c>
      <c r="Q324" s="48">
        <v>7999</v>
      </c>
      <c r="R324" s="48">
        <v>1601</v>
      </c>
      <c r="S324" s="36">
        <v>9600</v>
      </c>
    </row>
    <row r="325" spans="1:19" x14ac:dyDescent="0.3">
      <c r="A325" s="36">
        <v>15102</v>
      </c>
      <c r="B325" s="36" t="s">
        <v>710</v>
      </c>
      <c r="C325" s="36" t="s">
        <v>946</v>
      </c>
      <c r="D325" s="36" t="s">
        <v>946</v>
      </c>
      <c r="E325" s="36" t="s">
        <v>946</v>
      </c>
      <c r="F325" s="36" t="s">
        <v>946</v>
      </c>
      <c r="G325" s="36" t="s">
        <v>946</v>
      </c>
      <c r="H325" s="36" t="s">
        <v>946</v>
      </c>
      <c r="I325" s="36" t="s">
        <v>946</v>
      </c>
      <c r="J325" s="36" t="s">
        <v>946</v>
      </c>
      <c r="K325" s="36" t="s">
        <v>946</v>
      </c>
      <c r="L325" s="36" t="s">
        <v>946</v>
      </c>
      <c r="M325" s="36" t="s">
        <v>946</v>
      </c>
      <c r="N325" s="36" t="s">
        <v>946</v>
      </c>
      <c r="O325" s="48">
        <v>15102</v>
      </c>
      <c r="P325" s="48" t="s">
        <v>710</v>
      </c>
      <c r="Q325" s="48">
        <v>0</v>
      </c>
      <c r="R325" s="48">
        <v>0</v>
      </c>
      <c r="S325" s="36">
        <v>0</v>
      </c>
    </row>
    <row r="326" spans="1:19" x14ac:dyDescent="0.3">
      <c r="A326" s="36">
        <v>15201</v>
      </c>
      <c r="B326" s="36" t="s">
        <v>711</v>
      </c>
      <c r="C326" s="36" t="s">
        <v>946</v>
      </c>
      <c r="D326" s="36" t="s">
        <v>946</v>
      </c>
      <c r="E326" s="36" t="s">
        <v>946</v>
      </c>
      <c r="F326" s="36" t="s">
        <v>946</v>
      </c>
      <c r="G326" s="36" t="s">
        <v>946</v>
      </c>
      <c r="H326" s="36" t="s">
        <v>946</v>
      </c>
      <c r="I326" s="36" t="s">
        <v>946</v>
      </c>
      <c r="J326" s="36" t="s">
        <v>946</v>
      </c>
      <c r="K326" s="36" t="s">
        <v>946</v>
      </c>
      <c r="L326" s="36" t="s">
        <v>946</v>
      </c>
      <c r="M326" s="36" t="s">
        <v>946</v>
      </c>
      <c r="N326" s="36" t="s">
        <v>946</v>
      </c>
      <c r="O326" s="48">
        <v>15201</v>
      </c>
      <c r="P326" s="48" t="s">
        <v>711</v>
      </c>
      <c r="Q326" s="48">
        <v>0</v>
      </c>
      <c r="R326" s="48">
        <v>0</v>
      </c>
      <c r="S326" s="36">
        <v>0</v>
      </c>
    </row>
    <row r="327" spans="1:19" x14ac:dyDescent="0.3">
      <c r="A327" s="36">
        <v>15202</v>
      </c>
      <c r="B327" s="36" t="s">
        <v>712</v>
      </c>
      <c r="C327" s="36">
        <v>4</v>
      </c>
      <c r="D327" s="36">
        <v>0</v>
      </c>
      <c r="E327" s="36">
        <v>0</v>
      </c>
      <c r="F327" s="36">
        <v>0</v>
      </c>
      <c r="G327" s="36">
        <v>0</v>
      </c>
      <c r="H327" s="36">
        <v>1</v>
      </c>
      <c r="I327" s="36">
        <v>0</v>
      </c>
      <c r="J327" s="36">
        <v>0</v>
      </c>
      <c r="K327" s="36">
        <v>0</v>
      </c>
      <c r="L327" s="36">
        <v>0</v>
      </c>
      <c r="M327" s="36">
        <v>0</v>
      </c>
      <c r="N327" s="36">
        <v>0</v>
      </c>
      <c r="O327" s="48">
        <v>15202</v>
      </c>
      <c r="P327" s="48" t="s">
        <v>712</v>
      </c>
      <c r="Q327" s="48">
        <v>5</v>
      </c>
      <c r="R327" s="48">
        <v>0</v>
      </c>
      <c r="S327" s="36">
        <v>5</v>
      </c>
    </row>
    <row r="328" spans="1:19" x14ac:dyDescent="0.3">
      <c r="A328" s="36">
        <v>16101</v>
      </c>
      <c r="B328" s="36" t="s">
        <v>713</v>
      </c>
      <c r="C328" s="36">
        <v>10491</v>
      </c>
      <c r="D328" s="36">
        <v>956</v>
      </c>
      <c r="E328" s="36">
        <v>1290</v>
      </c>
      <c r="F328" s="36">
        <v>1422</v>
      </c>
      <c r="G328" s="36">
        <v>48</v>
      </c>
      <c r="H328" s="36">
        <v>1068</v>
      </c>
      <c r="I328" s="36">
        <v>2909</v>
      </c>
      <c r="J328" s="36">
        <v>335</v>
      </c>
      <c r="K328" s="36">
        <v>246</v>
      </c>
      <c r="L328" s="36">
        <v>2</v>
      </c>
      <c r="M328" s="36">
        <v>0</v>
      </c>
      <c r="N328" s="36">
        <v>52</v>
      </c>
      <c r="O328" s="48">
        <v>16101</v>
      </c>
      <c r="P328" s="48" t="s">
        <v>713</v>
      </c>
      <c r="Q328" s="48">
        <v>15275</v>
      </c>
      <c r="R328" s="48">
        <v>3544</v>
      </c>
      <c r="S328" s="36">
        <v>18819</v>
      </c>
    </row>
    <row r="329" spans="1:19" x14ac:dyDescent="0.3">
      <c r="A329" s="36">
        <v>16102</v>
      </c>
      <c r="B329" s="36" t="s">
        <v>714</v>
      </c>
      <c r="C329" s="36">
        <v>949</v>
      </c>
      <c r="D329" s="36">
        <v>93</v>
      </c>
      <c r="E329" s="36">
        <v>72</v>
      </c>
      <c r="F329" s="36">
        <v>259</v>
      </c>
      <c r="G329" s="36">
        <v>98</v>
      </c>
      <c r="H329" s="36">
        <v>15</v>
      </c>
      <c r="I329" s="36">
        <v>31</v>
      </c>
      <c r="J329" s="36">
        <v>47</v>
      </c>
      <c r="K329" s="36">
        <v>5</v>
      </c>
      <c r="L329" s="36">
        <v>0</v>
      </c>
      <c r="M329" s="36">
        <v>17</v>
      </c>
      <c r="N329" s="36">
        <v>0</v>
      </c>
      <c r="O329" s="48">
        <v>16102</v>
      </c>
      <c r="P329" s="48" t="s">
        <v>714</v>
      </c>
      <c r="Q329" s="48">
        <v>1486</v>
      </c>
      <c r="R329" s="48">
        <v>100</v>
      </c>
      <c r="S329" s="36">
        <v>1586</v>
      </c>
    </row>
    <row r="330" spans="1:19" x14ac:dyDescent="0.3">
      <c r="A330" s="36">
        <v>16103</v>
      </c>
      <c r="B330" s="36" t="s">
        <v>718</v>
      </c>
      <c r="C330" s="36">
        <v>884</v>
      </c>
      <c r="D330" s="36">
        <v>111</v>
      </c>
      <c r="E330" s="36">
        <v>112</v>
      </c>
      <c r="F330" s="36">
        <v>156</v>
      </c>
      <c r="G330" s="36">
        <v>0</v>
      </c>
      <c r="H330" s="36">
        <v>73</v>
      </c>
      <c r="I330" s="36">
        <v>300</v>
      </c>
      <c r="J330" s="36">
        <v>73</v>
      </c>
      <c r="K330" s="36">
        <v>27</v>
      </c>
      <c r="L330" s="36">
        <v>20</v>
      </c>
      <c r="M330" s="36">
        <v>0</v>
      </c>
      <c r="N330" s="36">
        <v>8</v>
      </c>
      <c r="O330" s="48">
        <v>16103</v>
      </c>
      <c r="P330" s="48" t="s">
        <v>718</v>
      </c>
      <c r="Q330" s="48">
        <v>1336</v>
      </c>
      <c r="R330" s="48">
        <v>428</v>
      </c>
      <c r="S330" s="36">
        <v>1764</v>
      </c>
    </row>
    <row r="331" spans="1:19" x14ac:dyDescent="0.3">
      <c r="A331" s="36">
        <v>16104</v>
      </c>
      <c r="B331" s="36" t="s">
        <v>719</v>
      </c>
      <c r="C331" s="36">
        <v>242</v>
      </c>
      <c r="D331" s="36">
        <v>33</v>
      </c>
      <c r="E331" s="36">
        <v>23</v>
      </c>
      <c r="F331" s="36">
        <v>41</v>
      </c>
      <c r="G331" s="36">
        <v>0</v>
      </c>
      <c r="H331" s="36">
        <v>18</v>
      </c>
      <c r="I331" s="36">
        <v>34</v>
      </c>
      <c r="J331" s="36">
        <v>9</v>
      </c>
      <c r="K331" s="36">
        <v>5</v>
      </c>
      <c r="L331" s="36">
        <v>0</v>
      </c>
      <c r="M331" s="36">
        <v>0</v>
      </c>
      <c r="N331" s="36">
        <v>0</v>
      </c>
      <c r="O331" s="48">
        <v>16104</v>
      </c>
      <c r="P331" s="48" t="s">
        <v>719</v>
      </c>
      <c r="Q331" s="48">
        <v>357</v>
      </c>
      <c r="R331" s="48">
        <v>48</v>
      </c>
      <c r="S331" s="36">
        <v>405</v>
      </c>
    </row>
    <row r="332" spans="1:19" x14ac:dyDescent="0.3">
      <c r="A332" s="36">
        <v>16105</v>
      </c>
      <c r="B332" s="36" t="s">
        <v>722</v>
      </c>
      <c r="C332" s="36">
        <v>210</v>
      </c>
      <c r="D332" s="36">
        <v>8</v>
      </c>
      <c r="E332" s="36">
        <v>9</v>
      </c>
      <c r="F332" s="36">
        <v>54</v>
      </c>
      <c r="G332" s="36">
        <v>43</v>
      </c>
      <c r="H332" s="36">
        <v>0</v>
      </c>
      <c r="I332" s="36">
        <v>63</v>
      </c>
      <c r="J332" s="36">
        <v>4</v>
      </c>
      <c r="K332" s="36">
        <v>2</v>
      </c>
      <c r="L332" s="36">
        <v>3</v>
      </c>
      <c r="M332" s="36">
        <v>21</v>
      </c>
      <c r="N332" s="36">
        <v>0</v>
      </c>
      <c r="O332" s="48">
        <v>16105</v>
      </c>
      <c r="P332" s="48" t="s">
        <v>722</v>
      </c>
      <c r="Q332" s="48">
        <v>324</v>
      </c>
      <c r="R332" s="48">
        <v>93</v>
      </c>
      <c r="S332" s="36">
        <v>417</v>
      </c>
    </row>
    <row r="333" spans="1:19" x14ac:dyDescent="0.3">
      <c r="A333" s="36">
        <v>16106</v>
      </c>
      <c r="B333" s="36" t="s">
        <v>723</v>
      </c>
      <c r="C333" s="36">
        <v>344</v>
      </c>
      <c r="D333" s="36">
        <v>29</v>
      </c>
      <c r="E333" s="36">
        <v>0</v>
      </c>
      <c r="F333" s="36">
        <v>153</v>
      </c>
      <c r="G333" s="36">
        <v>0</v>
      </c>
      <c r="H333" s="36">
        <v>15</v>
      </c>
      <c r="I333" s="36">
        <v>33</v>
      </c>
      <c r="J333" s="36">
        <v>13</v>
      </c>
      <c r="K333" s="36">
        <v>0</v>
      </c>
      <c r="L333" s="36">
        <v>2</v>
      </c>
      <c r="M333" s="36">
        <v>0</v>
      </c>
      <c r="N333" s="36">
        <v>3</v>
      </c>
      <c r="O333" s="48">
        <v>16106</v>
      </c>
      <c r="P333" s="48" t="s">
        <v>723</v>
      </c>
      <c r="Q333" s="48">
        <v>541</v>
      </c>
      <c r="R333" s="48">
        <v>51</v>
      </c>
      <c r="S333" s="36">
        <v>592</v>
      </c>
    </row>
    <row r="334" spans="1:19" x14ac:dyDescent="0.3">
      <c r="A334" s="36">
        <v>16107</v>
      </c>
      <c r="B334" s="36" t="s">
        <v>725</v>
      </c>
      <c r="C334" s="36">
        <v>400</v>
      </c>
      <c r="D334" s="36">
        <v>40</v>
      </c>
      <c r="E334" s="36">
        <v>16</v>
      </c>
      <c r="F334" s="36">
        <v>147</v>
      </c>
      <c r="G334" s="36">
        <v>115</v>
      </c>
      <c r="H334" s="36">
        <v>41</v>
      </c>
      <c r="I334" s="36">
        <v>127</v>
      </c>
      <c r="J334" s="36">
        <v>12</v>
      </c>
      <c r="K334" s="36">
        <v>3</v>
      </c>
      <c r="L334" s="36">
        <v>1</v>
      </c>
      <c r="M334" s="36">
        <v>23</v>
      </c>
      <c r="N334" s="36">
        <v>4</v>
      </c>
      <c r="O334" s="48">
        <v>16107</v>
      </c>
      <c r="P334" s="48" t="s">
        <v>725</v>
      </c>
      <c r="Q334" s="48">
        <v>759</v>
      </c>
      <c r="R334" s="48">
        <v>170</v>
      </c>
      <c r="S334" s="36">
        <v>929</v>
      </c>
    </row>
    <row r="335" spans="1:19" x14ac:dyDescent="0.3">
      <c r="A335" s="36">
        <v>16108</v>
      </c>
      <c r="B335" s="36" t="s">
        <v>729</v>
      </c>
      <c r="C335" s="36" t="s">
        <v>946</v>
      </c>
      <c r="D335" s="36" t="s">
        <v>946</v>
      </c>
      <c r="E335" s="36" t="s">
        <v>946</v>
      </c>
      <c r="F335" s="36" t="s">
        <v>946</v>
      </c>
      <c r="G335" s="36" t="s">
        <v>946</v>
      </c>
      <c r="H335" s="36" t="s">
        <v>946</v>
      </c>
      <c r="I335" s="36" t="s">
        <v>946</v>
      </c>
      <c r="J335" s="36" t="s">
        <v>946</v>
      </c>
      <c r="K335" s="36" t="s">
        <v>946</v>
      </c>
      <c r="L335" s="36" t="s">
        <v>946</v>
      </c>
      <c r="M335" s="36" t="s">
        <v>946</v>
      </c>
      <c r="N335" s="36" t="s">
        <v>946</v>
      </c>
      <c r="O335" s="48">
        <v>16108</v>
      </c>
      <c r="P335" s="48" t="s">
        <v>729</v>
      </c>
      <c r="Q335" s="48">
        <v>0</v>
      </c>
      <c r="R335" s="48">
        <v>0</v>
      </c>
      <c r="S335" s="36">
        <v>0</v>
      </c>
    </row>
    <row r="336" spans="1:19" x14ac:dyDescent="0.3">
      <c r="A336" s="36">
        <v>16109</v>
      </c>
      <c r="B336" s="36" t="s">
        <v>732</v>
      </c>
      <c r="C336" s="36">
        <v>237</v>
      </c>
      <c r="D336" s="36">
        <v>39</v>
      </c>
      <c r="E336" s="36">
        <v>14</v>
      </c>
      <c r="F336" s="36">
        <v>45</v>
      </c>
      <c r="G336" s="36">
        <v>152</v>
      </c>
      <c r="H336" s="36">
        <v>44</v>
      </c>
      <c r="I336" s="36">
        <v>34</v>
      </c>
      <c r="J336" s="36">
        <v>21</v>
      </c>
      <c r="K336" s="36">
        <v>2</v>
      </c>
      <c r="L336" s="36">
        <v>2</v>
      </c>
      <c r="M336" s="36">
        <v>34</v>
      </c>
      <c r="N336" s="36">
        <v>5</v>
      </c>
      <c r="O336" s="48">
        <v>16109</v>
      </c>
      <c r="P336" s="48" t="s">
        <v>732</v>
      </c>
      <c r="Q336" s="48">
        <v>531</v>
      </c>
      <c r="R336" s="48">
        <v>98</v>
      </c>
      <c r="S336" s="36">
        <v>629</v>
      </c>
    </row>
    <row r="337" spans="1:19" x14ac:dyDescent="0.3">
      <c r="A337" s="36">
        <v>16201</v>
      </c>
      <c r="B337" s="36" t="s">
        <v>726</v>
      </c>
      <c r="C337" s="36">
        <v>582</v>
      </c>
      <c r="D337" s="36">
        <v>109</v>
      </c>
      <c r="E337" s="36">
        <v>35</v>
      </c>
      <c r="F337" s="36">
        <v>115</v>
      </c>
      <c r="G337" s="36">
        <v>44</v>
      </c>
      <c r="H337" s="36">
        <v>9</v>
      </c>
      <c r="I337" s="36">
        <v>126</v>
      </c>
      <c r="J337" s="36">
        <v>25</v>
      </c>
      <c r="K337" s="36">
        <v>1</v>
      </c>
      <c r="L337" s="36">
        <v>0</v>
      </c>
      <c r="M337" s="36">
        <v>7</v>
      </c>
      <c r="N337" s="36">
        <v>0</v>
      </c>
      <c r="O337" s="48">
        <v>16201</v>
      </c>
      <c r="P337" s="48" t="s">
        <v>726</v>
      </c>
      <c r="Q337" s="48">
        <v>894</v>
      </c>
      <c r="R337" s="48">
        <v>159</v>
      </c>
      <c r="S337" s="36">
        <v>1053</v>
      </c>
    </row>
    <row r="338" spans="1:19" x14ac:dyDescent="0.3">
      <c r="A338" s="36">
        <v>16202</v>
      </c>
      <c r="B338" s="36" t="s">
        <v>715</v>
      </c>
      <c r="C338" s="36" t="s">
        <v>946</v>
      </c>
      <c r="D338" s="36" t="s">
        <v>946</v>
      </c>
      <c r="E338" s="36" t="s">
        <v>946</v>
      </c>
      <c r="F338" s="36" t="s">
        <v>946</v>
      </c>
      <c r="G338" s="36" t="s">
        <v>946</v>
      </c>
      <c r="H338" s="36" t="s">
        <v>946</v>
      </c>
      <c r="I338" s="36" t="s">
        <v>946</v>
      </c>
      <c r="J338" s="36" t="s">
        <v>946</v>
      </c>
      <c r="K338" s="36" t="s">
        <v>946</v>
      </c>
      <c r="L338" s="36" t="s">
        <v>946</v>
      </c>
      <c r="M338" s="36" t="s">
        <v>946</v>
      </c>
      <c r="N338" s="36" t="s">
        <v>946</v>
      </c>
      <c r="O338" s="48">
        <v>16202</v>
      </c>
      <c r="P338" s="48" t="s">
        <v>715</v>
      </c>
      <c r="Q338" s="48">
        <v>0</v>
      </c>
      <c r="R338" s="48">
        <v>0</v>
      </c>
      <c r="S338" s="36">
        <v>0</v>
      </c>
    </row>
    <row r="339" spans="1:19" x14ac:dyDescent="0.3">
      <c r="A339" s="36">
        <v>16203</v>
      </c>
      <c r="B339" s="36" t="s">
        <v>716</v>
      </c>
      <c r="C339" s="36">
        <v>657</v>
      </c>
      <c r="D339" s="36">
        <v>109</v>
      </c>
      <c r="E339" s="36">
        <v>24</v>
      </c>
      <c r="F339" s="36">
        <v>175</v>
      </c>
      <c r="G339" s="36">
        <v>30</v>
      </c>
      <c r="H339" s="36">
        <v>6</v>
      </c>
      <c r="I339" s="36">
        <v>83</v>
      </c>
      <c r="J339" s="36">
        <v>22</v>
      </c>
      <c r="K339" s="36">
        <v>0</v>
      </c>
      <c r="L339" s="36">
        <v>3</v>
      </c>
      <c r="M339" s="36">
        <v>11</v>
      </c>
      <c r="N339" s="36">
        <v>0</v>
      </c>
      <c r="O339" s="48">
        <v>16203</v>
      </c>
      <c r="P339" s="48" t="s">
        <v>716</v>
      </c>
      <c r="Q339" s="48">
        <v>1001</v>
      </c>
      <c r="R339" s="48">
        <v>119</v>
      </c>
      <c r="S339" s="36">
        <v>1120</v>
      </c>
    </row>
    <row r="340" spans="1:19" x14ac:dyDescent="0.3">
      <c r="A340" s="36">
        <v>16204</v>
      </c>
      <c r="B340" s="36" t="s">
        <v>720</v>
      </c>
      <c r="C340" s="36">
        <v>39</v>
      </c>
      <c r="D340" s="36">
        <v>1</v>
      </c>
      <c r="E340" s="36">
        <v>2</v>
      </c>
      <c r="F340" s="36">
        <v>23</v>
      </c>
      <c r="G340" s="36">
        <v>0</v>
      </c>
      <c r="H340" s="36">
        <v>30</v>
      </c>
      <c r="I340" s="36">
        <v>3</v>
      </c>
      <c r="J340" s="36">
        <v>0</v>
      </c>
      <c r="K340" s="36">
        <v>1</v>
      </c>
      <c r="L340" s="36">
        <v>0</v>
      </c>
      <c r="M340" s="36">
        <v>3</v>
      </c>
      <c r="N340" s="36">
        <v>0</v>
      </c>
      <c r="O340" s="48">
        <v>16204</v>
      </c>
      <c r="P340" s="48" t="s">
        <v>720</v>
      </c>
      <c r="Q340" s="48">
        <v>95</v>
      </c>
      <c r="R340" s="48">
        <v>7</v>
      </c>
      <c r="S340" s="36">
        <v>102</v>
      </c>
    </row>
    <row r="341" spans="1:19" x14ac:dyDescent="0.3">
      <c r="A341" s="36">
        <v>16205</v>
      </c>
      <c r="B341" s="36" t="s">
        <v>724</v>
      </c>
      <c r="C341" s="36">
        <v>234</v>
      </c>
      <c r="D341" s="36">
        <v>41</v>
      </c>
      <c r="E341" s="36">
        <v>0</v>
      </c>
      <c r="F341" s="36">
        <v>42</v>
      </c>
      <c r="G341" s="36">
        <v>0</v>
      </c>
      <c r="H341" s="36">
        <v>2</v>
      </c>
      <c r="I341" s="36">
        <v>13</v>
      </c>
      <c r="J341" s="36">
        <v>2</v>
      </c>
      <c r="K341" s="36">
        <v>0</v>
      </c>
      <c r="L341" s="36">
        <v>0</v>
      </c>
      <c r="M341" s="36">
        <v>0</v>
      </c>
      <c r="N341" s="36">
        <v>0</v>
      </c>
      <c r="O341" s="48">
        <v>16205</v>
      </c>
      <c r="P341" s="48" t="s">
        <v>724</v>
      </c>
      <c r="Q341" s="48">
        <v>319</v>
      </c>
      <c r="R341" s="48">
        <v>15</v>
      </c>
      <c r="S341" s="36">
        <v>334</v>
      </c>
    </row>
    <row r="342" spans="1:19" x14ac:dyDescent="0.3">
      <c r="A342" s="36">
        <v>16206</v>
      </c>
      <c r="B342" s="36" t="s">
        <v>733</v>
      </c>
      <c r="C342" s="36">
        <v>138</v>
      </c>
      <c r="D342" s="36">
        <v>13</v>
      </c>
      <c r="E342" s="36">
        <v>12</v>
      </c>
      <c r="F342" s="36">
        <v>32</v>
      </c>
      <c r="G342" s="36">
        <v>0</v>
      </c>
      <c r="H342" s="36">
        <v>6</v>
      </c>
      <c r="I342" s="36">
        <v>42</v>
      </c>
      <c r="J342" s="36">
        <v>18</v>
      </c>
      <c r="K342" s="36">
        <v>2</v>
      </c>
      <c r="L342" s="36">
        <v>1</v>
      </c>
      <c r="M342" s="36">
        <v>0</v>
      </c>
      <c r="N342" s="36">
        <v>1</v>
      </c>
      <c r="O342" s="48">
        <v>16206</v>
      </c>
      <c r="P342" s="48" t="s">
        <v>733</v>
      </c>
      <c r="Q342" s="48">
        <v>201</v>
      </c>
      <c r="R342" s="48">
        <v>64</v>
      </c>
      <c r="S342" s="36">
        <v>265</v>
      </c>
    </row>
    <row r="343" spans="1:19" x14ac:dyDescent="0.3">
      <c r="A343" s="36">
        <v>16207</v>
      </c>
      <c r="B343" s="36" t="s">
        <v>731</v>
      </c>
      <c r="C343" s="36">
        <v>63</v>
      </c>
      <c r="D343" s="36">
        <v>6</v>
      </c>
      <c r="E343" s="36">
        <v>7</v>
      </c>
      <c r="F343" s="36">
        <v>23</v>
      </c>
      <c r="G343" s="36">
        <v>0</v>
      </c>
      <c r="H343" s="36">
        <v>0</v>
      </c>
      <c r="I343" s="36">
        <v>18</v>
      </c>
      <c r="J343" s="36">
        <v>15</v>
      </c>
      <c r="K343" s="36">
        <v>7</v>
      </c>
      <c r="L343" s="36">
        <v>0</v>
      </c>
      <c r="M343" s="36">
        <v>0</v>
      </c>
      <c r="N343" s="36">
        <v>0</v>
      </c>
      <c r="O343" s="48">
        <v>16207</v>
      </c>
      <c r="P343" s="48" t="s">
        <v>731</v>
      </c>
      <c r="Q343" s="48">
        <v>99</v>
      </c>
      <c r="R343" s="48">
        <v>40</v>
      </c>
      <c r="S343" s="36">
        <v>139</v>
      </c>
    </row>
    <row r="344" spans="1:19" x14ac:dyDescent="0.3">
      <c r="A344" s="36">
        <v>16301</v>
      </c>
      <c r="B344" s="36" t="s">
        <v>727</v>
      </c>
      <c r="C344" s="36">
        <v>2200</v>
      </c>
      <c r="D344" s="36">
        <v>329</v>
      </c>
      <c r="E344" s="36">
        <v>221</v>
      </c>
      <c r="F344" s="36">
        <v>528</v>
      </c>
      <c r="G344" s="36">
        <v>451</v>
      </c>
      <c r="H344" s="36">
        <v>187</v>
      </c>
      <c r="I344" s="36">
        <v>0</v>
      </c>
      <c r="J344" s="36">
        <v>0</v>
      </c>
      <c r="K344" s="36">
        <v>0</v>
      </c>
      <c r="L344" s="36">
        <v>0</v>
      </c>
      <c r="M344" s="36">
        <v>3</v>
      </c>
      <c r="N344" s="36">
        <v>2</v>
      </c>
      <c r="O344" s="48">
        <v>16301</v>
      </c>
      <c r="P344" s="48" t="s">
        <v>727</v>
      </c>
      <c r="Q344" s="48">
        <v>3916</v>
      </c>
      <c r="R344" s="48">
        <v>5</v>
      </c>
      <c r="S344" s="36">
        <v>3921</v>
      </c>
    </row>
    <row r="345" spans="1:19" x14ac:dyDescent="0.3">
      <c r="A345" s="36">
        <v>16302</v>
      </c>
      <c r="B345" s="36" t="s">
        <v>717</v>
      </c>
      <c r="C345" s="36">
        <v>497</v>
      </c>
      <c r="D345" s="36">
        <v>32</v>
      </c>
      <c r="E345" s="36">
        <v>7</v>
      </c>
      <c r="F345" s="36">
        <v>93</v>
      </c>
      <c r="G345" s="36">
        <v>0</v>
      </c>
      <c r="H345" s="36">
        <v>0</v>
      </c>
      <c r="I345" s="36">
        <v>14</v>
      </c>
      <c r="J345" s="36">
        <v>1</v>
      </c>
      <c r="K345" s="36">
        <v>1</v>
      </c>
      <c r="L345" s="36">
        <v>0</v>
      </c>
      <c r="M345" s="36">
        <v>0</v>
      </c>
      <c r="N345" s="36">
        <v>0</v>
      </c>
      <c r="O345" s="48">
        <v>16302</v>
      </c>
      <c r="P345" s="48" t="s">
        <v>717</v>
      </c>
      <c r="Q345" s="48">
        <v>629</v>
      </c>
      <c r="R345" s="48">
        <v>16</v>
      </c>
      <c r="S345" s="36">
        <v>645</v>
      </c>
    </row>
    <row r="346" spans="1:19" x14ac:dyDescent="0.3">
      <c r="A346" s="36">
        <v>16303</v>
      </c>
      <c r="B346" s="36" t="s">
        <v>721</v>
      </c>
      <c r="C346" s="36">
        <v>116</v>
      </c>
      <c r="D346" s="36">
        <v>9</v>
      </c>
      <c r="E346" s="36">
        <v>0</v>
      </c>
      <c r="F346" s="36">
        <v>24</v>
      </c>
      <c r="G346" s="36">
        <v>10</v>
      </c>
      <c r="H346" s="36">
        <v>71</v>
      </c>
      <c r="I346" s="36">
        <v>64</v>
      </c>
      <c r="J346" s="36">
        <v>6</v>
      </c>
      <c r="K346" s="36">
        <v>9</v>
      </c>
      <c r="L346" s="36">
        <v>0</v>
      </c>
      <c r="M346" s="36">
        <v>10</v>
      </c>
      <c r="N346" s="36">
        <v>0</v>
      </c>
      <c r="O346" s="48">
        <v>16303</v>
      </c>
      <c r="P346" s="48" t="s">
        <v>721</v>
      </c>
      <c r="Q346" s="48">
        <v>230</v>
      </c>
      <c r="R346" s="48">
        <v>89</v>
      </c>
      <c r="S346" s="36">
        <v>319</v>
      </c>
    </row>
    <row r="347" spans="1:19" x14ac:dyDescent="0.3">
      <c r="A347" s="36">
        <v>16304</v>
      </c>
      <c r="B347" s="36" t="s">
        <v>728</v>
      </c>
      <c r="C347" s="36">
        <v>374</v>
      </c>
      <c r="D347" s="36">
        <v>25</v>
      </c>
      <c r="E347" s="36">
        <v>6</v>
      </c>
      <c r="F347" s="36">
        <v>88</v>
      </c>
      <c r="G347" s="36">
        <v>30</v>
      </c>
      <c r="H347" s="36">
        <v>39</v>
      </c>
      <c r="I347" s="36">
        <v>4</v>
      </c>
      <c r="J347" s="36">
        <v>0</v>
      </c>
      <c r="K347" s="36">
        <v>0</v>
      </c>
      <c r="L347" s="36">
        <v>0</v>
      </c>
      <c r="M347" s="36">
        <v>0</v>
      </c>
      <c r="N347" s="36">
        <v>0</v>
      </c>
      <c r="O347" s="48">
        <v>16304</v>
      </c>
      <c r="P347" s="48" t="s">
        <v>728</v>
      </c>
      <c r="Q347" s="48">
        <v>562</v>
      </c>
      <c r="R347" s="48">
        <v>4</v>
      </c>
      <c r="S347" s="36">
        <v>566</v>
      </c>
    </row>
    <row r="348" spans="1:19" x14ac:dyDescent="0.3">
      <c r="A348" s="36">
        <v>16305</v>
      </c>
      <c r="B348" s="36" t="s">
        <v>730</v>
      </c>
      <c r="C348" s="36">
        <v>256</v>
      </c>
      <c r="D348" s="36">
        <v>11</v>
      </c>
      <c r="E348" s="36">
        <v>17</v>
      </c>
      <c r="F348" s="36">
        <v>41</v>
      </c>
      <c r="G348" s="36">
        <v>0</v>
      </c>
      <c r="H348" s="36">
        <v>19</v>
      </c>
      <c r="I348" s="36">
        <v>0</v>
      </c>
      <c r="J348" s="36">
        <v>0</v>
      </c>
      <c r="K348" s="36">
        <v>0</v>
      </c>
      <c r="L348" s="36">
        <v>0</v>
      </c>
      <c r="M348" s="36">
        <v>0</v>
      </c>
      <c r="N348" s="36">
        <v>0</v>
      </c>
      <c r="O348" s="48">
        <v>16305</v>
      </c>
      <c r="P348" s="48" t="s">
        <v>730</v>
      </c>
      <c r="Q348" s="48">
        <v>344</v>
      </c>
      <c r="R348" s="48">
        <v>0</v>
      </c>
      <c r="S348" s="36">
        <v>344</v>
      </c>
    </row>
  </sheetData>
  <sheetProtection algorithmName="SHA-512" hashValue="2ox5Bm48+c+DkxXsAKf0OzLMb1prNdEwGMWx7K+DGUbo5Zx6c2bwdbrpL9AKgWW0sQqFy9Z6VIUPr4v4MA9I2A==" saltValue="n5RmqNLV6nk8DEZvTgmfFA=="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49"/>
  <sheetViews>
    <sheetView showGridLines="0" workbookViewId="0"/>
  </sheetViews>
  <sheetFormatPr baseColWidth="10" defaultColWidth="0" defaultRowHeight="13.2" zeroHeight="1" x14ac:dyDescent="0.25"/>
  <cols>
    <col min="1" max="1" width="9.44140625" style="50" bestFit="1" customWidth="1"/>
    <col min="2" max="2" width="28.109375" style="50" customWidth="1"/>
    <col min="3" max="3" width="15.44140625" style="50" customWidth="1"/>
    <col min="4" max="4" width="17.44140625" style="50" customWidth="1"/>
    <col min="5" max="5" width="14.77734375" style="50" hidden="1" customWidth="1"/>
    <col min="6" max="6" width="14.88671875" style="50" hidden="1" customWidth="1"/>
    <col min="7" max="16384" width="10.88671875" style="50" hidden="1"/>
  </cols>
  <sheetData>
    <row r="1" spans="1:6" ht="14.4" x14ac:dyDescent="0.3">
      <c r="B1" s="33" t="s">
        <v>1736</v>
      </c>
    </row>
    <row r="2" spans="1:6" ht="14.4" x14ac:dyDescent="0.3">
      <c r="B2" s="33" t="s">
        <v>1732</v>
      </c>
    </row>
    <row r="3" spans="1:6" s="51" customFormat="1" x14ac:dyDescent="0.25">
      <c r="A3" s="50"/>
      <c r="D3" s="50"/>
      <c r="E3" s="50"/>
      <c r="F3" s="50"/>
    </row>
    <row r="4" spans="1:6" s="51" customFormat="1" ht="26.4" x14ac:dyDescent="0.25">
      <c r="A4" s="60" t="s">
        <v>734</v>
      </c>
      <c r="B4" s="60" t="s">
        <v>930</v>
      </c>
      <c r="C4" s="60" t="s">
        <v>1679</v>
      </c>
      <c r="D4" s="60" t="s">
        <v>1680</v>
      </c>
    </row>
    <row r="5" spans="1:6" x14ac:dyDescent="0.25">
      <c r="A5" s="52">
        <v>1101</v>
      </c>
      <c r="B5" s="52" t="s">
        <v>393</v>
      </c>
      <c r="C5" s="53">
        <v>32599830</v>
      </c>
      <c r="D5" s="54">
        <v>23393874</v>
      </c>
      <c r="E5" s="55">
        <v>23393874</v>
      </c>
      <c r="F5" s="50" t="b">
        <v>1</v>
      </c>
    </row>
    <row r="6" spans="1:6" x14ac:dyDescent="0.25">
      <c r="A6" s="52">
        <v>1107</v>
      </c>
      <c r="B6" s="52" t="s">
        <v>390</v>
      </c>
      <c r="C6" s="53">
        <v>5944554</v>
      </c>
      <c r="D6" s="54">
        <v>11611912</v>
      </c>
      <c r="E6" s="55">
        <v>11611912</v>
      </c>
      <c r="F6" s="50" t="b">
        <v>1</v>
      </c>
    </row>
    <row r="7" spans="1:6" x14ac:dyDescent="0.25">
      <c r="A7" s="52">
        <v>1401</v>
      </c>
      <c r="B7" s="52" t="s">
        <v>394</v>
      </c>
      <c r="C7" s="53">
        <v>4490451</v>
      </c>
      <c r="D7" s="54">
        <v>4619991</v>
      </c>
      <c r="E7" s="55">
        <v>4619991</v>
      </c>
      <c r="F7" s="50" t="b">
        <v>1</v>
      </c>
    </row>
    <row r="8" spans="1:6" x14ac:dyDescent="0.25">
      <c r="A8" s="52">
        <v>1402</v>
      </c>
      <c r="B8" s="52" t="s">
        <v>395</v>
      </c>
      <c r="C8" s="53">
        <v>36050</v>
      </c>
      <c r="D8" s="54">
        <v>1397655</v>
      </c>
      <c r="E8" s="55">
        <v>1397655</v>
      </c>
      <c r="F8" s="50" t="b">
        <v>1</v>
      </c>
    </row>
    <row r="9" spans="1:6" x14ac:dyDescent="0.25">
      <c r="A9" s="52">
        <v>1403</v>
      </c>
      <c r="B9" s="52" t="s">
        <v>389</v>
      </c>
      <c r="C9" s="53">
        <v>930284</v>
      </c>
      <c r="D9" s="54">
        <v>1829557</v>
      </c>
      <c r="E9" s="55">
        <v>1829557</v>
      </c>
      <c r="F9" s="50" t="b">
        <v>1</v>
      </c>
    </row>
    <row r="10" spans="1:6" x14ac:dyDescent="0.25">
      <c r="A10" s="52">
        <v>1404</v>
      </c>
      <c r="B10" s="52" t="s">
        <v>391</v>
      </c>
      <c r="C10" s="53">
        <v>492397</v>
      </c>
      <c r="D10" s="54">
        <v>1501255</v>
      </c>
      <c r="E10" s="55">
        <v>1501255</v>
      </c>
      <c r="F10" s="50" t="b">
        <v>1</v>
      </c>
    </row>
    <row r="11" spans="1:6" x14ac:dyDescent="0.25">
      <c r="A11" s="52">
        <v>1405</v>
      </c>
      <c r="B11" s="52" t="s">
        <v>392</v>
      </c>
      <c r="C11" s="53">
        <v>4587563</v>
      </c>
      <c r="D11" s="54">
        <v>2363497</v>
      </c>
      <c r="E11" s="55">
        <v>2363497</v>
      </c>
      <c r="F11" s="50" t="b">
        <v>1</v>
      </c>
    </row>
    <row r="12" spans="1:6" x14ac:dyDescent="0.25">
      <c r="A12" s="52">
        <v>2101</v>
      </c>
      <c r="B12" s="52" t="s">
        <v>396</v>
      </c>
      <c r="C12" s="53">
        <v>43697480</v>
      </c>
      <c r="D12" s="54">
        <v>26135338</v>
      </c>
      <c r="E12" s="55">
        <v>26135338</v>
      </c>
      <c r="F12" s="50" t="b">
        <v>1</v>
      </c>
    </row>
    <row r="13" spans="1:6" x14ac:dyDescent="0.25">
      <c r="A13" s="52">
        <v>2102</v>
      </c>
      <c r="B13" s="52" t="s">
        <v>397</v>
      </c>
      <c r="C13" s="53">
        <v>6605244</v>
      </c>
      <c r="D13" s="54">
        <v>5410850</v>
      </c>
      <c r="E13" s="55">
        <v>5410850</v>
      </c>
      <c r="F13" s="50" t="b">
        <v>1</v>
      </c>
    </row>
    <row r="14" spans="1:6" x14ac:dyDescent="0.25">
      <c r="A14" s="52">
        <v>2103</v>
      </c>
      <c r="B14" s="52" t="s">
        <v>398</v>
      </c>
      <c r="C14" s="53">
        <v>4624626</v>
      </c>
      <c r="D14" s="54">
        <v>3771166</v>
      </c>
      <c r="E14" s="55">
        <v>3771166</v>
      </c>
      <c r="F14" s="50" t="b">
        <v>1</v>
      </c>
    </row>
    <row r="15" spans="1:6" x14ac:dyDescent="0.25">
      <c r="A15" s="52">
        <v>2104</v>
      </c>
      <c r="B15" s="52" t="s">
        <v>399</v>
      </c>
      <c r="C15" s="53">
        <v>1641878</v>
      </c>
      <c r="D15" s="54">
        <v>3007460</v>
      </c>
      <c r="E15" s="55">
        <v>3007460</v>
      </c>
      <c r="F15" s="50" t="b">
        <v>1</v>
      </c>
    </row>
    <row r="16" spans="1:6" x14ac:dyDescent="0.25">
      <c r="A16" s="52">
        <v>2201</v>
      </c>
      <c r="B16" s="52" t="s">
        <v>400</v>
      </c>
      <c r="C16" s="53">
        <v>17365680</v>
      </c>
      <c r="D16" s="54">
        <v>20302594</v>
      </c>
      <c r="E16" s="55">
        <v>20302594</v>
      </c>
      <c r="F16" s="50" t="b">
        <v>1</v>
      </c>
    </row>
    <row r="17" spans="1:6" x14ac:dyDescent="0.25">
      <c r="A17" s="52">
        <v>2202</v>
      </c>
      <c r="B17" s="52" t="s">
        <v>401</v>
      </c>
      <c r="C17" s="53">
        <v>698194</v>
      </c>
      <c r="D17" s="54">
        <v>2077042</v>
      </c>
      <c r="E17" s="55">
        <v>2077042</v>
      </c>
      <c r="F17" s="50" t="b">
        <v>1</v>
      </c>
    </row>
    <row r="18" spans="1:6" x14ac:dyDescent="0.25">
      <c r="A18" s="52">
        <v>2203</v>
      </c>
      <c r="B18" s="52" t="s">
        <v>402</v>
      </c>
      <c r="C18" s="53">
        <v>2159022</v>
      </c>
      <c r="D18" s="54">
        <v>4548757</v>
      </c>
      <c r="E18" s="55">
        <v>4548757</v>
      </c>
      <c r="F18" s="50" t="b">
        <v>1</v>
      </c>
    </row>
    <row r="19" spans="1:6" x14ac:dyDescent="0.25">
      <c r="A19" s="52">
        <v>2301</v>
      </c>
      <c r="B19" s="52" t="s">
        <v>403</v>
      </c>
      <c r="C19" s="53">
        <v>2424750</v>
      </c>
      <c r="D19" s="54">
        <v>4901793</v>
      </c>
      <c r="E19" s="55">
        <v>4901793</v>
      </c>
      <c r="F19" s="50" t="b">
        <v>1</v>
      </c>
    </row>
    <row r="20" spans="1:6" x14ac:dyDescent="0.25">
      <c r="A20" s="52">
        <v>2302</v>
      </c>
      <c r="B20" s="52" t="s">
        <v>404</v>
      </c>
      <c r="C20" s="53">
        <v>2836249</v>
      </c>
      <c r="D20" s="54">
        <v>2419054</v>
      </c>
      <c r="E20" s="55">
        <v>2419054</v>
      </c>
      <c r="F20" s="50" t="b">
        <v>1</v>
      </c>
    </row>
    <row r="21" spans="1:6" x14ac:dyDescent="0.25">
      <c r="A21" s="52">
        <v>3101</v>
      </c>
      <c r="B21" s="52" t="s">
        <v>406</v>
      </c>
      <c r="C21" s="53">
        <v>15934309</v>
      </c>
      <c r="D21" s="54">
        <v>14722970</v>
      </c>
      <c r="E21" s="55">
        <v>14722970</v>
      </c>
      <c r="F21" s="50" t="b">
        <v>1</v>
      </c>
    </row>
    <row r="22" spans="1:6" x14ac:dyDescent="0.25">
      <c r="A22" s="52">
        <v>3102</v>
      </c>
      <c r="B22" s="52" t="s">
        <v>407</v>
      </c>
      <c r="C22" s="53">
        <v>3517767</v>
      </c>
      <c r="D22" s="54">
        <v>5264963</v>
      </c>
      <c r="E22" s="55">
        <v>5264963</v>
      </c>
      <c r="F22" s="50" t="b">
        <v>1</v>
      </c>
    </row>
    <row r="23" spans="1:6" x14ac:dyDescent="0.25">
      <c r="A23" s="52">
        <v>3103</v>
      </c>
      <c r="B23" s="52" t="s">
        <v>408</v>
      </c>
      <c r="C23" s="53">
        <v>5420391</v>
      </c>
      <c r="D23" s="54">
        <v>4834046</v>
      </c>
      <c r="E23" s="55">
        <v>4834046</v>
      </c>
      <c r="F23" s="50" t="b">
        <v>1</v>
      </c>
    </row>
    <row r="24" spans="1:6" x14ac:dyDescent="0.25">
      <c r="A24" s="52">
        <v>3201</v>
      </c>
      <c r="B24" s="52" t="s">
        <v>405</v>
      </c>
      <c r="C24" s="53">
        <v>2275113</v>
      </c>
      <c r="D24" s="54">
        <v>3573522</v>
      </c>
      <c r="E24" s="55">
        <v>3573522</v>
      </c>
      <c r="F24" s="50" t="b">
        <v>1</v>
      </c>
    </row>
    <row r="25" spans="1:6" x14ac:dyDescent="0.25">
      <c r="A25" s="52">
        <v>3202</v>
      </c>
      <c r="B25" s="52" t="s">
        <v>409</v>
      </c>
      <c r="C25" s="53">
        <v>2276488</v>
      </c>
      <c r="D25" s="54">
        <v>3695010</v>
      </c>
      <c r="E25" s="55">
        <v>3695010</v>
      </c>
      <c r="F25" s="50" t="b">
        <v>1</v>
      </c>
    </row>
    <row r="26" spans="1:6" x14ac:dyDescent="0.25">
      <c r="A26" s="52">
        <v>3301</v>
      </c>
      <c r="B26" s="52" t="s">
        <v>410</v>
      </c>
      <c r="C26" s="53">
        <v>4599205</v>
      </c>
      <c r="D26" s="54">
        <v>4997871</v>
      </c>
      <c r="E26" s="55">
        <v>4997871</v>
      </c>
      <c r="F26" s="50" t="b">
        <v>1</v>
      </c>
    </row>
    <row r="27" spans="1:6" x14ac:dyDescent="0.25">
      <c r="A27" s="52">
        <v>3302</v>
      </c>
      <c r="B27" s="52" t="s">
        <v>411</v>
      </c>
      <c r="C27" s="53">
        <v>641481</v>
      </c>
      <c r="D27" s="54">
        <v>2079077</v>
      </c>
      <c r="E27" s="55">
        <v>2079077</v>
      </c>
      <c r="F27" s="50" t="b">
        <v>1</v>
      </c>
    </row>
    <row r="28" spans="1:6" x14ac:dyDescent="0.25">
      <c r="A28" s="52">
        <v>3303</v>
      </c>
      <c r="B28" s="52" t="s">
        <v>412</v>
      </c>
      <c r="C28" s="53">
        <v>744538</v>
      </c>
      <c r="D28" s="54">
        <v>2167427</v>
      </c>
      <c r="E28" s="55">
        <v>2167427</v>
      </c>
      <c r="F28" s="50" t="b">
        <v>1</v>
      </c>
    </row>
    <row r="29" spans="1:6" x14ac:dyDescent="0.25">
      <c r="A29" s="52">
        <v>3304</v>
      </c>
      <c r="B29" s="52" t="s">
        <v>413</v>
      </c>
      <c r="C29" s="53">
        <v>2099574</v>
      </c>
      <c r="D29" s="54">
        <v>2570159</v>
      </c>
      <c r="E29" s="55">
        <v>2570159</v>
      </c>
      <c r="F29" s="50" t="b">
        <v>1</v>
      </c>
    </row>
    <row r="30" spans="1:6" x14ac:dyDescent="0.25">
      <c r="A30" s="52">
        <v>4101</v>
      </c>
      <c r="B30" s="52" t="s">
        <v>414</v>
      </c>
      <c r="C30" s="53">
        <v>24548682</v>
      </c>
      <c r="D30" s="54">
        <v>19652507</v>
      </c>
      <c r="E30" s="55">
        <v>19652507</v>
      </c>
      <c r="F30" s="50" t="b">
        <v>1</v>
      </c>
    </row>
    <row r="31" spans="1:6" x14ac:dyDescent="0.25">
      <c r="A31" s="52">
        <v>4102</v>
      </c>
      <c r="B31" s="52" t="s">
        <v>415</v>
      </c>
      <c r="C31" s="53">
        <v>19620726</v>
      </c>
      <c r="D31" s="54">
        <v>22090723</v>
      </c>
      <c r="E31" s="55">
        <v>22090723</v>
      </c>
      <c r="F31" s="50" t="b">
        <v>1</v>
      </c>
    </row>
    <row r="32" spans="1:6" x14ac:dyDescent="0.25">
      <c r="A32" s="52">
        <v>4103</v>
      </c>
      <c r="B32" s="52" t="s">
        <v>416</v>
      </c>
      <c r="C32" s="53">
        <v>1612710</v>
      </c>
      <c r="D32" s="54">
        <v>2032336</v>
      </c>
      <c r="E32" s="55">
        <v>2032336</v>
      </c>
      <c r="F32" s="50" t="b">
        <v>1</v>
      </c>
    </row>
    <row r="33" spans="1:6" x14ac:dyDescent="0.25">
      <c r="A33" s="52">
        <v>4104</v>
      </c>
      <c r="B33" s="52" t="s">
        <v>417</v>
      </c>
      <c r="C33" s="53">
        <v>3625041</v>
      </c>
      <c r="D33" s="54">
        <v>2389588</v>
      </c>
      <c r="E33" s="55">
        <v>2389588</v>
      </c>
      <c r="F33" s="50" t="b">
        <v>1</v>
      </c>
    </row>
    <row r="34" spans="1:6" x14ac:dyDescent="0.25">
      <c r="A34" s="52">
        <v>4105</v>
      </c>
      <c r="B34" s="52" t="s">
        <v>418</v>
      </c>
      <c r="C34" s="53">
        <v>3675970</v>
      </c>
      <c r="D34" s="54">
        <v>2141951</v>
      </c>
      <c r="E34" s="55">
        <v>2141951</v>
      </c>
      <c r="F34" s="50" t="b">
        <v>1</v>
      </c>
    </row>
    <row r="35" spans="1:6" x14ac:dyDescent="0.25">
      <c r="A35" s="52">
        <v>4106</v>
      </c>
      <c r="B35" s="52" t="s">
        <v>419</v>
      </c>
      <c r="C35" s="53">
        <v>2248722</v>
      </c>
      <c r="D35" s="54">
        <v>3158980</v>
      </c>
      <c r="E35" s="55">
        <v>3158980</v>
      </c>
      <c r="F35" s="50" t="b">
        <v>1</v>
      </c>
    </row>
    <row r="36" spans="1:6" x14ac:dyDescent="0.25">
      <c r="A36" s="52">
        <v>4201</v>
      </c>
      <c r="B36" s="52" t="s">
        <v>420</v>
      </c>
      <c r="C36" s="53">
        <v>2202591</v>
      </c>
      <c r="D36" s="54">
        <v>4679002</v>
      </c>
      <c r="E36" s="55">
        <v>4679002</v>
      </c>
      <c r="F36" s="50" t="b">
        <v>1</v>
      </c>
    </row>
    <row r="37" spans="1:6" x14ac:dyDescent="0.25">
      <c r="A37" s="52">
        <v>4202</v>
      </c>
      <c r="B37" s="52" t="s">
        <v>421</v>
      </c>
      <c r="C37" s="53">
        <v>1087291</v>
      </c>
      <c r="D37" s="54">
        <v>1562100</v>
      </c>
      <c r="E37" s="55">
        <v>1562100</v>
      </c>
      <c r="F37" s="50" t="b">
        <v>1</v>
      </c>
    </row>
    <row r="38" spans="1:6" x14ac:dyDescent="0.25">
      <c r="A38" s="52">
        <v>4203</v>
      </c>
      <c r="B38" s="52" t="s">
        <v>422</v>
      </c>
      <c r="C38" s="53">
        <v>2342259</v>
      </c>
      <c r="D38" s="54">
        <v>3549509</v>
      </c>
      <c r="E38" s="55">
        <v>3549509</v>
      </c>
      <c r="F38" s="50" t="b">
        <v>1</v>
      </c>
    </row>
    <row r="39" spans="1:6" x14ac:dyDescent="0.25">
      <c r="A39" s="52">
        <v>4204</v>
      </c>
      <c r="B39" s="52" t="s">
        <v>423</v>
      </c>
      <c r="C39" s="53">
        <v>4067113</v>
      </c>
      <c r="D39" s="54">
        <v>2499236</v>
      </c>
      <c r="E39" s="55">
        <v>2499236</v>
      </c>
      <c r="F39" s="50" t="b">
        <v>1</v>
      </c>
    </row>
    <row r="40" spans="1:6" x14ac:dyDescent="0.25">
      <c r="A40" s="52">
        <v>4301</v>
      </c>
      <c r="B40" s="52" t="s">
        <v>424</v>
      </c>
      <c r="C40" s="53">
        <v>8729578</v>
      </c>
      <c r="D40" s="54">
        <v>8849261</v>
      </c>
      <c r="E40" s="55">
        <v>8849261</v>
      </c>
      <c r="F40" s="50" t="b">
        <v>1</v>
      </c>
    </row>
    <row r="41" spans="1:6" x14ac:dyDescent="0.25">
      <c r="A41" s="52">
        <v>4302</v>
      </c>
      <c r="B41" s="52" t="s">
        <v>425</v>
      </c>
      <c r="C41" s="53">
        <v>769097</v>
      </c>
      <c r="D41" s="54">
        <v>2283577</v>
      </c>
      <c r="E41" s="55">
        <v>2283577</v>
      </c>
      <c r="F41" s="50" t="b">
        <v>1</v>
      </c>
    </row>
    <row r="42" spans="1:6" x14ac:dyDescent="0.25">
      <c r="A42" s="52">
        <v>4303</v>
      </c>
      <c r="B42" s="52" t="s">
        <v>426</v>
      </c>
      <c r="C42" s="53">
        <v>1573020</v>
      </c>
      <c r="D42" s="54">
        <v>3433762</v>
      </c>
      <c r="E42" s="55">
        <v>3433762</v>
      </c>
      <c r="F42" s="50" t="b">
        <v>1</v>
      </c>
    </row>
    <row r="43" spans="1:6" x14ac:dyDescent="0.25">
      <c r="A43" s="52">
        <v>4304</v>
      </c>
      <c r="B43" s="52" t="s">
        <v>427</v>
      </c>
      <c r="C43" s="53">
        <v>805983</v>
      </c>
      <c r="D43" s="54">
        <v>1430684</v>
      </c>
      <c r="E43" s="55">
        <v>1430684</v>
      </c>
      <c r="F43" s="50" t="b">
        <v>1</v>
      </c>
    </row>
    <row r="44" spans="1:6" x14ac:dyDescent="0.25">
      <c r="A44" s="52">
        <v>4305</v>
      </c>
      <c r="B44" s="52" t="s">
        <v>428</v>
      </c>
      <c r="C44" s="53">
        <v>709726</v>
      </c>
      <c r="D44" s="54">
        <v>1635805</v>
      </c>
      <c r="E44" s="55">
        <v>1635805</v>
      </c>
      <c r="F44" s="50" t="b">
        <v>1</v>
      </c>
    </row>
    <row r="45" spans="1:6" x14ac:dyDescent="0.25">
      <c r="A45" s="52">
        <v>5101</v>
      </c>
      <c r="B45" s="52" t="s">
        <v>430</v>
      </c>
      <c r="C45" s="53">
        <v>27246608</v>
      </c>
      <c r="D45" s="54">
        <v>28247199</v>
      </c>
      <c r="E45" s="55">
        <v>28247199</v>
      </c>
      <c r="F45" s="50" t="b">
        <v>1</v>
      </c>
    </row>
    <row r="46" spans="1:6" x14ac:dyDescent="0.25">
      <c r="A46" s="52">
        <v>5102</v>
      </c>
      <c r="B46" s="52" t="s">
        <v>431</v>
      </c>
      <c r="C46" s="53">
        <v>8744226</v>
      </c>
      <c r="D46" s="54">
        <v>4881830</v>
      </c>
      <c r="E46" s="55">
        <v>4881830</v>
      </c>
      <c r="F46" s="50" t="b">
        <v>1</v>
      </c>
    </row>
    <row r="47" spans="1:6" x14ac:dyDescent="0.25">
      <c r="A47" s="52">
        <v>5103</v>
      </c>
      <c r="B47" s="52" t="s">
        <v>432</v>
      </c>
      <c r="C47" s="53">
        <v>8069860</v>
      </c>
      <c r="D47" s="54">
        <v>5748365</v>
      </c>
      <c r="E47" s="55">
        <v>5748365</v>
      </c>
      <c r="F47" s="50" t="b">
        <v>1</v>
      </c>
    </row>
    <row r="48" spans="1:6" x14ac:dyDescent="0.25">
      <c r="A48" s="52">
        <v>5104</v>
      </c>
      <c r="B48" s="52" t="s">
        <v>433</v>
      </c>
      <c r="C48" s="53">
        <v>266241</v>
      </c>
      <c r="D48" s="54">
        <v>1487950</v>
      </c>
      <c r="E48" s="55">
        <v>1487950</v>
      </c>
      <c r="F48" s="50" t="b">
        <v>1</v>
      </c>
    </row>
    <row r="49" spans="1:6" x14ac:dyDescent="0.25">
      <c r="A49" s="52">
        <v>5105</v>
      </c>
      <c r="B49" s="52" t="s">
        <v>434</v>
      </c>
      <c r="C49" s="53">
        <v>5871119</v>
      </c>
      <c r="D49" s="54">
        <v>5986282</v>
      </c>
      <c r="E49" s="55">
        <v>5986282</v>
      </c>
      <c r="F49" s="50" t="b">
        <v>1</v>
      </c>
    </row>
    <row r="50" spans="1:6" x14ac:dyDescent="0.25">
      <c r="A50" s="52">
        <v>5107</v>
      </c>
      <c r="B50" s="52" t="s">
        <v>435</v>
      </c>
      <c r="C50" s="53">
        <v>3356513</v>
      </c>
      <c r="D50" s="54">
        <v>7519066</v>
      </c>
      <c r="E50" s="55">
        <v>7519066</v>
      </c>
      <c r="F50" s="50" t="b">
        <v>1</v>
      </c>
    </row>
    <row r="51" spans="1:6" x14ac:dyDescent="0.25">
      <c r="A51" s="52">
        <v>5109</v>
      </c>
      <c r="B51" s="52" t="s">
        <v>436</v>
      </c>
      <c r="C51" s="53">
        <v>43060794</v>
      </c>
      <c r="D51" s="54">
        <v>43950592</v>
      </c>
      <c r="E51" s="55">
        <v>43950592</v>
      </c>
      <c r="F51" s="50" t="b">
        <v>1</v>
      </c>
    </row>
    <row r="52" spans="1:6" x14ac:dyDescent="0.25">
      <c r="A52" s="52">
        <v>5201</v>
      </c>
      <c r="B52" s="52" t="s">
        <v>437</v>
      </c>
      <c r="C52" s="53">
        <v>180029</v>
      </c>
      <c r="D52" s="54">
        <v>6213764</v>
      </c>
      <c r="E52" s="55">
        <v>6213764</v>
      </c>
      <c r="F52" s="50" t="b">
        <v>1</v>
      </c>
    </row>
    <row r="53" spans="1:6" x14ac:dyDescent="0.25">
      <c r="A53" s="52">
        <v>5301</v>
      </c>
      <c r="B53" s="52" t="s">
        <v>438</v>
      </c>
      <c r="C53" s="53">
        <v>6016277</v>
      </c>
      <c r="D53" s="54">
        <v>7603836</v>
      </c>
      <c r="E53" s="55">
        <v>7603836</v>
      </c>
      <c r="F53" s="50" t="b">
        <v>1</v>
      </c>
    </row>
    <row r="54" spans="1:6" x14ac:dyDescent="0.25">
      <c r="A54" s="52">
        <v>5302</v>
      </c>
      <c r="B54" s="52" t="s">
        <v>439</v>
      </c>
      <c r="C54" s="53">
        <v>8879917</v>
      </c>
      <c r="D54" s="54">
        <v>4021657</v>
      </c>
      <c r="E54" s="55">
        <v>4021657</v>
      </c>
      <c r="F54" s="50" t="b">
        <v>1</v>
      </c>
    </row>
    <row r="55" spans="1:6" x14ac:dyDescent="0.25">
      <c r="A55" s="52">
        <v>5303</v>
      </c>
      <c r="B55" s="52" t="s">
        <v>440</v>
      </c>
      <c r="C55" s="53">
        <v>1217256</v>
      </c>
      <c r="D55" s="54">
        <v>2983741</v>
      </c>
      <c r="E55" s="55">
        <v>2983741</v>
      </c>
      <c r="F55" s="50" t="b">
        <v>1</v>
      </c>
    </row>
    <row r="56" spans="1:6" x14ac:dyDescent="0.25">
      <c r="A56" s="52">
        <v>5304</v>
      </c>
      <c r="B56" s="52" t="s">
        <v>441</v>
      </c>
      <c r="C56" s="53">
        <v>1902277</v>
      </c>
      <c r="D56" s="54">
        <v>2901172</v>
      </c>
      <c r="E56" s="55">
        <v>2901172</v>
      </c>
      <c r="F56" s="50" t="b">
        <v>1</v>
      </c>
    </row>
    <row r="57" spans="1:6" x14ac:dyDescent="0.25">
      <c r="A57" s="52">
        <v>5401</v>
      </c>
      <c r="B57" s="52" t="s">
        <v>442</v>
      </c>
      <c r="C57" s="53">
        <v>3344593</v>
      </c>
      <c r="D57" s="54">
        <v>4813216</v>
      </c>
      <c r="E57" s="55">
        <v>4813216</v>
      </c>
      <c r="F57" s="50" t="b">
        <v>1</v>
      </c>
    </row>
    <row r="58" spans="1:6" x14ac:dyDescent="0.25">
      <c r="A58" s="52">
        <v>5402</v>
      </c>
      <c r="B58" s="52" t="s">
        <v>443</v>
      </c>
      <c r="C58" s="53">
        <v>1724982</v>
      </c>
      <c r="D58" s="54">
        <v>3148300</v>
      </c>
      <c r="E58" s="55">
        <v>3148300</v>
      </c>
      <c r="F58" s="50" t="b">
        <v>1</v>
      </c>
    </row>
    <row r="59" spans="1:6" x14ac:dyDescent="0.25">
      <c r="A59" s="52">
        <v>5403</v>
      </c>
      <c r="B59" s="52" t="s">
        <v>444</v>
      </c>
      <c r="C59" s="53">
        <v>3768462</v>
      </c>
      <c r="D59" s="54">
        <v>2424371</v>
      </c>
      <c r="E59" s="55">
        <v>2424371</v>
      </c>
      <c r="F59" s="50" t="b">
        <v>1</v>
      </c>
    </row>
    <row r="60" spans="1:6" x14ac:dyDescent="0.25">
      <c r="A60" s="52">
        <v>5404</v>
      </c>
      <c r="B60" s="52" t="s">
        <v>445</v>
      </c>
      <c r="C60" s="53">
        <v>3297616</v>
      </c>
      <c r="D60" s="54">
        <v>2254710</v>
      </c>
      <c r="E60" s="55">
        <v>2254710</v>
      </c>
      <c r="F60" s="50" t="b">
        <v>1</v>
      </c>
    </row>
    <row r="61" spans="1:6" x14ac:dyDescent="0.25">
      <c r="A61" s="52">
        <v>5405</v>
      </c>
      <c r="B61" s="52" t="s">
        <v>446</v>
      </c>
      <c r="C61" s="53">
        <v>14744927</v>
      </c>
      <c r="D61" s="54">
        <v>7432077</v>
      </c>
      <c r="E61" s="55">
        <v>7432077</v>
      </c>
      <c r="F61" s="50" t="b">
        <v>1</v>
      </c>
    </row>
    <row r="62" spans="1:6" x14ac:dyDescent="0.25">
      <c r="A62" s="52">
        <v>5501</v>
      </c>
      <c r="B62" s="52" t="s">
        <v>447</v>
      </c>
      <c r="C62" s="53">
        <v>9407956</v>
      </c>
      <c r="D62" s="54">
        <v>7594208</v>
      </c>
      <c r="E62" s="55">
        <v>7594208</v>
      </c>
      <c r="F62" s="50" t="b">
        <v>1</v>
      </c>
    </row>
    <row r="63" spans="1:6" x14ac:dyDescent="0.25">
      <c r="A63" s="52">
        <v>5502</v>
      </c>
      <c r="B63" s="52" t="s">
        <v>429</v>
      </c>
      <c r="C63" s="53">
        <v>4505844</v>
      </c>
      <c r="D63" s="54">
        <v>5829548</v>
      </c>
      <c r="E63" s="55">
        <v>5829548</v>
      </c>
      <c r="F63" s="50" t="b">
        <v>1</v>
      </c>
    </row>
    <row r="64" spans="1:6" x14ac:dyDescent="0.25">
      <c r="A64" s="52">
        <v>5503</v>
      </c>
      <c r="B64" s="52" t="s">
        <v>448</v>
      </c>
      <c r="C64" s="53">
        <v>2332504</v>
      </c>
      <c r="D64" s="54">
        <v>2690574</v>
      </c>
      <c r="E64" s="55">
        <v>2690574</v>
      </c>
      <c r="F64" s="50" t="b">
        <v>1</v>
      </c>
    </row>
    <row r="65" spans="1:6" x14ac:dyDescent="0.25">
      <c r="A65" s="52">
        <v>5504</v>
      </c>
      <c r="B65" s="52" t="s">
        <v>449</v>
      </c>
      <c r="C65" s="53">
        <v>3302129</v>
      </c>
      <c r="D65" s="54">
        <v>2610692</v>
      </c>
      <c r="E65" s="55">
        <v>2610692</v>
      </c>
      <c r="F65" s="50" t="b">
        <v>1</v>
      </c>
    </row>
    <row r="66" spans="1:6" x14ac:dyDescent="0.25">
      <c r="A66" s="52">
        <v>5506</v>
      </c>
      <c r="B66" s="52" t="s">
        <v>450</v>
      </c>
      <c r="C66" s="53">
        <v>3035761</v>
      </c>
      <c r="D66" s="54">
        <v>3219859</v>
      </c>
      <c r="E66" s="55">
        <v>3219859</v>
      </c>
      <c r="F66" s="50" t="b">
        <v>1</v>
      </c>
    </row>
    <row r="67" spans="1:6" x14ac:dyDescent="0.25">
      <c r="A67" s="52">
        <v>5601</v>
      </c>
      <c r="B67" s="52" t="s">
        <v>451</v>
      </c>
      <c r="C67" s="53">
        <v>8813674</v>
      </c>
      <c r="D67" s="54">
        <v>9804903</v>
      </c>
      <c r="E67" s="55">
        <v>9804903</v>
      </c>
      <c r="F67" s="50" t="b">
        <v>1</v>
      </c>
    </row>
    <row r="68" spans="1:6" x14ac:dyDescent="0.25">
      <c r="A68" s="52">
        <v>5602</v>
      </c>
      <c r="B68" s="52" t="s">
        <v>452</v>
      </c>
      <c r="C68" s="53">
        <v>11998828</v>
      </c>
      <c r="D68" s="54">
        <v>6302352</v>
      </c>
      <c r="E68" s="55">
        <v>6302352</v>
      </c>
      <c r="F68" s="50" t="b">
        <v>1</v>
      </c>
    </row>
    <row r="69" spans="1:6" x14ac:dyDescent="0.25">
      <c r="A69" s="52">
        <v>5603</v>
      </c>
      <c r="B69" s="52" t="s">
        <v>453</v>
      </c>
      <c r="C69" s="53">
        <v>2240729</v>
      </c>
      <c r="D69" s="54">
        <v>5514889</v>
      </c>
      <c r="E69" s="55">
        <v>5514889</v>
      </c>
      <c r="F69" s="50" t="b">
        <v>1</v>
      </c>
    </row>
    <row r="70" spans="1:6" x14ac:dyDescent="0.25">
      <c r="A70" s="52">
        <v>5604</v>
      </c>
      <c r="B70" s="52" t="s">
        <v>454</v>
      </c>
      <c r="C70" s="53">
        <v>2359287</v>
      </c>
      <c r="D70" s="54">
        <v>5604953</v>
      </c>
      <c r="E70" s="55">
        <v>5604953</v>
      </c>
      <c r="F70" s="50" t="b">
        <v>1</v>
      </c>
    </row>
    <row r="71" spans="1:6" x14ac:dyDescent="0.25">
      <c r="A71" s="52">
        <v>5605</v>
      </c>
      <c r="B71" s="52" t="s">
        <v>455</v>
      </c>
      <c r="C71" s="53">
        <v>2283975</v>
      </c>
      <c r="D71" s="54">
        <v>9848700</v>
      </c>
      <c r="E71" s="55">
        <v>9848700</v>
      </c>
      <c r="F71" s="50" t="b">
        <v>1</v>
      </c>
    </row>
    <row r="72" spans="1:6" x14ac:dyDescent="0.25">
      <c r="A72" s="52">
        <v>5606</v>
      </c>
      <c r="B72" s="52" t="s">
        <v>456</v>
      </c>
      <c r="C72" s="53">
        <v>16035016</v>
      </c>
      <c r="D72" s="54">
        <v>7592073</v>
      </c>
      <c r="E72" s="55">
        <v>7592073</v>
      </c>
      <c r="F72" s="50" t="b">
        <v>1</v>
      </c>
    </row>
    <row r="73" spans="1:6" x14ac:dyDescent="0.25">
      <c r="A73" s="52">
        <v>5701</v>
      </c>
      <c r="B73" s="52" t="s">
        <v>457</v>
      </c>
      <c r="C73" s="53">
        <v>5894562</v>
      </c>
      <c r="D73" s="54">
        <v>7305531</v>
      </c>
      <c r="E73" s="55">
        <v>7305531</v>
      </c>
      <c r="F73" s="50" t="b">
        <v>1</v>
      </c>
    </row>
    <row r="74" spans="1:6" x14ac:dyDescent="0.25">
      <c r="A74" s="52">
        <v>5702</v>
      </c>
      <c r="B74" s="52" t="s">
        <v>458</v>
      </c>
      <c r="C74" s="53">
        <v>1577323</v>
      </c>
      <c r="D74" s="54">
        <v>2556558</v>
      </c>
      <c r="E74" s="55">
        <v>2556558</v>
      </c>
      <c r="F74" s="50" t="b">
        <v>1</v>
      </c>
    </row>
    <row r="75" spans="1:6" x14ac:dyDescent="0.25">
      <c r="A75" s="52">
        <v>5703</v>
      </c>
      <c r="B75" s="52" t="s">
        <v>466</v>
      </c>
      <c r="C75" s="53">
        <v>2066877</v>
      </c>
      <c r="D75" s="54">
        <v>3371597</v>
      </c>
      <c r="E75" s="55">
        <v>3371597</v>
      </c>
      <c r="F75" s="50" t="b">
        <v>1</v>
      </c>
    </row>
    <row r="76" spans="1:6" x14ac:dyDescent="0.25">
      <c r="A76" s="52">
        <v>5704</v>
      </c>
      <c r="B76" s="52" t="s">
        <v>459</v>
      </c>
      <c r="C76" s="53">
        <v>1676059</v>
      </c>
      <c r="D76" s="54">
        <v>1915019</v>
      </c>
      <c r="E76" s="55">
        <v>1915019</v>
      </c>
      <c r="F76" s="50" t="b">
        <v>1</v>
      </c>
    </row>
    <row r="77" spans="1:6" x14ac:dyDescent="0.25">
      <c r="A77" s="52">
        <v>5705</v>
      </c>
      <c r="B77" s="52" t="s">
        <v>460</v>
      </c>
      <c r="C77" s="53">
        <v>1049963</v>
      </c>
      <c r="D77" s="54">
        <v>2617442</v>
      </c>
      <c r="E77" s="55">
        <v>2617442</v>
      </c>
      <c r="F77" s="50" t="b">
        <v>1</v>
      </c>
    </row>
    <row r="78" spans="1:6" x14ac:dyDescent="0.25">
      <c r="A78" s="52">
        <v>5706</v>
      </c>
      <c r="B78" s="52" t="s">
        <v>461</v>
      </c>
      <c r="C78" s="53">
        <v>3125165</v>
      </c>
      <c r="D78" s="54">
        <v>3537298</v>
      </c>
      <c r="E78" s="55">
        <v>3537298</v>
      </c>
      <c r="F78" s="50" t="b">
        <v>1</v>
      </c>
    </row>
    <row r="79" spans="1:6" x14ac:dyDescent="0.25">
      <c r="A79" s="52">
        <v>5801</v>
      </c>
      <c r="B79" s="52" t="s">
        <v>462</v>
      </c>
      <c r="C79" s="53">
        <v>10615438</v>
      </c>
      <c r="D79" s="54">
        <v>14065344</v>
      </c>
      <c r="E79" s="55">
        <v>14065344</v>
      </c>
      <c r="F79" s="50" t="b">
        <v>1</v>
      </c>
    </row>
    <row r="80" spans="1:6" x14ac:dyDescent="0.25">
      <c r="A80" s="52">
        <v>5802</v>
      </c>
      <c r="B80" s="52" t="s">
        <v>463</v>
      </c>
      <c r="C80" s="53">
        <v>4281445</v>
      </c>
      <c r="D80" s="54">
        <v>4528775</v>
      </c>
      <c r="E80" s="55">
        <v>4528775</v>
      </c>
      <c r="F80" s="50" t="b">
        <v>1</v>
      </c>
    </row>
    <row r="81" spans="1:6" x14ac:dyDescent="0.25">
      <c r="A81" s="52">
        <v>5803</v>
      </c>
      <c r="B81" s="52" t="s">
        <v>464</v>
      </c>
      <c r="C81" s="53">
        <v>2159794</v>
      </c>
      <c r="D81" s="54">
        <v>3058520</v>
      </c>
      <c r="E81" s="55">
        <v>3058520</v>
      </c>
      <c r="F81" s="50" t="b">
        <v>1</v>
      </c>
    </row>
    <row r="82" spans="1:6" x14ac:dyDescent="0.25">
      <c r="A82" s="52">
        <v>5804</v>
      </c>
      <c r="B82" s="52" t="s">
        <v>465</v>
      </c>
      <c r="C82" s="53">
        <v>7315367</v>
      </c>
      <c r="D82" s="54">
        <v>10978472</v>
      </c>
      <c r="E82" s="55">
        <v>10978472</v>
      </c>
      <c r="F82" s="50" t="b">
        <v>1</v>
      </c>
    </row>
    <row r="83" spans="1:6" x14ac:dyDescent="0.25">
      <c r="A83" s="52">
        <v>6101</v>
      </c>
      <c r="B83" s="52" t="s">
        <v>467</v>
      </c>
      <c r="C83" s="53">
        <v>27616447</v>
      </c>
      <c r="D83" s="54">
        <v>16016159</v>
      </c>
      <c r="E83" s="55">
        <v>16016159</v>
      </c>
      <c r="F83" s="50" t="b">
        <v>1</v>
      </c>
    </row>
    <row r="84" spans="1:6" x14ac:dyDescent="0.25">
      <c r="A84" s="52">
        <v>6102</v>
      </c>
      <c r="B84" s="52" t="s">
        <v>468</v>
      </c>
      <c r="C84" s="53">
        <v>1613594</v>
      </c>
      <c r="D84" s="54">
        <v>2246093</v>
      </c>
      <c r="E84" s="55">
        <v>2246093</v>
      </c>
      <c r="F84" s="50" t="b">
        <v>1</v>
      </c>
    </row>
    <row r="85" spans="1:6" x14ac:dyDescent="0.25">
      <c r="A85" s="52">
        <v>6103</v>
      </c>
      <c r="B85" s="52" t="s">
        <v>469</v>
      </c>
      <c r="C85" s="53">
        <v>881655</v>
      </c>
      <c r="D85" s="54">
        <v>2050274</v>
      </c>
      <c r="E85" s="55">
        <v>2050274</v>
      </c>
      <c r="F85" s="50" t="b">
        <v>1</v>
      </c>
    </row>
    <row r="86" spans="1:6" x14ac:dyDescent="0.25">
      <c r="A86" s="52">
        <v>6104</v>
      </c>
      <c r="B86" s="52" t="s">
        <v>470</v>
      </c>
      <c r="C86" s="53">
        <v>1361218</v>
      </c>
      <c r="D86" s="54">
        <v>2698858</v>
      </c>
      <c r="E86" s="55">
        <v>2698858</v>
      </c>
      <c r="F86" s="50" t="b">
        <v>1</v>
      </c>
    </row>
    <row r="87" spans="1:6" x14ac:dyDescent="0.25">
      <c r="A87" s="52">
        <v>6105</v>
      </c>
      <c r="B87" s="52" t="s">
        <v>471</v>
      </c>
      <c r="C87" s="53">
        <v>2145309</v>
      </c>
      <c r="D87" s="54">
        <v>3112892</v>
      </c>
      <c r="E87" s="55">
        <v>3112892</v>
      </c>
      <c r="F87" s="50" t="b">
        <v>1</v>
      </c>
    </row>
    <row r="88" spans="1:6" x14ac:dyDescent="0.25">
      <c r="A88" s="52">
        <v>6106</v>
      </c>
      <c r="B88" s="52" t="s">
        <v>472</v>
      </c>
      <c r="C88" s="53">
        <v>2278276</v>
      </c>
      <c r="D88" s="54">
        <v>5673196</v>
      </c>
      <c r="E88" s="55">
        <v>5673196</v>
      </c>
      <c r="F88" s="50" t="b">
        <v>1</v>
      </c>
    </row>
    <row r="89" spans="1:6" x14ac:dyDescent="0.25">
      <c r="A89" s="52">
        <v>6107</v>
      </c>
      <c r="B89" s="52" t="s">
        <v>473</v>
      </c>
      <c r="C89" s="53">
        <v>4952869</v>
      </c>
      <c r="D89" s="54">
        <v>4060725</v>
      </c>
      <c r="E89" s="55">
        <v>4060725</v>
      </c>
      <c r="F89" s="50" t="b">
        <v>1</v>
      </c>
    </row>
    <row r="90" spans="1:6" x14ac:dyDescent="0.25">
      <c r="A90" s="52">
        <v>6108</v>
      </c>
      <c r="B90" s="52" t="s">
        <v>474</v>
      </c>
      <c r="C90" s="53">
        <v>6166871</v>
      </c>
      <c r="D90" s="54">
        <v>4805905</v>
      </c>
      <c r="E90" s="55">
        <v>4805905</v>
      </c>
      <c r="F90" s="50" t="b">
        <v>1</v>
      </c>
    </row>
    <row r="91" spans="1:6" x14ac:dyDescent="0.25">
      <c r="A91" s="52">
        <v>6109</v>
      </c>
      <c r="B91" s="52" t="s">
        <v>475</v>
      </c>
      <c r="C91" s="53">
        <v>1729921</v>
      </c>
      <c r="D91" s="54">
        <v>2578023</v>
      </c>
      <c r="E91" s="55">
        <v>2578023</v>
      </c>
      <c r="F91" s="50" t="b">
        <v>1</v>
      </c>
    </row>
    <row r="92" spans="1:6" x14ac:dyDescent="0.25">
      <c r="A92" s="52">
        <v>6110</v>
      </c>
      <c r="B92" s="52" t="s">
        <v>476</v>
      </c>
      <c r="C92" s="53">
        <v>3894522</v>
      </c>
      <c r="D92" s="54">
        <v>4661196</v>
      </c>
      <c r="E92" s="55">
        <v>4661196</v>
      </c>
      <c r="F92" s="50" t="b">
        <v>1</v>
      </c>
    </row>
    <row r="93" spans="1:6" x14ac:dyDescent="0.25">
      <c r="A93" s="52">
        <v>6111</v>
      </c>
      <c r="B93" s="52" t="s">
        <v>477</v>
      </c>
      <c r="C93" s="53">
        <v>2212270</v>
      </c>
      <c r="D93" s="54">
        <v>1896349</v>
      </c>
      <c r="E93" s="55">
        <v>1896349</v>
      </c>
      <c r="F93" s="50" t="b">
        <v>1</v>
      </c>
    </row>
    <row r="94" spans="1:6" x14ac:dyDescent="0.25">
      <c r="A94" s="52">
        <v>6112</v>
      </c>
      <c r="B94" s="52" t="s">
        <v>478</v>
      </c>
      <c r="C94" s="53">
        <v>1465617</v>
      </c>
      <c r="D94" s="54">
        <v>2323786</v>
      </c>
      <c r="E94" s="55">
        <v>2323786</v>
      </c>
      <c r="F94" s="50" t="b">
        <v>1</v>
      </c>
    </row>
    <row r="95" spans="1:6" x14ac:dyDescent="0.25">
      <c r="A95" s="52">
        <v>6113</v>
      </c>
      <c r="B95" s="52" t="s">
        <v>479</v>
      </c>
      <c r="C95" s="53">
        <v>1895745</v>
      </c>
      <c r="D95" s="54">
        <v>2624655</v>
      </c>
      <c r="E95" s="55">
        <v>2624655</v>
      </c>
      <c r="F95" s="50" t="b">
        <v>1</v>
      </c>
    </row>
    <row r="96" spans="1:6" x14ac:dyDescent="0.25">
      <c r="A96" s="52">
        <v>6114</v>
      </c>
      <c r="B96" s="52" t="s">
        <v>480</v>
      </c>
      <c r="C96" s="53">
        <v>1453603</v>
      </c>
      <c r="D96" s="54">
        <v>3168488</v>
      </c>
      <c r="E96" s="55">
        <v>3168488</v>
      </c>
      <c r="F96" s="50" t="b">
        <v>1</v>
      </c>
    </row>
    <row r="97" spans="1:6" x14ac:dyDescent="0.25">
      <c r="A97" s="52">
        <v>6115</v>
      </c>
      <c r="B97" s="52" t="s">
        <v>481</v>
      </c>
      <c r="C97" s="53">
        <v>4686685</v>
      </c>
      <c r="D97" s="54">
        <v>8115427</v>
      </c>
      <c r="E97" s="55">
        <v>8115427</v>
      </c>
      <c r="F97" s="50" t="b">
        <v>1</v>
      </c>
    </row>
    <row r="98" spans="1:6" x14ac:dyDescent="0.25">
      <c r="A98" s="52">
        <v>6116</v>
      </c>
      <c r="B98" s="52" t="s">
        <v>482</v>
      </c>
      <c r="C98" s="53">
        <v>3621515</v>
      </c>
      <c r="D98" s="54">
        <v>3920054</v>
      </c>
      <c r="E98" s="55">
        <v>3920054</v>
      </c>
      <c r="F98" s="50" t="b">
        <v>1</v>
      </c>
    </row>
    <row r="99" spans="1:6" x14ac:dyDescent="0.25">
      <c r="A99" s="52">
        <v>6117</v>
      </c>
      <c r="B99" s="52" t="s">
        <v>483</v>
      </c>
      <c r="C99" s="53">
        <v>4075263</v>
      </c>
      <c r="D99" s="54">
        <v>5782542</v>
      </c>
      <c r="E99" s="55">
        <v>5782542</v>
      </c>
      <c r="F99" s="50" t="b">
        <v>1</v>
      </c>
    </row>
    <row r="100" spans="1:6" x14ac:dyDescent="0.25">
      <c r="A100" s="52">
        <v>6201</v>
      </c>
      <c r="B100" s="52" t="s">
        <v>484</v>
      </c>
      <c r="C100" s="53">
        <v>2622350</v>
      </c>
      <c r="D100" s="54">
        <v>7203428</v>
      </c>
      <c r="E100" s="55">
        <v>7203428</v>
      </c>
      <c r="F100" s="50" t="b">
        <v>1</v>
      </c>
    </row>
    <row r="101" spans="1:6" x14ac:dyDescent="0.25">
      <c r="A101" s="52">
        <v>6202</v>
      </c>
      <c r="B101" s="52" t="s">
        <v>485</v>
      </c>
      <c r="C101" s="53">
        <v>1863400</v>
      </c>
      <c r="D101" s="54">
        <v>1823456</v>
      </c>
      <c r="E101" s="55">
        <v>1823456</v>
      </c>
      <c r="F101" s="50" t="b">
        <v>1</v>
      </c>
    </row>
    <row r="102" spans="1:6" x14ac:dyDescent="0.25">
      <c r="A102" s="52">
        <v>6203</v>
      </c>
      <c r="B102" s="52" t="s">
        <v>486</v>
      </c>
      <c r="C102" s="53">
        <v>1674052</v>
      </c>
      <c r="D102" s="54">
        <v>1764315</v>
      </c>
      <c r="E102" s="55">
        <v>1764315</v>
      </c>
      <c r="F102" s="50" t="b">
        <v>1</v>
      </c>
    </row>
    <row r="103" spans="1:6" x14ac:dyDescent="0.25">
      <c r="A103" s="52">
        <v>6204</v>
      </c>
      <c r="B103" s="52" t="s">
        <v>499</v>
      </c>
      <c r="C103" s="53">
        <v>9027977</v>
      </c>
      <c r="D103" s="54">
        <v>2828559</v>
      </c>
      <c r="E103" s="55">
        <v>2828559</v>
      </c>
      <c r="F103" s="50" t="b">
        <v>1</v>
      </c>
    </row>
    <row r="104" spans="1:6" x14ac:dyDescent="0.25">
      <c r="A104" s="52">
        <v>6205</v>
      </c>
      <c r="B104" s="52" t="s">
        <v>487</v>
      </c>
      <c r="C104" s="53">
        <v>867799</v>
      </c>
      <c r="D104" s="54">
        <v>3920023</v>
      </c>
      <c r="E104" s="55">
        <v>3920023</v>
      </c>
      <c r="F104" s="50" t="b">
        <v>1</v>
      </c>
    </row>
    <row r="105" spans="1:6" x14ac:dyDescent="0.25">
      <c r="A105" s="52">
        <v>6206</v>
      </c>
      <c r="B105" s="52" t="s">
        <v>488</v>
      </c>
      <c r="C105" s="53">
        <v>707145</v>
      </c>
      <c r="D105" s="54">
        <v>2209386</v>
      </c>
      <c r="E105" s="55">
        <v>2209386</v>
      </c>
      <c r="F105" s="50" t="b">
        <v>1</v>
      </c>
    </row>
    <row r="106" spans="1:6" x14ac:dyDescent="0.25">
      <c r="A106" s="52">
        <v>6301</v>
      </c>
      <c r="B106" s="52" t="s">
        <v>489</v>
      </c>
      <c r="C106" s="53">
        <v>8165495</v>
      </c>
      <c r="D106" s="54">
        <v>5086772</v>
      </c>
      <c r="E106" s="55">
        <v>5086772</v>
      </c>
      <c r="F106" s="50" t="b">
        <v>1</v>
      </c>
    </row>
    <row r="107" spans="1:6" x14ac:dyDescent="0.25">
      <c r="A107" s="52">
        <v>6302</v>
      </c>
      <c r="B107" s="52" t="s">
        <v>490</v>
      </c>
      <c r="C107" s="53">
        <v>1473430</v>
      </c>
      <c r="D107" s="54">
        <v>2260277</v>
      </c>
      <c r="E107" s="55">
        <v>2260277</v>
      </c>
      <c r="F107" s="50" t="b">
        <v>1</v>
      </c>
    </row>
    <row r="108" spans="1:6" x14ac:dyDescent="0.25">
      <c r="A108" s="52">
        <v>6303</v>
      </c>
      <c r="B108" s="52" t="s">
        <v>491</v>
      </c>
      <c r="C108" s="53">
        <v>2802385</v>
      </c>
      <c r="D108" s="54">
        <v>4035072</v>
      </c>
      <c r="E108" s="55">
        <v>4035072</v>
      </c>
      <c r="F108" s="50" t="b">
        <v>1</v>
      </c>
    </row>
    <row r="109" spans="1:6" x14ac:dyDescent="0.25">
      <c r="A109" s="52">
        <v>6304</v>
      </c>
      <c r="B109" s="52" t="s">
        <v>492</v>
      </c>
      <c r="C109" s="53">
        <v>1089624</v>
      </c>
      <c r="D109" s="54">
        <v>1717862</v>
      </c>
      <c r="E109" s="55">
        <v>1717862</v>
      </c>
      <c r="F109" s="50" t="b">
        <v>1</v>
      </c>
    </row>
    <row r="110" spans="1:6" x14ac:dyDescent="0.25">
      <c r="A110" s="52">
        <v>6305</v>
      </c>
      <c r="B110" s="52" t="s">
        <v>493</v>
      </c>
      <c r="C110" s="53">
        <v>2489544</v>
      </c>
      <c r="D110" s="54">
        <v>2267963</v>
      </c>
      <c r="E110" s="55">
        <v>2267963</v>
      </c>
      <c r="F110" s="50" t="b">
        <v>1</v>
      </c>
    </row>
    <row r="111" spans="1:6" x14ac:dyDescent="0.25">
      <c r="A111" s="52">
        <v>6306</v>
      </c>
      <c r="B111" s="52" t="s">
        <v>494</v>
      </c>
      <c r="C111" s="53">
        <v>2020102</v>
      </c>
      <c r="D111" s="54">
        <v>2518528</v>
      </c>
      <c r="E111" s="55">
        <v>2518528</v>
      </c>
      <c r="F111" s="50" t="b">
        <v>1</v>
      </c>
    </row>
    <row r="112" spans="1:6" x14ac:dyDescent="0.25">
      <c r="A112" s="52">
        <v>6307</v>
      </c>
      <c r="B112" s="52" t="s">
        <v>495</v>
      </c>
      <c r="C112" s="53">
        <v>1703689</v>
      </c>
      <c r="D112" s="54">
        <v>2639422</v>
      </c>
      <c r="E112" s="55">
        <v>2639422</v>
      </c>
      <c r="F112" s="50" t="b">
        <v>1</v>
      </c>
    </row>
    <row r="113" spans="1:6" x14ac:dyDescent="0.25">
      <c r="A113" s="52">
        <v>6308</v>
      </c>
      <c r="B113" s="52" t="s">
        <v>496</v>
      </c>
      <c r="C113" s="53">
        <v>1004507</v>
      </c>
      <c r="D113" s="54">
        <v>1486608</v>
      </c>
      <c r="E113" s="55">
        <v>1486608</v>
      </c>
      <c r="F113" s="50" t="b">
        <v>1</v>
      </c>
    </row>
    <row r="114" spans="1:6" x14ac:dyDescent="0.25">
      <c r="A114" s="52">
        <v>6309</v>
      </c>
      <c r="B114" s="52" t="s">
        <v>497</v>
      </c>
      <c r="C114" s="53">
        <v>762188</v>
      </c>
      <c r="D114" s="54">
        <v>1137716</v>
      </c>
      <c r="E114" s="55">
        <v>1137716</v>
      </c>
      <c r="F114" s="50" t="b">
        <v>1</v>
      </c>
    </row>
    <row r="115" spans="1:6" x14ac:dyDescent="0.25">
      <c r="A115" s="52">
        <v>6310</v>
      </c>
      <c r="B115" s="52" t="s">
        <v>498</v>
      </c>
      <c r="C115" s="53">
        <v>4088002</v>
      </c>
      <c r="D115" s="54">
        <v>5105842</v>
      </c>
      <c r="E115" s="55">
        <v>5105842</v>
      </c>
      <c r="F115" s="50" t="b">
        <v>1</v>
      </c>
    </row>
    <row r="116" spans="1:6" x14ac:dyDescent="0.25">
      <c r="A116" s="52">
        <v>7101</v>
      </c>
      <c r="B116" s="52" t="s">
        <v>500</v>
      </c>
      <c r="C116" s="53">
        <v>20903642</v>
      </c>
      <c r="D116" s="54">
        <v>15420241</v>
      </c>
      <c r="E116" s="55">
        <v>15420241</v>
      </c>
      <c r="F116" s="50" t="b">
        <v>1</v>
      </c>
    </row>
    <row r="117" spans="1:6" x14ac:dyDescent="0.25">
      <c r="A117" s="52">
        <v>7102</v>
      </c>
      <c r="B117" s="52" t="s">
        <v>501</v>
      </c>
      <c r="C117" s="53">
        <v>4930701</v>
      </c>
      <c r="D117" s="54">
        <v>4762944</v>
      </c>
      <c r="E117" s="55">
        <v>4762944</v>
      </c>
      <c r="F117" s="50" t="b">
        <v>1</v>
      </c>
    </row>
    <row r="118" spans="1:6" x14ac:dyDescent="0.25">
      <c r="A118" s="52">
        <v>7103</v>
      </c>
      <c r="B118" s="52" t="s">
        <v>502</v>
      </c>
      <c r="C118" s="53">
        <v>1052188</v>
      </c>
      <c r="D118" s="54">
        <v>2193230</v>
      </c>
      <c r="E118" s="55">
        <v>2193230</v>
      </c>
      <c r="F118" s="50" t="b">
        <v>1</v>
      </c>
    </row>
    <row r="119" spans="1:6" x14ac:dyDescent="0.25">
      <c r="A119" s="52">
        <v>7104</v>
      </c>
      <c r="B119" s="52" t="s">
        <v>503</v>
      </c>
      <c r="C119" s="53">
        <v>565359</v>
      </c>
      <c r="D119" s="54">
        <v>1411102</v>
      </c>
      <c r="E119" s="55">
        <v>1411102</v>
      </c>
      <c r="F119" s="50" t="b">
        <v>1</v>
      </c>
    </row>
    <row r="120" spans="1:6" x14ac:dyDescent="0.25">
      <c r="A120" s="52">
        <v>7105</v>
      </c>
      <c r="B120" s="52" t="s">
        <v>504</v>
      </c>
      <c r="C120" s="53">
        <v>3940362</v>
      </c>
      <c r="D120" s="54">
        <v>3172185</v>
      </c>
      <c r="E120" s="55">
        <v>3172185</v>
      </c>
      <c r="F120" s="50" t="b">
        <v>1</v>
      </c>
    </row>
    <row r="121" spans="1:6" x14ac:dyDescent="0.25">
      <c r="A121" s="52">
        <v>7106</v>
      </c>
      <c r="B121" s="52" t="s">
        <v>505</v>
      </c>
      <c r="C121" s="53">
        <v>11586718</v>
      </c>
      <c r="D121" s="54">
        <v>3607856</v>
      </c>
      <c r="E121" s="55">
        <v>3607856</v>
      </c>
      <c r="F121" s="50" t="b">
        <v>1</v>
      </c>
    </row>
    <row r="122" spans="1:6" x14ac:dyDescent="0.25">
      <c r="A122" s="52">
        <v>7107</v>
      </c>
      <c r="B122" s="52" t="s">
        <v>506</v>
      </c>
      <c r="C122" s="53">
        <v>1820583</v>
      </c>
      <c r="D122" s="54">
        <v>2104106</v>
      </c>
      <c r="E122" s="55">
        <v>2104106</v>
      </c>
      <c r="F122" s="50" t="b">
        <v>1</v>
      </c>
    </row>
    <row r="123" spans="1:6" x14ac:dyDescent="0.25">
      <c r="A123" s="52">
        <v>7108</v>
      </c>
      <c r="B123" s="52" t="s">
        <v>507</v>
      </c>
      <c r="C123" s="53">
        <v>6321319</v>
      </c>
      <c r="D123" s="54">
        <v>2729398</v>
      </c>
      <c r="E123" s="55">
        <v>2729398</v>
      </c>
      <c r="F123" s="50" t="b">
        <v>1</v>
      </c>
    </row>
    <row r="124" spans="1:6" x14ac:dyDescent="0.25">
      <c r="A124" s="52">
        <v>7109</v>
      </c>
      <c r="B124" s="52" t="s">
        <v>508</v>
      </c>
      <c r="C124" s="53">
        <v>3900203</v>
      </c>
      <c r="D124" s="54">
        <v>5469979</v>
      </c>
      <c r="E124" s="55">
        <v>5469979</v>
      </c>
      <c r="F124" s="50" t="b">
        <v>1</v>
      </c>
    </row>
    <row r="125" spans="1:6" x14ac:dyDescent="0.25">
      <c r="A125" s="52">
        <v>7110</v>
      </c>
      <c r="B125" s="52" t="s">
        <v>509</v>
      </c>
      <c r="C125" s="53">
        <v>1457054</v>
      </c>
      <c r="D125" s="54">
        <v>1714148</v>
      </c>
      <c r="E125" s="55">
        <v>1714148</v>
      </c>
      <c r="F125" s="50" t="b">
        <v>1</v>
      </c>
    </row>
    <row r="126" spans="1:6" x14ac:dyDescent="0.25">
      <c r="A126" s="52">
        <v>7201</v>
      </c>
      <c r="B126" s="52" t="s">
        <v>510</v>
      </c>
      <c r="C126" s="53">
        <v>2744344</v>
      </c>
      <c r="D126" s="54">
        <v>5297524</v>
      </c>
      <c r="E126" s="55">
        <v>5297524</v>
      </c>
      <c r="F126" s="50" t="b">
        <v>1</v>
      </c>
    </row>
    <row r="127" spans="1:6" x14ac:dyDescent="0.25">
      <c r="A127" s="52">
        <v>7202</v>
      </c>
      <c r="B127" s="52" t="s">
        <v>511</v>
      </c>
      <c r="C127" s="53">
        <v>911041</v>
      </c>
      <c r="D127" s="54">
        <v>2082684</v>
      </c>
      <c r="E127" s="55">
        <v>2082684</v>
      </c>
      <c r="F127" s="50" t="b">
        <v>1</v>
      </c>
    </row>
    <row r="128" spans="1:6" x14ac:dyDescent="0.25">
      <c r="A128" s="52">
        <v>7203</v>
      </c>
      <c r="B128" s="52" t="s">
        <v>512</v>
      </c>
      <c r="C128" s="53">
        <v>1263915</v>
      </c>
      <c r="D128" s="54">
        <v>2707497</v>
      </c>
      <c r="E128" s="55">
        <v>2707497</v>
      </c>
      <c r="F128" s="50" t="b">
        <v>1</v>
      </c>
    </row>
    <row r="129" spans="1:6" x14ac:dyDescent="0.25">
      <c r="A129" s="52">
        <v>7301</v>
      </c>
      <c r="B129" s="52" t="s">
        <v>513</v>
      </c>
      <c r="C129" s="53">
        <v>15675777</v>
      </c>
      <c r="D129" s="54">
        <v>24169063</v>
      </c>
      <c r="E129" s="55">
        <v>24169063</v>
      </c>
      <c r="F129" s="50" t="b">
        <v>1</v>
      </c>
    </row>
    <row r="130" spans="1:6" x14ac:dyDescent="0.25">
      <c r="A130" s="52">
        <v>7302</v>
      </c>
      <c r="B130" s="52" t="s">
        <v>514</v>
      </c>
      <c r="C130" s="53">
        <v>1893122</v>
      </c>
      <c r="D130" s="54">
        <v>2828188</v>
      </c>
      <c r="E130" s="55">
        <v>2828188</v>
      </c>
      <c r="F130" s="50" t="b">
        <v>1</v>
      </c>
    </row>
    <row r="131" spans="1:6" x14ac:dyDescent="0.25">
      <c r="A131" s="52">
        <v>7303</v>
      </c>
      <c r="B131" s="52" t="s">
        <v>515</v>
      </c>
      <c r="C131" s="53">
        <v>1691008</v>
      </c>
      <c r="D131" s="54">
        <v>2824580</v>
      </c>
      <c r="E131" s="55">
        <v>2824580</v>
      </c>
      <c r="F131" s="50" t="b">
        <v>1</v>
      </c>
    </row>
    <row r="132" spans="1:6" x14ac:dyDescent="0.25">
      <c r="A132" s="52">
        <v>7304</v>
      </c>
      <c r="B132" s="52" t="s">
        <v>516</v>
      </c>
      <c r="C132" s="53">
        <v>3327997</v>
      </c>
      <c r="D132" s="54">
        <v>5090743</v>
      </c>
      <c r="E132" s="55">
        <v>5090743</v>
      </c>
      <c r="F132" s="50" t="b">
        <v>1</v>
      </c>
    </row>
    <row r="133" spans="1:6" x14ac:dyDescent="0.25">
      <c r="A133" s="52">
        <v>7305</v>
      </c>
      <c r="B133" s="52" t="s">
        <v>517</v>
      </c>
      <c r="C133" s="53">
        <v>2121527</v>
      </c>
      <c r="D133" s="54">
        <v>1434325</v>
      </c>
      <c r="E133" s="55">
        <v>1434325</v>
      </c>
      <c r="F133" s="50" t="b">
        <v>1</v>
      </c>
    </row>
    <row r="134" spans="1:6" x14ac:dyDescent="0.25">
      <c r="A134" s="52">
        <v>7306</v>
      </c>
      <c r="B134" s="52" t="s">
        <v>518</v>
      </c>
      <c r="C134" s="53">
        <v>3179337</v>
      </c>
      <c r="D134" s="54">
        <v>2826052</v>
      </c>
      <c r="E134" s="55">
        <v>2826052</v>
      </c>
      <c r="F134" s="50" t="b">
        <v>1</v>
      </c>
    </row>
    <row r="135" spans="1:6" x14ac:dyDescent="0.25">
      <c r="A135" s="52">
        <v>7307</v>
      </c>
      <c r="B135" s="52" t="s">
        <v>519</v>
      </c>
      <c r="C135" s="53">
        <v>5222214</v>
      </c>
      <c r="D135" s="54">
        <v>3824537</v>
      </c>
      <c r="E135" s="55">
        <v>3824537</v>
      </c>
      <c r="F135" s="50" t="b">
        <v>1</v>
      </c>
    </row>
    <row r="136" spans="1:6" x14ac:dyDescent="0.25">
      <c r="A136" s="52">
        <v>7308</v>
      </c>
      <c r="B136" s="52" t="s">
        <v>520</v>
      </c>
      <c r="C136" s="53">
        <v>2990788</v>
      </c>
      <c r="D136" s="54">
        <v>3390149</v>
      </c>
      <c r="E136" s="55">
        <v>3390149</v>
      </c>
      <c r="F136" s="50" t="b">
        <v>1</v>
      </c>
    </row>
    <row r="137" spans="1:6" x14ac:dyDescent="0.25">
      <c r="A137" s="52">
        <v>7309</v>
      </c>
      <c r="B137" s="52" t="s">
        <v>521</v>
      </c>
      <c r="C137" s="53">
        <v>2966024</v>
      </c>
      <c r="D137" s="54">
        <v>2326810</v>
      </c>
      <c r="E137" s="55">
        <v>2326810</v>
      </c>
      <c r="F137" s="50" t="b">
        <v>1</v>
      </c>
    </row>
    <row r="138" spans="1:6" x14ac:dyDescent="0.25">
      <c r="A138" s="52">
        <v>7401</v>
      </c>
      <c r="B138" s="52" t="s">
        <v>522</v>
      </c>
      <c r="C138" s="53">
        <v>7119208</v>
      </c>
      <c r="D138" s="54">
        <v>12321758</v>
      </c>
      <c r="E138" s="55">
        <v>12321758</v>
      </c>
      <c r="F138" s="50" t="b">
        <v>1</v>
      </c>
    </row>
    <row r="139" spans="1:6" x14ac:dyDescent="0.25">
      <c r="A139" s="52">
        <v>7402</v>
      </c>
      <c r="B139" s="52" t="s">
        <v>523</v>
      </c>
      <c r="C139" s="53">
        <v>13155845</v>
      </c>
      <c r="D139" s="54">
        <v>4230104</v>
      </c>
      <c r="E139" s="55">
        <v>4230104</v>
      </c>
      <c r="F139" s="50" t="b">
        <v>1</v>
      </c>
    </row>
    <row r="140" spans="1:6" x14ac:dyDescent="0.25">
      <c r="A140" s="52">
        <v>7403</v>
      </c>
      <c r="B140" s="52" t="s">
        <v>524</v>
      </c>
      <c r="C140" s="53">
        <v>1980913</v>
      </c>
      <c r="D140" s="54">
        <v>3939752</v>
      </c>
      <c r="E140" s="55">
        <v>3939752</v>
      </c>
      <c r="F140" s="50" t="b">
        <v>1</v>
      </c>
    </row>
    <row r="141" spans="1:6" x14ac:dyDescent="0.25">
      <c r="A141" s="52">
        <v>7404</v>
      </c>
      <c r="B141" s="52" t="s">
        <v>525</v>
      </c>
      <c r="C141" s="53">
        <v>3409883</v>
      </c>
      <c r="D141" s="54">
        <v>5444369</v>
      </c>
      <c r="E141" s="55">
        <v>5444369</v>
      </c>
      <c r="F141" s="50" t="b">
        <v>1</v>
      </c>
    </row>
    <row r="142" spans="1:6" x14ac:dyDescent="0.25">
      <c r="A142" s="52">
        <v>7405</v>
      </c>
      <c r="B142" s="52" t="s">
        <v>526</v>
      </c>
      <c r="C142" s="53">
        <v>1495365</v>
      </c>
      <c r="D142" s="54">
        <v>2218052</v>
      </c>
      <c r="E142" s="55">
        <v>2218052</v>
      </c>
      <c r="F142" s="50" t="b">
        <v>1</v>
      </c>
    </row>
    <row r="143" spans="1:6" x14ac:dyDescent="0.25">
      <c r="A143" s="52">
        <v>7406</v>
      </c>
      <c r="B143" s="52" t="s">
        <v>527</v>
      </c>
      <c r="C143" s="53">
        <v>3815503</v>
      </c>
      <c r="D143" s="54">
        <v>5089925</v>
      </c>
      <c r="E143" s="55">
        <v>5089925</v>
      </c>
      <c r="F143" s="50" t="b">
        <v>1</v>
      </c>
    </row>
    <row r="144" spans="1:6" x14ac:dyDescent="0.25">
      <c r="A144" s="52">
        <v>7407</v>
      </c>
      <c r="B144" s="52" t="s">
        <v>528</v>
      </c>
      <c r="C144" s="53">
        <v>1131177</v>
      </c>
      <c r="D144" s="54">
        <v>2666534</v>
      </c>
      <c r="E144" s="55">
        <v>2666534</v>
      </c>
      <c r="F144" s="50" t="b">
        <v>1</v>
      </c>
    </row>
    <row r="145" spans="1:6" x14ac:dyDescent="0.25">
      <c r="A145" s="52">
        <v>7408</v>
      </c>
      <c r="B145" s="52" t="s">
        <v>529</v>
      </c>
      <c r="C145" s="53">
        <v>1834456</v>
      </c>
      <c r="D145" s="54">
        <v>3068734</v>
      </c>
      <c r="E145" s="55">
        <v>3068734</v>
      </c>
      <c r="F145" s="50" t="b">
        <v>1</v>
      </c>
    </row>
    <row r="146" spans="1:6" x14ac:dyDescent="0.25">
      <c r="A146" s="52">
        <v>8101</v>
      </c>
      <c r="B146" s="52" t="s">
        <v>530</v>
      </c>
      <c r="C146" s="53">
        <v>29878888</v>
      </c>
      <c r="D146" s="54">
        <v>23247409</v>
      </c>
      <c r="E146" s="55">
        <v>23247409</v>
      </c>
      <c r="F146" s="50" t="b">
        <v>1</v>
      </c>
    </row>
    <row r="147" spans="1:6" x14ac:dyDescent="0.25">
      <c r="A147" s="52">
        <v>8102</v>
      </c>
      <c r="B147" s="52" t="s">
        <v>531</v>
      </c>
      <c r="C147" s="53">
        <v>15526954</v>
      </c>
      <c r="D147" s="54">
        <v>11463162</v>
      </c>
      <c r="E147" s="55">
        <v>11463162</v>
      </c>
      <c r="F147" s="50" t="b">
        <v>1</v>
      </c>
    </row>
    <row r="148" spans="1:6" x14ac:dyDescent="0.25">
      <c r="A148" s="52">
        <v>8103</v>
      </c>
      <c r="B148" s="52" t="s">
        <v>532</v>
      </c>
      <c r="C148" s="53">
        <v>8730426</v>
      </c>
      <c r="D148" s="54">
        <v>8623214</v>
      </c>
      <c r="E148" s="55">
        <v>8623214</v>
      </c>
      <c r="F148" s="50" t="b">
        <v>1</v>
      </c>
    </row>
    <row r="149" spans="1:6" x14ac:dyDescent="0.25">
      <c r="A149" s="52">
        <v>8104</v>
      </c>
      <c r="B149" s="52" t="s">
        <v>533</v>
      </c>
      <c r="C149" s="53">
        <v>770278</v>
      </c>
      <c r="D149" s="54">
        <v>2200696</v>
      </c>
      <c r="E149" s="55">
        <v>2200696</v>
      </c>
      <c r="F149" s="50" t="b">
        <v>1</v>
      </c>
    </row>
    <row r="150" spans="1:6" x14ac:dyDescent="0.25">
      <c r="A150" s="52">
        <v>8105</v>
      </c>
      <c r="B150" s="52" t="s">
        <v>534</v>
      </c>
      <c r="C150" s="53">
        <v>1521442</v>
      </c>
      <c r="D150" s="54">
        <v>3205647</v>
      </c>
      <c r="E150" s="55">
        <v>3205647</v>
      </c>
      <c r="F150" s="50" t="b">
        <v>1</v>
      </c>
    </row>
    <row r="151" spans="1:6" x14ac:dyDescent="0.25">
      <c r="A151" s="52">
        <v>8106</v>
      </c>
      <c r="B151" s="52" t="s">
        <v>535</v>
      </c>
      <c r="C151" s="53">
        <v>2177413</v>
      </c>
      <c r="D151" s="54">
        <v>5502208</v>
      </c>
      <c r="E151" s="55">
        <v>5502208</v>
      </c>
      <c r="F151" s="50" t="b">
        <v>1</v>
      </c>
    </row>
    <row r="152" spans="1:6" x14ac:dyDescent="0.25">
      <c r="A152" s="52">
        <v>8107</v>
      </c>
      <c r="B152" s="52" t="s">
        <v>536</v>
      </c>
      <c r="C152" s="53">
        <v>4056717</v>
      </c>
      <c r="D152" s="54">
        <v>5649455</v>
      </c>
      <c r="E152" s="55">
        <v>5649455</v>
      </c>
      <c r="F152" s="50" t="b">
        <v>1</v>
      </c>
    </row>
    <row r="153" spans="1:6" x14ac:dyDescent="0.25">
      <c r="A153" s="52">
        <v>8108</v>
      </c>
      <c r="B153" s="52" t="s">
        <v>537</v>
      </c>
      <c r="C153" s="53">
        <v>11924733</v>
      </c>
      <c r="D153" s="54">
        <v>11345140</v>
      </c>
      <c r="E153" s="55">
        <v>11345140</v>
      </c>
      <c r="F153" s="50" t="b">
        <v>1</v>
      </c>
    </row>
    <row r="154" spans="1:6" x14ac:dyDescent="0.25">
      <c r="A154" s="52">
        <v>8109</v>
      </c>
      <c r="B154" s="52" t="s">
        <v>538</v>
      </c>
      <c r="C154" s="53">
        <v>2330223</v>
      </c>
      <c r="D154" s="54">
        <v>3185237</v>
      </c>
      <c r="E154" s="55">
        <v>3185237</v>
      </c>
      <c r="F154" s="50" t="b">
        <v>1</v>
      </c>
    </row>
    <row r="155" spans="1:6" x14ac:dyDescent="0.25">
      <c r="A155" s="52">
        <v>8110</v>
      </c>
      <c r="B155" s="52" t="s">
        <v>539</v>
      </c>
      <c r="C155" s="53">
        <v>16336529</v>
      </c>
      <c r="D155" s="54">
        <v>13133636</v>
      </c>
      <c r="E155" s="55">
        <v>13133636</v>
      </c>
      <c r="F155" s="50" t="b">
        <v>1</v>
      </c>
    </row>
    <row r="156" spans="1:6" x14ac:dyDescent="0.25">
      <c r="A156" s="52">
        <v>8111</v>
      </c>
      <c r="B156" s="52" t="s">
        <v>540</v>
      </c>
      <c r="C156" s="53">
        <v>3765942</v>
      </c>
      <c r="D156" s="54">
        <v>8240200</v>
      </c>
      <c r="E156" s="55">
        <v>8240200</v>
      </c>
      <c r="F156" s="50" t="b">
        <v>1</v>
      </c>
    </row>
    <row r="157" spans="1:6" x14ac:dyDescent="0.25">
      <c r="A157" s="52">
        <v>8112</v>
      </c>
      <c r="B157" s="52" t="s">
        <v>541</v>
      </c>
      <c r="C157" s="53">
        <v>10290230</v>
      </c>
      <c r="D157" s="54">
        <v>8063490</v>
      </c>
      <c r="E157" s="55">
        <v>8063490</v>
      </c>
      <c r="F157" s="50" t="b">
        <v>1</v>
      </c>
    </row>
    <row r="158" spans="1:6" x14ac:dyDescent="0.25">
      <c r="A158" s="52">
        <v>8201</v>
      </c>
      <c r="B158" s="52" t="s">
        <v>542</v>
      </c>
      <c r="C158" s="53">
        <v>1782350</v>
      </c>
      <c r="D158" s="54">
        <v>3639818</v>
      </c>
      <c r="E158" s="55">
        <v>3639818</v>
      </c>
      <c r="F158" s="50" t="b">
        <v>1</v>
      </c>
    </row>
    <row r="159" spans="1:6" x14ac:dyDescent="0.25">
      <c r="A159" s="52">
        <v>8202</v>
      </c>
      <c r="B159" s="52" t="s">
        <v>543</v>
      </c>
      <c r="C159" s="53">
        <v>3540353</v>
      </c>
      <c r="D159" s="54">
        <v>4797259</v>
      </c>
      <c r="E159" s="55">
        <v>4797259</v>
      </c>
      <c r="F159" s="50" t="b">
        <v>1</v>
      </c>
    </row>
    <row r="160" spans="1:6" x14ac:dyDescent="0.25">
      <c r="A160" s="52">
        <v>8203</v>
      </c>
      <c r="B160" s="52" t="s">
        <v>544</v>
      </c>
      <c r="C160" s="53">
        <v>1850279</v>
      </c>
      <c r="D160" s="54">
        <v>3551081</v>
      </c>
      <c r="E160" s="55">
        <v>3551081</v>
      </c>
      <c r="F160" s="50" t="b">
        <v>1</v>
      </c>
    </row>
    <row r="161" spans="1:6" x14ac:dyDescent="0.25">
      <c r="A161" s="52">
        <v>8204</v>
      </c>
      <c r="B161" s="52" t="s">
        <v>545</v>
      </c>
      <c r="C161" s="53">
        <v>557022</v>
      </c>
      <c r="D161" s="54">
        <v>1925948</v>
      </c>
      <c r="E161" s="55">
        <v>1925948</v>
      </c>
      <c r="F161" s="50" t="b">
        <v>1</v>
      </c>
    </row>
    <row r="162" spans="1:6" x14ac:dyDescent="0.25">
      <c r="A162" s="52">
        <v>8205</v>
      </c>
      <c r="B162" s="52" t="s">
        <v>546</v>
      </c>
      <c r="C162" s="53">
        <v>2000395</v>
      </c>
      <c r="D162" s="54">
        <v>3916698</v>
      </c>
      <c r="E162" s="55">
        <v>3916698</v>
      </c>
      <c r="F162" s="50" t="b">
        <v>1</v>
      </c>
    </row>
    <row r="163" spans="1:6" x14ac:dyDescent="0.25">
      <c r="A163" s="52">
        <v>8206</v>
      </c>
      <c r="B163" s="52" t="s">
        <v>561</v>
      </c>
      <c r="C163" s="53">
        <v>1142241</v>
      </c>
      <c r="D163" s="54">
        <v>3613649</v>
      </c>
      <c r="E163" s="55">
        <v>3613649</v>
      </c>
      <c r="F163" s="50" t="b">
        <v>1</v>
      </c>
    </row>
    <row r="164" spans="1:6" x14ac:dyDescent="0.25">
      <c r="A164" s="52">
        <v>8207</v>
      </c>
      <c r="B164" s="52" t="s">
        <v>562</v>
      </c>
      <c r="C164" s="53">
        <v>420849</v>
      </c>
      <c r="D164" s="54">
        <v>2119790</v>
      </c>
      <c r="E164" s="55">
        <v>2119790</v>
      </c>
      <c r="F164" s="50" t="b">
        <v>1</v>
      </c>
    </row>
    <row r="165" spans="1:6" x14ac:dyDescent="0.25">
      <c r="A165" s="52">
        <v>8301</v>
      </c>
      <c r="B165" s="52" t="s">
        <v>547</v>
      </c>
      <c r="C165" s="53">
        <v>17353418</v>
      </c>
      <c r="D165" s="54">
        <v>20153716</v>
      </c>
      <c r="E165" s="55">
        <v>20153716</v>
      </c>
      <c r="F165" s="50" t="b">
        <v>1</v>
      </c>
    </row>
    <row r="166" spans="1:6" x14ac:dyDescent="0.25">
      <c r="A166" s="52">
        <v>8302</v>
      </c>
      <c r="B166" s="52" t="s">
        <v>548</v>
      </c>
      <c r="C166" s="53">
        <v>1348921</v>
      </c>
      <c r="D166" s="54">
        <v>1666614</v>
      </c>
      <c r="E166" s="55">
        <v>1666614</v>
      </c>
      <c r="F166" s="50" t="b">
        <v>1</v>
      </c>
    </row>
    <row r="167" spans="1:6" x14ac:dyDescent="0.25">
      <c r="A167" s="52">
        <v>8303</v>
      </c>
      <c r="B167" s="52" t="s">
        <v>549</v>
      </c>
      <c r="C167" s="53">
        <v>2826398</v>
      </c>
      <c r="D167" s="54">
        <v>5067801</v>
      </c>
      <c r="E167" s="55">
        <v>5067801</v>
      </c>
      <c r="F167" s="50" t="b">
        <v>1</v>
      </c>
    </row>
    <row r="168" spans="1:6" x14ac:dyDescent="0.25">
      <c r="A168" s="52">
        <v>8304</v>
      </c>
      <c r="B168" s="52" t="s">
        <v>550</v>
      </c>
      <c r="C168" s="53">
        <v>2300176</v>
      </c>
      <c r="D168" s="54">
        <v>2834371</v>
      </c>
      <c r="E168" s="55">
        <v>2834371</v>
      </c>
      <c r="F168" s="50" t="b">
        <v>1</v>
      </c>
    </row>
    <row r="169" spans="1:6" x14ac:dyDescent="0.25">
      <c r="A169" s="52">
        <v>8305</v>
      </c>
      <c r="B169" s="52" t="s">
        <v>551</v>
      </c>
      <c r="C169" s="53">
        <v>2123709</v>
      </c>
      <c r="D169" s="54">
        <v>2996795</v>
      </c>
      <c r="E169" s="55">
        <v>2996795</v>
      </c>
      <c r="F169" s="50" t="b">
        <v>1</v>
      </c>
    </row>
    <row r="170" spans="1:6" x14ac:dyDescent="0.25">
      <c r="A170" s="52">
        <v>8306</v>
      </c>
      <c r="B170" s="52" t="s">
        <v>552</v>
      </c>
      <c r="C170" s="53">
        <v>2682732</v>
      </c>
      <c r="D170" s="54">
        <v>3410850</v>
      </c>
      <c r="E170" s="55">
        <v>3410850</v>
      </c>
      <c r="F170" s="50" t="b">
        <v>1</v>
      </c>
    </row>
    <row r="171" spans="1:6" x14ac:dyDescent="0.25">
      <c r="A171" s="52">
        <v>8307</v>
      </c>
      <c r="B171" s="52" t="s">
        <v>553</v>
      </c>
      <c r="C171" s="53">
        <v>1539790</v>
      </c>
      <c r="D171" s="54">
        <v>1999259</v>
      </c>
      <c r="E171" s="55">
        <v>1999259</v>
      </c>
      <c r="F171" s="50" t="b">
        <v>1</v>
      </c>
    </row>
    <row r="172" spans="1:6" x14ac:dyDescent="0.25">
      <c r="A172" s="52">
        <v>8308</v>
      </c>
      <c r="B172" s="52" t="s">
        <v>554</v>
      </c>
      <c r="C172" s="53">
        <v>453768</v>
      </c>
      <c r="D172" s="54">
        <v>1455386</v>
      </c>
      <c r="E172" s="55">
        <v>1455386</v>
      </c>
      <c r="F172" s="50" t="b">
        <v>1</v>
      </c>
    </row>
    <row r="173" spans="1:6" x14ac:dyDescent="0.25">
      <c r="A173" s="52">
        <v>8309</v>
      </c>
      <c r="B173" s="52" t="s">
        <v>555</v>
      </c>
      <c r="C173" s="53">
        <v>541441</v>
      </c>
      <c r="D173" s="54">
        <v>2128788</v>
      </c>
      <c r="E173" s="55">
        <v>2128788</v>
      </c>
      <c r="F173" s="50" t="b">
        <v>1</v>
      </c>
    </row>
    <row r="174" spans="1:6" x14ac:dyDescent="0.25">
      <c r="A174" s="52">
        <v>8310</v>
      </c>
      <c r="B174" s="52" t="s">
        <v>556</v>
      </c>
      <c r="C174" s="53">
        <v>323786</v>
      </c>
      <c r="D174" s="54">
        <v>1340641</v>
      </c>
      <c r="E174" s="55">
        <v>1340641</v>
      </c>
      <c r="F174" s="50" t="b">
        <v>1</v>
      </c>
    </row>
    <row r="175" spans="1:6" x14ac:dyDescent="0.25">
      <c r="A175" s="52">
        <v>8311</v>
      </c>
      <c r="B175" s="52" t="s">
        <v>557</v>
      </c>
      <c r="C175" s="53">
        <v>1201508</v>
      </c>
      <c r="D175" s="54">
        <v>2292585</v>
      </c>
      <c r="E175" s="55">
        <v>2292585</v>
      </c>
      <c r="F175" s="50" t="b">
        <v>1</v>
      </c>
    </row>
    <row r="176" spans="1:6" x14ac:dyDescent="0.25">
      <c r="A176" s="52">
        <v>8312</v>
      </c>
      <c r="B176" s="52" t="s">
        <v>558</v>
      </c>
      <c r="C176" s="53">
        <v>1778431</v>
      </c>
      <c r="D176" s="54">
        <v>3060551</v>
      </c>
      <c r="E176" s="55">
        <v>3060551</v>
      </c>
      <c r="F176" s="50" t="b">
        <v>1</v>
      </c>
    </row>
    <row r="177" spans="1:6" x14ac:dyDescent="0.25">
      <c r="A177" s="52">
        <v>8313</v>
      </c>
      <c r="B177" s="52" t="s">
        <v>559</v>
      </c>
      <c r="C177" s="53">
        <v>2179404</v>
      </c>
      <c r="D177" s="54">
        <v>3452143</v>
      </c>
      <c r="E177" s="55">
        <v>3452143</v>
      </c>
      <c r="F177" s="50" t="b">
        <v>1</v>
      </c>
    </row>
    <row r="178" spans="1:6" x14ac:dyDescent="0.25">
      <c r="A178" s="52">
        <v>8314</v>
      </c>
      <c r="B178" s="52" t="s">
        <v>560</v>
      </c>
      <c r="C178" s="53">
        <v>868365</v>
      </c>
      <c r="D178" s="54">
        <v>2333207</v>
      </c>
      <c r="E178" s="55">
        <v>2333207</v>
      </c>
      <c r="F178" s="50" t="b">
        <v>1</v>
      </c>
    </row>
    <row r="179" spans="1:6" x14ac:dyDescent="0.25">
      <c r="A179" s="52">
        <v>9101</v>
      </c>
      <c r="B179" s="52" t="s">
        <v>564</v>
      </c>
      <c r="C179" s="53">
        <v>26437036</v>
      </c>
      <c r="D179" s="54">
        <v>24342475</v>
      </c>
      <c r="E179" s="55">
        <v>24342475</v>
      </c>
      <c r="F179" s="50" t="b">
        <v>1</v>
      </c>
    </row>
    <row r="180" spans="1:6" x14ac:dyDescent="0.25">
      <c r="A180" s="52">
        <v>9102</v>
      </c>
      <c r="B180" s="52" t="s">
        <v>565</v>
      </c>
      <c r="C180" s="53">
        <v>1068375</v>
      </c>
      <c r="D180" s="54">
        <v>3786073</v>
      </c>
      <c r="E180" s="55">
        <v>3786073</v>
      </c>
      <c r="F180" s="50" t="b">
        <v>1</v>
      </c>
    </row>
    <row r="181" spans="1:6" x14ac:dyDescent="0.25">
      <c r="A181" s="52">
        <v>9103</v>
      </c>
      <c r="B181" s="52" t="s">
        <v>566</v>
      </c>
      <c r="C181" s="53">
        <v>1815059</v>
      </c>
      <c r="D181" s="54">
        <v>3021770</v>
      </c>
      <c r="E181" s="55">
        <v>3021770</v>
      </c>
      <c r="F181" s="50" t="b">
        <v>1</v>
      </c>
    </row>
    <row r="182" spans="1:6" x14ac:dyDescent="0.25">
      <c r="A182" s="52">
        <v>9104</v>
      </c>
      <c r="B182" s="52" t="s">
        <v>567</v>
      </c>
      <c r="C182" s="53">
        <v>439063</v>
      </c>
      <c r="D182" s="54">
        <v>1676872</v>
      </c>
      <c r="E182" s="55">
        <v>1676872</v>
      </c>
      <c r="F182" s="50" t="b">
        <v>1</v>
      </c>
    </row>
    <row r="183" spans="1:6" x14ac:dyDescent="0.25">
      <c r="A183" s="52">
        <v>9105</v>
      </c>
      <c r="B183" s="52" t="s">
        <v>568</v>
      </c>
      <c r="C183" s="53">
        <v>1663845</v>
      </c>
      <c r="D183" s="54">
        <v>2973197</v>
      </c>
      <c r="E183" s="55">
        <v>2973197</v>
      </c>
      <c r="F183" s="50" t="b">
        <v>1</v>
      </c>
    </row>
    <row r="184" spans="1:6" x14ac:dyDescent="0.25">
      <c r="A184" s="52">
        <v>9106</v>
      </c>
      <c r="B184" s="52" t="s">
        <v>569</v>
      </c>
      <c r="C184" s="53">
        <v>764526</v>
      </c>
      <c r="D184" s="54">
        <v>2382794</v>
      </c>
      <c r="E184" s="55">
        <v>2382794</v>
      </c>
      <c r="F184" s="50" t="b">
        <v>1</v>
      </c>
    </row>
    <row r="185" spans="1:6" x14ac:dyDescent="0.25">
      <c r="A185" s="52">
        <v>9107</v>
      </c>
      <c r="B185" s="52" t="s">
        <v>570</v>
      </c>
      <c r="C185" s="53">
        <v>1071938</v>
      </c>
      <c r="D185" s="54">
        <v>2492476</v>
      </c>
      <c r="E185" s="55">
        <v>2492476</v>
      </c>
      <c r="F185" s="50" t="b">
        <v>1</v>
      </c>
    </row>
    <row r="186" spans="1:6" x14ac:dyDescent="0.25">
      <c r="A186" s="52">
        <v>9108</v>
      </c>
      <c r="B186" s="52" t="s">
        <v>571</v>
      </c>
      <c r="C186" s="53">
        <v>6093798</v>
      </c>
      <c r="D186" s="54">
        <v>5450998</v>
      </c>
      <c r="E186" s="55">
        <v>5450998</v>
      </c>
      <c r="F186" s="50" t="b">
        <v>1</v>
      </c>
    </row>
    <row r="187" spans="1:6" x14ac:dyDescent="0.25">
      <c r="A187" s="52">
        <v>9109</v>
      </c>
      <c r="B187" s="52" t="s">
        <v>572</v>
      </c>
      <c r="C187" s="53">
        <v>1803588</v>
      </c>
      <c r="D187" s="54">
        <v>4272231</v>
      </c>
      <c r="E187" s="55">
        <v>4272231</v>
      </c>
      <c r="F187" s="50" t="b">
        <v>1</v>
      </c>
    </row>
    <row r="188" spans="1:6" x14ac:dyDescent="0.25">
      <c r="A188" s="52">
        <v>9110</v>
      </c>
      <c r="B188" s="52" t="s">
        <v>573</v>
      </c>
      <c r="C188" s="53">
        <v>473629</v>
      </c>
      <c r="D188" s="54">
        <v>1558092</v>
      </c>
      <c r="E188" s="55">
        <v>1558092</v>
      </c>
      <c r="F188" s="50" t="b">
        <v>1</v>
      </c>
    </row>
    <row r="189" spans="1:6" x14ac:dyDescent="0.25">
      <c r="A189" s="52">
        <v>9111</v>
      </c>
      <c r="B189" s="52" t="s">
        <v>574</v>
      </c>
      <c r="C189" s="53">
        <v>1778992</v>
      </c>
      <c r="D189" s="54">
        <v>4720258</v>
      </c>
      <c r="E189" s="55">
        <v>4720258</v>
      </c>
      <c r="F189" s="50" t="b">
        <v>1</v>
      </c>
    </row>
    <row r="190" spans="1:6" x14ac:dyDescent="0.25">
      <c r="A190" s="52">
        <v>9112</v>
      </c>
      <c r="B190" s="52" t="s">
        <v>575</v>
      </c>
      <c r="C190" s="53">
        <v>6094897</v>
      </c>
      <c r="D190" s="54">
        <v>6695346</v>
      </c>
      <c r="E190" s="55">
        <v>6695346</v>
      </c>
      <c r="F190" s="50" t="b">
        <v>1</v>
      </c>
    </row>
    <row r="191" spans="1:6" x14ac:dyDescent="0.25">
      <c r="A191" s="52">
        <v>9113</v>
      </c>
      <c r="B191" s="52" t="s">
        <v>576</v>
      </c>
      <c r="C191" s="53">
        <v>579385</v>
      </c>
      <c r="D191" s="54">
        <v>2271866</v>
      </c>
      <c r="E191" s="55">
        <v>2271866</v>
      </c>
      <c r="F191" s="50" t="b">
        <v>1</v>
      </c>
    </row>
    <row r="192" spans="1:6" x14ac:dyDescent="0.25">
      <c r="A192" s="52">
        <v>9114</v>
      </c>
      <c r="B192" s="52" t="s">
        <v>577</v>
      </c>
      <c r="C192" s="53">
        <v>1646716</v>
      </c>
      <c r="D192" s="54">
        <v>2856658</v>
      </c>
      <c r="E192" s="55">
        <v>2856658</v>
      </c>
      <c r="F192" s="50" t="b">
        <v>1</v>
      </c>
    </row>
    <row r="193" spans="1:6" x14ac:dyDescent="0.25">
      <c r="A193" s="52">
        <v>9115</v>
      </c>
      <c r="B193" s="52" t="s">
        <v>578</v>
      </c>
      <c r="C193" s="53">
        <v>4060209</v>
      </c>
      <c r="D193" s="54">
        <v>7620680</v>
      </c>
      <c r="E193" s="55">
        <v>7620680</v>
      </c>
      <c r="F193" s="50" t="b">
        <v>1</v>
      </c>
    </row>
    <row r="194" spans="1:6" x14ac:dyDescent="0.25">
      <c r="A194" s="52">
        <v>9116</v>
      </c>
      <c r="B194" s="52" t="s">
        <v>579</v>
      </c>
      <c r="C194" s="53">
        <v>499659</v>
      </c>
      <c r="D194" s="54">
        <v>2415706</v>
      </c>
      <c r="E194" s="55">
        <v>2415706</v>
      </c>
      <c r="F194" s="50" t="b">
        <v>1</v>
      </c>
    </row>
    <row r="195" spans="1:6" x14ac:dyDescent="0.25">
      <c r="A195" s="52">
        <v>9117</v>
      </c>
      <c r="B195" s="52" t="s">
        <v>580</v>
      </c>
      <c r="C195" s="53">
        <v>675331</v>
      </c>
      <c r="D195" s="54">
        <v>2326313</v>
      </c>
      <c r="E195" s="55">
        <v>2326313</v>
      </c>
      <c r="F195" s="50" t="b">
        <v>1</v>
      </c>
    </row>
    <row r="196" spans="1:6" x14ac:dyDescent="0.25">
      <c r="A196" s="52">
        <v>9118</v>
      </c>
      <c r="B196" s="52" t="s">
        <v>581</v>
      </c>
      <c r="C196" s="53">
        <v>525775</v>
      </c>
      <c r="D196" s="54">
        <v>2028177</v>
      </c>
      <c r="E196" s="55">
        <v>2028177</v>
      </c>
      <c r="F196" s="50" t="b">
        <v>1</v>
      </c>
    </row>
    <row r="197" spans="1:6" x14ac:dyDescent="0.25">
      <c r="A197" s="52">
        <v>9119</v>
      </c>
      <c r="B197" s="52" t="s">
        <v>582</v>
      </c>
      <c r="C197" s="53">
        <v>2250968</v>
      </c>
      <c r="D197" s="54">
        <v>3968322</v>
      </c>
      <c r="E197" s="55">
        <v>3968322</v>
      </c>
      <c r="F197" s="50" t="b">
        <v>1</v>
      </c>
    </row>
    <row r="198" spans="1:6" x14ac:dyDescent="0.25">
      <c r="A198" s="52">
        <v>9120</v>
      </c>
      <c r="B198" s="52" t="s">
        <v>583</v>
      </c>
      <c r="C198" s="53">
        <v>6772952</v>
      </c>
      <c r="D198" s="54">
        <v>8147187</v>
      </c>
      <c r="E198" s="55">
        <v>8147187</v>
      </c>
      <c r="F198" s="50" t="b">
        <v>1</v>
      </c>
    </row>
    <row r="199" spans="1:6" x14ac:dyDescent="0.25">
      <c r="A199" s="52">
        <v>9121</v>
      </c>
      <c r="B199" s="52" t="s">
        <v>584</v>
      </c>
      <c r="C199" s="53">
        <v>1048923</v>
      </c>
      <c r="D199" s="54">
        <v>2284206</v>
      </c>
      <c r="E199" s="55">
        <v>2284206</v>
      </c>
      <c r="F199" s="50" t="b">
        <v>1</v>
      </c>
    </row>
    <row r="200" spans="1:6" x14ac:dyDescent="0.25">
      <c r="A200" s="52">
        <v>9201</v>
      </c>
      <c r="B200" s="52" t="s">
        <v>585</v>
      </c>
      <c r="C200" s="53">
        <v>3691623</v>
      </c>
      <c r="D200" s="54">
        <v>6266147</v>
      </c>
      <c r="E200" s="55">
        <v>6266147</v>
      </c>
      <c r="F200" s="50" t="b">
        <v>1</v>
      </c>
    </row>
    <row r="201" spans="1:6" x14ac:dyDescent="0.25">
      <c r="A201" s="52">
        <v>9202</v>
      </c>
      <c r="B201" s="52" t="s">
        <v>586</v>
      </c>
      <c r="C201" s="53">
        <v>2497625</v>
      </c>
      <c r="D201" s="54">
        <v>3028463</v>
      </c>
      <c r="E201" s="55">
        <v>3028463</v>
      </c>
      <c r="F201" s="50" t="b">
        <v>1</v>
      </c>
    </row>
    <row r="202" spans="1:6" x14ac:dyDescent="0.25">
      <c r="A202" s="52">
        <v>9203</v>
      </c>
      <c r="B202" s="52" t="s">
        <v>587</v>
      </c>
      <c r="C202" s="53">
        <v>1228194</v>
      </c>
      <c r="D202" s="54">
        <v>3127275</v>
      </c>
      <c r="E202" s="55">
        <v>3127275</v>
      </c>
      <c r="F202" s="50" t="b">
        <v>1</v>
      </c>
    </row>
    <row r="203" spans="1:6" x14ac:dyDescent="0.25">
      <c r="A203" s="52">
        <v>9204</v>
      </c>
      <c r="B203" s="52" t="s">
        <v>588</v>
      </c>
      <c r="C203" s="53">
        <v>381407</v>
      </c>
      <c r="D203" s="54">
        <v>1935715</v>
      </c>
      <c r="E203" s="55">
        <v>1935715</v>
      </c>
      <c r="F203" s="50" t="b">
        <v>1</v>
      </c>
    </row>
    <row r="204" spans="1:6" x14ac:dyDescent="0.25">
      <c r="A204" s="52">
        <v>9205</v>
      </c>
      <c r="B204" s="52" t="s">
        <v>563</v>
      </c>
      <c r="C204" s="53">
        <v>547090</v>
      </c>
      <c r="D204" s="54">
        <v>2545893</v>
      </c>
      <c r="E204" s="55">
        <v>2545893</v>
      </c>
      <c r="F204" s="50" t="b">
        <v>1</v>
      </c>
    </row>
    <row r="205" spans="1:6" x14ac:dyDescent="0.25">
      <c r="A205" s="52">
        <v>9206</v>
      </c>
      <c r="B205" s="52" t="s">
        <v>589</v>
      </c>
      <c r="C205" s="53">
        <v>747001</v>
      </c>
      <c r="D205" s="54">
        <v>1774448</v>
      </c>
      <c r="E205" s="55">
        <v>1774448</v>
      </c>
      <c r="F205" s="50" t="b">
        <v>1</v>
      </c>
    </row>
    <row r="206" spans="1:6" x14ac:dyDescent="0.25">
      <c r="A206" s="52">
        <v>9207</v>
      </c>
      <c r="B206" s="52" t="s">
        <v>590</v>
      </c>
      <c r="C206" s="53">
        <v>556014</v>
      </c>
      <c r="D206" s="54">
        <v>2477577</v>
      </c>
      <c r="E206" s="55">
        <v>2477577</v>
      </c>
      <c r="F206" s="50" t="b">
        <v>1</v>
      </c>
    </row>
    <row r="207" spans="1:6" x14ac:dyDescent="0.25">
      <c r="A207" s="52">
        <v>9208</v>
      </c>
      <c r="B207" s="52" t="s">
        <v>591</v>
      </c>
      <c r="C207" s="53">
        <v>839487</v>
      </c>
      <c r="D207" s="54">
        <v>2610466</v>
      </c>
      <c r="E207" s="55">
        <v>2610466</v>
      </c>
      <c r="F207" s="50" t="b">
        <v>1</v>
      </c>
    </row>
    <row r="208" spans="1:6" x14ac:dyDescent="0.25">
      <c r="A208" s="52">
        <v>9209</v>
      </c>
      <c r="B208" s="52" t="s">
        <v>592</v>
      </c>
      <c r="C208" s="53">
        <v>922022</v>
      </c>
      <c r="D208" s="54">
        <v>2054944</v>
      </c>
      <c r="E208" s="55">
        <v>2054944</v>
      </c>
      <c r="F208" s="50" t="b">
        <v>1</v>
      </c>
    </row>
    <row r="209" spans="1:6" x14ac:dyDescent="0.25">
      <c r="A209" s="52">
        <v>9210</v>
      </c>
      <c r="B209" s="52" t="s">
        <v>593</v>
      </c>
      <c r="C209" s="53">
        <v>1132836</v>
      </c>
      <c r="D209" s="54">
        <v>3098953</v>
      </c>
      <c r="E209" s="55">
        <v>3098953</v>
      </c>
      <c r="F209" s="50" t="b">
        <v>1</v>
      </c>
    </row>
    <row r="210" spans="1:6" x14ac:dyDescent="0.25">
      <c r="A210" s="52">
        <v>9211</v>
      </c>
      <c r="B210" s="52" t="s">
        <v>594</v>
      </c>
      <c r="C210" s="53">
        <v>2593185</v>
      </c>
      <c r="D210" s="54">
        <v>4621521</v>
      </c>
      <c r="E210" s="55">
        <v>4621521</v>
      </c>
      <c r="F210" s="50" t="b">
        <v>1</v>
      </c>
    </row>
    <row r="211" spans="1:6" x14ac:dyDescent="0.25">
      <c r="A211" s="52">
        <v>10101</v>
      </c>
      <c r="B211" s="52" t="s">
        <v>595</v>
      </c>
      <c r="C211" s="53">
        <v>33857680</v>
      </c>
      <c r="D211" s="54">
        <v>27098022</v>
      </c>
      <c r="E211" s="55">
        <v>27098022</v>
      </c>
      <c r="F211" s="50" t="b">
        <v>1</v>
      </c>
    </row>
    <row r="212" spans="1:6" x14ac:dyDescent="0.25">
      <c r="A212" s="52">
        <v>10102</v>
      </c>
      <c r="B212" s="52" t="s">
        <v>596</v>
      </c>
      <c r="C212" s="53">
        <v>2641175</v>
      </c>
      <c r="D212" s="54">
        <v>3519068</v>
      </c>
      <c r="E212" s="55">
        <v>3519068</v>
      </c>
      <c r="F212" s="50" t="b">
        <v>1</v>
      </c>
    </row>
    <row r="213" spans="1:6" x14ac:dyDescent="0.25">
      <c r="A213" s="52">
        <v>10103</v>
      </c>
      <c r="B213" s="52" t="s">
        <v>597</v>
      </c>
      <c r="C213" s="53">
        <v>393045</v>
      </c>
      <c r="D213" s="54">
        <v>2379085</v>
      </c>
      <c r="E213" s="55">
        <v>2379085</v>
      </c>
      <c r="F213" s="50" t="b">
        <v>1</v>
      </c>
    </row>
    <row r="214" spans="1:6" x14ac:dyDescent="0.25">
      <c r="A214" s="52">
        <v>10104</v>
      </c>
      <c r="B214" s="52" t="s">
        <v>598</v>
      </c>
      <c r="C214" s="53">
        <v>877524</v>
      </c>
      <c r="D214" s="54">
        <v>2002361</v>
      </c>
      <c r="E214" s="55">
        <v>2002361</v>
      </c>
      <c r="F214" s="50" t="b">
        <v>1</v>
      </c>
    </row>
    <row r="215" spans="1:6" x14ac:dyDescent="0.25">
      <c r="A215" s="52">
        <v>10105</v>
      </c>
      <c r="B215" s="52" t="s">
        <v>599</v>
      </c>
      <c r="C215" s="53">
        <v>3526134</v>
      </c>
      <c r="D215" s="54">
        <v>2607633</v>
      </c>
      <c r="E215" s="55">
        <v>2607633</v>
      </c>
      <c r="F215" s="50" t="b">
        <v>1</v>
      </c>
    </row>
    <row r="216" spans="1:6" x14ac:dyDescent="0.25">
      <c r="A216" s="52">
        <v>10106</v>
      </c>
      <c r="B216" s="52" t="s">
        <v>600</v>
      </c>
      <c r="C216" s="53">
        <v>1548926</v>
      </c>
      <c r="D216" s="54">
        <v>2291786</v>
      </c>
      <c r="E216" s="55">
        <v>2291786</v>
      </c>
      <c r="F216" s="50" t="b">
        <v>1</v>
      </c>
    </row>
    <row r="217" spans="1:6" x14ac:dyDescent="0.25">
      <c r="A217" s="52">
        <v>10107</v>
      </c>
      <c r="B217" s="52" t="s">
        <v>601</v>
      </c>
      <c r="C217" s="53">
        <v>2431687</v>
      </c>
      <c r="D217" s="54">
        <v>3936964</v>
      </c>
      <c r="E217" s="55">
        <v>3936964</v>
      </c>
      <c r="F217" s="50" t="b">
        <v>1</v>
      </c>
    </row>
    <row r="218" spans="1:6" x14ac:dyDescent="0.25">
      <c r="A218" s="52">
        <v>10108</v>
      </c>
      <c r="B218" s="52" t="s">
        <v>602</v>
      </c>
      <c r="C218" s="53">
        <v>1978269</v>
      </c>
      <c r="D218" s="54">
        <v>3068632</v>
      </c>
      <c r="E218" s="55">
        <v>3068632</v>
      </c>
      <c r="F218" s="50" t="b">
        <v>1</v>
      </c>
    </row>
    <row r="219" spans="1:6" x14ac:dyDescent="0.25">
      <c r="A219" s="52">
        <v>10109</v>
      </c>
      <c r="B219" s="52" t="s">
        <v>603</v>
      </c>
      <c r="C219" s="53">
        <v>9378754</v>
      </c>
      <c r="D219" s="54">
        <v>6733444</v>
      </c>
      <c r="E219" s="55">
        <v>6733444</v>
      </c>
      <c r="F219" s="50" t="b">
        <v>1</v>
      </c>
    </row>
    <row r="220" spans="1:6" x14ac:dyDescent="0.25">
      <c r="A220" s="52">
        <v>10201</v>
      </c>
      <c r="B220" s="52" t="s">
        <v>604</v>
      </c>
      <c r="C220" s="53">
        <v>4280876</v>
      </c>
      <c r="D220" s="54">
        <v>6868098</v>
      </c>
      <c r="E220" s="55">
        <v>6868098</v>
      </c>
      <c r="F220" s="50" t="b">
        <v>1</v>
      </c>
    </row>
    <row r="221" spans="1:6" x14ac:dyDescent="0.25">
      <c r="A221" s="52">
        <v>10202</v>
      </c>
      <c r="B221" s="52" t="s">
        <v>605</v>
      </c>
      <c r="C221" s="53">
        <v>3598697</v>
      </c>
      <c r="D221" s="54">
        <v>5484848</v>
      </c>
      <c r="E221" s="55">
        <v>5484848</v>
      </c>
      <c r="F221" s="50" t="b">
        <v>1</v>
      </c>
    </row>
    <row r="222" spans="1:6" x14ac:dyDescent="0.25">
      <c r="A222" s="52">
        <v>10203</v>
      </c>
      <c r="B222" s="52" t="s">
        <v>606</v>
      </c>
      <c r="C222" s="53">
        <v>1834021</v>
      </c>
      <c r="D222" s="54">
        <v>2379962</v>
      </c>
      <c r="E222" s="55">
        <v>2379962</v>
      </c>
      <c r="F222" s="50" t="b">
        <v>1</v>
      </c>
    </row>
    <row r="223" spans="1:6" x14ac:dyDescent="0.25">
      <c r="A223" s="52">
        <v>10204</v>
      </c>
      <c r="B223" s="52" t="s">
        <v>607</v>
      </c>
      <c r="C223" s="53">
        <v>280531</v>
      </c>
      <c r="D223" s="54">
        <v>1649305</v>
      </c>
      <c r="E223" s="55">
        <v>1649305</v>
      </c>
      <c r="F223" s="50" t="b">
        <v>1</v>
      </c>
    </row>
    <row r="224" spans="1:6" x14ac:dyDescent="0.25">
      <c r="A224" s="52">
        <v>10205</v>
      </c>
      <c r="B224" s="52" t="s">
        <v>608</v>
      </c>
      <c r="C224" s="53">
        <v>1336040</v>
      </c>
      <c r="D224" s="54">
        <v>2287345</v>
      </c>
      <c r="E224" s="55">
        <v>2287345</v>
      </c>
      <c r="F224" s="50" t="b">
        <v>1</v>
      </c>
    </row>
    <row r="225" spans="1:6" x14ac:dyDescent="0.25">
      <c r="A225" s="52">
        <v>10206</v>
      </c>
      <c r="B225" s="52" t="s">
        <v>609</v>
      </c>
      <c r="C225" s="53">
        <v>340145</v>
      </c>
      <c r="D225" s="54">
        <v>1904026</v>
      </c>
      <c r="E225" s="55">
        <v>1904026</v>
      </c>
      <c r="F225" s="50" t="b">
        <v>1</v>
      </c>
    </row>
    <row r="226" spans="1:6" x14ac:dyDescent="0.25">
      <c r="A226" s="52">
        <v>10207</v>
      </c>
      <c r="B226" s="52" t="s">
        <v>610</v>
      </c>
      <c r="C226" s="53">
        <v>0</v>
      </c>
      <c r="D226" s="54">
        <v>0</v>
      </c>
      <c r="E226" s="55">
        <v>0</v>
      </c>
      <c r="F226" s="50" t="b">
        <v>1</v>
      </c>
    </row>
    <row r="227" spans="1:6" x14ac:dyDescent="0.25">
      <c r="A227" s="52">
        <v>10208</v>
      </c>
      <c r="B227" s="52" t="s">
        <v>611</v>
      </c>
      <c r="C227" s="53">
        <v>2217482</v>
      </c>
      <c r="D227" s="54">
        <v>3358344</v>
      </c>
      <c r="E227" s="55">
        <v>3358344</v>
      </c>
      <c r="F227" s="50" t="b">
        <v>1</v>
      </c>
    </row>
    <row r="228" spans="1:6" x14ac:dyDescent="0.25">
      <c r="A228" s="52">
        <v>10209</v>
      </c>
      <c r="B228" s="52" t="s">
        <v>612</v>
      </c>
      <c r="C228" s="53">
        <v>459881</v>
      </c>
      <c r="D228" s="54">
        <v>1973303</v>
      </c>
      <c r="E228" s="55">
        <v>1973303</v>
      </c>
      <c r="F228" s="50" t="b">
        <v>1</v>
      </c>
    </row>
    <row r="229" spans="1:6" x14ac:dyDescent="0.25">
      <c r="A229" s="52">
        <v>10210</v>
      </c>
      <c r="B229" s="52" t="s">
        <v>613</v>
      </c>
      <c r="C229" s="53">
        <v>555217</v>
      </c>
      <c r="D229" s="54">
        <v>2849881</v>
      </c>
      <c r="E229" s="55">
        <v>2849881</v>
      </c>
      <c r="F229" s="50" t="b">
        <v>1</v>
      </c>
    </row>
    <row r="230" spans="1:6" x14ac:dyDescent="0.25">
      <c r="A230" s="52">
        <v>10301</v>
      </c>
      <c r="B230" s="52" t="s">
        <v>614</v>
      </c>
      <c r="C230" s="53">
        <v>19341694</v>
      </c>
      <c r="D230" s="54">
        <v>21191691</v>
      </c>
      <c r="E230" s="55">
        <v>21191691</v>
      </c>
      <c r="F230" s="50" t="b">
        <v>1</v>
      </c>
    </row>
    <row r="231" spans="1:6" x14ac:dyDescent="0.25">
      <c r="A231" s="52">
        <v>10302</v>
      </c>
      <c r="B231" s="52" t="s">
        <v>615</v>
      </c>
      <c r="C231" s="53">
        <v>1170566</v>
      </c>
      <c r="D231" s="54">
        <v>1820210</v>
      </c>
      <c r="E231" s="55">
        <v>1820210</v>
      </c>
      <c r="F231" s="50" t="b">
        <v>1</v>
      </c>
    </row>
    <row r="232" spans="1:6" x14ac:dyDescent="0.25">
      <c r="A232" s="52">
        <v>10303</v>
      </c>
      <c r="B232" s="52" t="s">
        <v>616</v>
      </c>
      <c r="C232" s="53">
        <v>2122001</v>
      </c>
      <c r="D232" s="54">
        <v>2908875</v>
      </c>
      <c r="E232" s="55">
        <v>2908875</v>
      </c>
      <c r="F232" s="50" t="b">
        <v>1</v>
      </c>
    </row>
    <row r="233" spans="1:6" x14ac:dyDescent="0.25">
      <c r="A233" s="52">
        <v>10304</v>
      </c>
      <c r="B233" s="52" t="s">
        <v>617</v>
      </c>
      <c r="C233" s="53">
        <v>0</v>
      </c>
      <c r="D233" s="54">
        <v>0</v>
      </c>
      <c r="E233" s="55">
        <v>0</v>
      </c>
      <c r="F233" s="50" t="b">
        <v>1</v>
      </c>
    </row>
    <row r="234" spans="1:6" x14ac:dyDescent="0.25">
      <c r="A234" s="52">
        <v>10305</v>
      </c>
      <c r="B234" s="52" t="s">
        <v>618</v>
      </c>
      <c r="C234" s="53">
        <v>1114589</v>
      </c>
      <c r="D234" s="54">
        <v>2050782</v>
      </c>
      <c r="E234" s="55">
        <v>2050782</v>
      </c>
      <c r="F234" s="50" t="b">
        <v>1</v>
      </c>
    </row>
    <row r="235" spans="1:6" x14ac:dyDescent="0.25">
      <c r="A235" s="52">
        <v>10306</v>
      </c>
      <c r="B235" s="52" t="s">
        <v>619</v>
      </c>
      <c r="C235" s="53">
        <v>670111</v>
      </c>
      <c r="D235" s="54">
        <v>2551144</v>
      </c>
      <c r="E235" s="55">
        <v>2551144</v>
      </c>
      <c r="F235" s="50" t="b">
        <v>1</v>
      </c>
    </row>
    <row r="236" spans="1:6" x14ac:dyDescent="0.25">
      <c r="A236" s="52">
        <v>10307</v>
      </c>
      <c r="B236" s="52" t="s">
        <v>620</v>
      </c>
      <c r="C236" s="53">
        <v>1459786</v>
      </c>
      <c r="D236" s="54">
        <v>1980722</v>
      </c>
      <c r="E236" s="55">
        <v>1980722</v>
      </c>
      <c r="F236" s="50" t="b">
        <v>1</v>
      </c>
    </row>
    <row r="237" spans="1:6" x14ac:dyDescent="0.25">
      <c r="A237" s="52">
        <v>10401</v>
      </c>
      <c r="B237" s="52" t="s">
        <v>621</v>
      </c>
      <c r="C237" s="53">
        <v>561429</v>
      </c>
      <c r="D237" s="54">
        <v>2189581</v>
      </c>
      <c r="E237" s="55">
        <v>2189581</v>
      </c>
      <c r="F237" s="50" t="b">
        <v>1</v>
      </c>
    </row>
    <row r="238" spans="1:6" x14ac:dyDescent="0.25">
      <c r="A238" s="52">
        <v>10402</v>
      </c>
      <c r="B238" s="52" t="s">
        <v>622</v>
      </c>
      <c r="C238" s="53">
        <v>333368</v>
      </c>
      <c r="D238" s="54">
        <v>1602656</v>
      </c>
      <c r="E238" s="55">
        <v>1602656</v>
      </c>
      <c r="F238" s="50" t="b">
        <v>1</v>
      </c>
    </row>
    <row r="239" spans="1:6" x14ac:dyDescent="0.25">
      <c r="A239" s="52">
        <v>10403</v>
      </c>
      <c r="B239" s="52" t="s">
        <v>623</v>
      </c>
      <c r="C239" s="53">
        <v>937449</v>
      </c>
      <c r="D239" s="54">
        <v>2482640</v>
      </c>
      <c r="E239" s="55">
        <v>2482640</v>
      </c>
      <c r="F239" s="50" t="b">
        <v>1</v>
      </c>
    </row>
    <row r="240" spans="1:6" x14ac:dyDescent="0.25">
      <c r="A240" s="52">
        <v>10404</v>
      </c>
      <c r="B240" s="52" t="s">
        <v>624</v>
      </c>
      <c r="C240" s="53">
        <v>202272</v>
      </c>
      <c r="D240" s="54">
        <v>1657262</v>
      </c>
      <c r="E240" s="55">
        <v>1657262</v>
      </c>
      <c r="F240" s="50" t="b">
        <v>1</v>
      </c>
    </row>
    <row r="241" spans="1:6" x14ac:dyDescent="0.25">
      <c r="A241" s="52">
        <v>11101</v>
      </c>
      <c r="B241" s="52" t="s">
        <v>634</v>
      </c>
      <c r="C241" s="53">
        <v>5613887</v>
      </c>
      <c r="D241" s="54">
        <v>7204759</v>
      </c>
      <c r="E241" s="55">
        <v>7204759</v>
      </c>
      <c r="F241" s="50" t="b">
        <v>1</v>
      </c>
    </row>
    <row r="242" spans="1:6" x14ac:dyDescent="0.25">
      <c r="A242" s="52">
        <v>11102</v>
      </c>
      <c r="B242" s="52" t="s">
        <v>626</v>
      </c>
      <c r="C242" s="53">
        <v>783904</v>
      </c>
      <c r="D242" s="54">
        <v>1389594</v>
      </c>
      <c r="E242" s="55">
        <v>1389594</v>
      </c>
      <c r="F242" s="50" t="b">
        <v>1</v>
      </c>
    </row>
    <row r="243" spans="1:6" x14ac:dyDescent="0.25">
      <c r="A243" s="52">
        <v>11201</v>
      </c>
      <c r="B243" s="52" t="s">
        <v>625</v>
      </c>
      <c r="C243" s="53">
        <v>2211693</v>
      </c>
      <c r="D243" s="54">
        <v>4803644</v>
      </c>
      <c r="E243" s="55">
        <v>4803644</v>
      </c>
      <c r="F243" s="50" t="b">
        <v>1</v>
      </c>
    </row>
    <row r="244" spans="1:6" x14ac:dyDescent="0.25">
      <c r="A244" s="52">
        <v>11202</v>
      </c>
      <c r="B244" s="52" t="s">
        <v>627</v>
      </c>
      <c r="C244" s="53">
        <v>791778</v>
      </c>
      <c r="D244" s="54">
        <v>2006320</v>
      </c>
      <c r="E244" s="55">
        <v>2006320</v>
      </c>
      <c r="F244" s="50" t="b">
        <v>1</v>
      </c>
    </row>
    <row r="245" spans="1:6" x14ac:dyDescent="0.25">
      <c r="A245" s="52">
        <v>11203</v>
      </c>
      <c r="B245" s="52" t="s">
        <v>628</v>
      </c>
      <c r="C245" s="53">
        <v>908060</v>
      </c>
      <c r="D245" s="54">
        <v>1988757</v>
      </c>
      <c r="E245" s="55">
        <v>1988757</v>
      </c>
      <c r="F245" s="50" t="b">
        <v>1</v>
      </c>
    </row>
    <row r="246" spans="1:6" x14ac:dyDescent="0.25">
      <c r="A246" s="52">
        <v>11301</v>
      </c>
      <c r="B246" s="52" t="s">
        <v>629</v>
      </c>
      <c r="C246" s="53">
        <v>385629</v>
      </c>
      <c r="D246" s="54">
        <v>1686039</v>
      </c>
      <c r="E246" s="55">
        <v>1686039</v>
      </c>
      <c r="F246" s="50" t="b">
        <v>1</v>
      </c>
    </row>
    <row r="247" spans="1:6" x14ac:dyDescent="0.25">
      <c r="A247" s="52">
        <v>11302</v>
      </c>
      <c r="B247" s="52" t="s">
        <v>630</v>
      </c>
      <c r="C247" s="53">
        <v>127469</v>
      </c>
      <c r="D247" s="54">
        <v>1178000</v>
      </c>
      <c r="E247" s="55">
        <v>1178000</v>
      </c>
      <c r="F247" s="50" t="b">
        <v>1</v>
      </c>
    </row>
    <row r="248" spans="1:6" x14ac:dyDescent="0.25">
      <c r="A248" s="52">
        <v>11303</v>
      </c>
      <c r="B248" s="52" t="s">
        <v>631</v>
      </c>
      <c r="C248" s="53">
        <v>122218</v>
      </c>
      <c r="D248" s="54">
        <v>1171440</v>
      </c>
      <c r="E248" s="55">
        <v>1171440</v>
      </c>
      <c r="F248" s="50" t="b">
        <v>1</v>
      </c>
    </row>
    <row r="249" spans="1:6" x14ac:dyDescent="0.25">
      <c r="A249" s="52">
        <v>11401</v>
      </c>
      <c r="B249" s="52" t="s">
        <v>632</v>
      </c>
      <c r="C249" s="53">
        <v>542168</v>
      </c>
      <c r="D249" s="54">
        <v>2036544</v>
      </c>
      <c r="E249" s="55">
        <v>2036544</v>
      </c>
      <c r="F249" s="50" t="b">
        <v>1</v>
      </c>
    </row>
    <row r="250" spans="1:6" x14ac:dyDescent="0.25">
      <c r="A250" s="52">
        <v>11402</v>
      </c>
      <c r="B250" s="52" t="s">
        <v>633</v>
      </c>
      <c r="C250" s="53">
        <v>512288</v>
      </c>
      <c r="D250" s="54">
        <v>1707580</v>
      </c>
      <c r="E250" s="55">
        <v>1707580</v>
      </c>
      <c r="F250" s="50" t="b">
        <v>1</v>
      </c>
    </row>
    <row r="251" spans="1:6" x14ac:dyDescent="0.25">
      <c r="A251" s="52">
        <v>12101</v>
      </c>
      <c r="B251" s="52" t="s">
        <v>635</v>
      </c>
      <c r="C251" s="53">
        <v>16561051</v>
      </c>
      <c r="D251" s="54">
        <v>17558291</v>
      </c>
      <c r="E251" s="55">
        <v>17558291</v>
      </c>
      <c r="F251" s="50" t="b">
        <v>1</v>
      </c>
    </row>
    <row r="252" spans="1:6" x14ac:dyDescent="0.25">
      <c r="A252" s="52">
        <v>12102</v>
      </c>
      <c r="B252" s="52" t="s">
        <v>636</v>
      </c>
      <c r="C252" s="53">
        <v>153113</v>
      </c>
      <c r="D252" s="54">
        <v>1070925</v>
      </c>
      <c r="E252" s="55">
        <v>1070925</v>
      </c>
      <c r="F252" s="50" t="b">
        <v>1</v>
      </c>
    </row>
    <row r="253" spans="1:6" x14ac:dyDescent="0.25">
      <c r="A253" s="52">
        <v>12103</v>
      </c>
      <c r="B253" s="52" t="s">
        <v>637</v>
      </c>
      <c r="C253" s="53">
        <v>306669</v>
      </c>
      <c r="D253" s="54">
        <v>1743368</v>
      </c>
      <c r="E253" s="55">
        <v>1743368</v>
      </c>
      <c r="F253" s="50" t="b">
        <v>1</v>
      </c>
    </row>
    <row r="254" spans="1:6" x14ac:dyDescent="0.25">
      <c r="A254" s="52">
        <v>12104</v>
      </c>
      <c r="B254" s="52" t="s">
        <v>638</v>
      </c>
      <c r="C254" s="53">
        <v>361936</v>
      </c>
      <c r="D254" s="54">
        <v>1261877</v>
      </c>
      <c r="E254" s="55">
        <v>1261877</v>
      </c>
      <c r="F254" s="50" t="b">
        <v>1</v>
      </c>
    </row>
    <row r="255" spans="1:6" x14ac:dyDescent="0.25">
      <c r="A255" s="52">
        <v>12201</v>
      </c>
      <c r="B255" s="52" t="s">
        <v>639</v>
      </c>
      <c r="C255" s="53">
        <v>429973</v>
      </c>
      <c r="D255" s="54">
        <v>1857873</v>
      </c>
      <c r="E255" s="55">
        <v>1857873</v>
      </c>
      <c r="F255" s="50" t="b">
        <v>1</v>
      </c>
    </row>
    <row r="256" spans="1:6" x14ac:dyDescent="0.25">
      <c r="A256" s="52">
        <v>12301</v>
      </c>
      <c r="B256" s="52" t="s">
        <v>640</v>
      </c>
      <c r="C256" s="53">
        <v>1924886</v>
      </c>
      <c r="D256" s="54">
        <v>2696069</v>
      </c>
      <c r="E256" s="55">
        <v>2696069</v>
      </c>
      <c r="F256" s="50" t="b">
        <v>1</v>
      </c>
    </row>
    <row r="257" spans="1:6" x14ac:dyDescent="0.25">
      <c r="A257" s="52">
        <v>12302</v>
      </c>
      <c r="B257" s="52" t="s">
        <v>641</v>
      </c>
      <c r="C257" s="53">
        <v>274795</v>
      </c>
      <c r="D257" s="54">
        <v>1235921</v>
      </c>
      <c r="E257" s="55">
        <v>1235921</v>
      </c>
      <c r="F257" s="50" t="b">
        <v>1</v>
      </c>
    </row>
    <row r="258" spans="1:6" x14ac:dyDescent="0.25">
      <c r="A258" s="52">
        <v>12303</v>
      </c>
      <c r="B258" s="52" t="s">
        <v>642</v>
      </c>
      <c r="C258" s="53">
        <v>160003</v>
      </c>
      <c r="D258" s="54">
        <v>1166885</v>
      </c>
      <c r="E258" s="55">
        <v>1166885</v>
      </c>
      <c r="F258" s="50" t="b">
        <v>1</v>
      </c>
    </row>
    <row r="259" spans="1:6" x14ac:dyDescent="0.25">
      <c r="A259" s="52">
        <v>12401</v>
      </c>
      <c r="B259" s="52" t="s">
        <v>643</v>
      </c>
      <c r="C259" s="53">
        <v>3620597</v>
      </c>
      <c r="D259" s="54">
        <v>4468466</v>
      </c>
      <c r="E259" s="55">
        <v>4468466</v>
      </c>
      <c r="F259" s="50" t="b">
        <v>1</v>
      </c>
    </row>
    <row r="260" spans="1:6" x14ac:dyDescent="0.25">
      <c r="A260" s="52">
        <v>12402</v>
      </c>
      <c r="B260" s="52" t="s">
        <v>644</v>
      </c>
      <c r="C260" s="53">
        <v>405979</v>
      </c>
      <c r="D260" s="54">
        <v>1410162</v>
      </c>
      <c r="E260" s="55">
        <v>1410162</v>
      </c>
      <c r="F260" s="50" t="b">
        <v>1</v>
      </c>
    </row>
    <row r="261" spans="1:6" x14ac:dyDescent="0.25">
      <c r="A261" s="52">
        <v>13101</v>
      </c>
      <c r="B261" s="52" t="s">
        <v>666</v>
      </c>
      <c r="C261" s="53">
        <v>126447877</v>
      </c>
      <c r="D261" s="54">
        <v>75773912</v>
      </c>
      <c r="E261" s="55">
        <v>75773912</v>
      </c>
      <c r="F261" s="50" t="b">
        <v>1</v>
      </c>
    </row>
    <row r="262" spans="1:6" x14ac:dyDescent="0.25">
      <c r="A262" s="52">
        <v>13102</v>
      </c>
      <c r="B262" s="52" t="s">
        <v>667</v>
      </c>
      <c r="C262" s="53">
        <v>16422862</v>
      </c>
      <c r="D262" s="54">
        <v>12096345</v>
      </c>
      <c r="E262" s="55">
        <v>12096345</v>
      </c>
      <c r="F262" s="50" t="b">
        <v>1</v>
      </c>
    </row>
    <row r="263" spans="1:6" x14ac:dyDescent="0.25">
      <c r="A263" s="52">
        <v>13103</v>
      </c>
      <c r="B263" s="52" t="s">
        <v>668</v>
      </c>
      <c r="C263" s="53">
        <v>4292972</v>
      </c>
      <c r="D263" s="54">
        <v>11342414</v>
      </c>
      <c r="E263" s="55">
        <v>11342414</v>
      </c>
      <c r="F263" s="50" t="b">
        <v>1</v>
      </c>
    </row>
    <row r="264" spans="1:6" x14ac:dyDescent="0.25">
      <c r="A264" s="52">
        <v>13104</v>
      </c>
      <c r="B264" s="52" t="s">
        <v>669</v>
      </c>
      <c r="C264" s="53">
        <v>11317139</v>
      </c>
      <c r="D264" s="54">
        <v>9946703</v>
      </c>
      <c r="E264" s="55">
        <v>9946703</v>
      </c>
      <c r="F264" s="50" t="b">
        <v>1</v>
      </c>
    </row>
    <row r="265" spans="1:6" x14ac:dyDescent="0.25">
      <c r="A265" s="52">
        <v>13105</v>
      </c>
      <c r="B265" s="52" t="s">
        <v>670</v>
      </c>
      <c r="C265" s="53">
        <v>7977179</v>
      </c>
      <c r="D265" s="54">
        <v>14495077</v>
      </c>
      <c r="E265" s="55">
        <v>14495077</v>
      </c>
      <c r="F265" s="50" t="b">
        <v>1</v>
      </c>
    </row>
    <row r="266" spans="1:6" x14ac:dyDescent="0.25">
      <c r="A266" s="52">
        <v>13106</v>
      </c>
      <c r="B266" s="52" t="s">
        <v>671</v>
      </c>
      <c r="C266" s="53">
        <v>21724493</v>
      </c>
      <c r="D266" s="54">
        <v>18247947</v>
      </c>
      <c r="E266" s="55">
        <v>18247947</v>
      </c>
      <c r="F266" s="50" t="b">
        <v>1</v>
      </c>
    </row>
    <row r="267" spans="1:6" x14ac:dyDescent="0.25">
      <c r="A267" s="52">
        <v>13107</v>
      </c>
      <c r="B267" s="52" t="s">
        <v>672</v>
      </c>
      <c r="C267" s="53">
        <v>32871749</v>
      </c>
      <c r="D267" s="54">
        <v>17193522</v>
      </c>
      <c r="E267" s="55">
        <v>17193522</v>
      </c>
      <c r="F267" s="50" t="b">
        <v>1</v>
      </c>
    </row>
    <row r="268" spans="1:6" x14ac:dyDescent="0.25">
      <c r="A268" s="52">
        <v>13108</v>
      </c>
      <c r="B268" s="52" t="s">
        <v>673</v>
      </c>
      <c r="C268" s="53">
        <v>11979199</v>
      </c>
      <c r="D268" s="54">
        <v>10858341</v>
      </c>
      <c r="E268" s="55">
        <v>10858341</v>
      </c>
      <c r="F268" s="50" t="b">
        <v>1</v>
      </c>
    </row>
    <row r="269" spans="1:6" x14ac:dyDescent="0.25">
      <c r="A269" s="52">
        <v>13109</v>
      </c>
      <c r="B269" s="52" t="s">
        <v>674</v>
      </c>
      <c r="C269" s="53">
        <v>11433584</v>
      </c>
      <c r="D269" s="54">
        <v>10426603</v>
      </c>
      <c r="E269" s="55">
        <v>10426603</v>
      </c>
      <c r="F269" s="50" t="b">
        <v>1</v>
      </c>
    </row>
    <row r="270" spans="1:6" x14ac:dyDescent="0.25">
      <c r="A270" s="52">
        <v>13110</v>
      </c>
      <c r="B270" s="52" t="s">
        <v>663</v>
      </c>
      <c r="C270" s="53">
        <v>37276745</v>
      </c>
      <c r="D270" s="54">
        <v>31161597</v>
      </c>
      <c r="E270" s="55">
        <v>31161597</v>
      </c>
      <c r="F270" s="50" t="b">
        <v>1</v>
      </c>
    </row>
    <row r="271" spans="1:6" x14ac:dyDescent="0.25">
      <c r="A271" s="52">
        <v>13111</v>
      </c>
      <c r="B271" s="52" t="s">
        <v>664</v>
      </c>
      <c r="C271" s="53">
        <v>6518791</v>
      </c>
      <c r="D271" s="54">
        <v>11047538</v>
      </c>
      <c r="E271" s="55">
        <v>11047538</v>
      </c>
      <c r="F271" s="50" t="b">
        <v>1</v>
      </c>
    </row>
    <row r="272" spans="1:6" x14ac:dyDescent="0.25">
      <c r="A272" s="52">
        <v>13112</v>
      </c>
      <c r="B272" s="52" t="s">
        <v>696</v>
      </c>
      <c r="C272" s="53">
        <v>7006586</v>
      </c>
      <c r="D272" s="54">
        <v>13384723</v>
      </c>
      <c r="E272" s="55">
        <v>13384723</v>
      </c>
      <c r="F272" s="50" t="b">
        <v>1</v>
      </c>
    </row>
    <row r="273" spans="1:6" x14ac:dyDescent="0.25">
      <c r="A273" s="52">
        <v>13113</v>
      </c>
      <c r="B273" s="52" t="s">
        <v>646</v>
      </c>
      <c r="C273" s="53">
        <v>20736838</v>
      </c>
      <c r="D273" s="54">
        <v>14392809</v>
      </c>
      <c r="E273" s="55">
        <v>14392809</v>
      </c>
      <c r="F273" s="50" t="b">
        <v>1</v>
      </c>
    </row>
    <row r="274" spans="1:6" x14ac:dyDescent="0.25">
      <c r="A274" s="52">
        <v>13114</v>
      </c>
      <c r="B274" s="52" t="s">
        <v>647</v>
      </c>
      <c r="C274" s="53">
        <v>275794374</v>
      </c>
      <c r="D274" s="54">
        <v>65025491</v>
      </c>
      <c r="E274" s="55">
        <v>65025491</v>
      </c>
      <c r="F274" s="50" t="b">
        <v>1</v>
      </c>
    </row>
    <row r="275" spans="1:6" x14ac:dyDescent="0.25">
      <c r="A275" s="52">
        <v>13115</v>
      </c>
      <c r="B275" s="52" t="s">
        <v>662</v>
      </c>
      <c r="C275" s="53">
        <v>72469108</v>
      </c>
      <c r="D275" s="54">
        <v>29316663</v>
      </c>
      <c r="E275" s="55">
        <v>29316663</v>
      </c>
      <c r="F275" s="50" t="b">
        <v>1</v>
      </c>
    </row>
    <row r="276" spans="1:6" x14ac:dyDescent="0.25">
      <c r="A276" s="52">
        <v>13116</v>
      </c>
      <c r="B276" s="52" t="s">
        <v>648</v>
      </c>
      <c r="C276" s="53">
        <v>5961762</v>
      </c>
      <c r="D276" s="54">
        <v>11668130</v>
      </c>
      <c r="E276" s="55">
        <v>11668130</v>
      </c>
      <c r="F276" s="50" t="b">
        <v>1</v>
      </c>
    </row>
    <row r="277" spans="1:6" x14ac:dyDescent="0.25">
      <c r="A277" s="52">
        <v>13117</v>
      </c>
      <c r="B277" s="52" t="s">
        <v>649</v>
      </c>
      <c r="C277" s="53">
        <v>4819295</v>
      </c>
      <c r="D277" s="54">
        <v>10226554</v>
      </c>
      <c r="E277" s="55">
        <v>10226554</v>
      </c>
      <c r="F277" s="50" t="b">
        <v>1</v>
      </c>
    </row>
    <row r="278" spans="1:6" x14ac:dyDescent="0.25">
      <c r="A278" s="52">
        <v>13118</v>
      </c>
      <c r="B278" s="52" t="s">
        <v>650</v>
      </c>
      <c r="C278" s="53">
        <v>18083285</v>
      </c>
      <c r="D278" s="54">
        <v>11526938</v>
      </c>
      <c r="E278" s="55">
        <v>11526938</v>
      </c>
      <c r="F278" s="50" t="b">
        <v>1</v>
      </c>
    </row>
    <row r="279" spans="1:6" x14ac:dyDescent="0.25">
      <c r="A279" s="52">
        <v>13119</v>
      </c>
      <c r="B279" s="52" t="s">
        <v>651</v>
      </c>
      <c r="C279" s="53">
        <v>72200489</v>
      </c>
      <c r="D279" s="54">
        <v>52160863</v>
      </c>
      <c r="E279" s="55">
        <v>52160863</v>
      </c>
      <c r="F279" s="50" t="b">
        <v>1</v>
      </c>
    </row>
    <row r="280" spans="1:6" x14ac:dyDescent="0.25">
      <c r="A280" s="52">
        <v>13120</v>
      </c>
      <c r="B280" s="52" t="s">
        <v>652</v>
      </c>
      <c r="C280" s="53">
        <v>26511386</v>
      </c>
      <c r="D280" s="54">
        <v>19922105</v>
      </c>
      <c r="E280" s="55">
        <v>19922105</v>
      </c>
      <c r="F280" s="50" t="b">
        <v>1</v>
      </c>
    </row>
    <row r="281" spans="1:6" x14ac:dyDescent="0.25">
      <c r="A281" s="52">
        <v>13121</v>
      </c>
      <c r="B281" s="52" t="s">
        <v>695</v>
      </c>
      <c r="C281" s="53">
        <v>6417669</v>
      </c>
      <c r="D281" s="54">
        <v>9065408</v>
      </c>
      <c r="E281" s="55">
        <v>9065408</v>
      </c>
      <c r="F281" s="50" t="b">
        <v>1</v>
      </c>
    </row>
    <row r="282" spans="1:6" x14ac:dyDescent="0.25">
      <c r="A282" s="52">
        <v>13122</v>
      </c>
      <c r="B282" s="52" t="s">
        <v>653</v>
      </c>
      <c r="C282" s="53">
        <v>43679008</v>
      </c>
      <c r="D282" s="54">
        <v>22236454</v>
      </c>
      <c r="E282" s="55">
        <v>22236454</v>
      </c>
      <c r="F282" s="50" t="b">
        <v>1</v>
      </c>
    </row>
    <row r="283" spans="1:6" x14ac:dyDescent="0.25">
      <c r="A283" s="52">
        <v>13123</v>
      </c>
      <c r="B283" s="52" t="s">
        <v>654</v>
      </c>
      <c r="C283" s="53">
        <v>113729398</v>
      </c>
      <c r="D283" s="54">
        <v>45722258</v>
      </c>
      <c r="E283" s="55">
        <v>45722258</v>
      </c>
      <c r="F283" s="50" t="b">
        <v>1</v>
      </c>
    </row>
    <row r="284" spans="1:6" x14ac:dyDescent="0.25">
      <c r="A284" s="52">
        <v>13124</v>
      </c>
      <c r="B284" s="52" t="s">
        <v>655</v>
      </c>
      <c r="C284" s="53">
        <v>30739569</v>
      </c>
      <c r="D284" s="54">
        <v>17835835</v>
      </c>
      <c r="E284" s="55">
        <v>17835835</v>
      </c>
      <c r="F284" s="50" t="b">
        <v>1</v>
      </c>
    </row>
    <row r="285" spans="1:6" x14ac:dyDescent="0.25">
      <c r="A285" s="52">
        <v>13125</v>
      </c>
      <c r="B285" s="52" t="s">
        <v>656</v>
      </c>
      <c r="C285" s="53">
        <v>39386160</v>
      </c>
      <c r="D285" s="54">
        <v>18995418</v>
      </c>
      <c r="E285" s="55">
        <v>18995418</v>
      </c>
      <c r="F285" s="50" t="b">
        <v>1</v>
      </c>
    </row>
    <row r="286" spans="1:6" x14ac:dyDescent="0.25">
      <c r="A286" s="52">
        <v>13126</v>
      </c>
      <c r="B286" s="52" t="s">
        <v>657</v>
      </c>
      <c r="C286" s="53">
        <v>12180521</v>
      </c>
      <c r="D286" s="54">
        <v>10249175</v>
      </c>
      <c r="E286" s="55">
        <v>10249175</v>
      </c>
      <c r="F286" s="50" t="b">
        <v>1</v>
      </c>
    </row>
    <row r="287" spans="1:6" x14ac:dyDescent="0.25">
      <c r="A287" s="52">
        <v>13127</v>
      </c>
      <c r="B287" s="52" t="s">
        <v>658</v>
      </c>
      <c r="C287" s="53">
        <v>25139724</v>
      </c>
      <c r="D287" s="54">
        <v>16033002</v>
      </c>
      <c r="E287" s="55">
        <v>16033002</v>
      </c>
      <c r="F287" s="50" t="b">
        <v>1</v>
      </c>
    </row>
    <row r="288" spans="1:6" x14ac:dyDescent="0.25">
      <c r="A288" s="52">
        <v>13128</v>
      </c>
      <c r="B288" s="52" t="s">
        <v>659</v>
      </c>
      <c r="C288" s="53">
        <v>25078197</v>
      </c>
      <c r="D288" s="54">
        <v>15259599</v>
      </c>
      <c r="E288" s="55">
        <v>15259599</v>
      </c>
      <c r="F288" s="50" t="b">
        <v>1</v>
      </c>
    </row>
    <row r="289" spans="1:6" x14ac:dyDescent="0.25">
      <c r="A289" s="52">
        <v>13129</v>
      </c>
      <c r="B289" s="52" t="s">
        <v>660</v>
      </c>
      <c r="C289" s="53">
        <v>18257098</v>
      </c>
      <c r="D289" s="54">
        <v>12104150</v>
      </c>
      <c r="E289" s="55">
        <v>12104150</v>
      </c>
      <c r="F289" s="50" t="b">
        <v>1</v>
      </c>
    </row>
    <row r="290" spans="1:6" x14ac:dyDescent="0.25">
      <c r="A290" s="52">
        <v>13130</v>
      </c>
      <c r="B290" s="52" t="s">
        <v>661</v>
      </c>
      <c r="C290" s="53">
        <v>13198498</v>
      </c>
      <c r="D290" s="54">
        <v>12122803</v>
      </c>
      <c r="E290" s="55">
        <v>12122803</v>
      </c>
      <c r="F290" s="50" t="b">
        <v>1</v>
      </c>
    </row>
    <row r="291" spans="1:6" x14ac:dyDescent="0.25">
      <c r="A291" s="52">
        <v>13131</v>
      </c>
      <c r="B291" s="52" t="s">
        <v>665</v>
      </c>
      <c r="C291" s="53">
        <v>5844991</v>
      </c>
      <c r="D291" s="54">
        <v>8602462</v>
      </c>
      <c r="E291" s="55">
        <v>8602462</v>
      </c>
      <c r="F291" s="50" t="b">
        <v>1</v>
      </c>
    </row>
    <row r="292" spans="1:6" x14ac:dyDescent="0.25">
      <c r="A292" s="52">
        <v>13132</v>
      </c>
      <c r="B292" s="52" t="s">
        <v>675</v>
      </c>
      <c r="C292" s="53">
        <v>83826220</v>
      </c>
      <c r="D292" s="54">
        <v>30060039</v>
      </c>
      <c r="E292" s="55">
        <v>30060039</v>
      </c>
      <c r="F292" s="50" t="b">
        <v>1</v>
      </c>
    </row>
    <row r="293" spans="1:6" x14ac:dyDescent="0.25">
      <c r="A293" s="52">
        <v>13201</v>
      </c>
      <c r="B293" s="52" t="s">
        <v>645</v>
      </c>
      <c r="C293" s="53">
        <v>30968282</v>
      </c>
      <c r="D293" s="54">
        <v>38657541</v>
      </c>
      <c r="E293" s="55">
        <v>38657541</v>
      </c>
      <c r="F293" s="50" t="b">
        <v>1</v>
      </c>
    </row>
    <row r="294" spans="1:6" x14ac:dyDescent="0.25">
      <c r="A294" s="52">
        <v>13202</v>
      </c>
      <c r="B294" s="52" t="s">
        <v>676</v>
      </c>
      <c r="C294" s="53">
        <v>6846179</v>
      </c>
      <c r="D294" s="54">
        <v>4353304</v>
      </c>
      <c r="E294" s="55">
        <v>4353304</v>
      </c>
      <c r="F294" s="50" t="b">
        <v>1</v>
      </c>
    </row>
    <row r="295" spans="1:6" x14ac:dyDescent="0.25">
      <c r="A295" s="52">
        <v>13203</v>
      </c>
      <c r="B295" s="52" t="s">
        <v>677</v>
      </c>
      <c r="C295" s="53">
        <v>2795722</v>
      </c>
      <c r="D295" s="54">
        <v>3775953</v>
      </c>
      <c r="E295" s="55">
        <v>3775953</v>
      </c>
      <c r="F295" s="50" t="b">
        <v>1</v>
      </c>
    </row>
    <row r="296" spans="1:6" x14ac:dyDescent="0.25">
      <c r="A296" s="52">
        <v>13301</v>
      </c>
      <c r="B296" s="52" t="s">
        <v>678</v>
      </c>
      <c r="C296" s="53">
        <v>27912212</v>
      </c>
      <c r="D296" s="54">
        <v>12098985</v>
      </c>
      <c r="E296" s="55">
        <v>12098985</v>
      </c>
      <c r="F296" s="50" t="b">
        <v>1</v>
      </c>
    </row>
    <row r="297" spans="1:6" x14ac:dyDescent="0.25">
      <c r="A297" s="52">
        <v>13302</v>
      </c>
      <c r="B297" s="52" t="s">
        <v>679</v>
      </c>
      <c r="C297" s="53">
        <v>18884430</v>
      </c>
      <c r="D297" s="54">
        <v>7471605</v>
      </c>
      <c r="E297" s="55">
        <v>7471605</v>
      </c>
      <c r="F297" s="50" t="b">
        <v>1</v>
      </c>
    </row>
    <row r="298" spans="1:6" x14ac:dyDescent="0.25">
      <c r="A298" s="52">
        <v>13303</v>
      </c>
      <c r="B298" s="52" t="s">
        <v>680</v>
      </c>
      <c r="C298" s="53">
        <v>2977038</v>
      </c>
      <c r="D298" s="54">
        <v>3699215</v>
      </c>
      <c r="E298" s="55">
        <v>3699215</v>
      </c>
      <c r="F298" s="50" t="b">
        <v>1</v>
      </c>
    </row>
    <row r="299" spans="1:6" x14ac:dyDescent="0.25">
      <c r="A299" s="52">
        <v>13401</v>
      </c>
      <c r="B299" s="52" t="s">
        <v>681</v>
      </c>
      <c r="C299" s="53">
        <v>32029381</v>
      </c>
      <c r="D299" s="54">
        <v>23414183</v>
      </c>
      <c r="E299" s="55">
        <v>23414183</v>
      </c>
      <c r="F299" s="50" t="b">
        <v>1</v>
      </c>
    </row>
    <row r="300" spans="1:6" x14ac:dyDescent="0.25">
      <c r="A300" s="52">
        <v>13402</v>
      </c>
      <c r="B300" s="52" t="s">
        <v>682</v>
      </c>
      <c r="C300" s="53">
        <v>11125289</v>
      </c>
      <c r="D300" s="54">
        <v>7546800</v>
      </c>
      <c r="E300" s="55">
        <v>7546800</v>
      </c>
      <c r="F300" s="50" t="b">
        <v>1</v>
      </c>
    </row>
    <row r="301" spans="1:6" x14ac:dyDescent="0.25">
      <c r="A301" s="52">
        <v>13403</v>
      </c>
      <c r="B301" s="52" t="s">
        <v>683</v>
      </c>
      <c r="C301" s="53">
        <v>5167509</v>
      </c>
      <c r="D301" s="54">
        <v>3902321</v>
      </c>
      <c r="E301" s="55">
        <v>3902321</v>
      </c>
      <c r="F301" s="50" t="b">
        <v>1</v>
      </c>
    </row>
    <row r="302" spans="1:6" x14ac:dyDescent="0.25">
      <c r="A302" s="52">
        <v>13404</v>
      </c>
      <c r="B302" s="52" t="s">
        <v>684</v>
      </c>
      <c r="C302" s="53">
        <v>12344128</v>
      </c>
      <c r="D302" s="54">
        <v>8307919</v>
      </c>
      <c r="E302" s="55">
        <v>8307919</v>
      </c>
      <c r="F302" s="50" t="b">
        <v>1</v>
      </c>
    </row>
    <row r="303" spans="1:6" x14ac:dyDescent="0.25">
      <c r="A303" s="52">
        <v>13501</v>
      </c>
      <c r="B303" s="52" t="s">
        <v>685</v>
      </c>
      <c r="C303" s="53">
        <v>8446195</v>
      </c>
      <c r="D303" s="54">
        <v>12987063</v>
      </c>
      <c r="E303" s="55">
        <v>12987063</v>
      </c>
      <c r="F303" s="50" t="b">
        <v>1</v>
      </c>
    </row>
    <row r="304" spans="1:6" x14ac:dyDescent="0.25">
      <c r="A304" s="52">
        <v>13502</v>
      </c>
      <c r="B304" s="52" t="s">
        <v>686</v>
      </c>
      <c r="C304" s="53">
        <v>18381682</v>
      </c>
      <c r="D304" s="54">
        <v>2920379</v>
      </c>
      <c r="E304" s="55">
        <v>2920379</v>
      </c>
      <c r="F304" s="50" t="b">
        <v>1</v>
      </c>
    </row>
    <row r="305" spans="1:6" x14ac:dyDescent="0.25">
      <c r="A305" s="52">
        <v>13503</v>
      </c>
      <c r="B305" s="52" t="s">
        <v>687</v>
      </c>
      <c r="C305" s="53">
        <v>5190724</v>
      </c>
      <c r="D305" s="54">
        <v>3911114</v>
      </c>
      <c r="E305" s="55">
        <v>3911114</v>
      </c>
      <c r="F305" s="50" t="b">
        <v>1</v>
      </c>
    </row>
    <row r="306" spans="1:6" x14ac:dyDescent="0.25">
      <c r="A306" s="52">
        <v>13504</v>
      </c>
      <c r="B306" s="52" t="s">
        <v>688</v>
      </c>
      <c r="C306" s="53">
        <v>5329851</v>
      </c>
      <c r="D306" s="54">
        <v>2637117</v>
      </c>
      <c r="E306" s="55">
        <v>2637117</v>
      </c>
      <c r="F306" s="50" t="b">
        <v>1</v>
      </c>
    </row>
    <row r="307" spans="1:6" x14ac:dyDescent="0.25">
      <c r="A307" s="52">
        <v>13505</v>
      </c>
      <c r="B307" s="52" t="s">
        <v>689</v>
      </c>
      <c r="C307" s="53">
        <v>1279306</v>
      </c>
      <c r="D307" s="54">
        <v>2100630</v>
      </c>
      <c r="E307" s="55">
        <v>2100630</v>
      </c>
      <c r="F307" s="50" t="b">
        <v>1</v>
      </c>
    </row>
    <row r="308" spans="1:6" x14ac:dyDescent="0.25">
      <c r="A308" s="52">
        <v>13601</v>
      </c>
      <c r="B308" s="52" t="s">
        <v>690</v>
      </c>
      <c r="C308" s="53">
        <v>6223701</v>
      </c>
      <c r="D308" s="54">
        <v>7168205</v>
      </c>
      <c r="E308" s="55">
        <v>7168205</v>
      </c>
      <c r="F308" s="50" t="b">
        <v>1</v>
      </c>
    </row>
    <row r="309" spans="1:6" x14ac:dyDescent="0.25">
      <c r="A309" s="52">
        <v>13602</v>
      </c>
      <c r="B309" s="52" t="s">
        <v>691</v>
      </c>
      <c r="C309" s="53">
        <v>4952251</v>
      </c>
      <c r="D309" s="54">
        <v>3899289</v>
      </c>
      <c r="E309" s="55">
        <v>3899289</v>
      </c>
      <c r="F309" s="50" t="b">
        <v>1</v>
      </c>
    </row>
    <row r="310" spans="1:6" x14ac:dyDescent="0.25">
      <c r="A310" s="52">
        <v>13603</v>
      </c>
      <c r="B310" s="52" t="s">
        <v>692</v>
      </c>
      <c r="C310" s="53">
        <v>3491966</v>
      </c>
      <c r="D310" s="54">
        <v>4053208</v>
      </c>
      <c r="E310" s="55">
        <v>4053208</v>
      </c>
      <c r="F310" s="50" t="b">
        <v>1</v>
      </c>
    </row>
    <row r="311" spans="1:6" x14ac:dyDescent="0.25">
      <c r="A311" s="52">
        <v>13604</v>
      </c>
      <c r="B311" s="52" t="s">
        <v>693</v>
      </c>
      <c r="C311" s="53">
        <v>7637924</v>
      </c>
      <c r="D311" s="54">
        <v>8287559</v>
      </c>
      <c r="E311" s="55">
        <v>8287559</v>
      </c>
      <c r="F311" s="50" t="b">
        <v>1</v>
      </c>
    </row>
    <row r="312" spans="1:6" x14ac:dyDescent="0.25">
      <c r="A312" s="52">
        <v>13605</v>
      </c>
      <c r="B312" s="52" t="s">
        <v>694</v>
      </c>
      <c r="C312" s="53">
        <v>6977248</v>
      </c>
      <c r="D312" s="54">
        <v>10741251</v>
      </c>
      <c r="E312" s="55">
        <v>10741251</v>
      </c>
      <c r="F312" s="50" t="b">
        <v>1</v>
      </c>
    </row>
    <row r="313" spans="1:6" x14ac:dyDescent="0.25">
      <c r="A313" s="52">
        <v>14101</v>
      </c>
      <c r="B313" s="52" t="s">
        <v>700</v>
      </c>
      <c r="C313" s="53">
        <v>15098697</v>
      </c>
      <c r="D313" s="54">
        <v>20184282</v>
      </c>
      <c r="E313" s="55">
        <v>20184282</v>
      </c>
      <c r="F313" s="50" t="b">
        <v>1</v>
      </c>
    </row>
    <row r="314" spans="1:6" x14ac:dyDescent="0.25">
      <c r="A314" s="52">
        <v>14102</v>
      </c>
      <c r="B314" s="52" t="s">
        <v>702</v>
      </c>
      <c r="C314" s="53">
        <v>348578</v>
      </c>
      <c r="D314" s="54">
        <v>2244878</v>
      </c>
      <c r="E314" s="55">
        <v>2244878</v>
      </c>
      <c r="F314" s="50" t="b">
        <v>1</v>
      </c>
    </row>
    <row r="315" spans="1:6" x14ac:dyDescent="0.25">
      <c r="A315" s="52">
        <v>14103</v>
      </c>
      <c r="B315" s="52" t="s">
        <v>703</v>
      </c>
      <c r="C315" s="53">
        <v>1235165</v>
      </c>
      <c r="D315" s="54">
        <v>2688972</v>
      </c>
      <c r="E315" s="55">
        <v>2688972</v>
      </c>
      <c r="F315" s="50" t="b">
        <v>1</v>
      </c>
    </row>
    <row r="316" spans="1:6" x14ac:dyDescent="0.25">
      <c r="A316" s="52">
        <v>14104</v>
      </c>
      <c r="B316" s="52" t="s">
        <v>704</v>
      </c>
      <c r="C316" s="53">
        <v>1618438</v>
      </c>
      <c r="D316" s="54">
        <v>2961169</v>
      </c>
      <c r="E316" s="55">
        <v>2961169</v>
      </c>
      <c r="F316" s="50" t="b">
        <v>1</v>
      </c>
    </row>
    <row r="317" spans="1:6" x14ac:dyDescent="0.25">
      <c r="A317" s="52">
        <v>14105</v>
      </c>
      <c r="B317" s="52" t="s">
        <v>705</v>
      </c>
      <c r="C317" s="53">
        <v>675903</v>
      </c>
      <c r="D317" s="54">
        <v>1859955</v>
      </c>
      <c r="E317" s="55">
        <v>1859955</v>
      </c>
      <c r="F317" s="50" t="b">
        <v>1</v>
      </c>
    </row>
    <row r="318" spans="1:6" x14ac:dyDescent="0.25">
      <c r="A318" s="52">
        <v>14106</v>
      </c>
      <c r="B318" s="52" t="s">
        <v>706</v>
      </c>
      <c r="C318" s="53">
        <v>1620698</v>
      </c>
      <c r="D318" s="54">
        <v>3679616</v>
      </c>
      <c r="E318" s="55">
        <v>3679616</v>
      </c>
      <c r="F318" s="50" t="b">
        <v>1</v>
      </c>
    </row>
    <row r="319" spans="1:6" x14ac:dyDescent="0.25">
      <c r="A319" s="52">
        <v>14107</v>
      </c>
      <c r="B319" s="52" t="s">
        <v>707</v>
      </c>
      <c r="C319" s="53">
        <v>1935508</v>
      </c>
      <c r="D319" s="54">
        <v>3413815</v>
      </c>
      <c r="E319" s="55">
        <v>3413815</v>
      </c>
      <c r="F319" s="50" t="b">
        <v>1</v>
      </c>
    </row>
    <row r="320" spans="1:6" x14ac:dyDescent="0.25">
      <c r="A320" s="52">
        <v>14108</v>
      </c>
      <c r="B320" s="52" t="s">
        <v>708</v>
      </c>
      <c r="C320" s="53">
        <v>4428212</v>
      </c>
      <c r="D320" s="54">
        <v>5972302</v>
      </c>
      <c r="E320" s="55">
        <v>5972302</v>
      </c>
      <c r="F320" s="50" t="b">
        <v>1</v>
      </c>
    </row>
    <row r="321" spans="1:6" x14ac:dyDescent="0.25">
      <c r="A321" s="52">
        <v>14201</v>
      </c>
      <c r="B321" s="52" t="s">
        <v>701</v>
      </c>
      <c r="C321" s="53">
        <v>3534669</v>
      </c>
      <c r="D321" s="54">
        <v>4678475</v>
      </c>
      <c r="E321" s="55">
        <v>4678475</v>
      </c>
      <c r="F321" s="50" t="b">
        <v>1</v>
      </c>
    </row>
    <row r="322" spans="1:6" x14ac:dyDescent="0.25">
      <c r="A322" s="52">
        <v>14202</v>
      </c>
      <c r="B322" s="52" t="s">
        <v>697</v>
      </c>
      <c r="C322" s="53">
        <v>2104363</v>
      </c>
      <c r="D322" s="54">
        <v>3042995</v>
      </c>
      <c r="E322" s="55">
        <v>3042995</v>
      </c>
      <c r="F322" s="50" t="b">
        <v>1</v>
      </c>
    </row>
    <row r="323" spans="1:6" x14ac:dyDescent="0.25">
      <c r="A323" s="52">
        <v>14203</v>
      </c>
      <c r="B323" s="52" t="s">
        <v>698</v>
      </c>
      <c r="C323" s="53">
        <v>5745285</v>
      </c>
      <c r="D323" s="54">
        <v>2717921</v>
      </c>
      <c r="E323" s="55">
        <v>2717921</v>
      </c>
      <c r="F323" s="50" t="b">
        <v>1</v>
      </c>
    </row>
    <row r="324" spans="1:6" x14ac:dyDescent="0.25">
      <c r="A324" s="52">
        <v>14204</v>
      </c>
      <c r="B324" s="52" t="s">
        <v>699</v>
      </c>
      <c r="C324" s="53">
        <v>2388399</v>
      </c>
      <c r="D324" s="54">
        <v>3755178</v>
      </c>
      <c r="E324" s="55">
        <v>3755178</v>
      </c>
      <c r="F324" s="50" t="b">
        <v>1</v>
      </c>
    </row>
    <row r="325" spans="1:6" x14ac:dyDescent="0.25">
      <c r="A325" s="52">
        <v>15101</v>
      </c>
      <c r="B325" s="52" t="s">
        <v>709</v>
      </c>
      <c r="C325" s="53">
        <v>15720999</v>
      </c>
      <c r="D325" s="54">
        <v>25121124</v>
      </c>
      <c r="E325" s="55">
        <v>25121124</v>
      </c>
      <c r="F325" s="50" t="b">
        <v>1</v>
      </c>
    </row>
    <row r="326" spans="1:6" x14ac:dyDescent="0.25">
      <c r="A326" s="52">
        <v>15102</v>
      </c>
      <c r="B326" s="52" t="s">
        <v>710</v>
      </c>
      <c r="C326" s="53">
        <v>934410</v>
      </c>
      <c r="D326" s="54">
        <v>1751084</v>
      </c>
      <c r="E326" s="55">
        <v>1751084</v>
      </c>
      <c r="F326" s="50" t="b">
        <v>1</v>
      </c>
    </row>
    <row r="327" spans="1:6" x14ac:dyDescent="0.25">
      <c r="A327" s="52">
        <v>15201</v>
      </c>
      <c r="B327" s="52" t="s">
        <v>711</v>
      </c>
      <c r="C327" s="53">
        <v>363587</v>
      </c>
      <c r="D327" s="54">
        <v>1515881</v>
      </c>
      <c r="E327" s="55">
        <v>1515881</v>
      </c>
      <c r="F327" s="50" t="b">
        <v>1</v>
      </c>
    </row>
    <row r="328" spans="1:6" x14ac:dyDescent="0.25">
      <c r="A328" s="52">
        <v>15202</v>
      </c>
      <c r="B328" s="52" t="s">
        <v>712</v>
      </c>
      <c r="C328" s="53">
        <v>63559</v>
      </c>
      <c r="D328" s="54">
        <v>1280896</v>
      </c>
      <c r="E328" s="55">
        <v>1280896</v>
      </c>
      <c r="F328" s="50" t="b">
        <v>1</v>
      </c>
    </row>
    <row r="329" spans="1:6" x14ac:dyDescent="0.25">
      <c r="A329" s="52">
        <v>16101</v>
      </c>
      <c r="B329" s="52" t="s">
        <v>713</v>
      </c>
      <c r="C329" s="53">
        <v>16567056</v>
      </c>
      <c r="D329" s="54">
        <v>16420928</v>
      </c>
      <c r="E329" s="55">
        <v>16420928</v>
      </c>
      <c r="F329" s="50" t="b">
        <v>1</v>
      </c>
    </row>
    <row r="330" spans="1:6" x14ac:dyDescent="0.25">
      <c r="A330" s="52">
        <v>16102</v>
      </c>
      <c r="B330" s="52" t="s">
        <v>714</v>
      </c>
      <c r="C330" s="53">
        <v>1682272</v>
      </c>
      <c r="D330" s="54">
        <v>2839127</v>
      </c>
      <c r="E330" s="55">
        <v>2839127</v>
      </c>
      <c r="F330" s="50" t="b">
        <v>1</v>
      </c>
    </row>
    <row r="331" spans="1:6" x14ac:dyDescent="0.25">
      <c r="A331" s="52">
        <v>16103</v>
      </c>
      <c r="B331" s="52" t="s">
        <v>718</v>
      </c>
      <c r="C331" s="53">
        <v>3578050</v>
      </c>
      <c r="D331" s="54">
        <v>3955226</v>
      </c>
      <c r="E331" s="55">
        <v>3955226</v>
      </c>
      <c r="F331" s="50" t="b">
        <v>1</v>
      </c>
    </row>
    <row r="332" spans="1:6" x14ac:dyDescent="0.25">
      <c r="A332" s="52">
        <v>16104</v>
      </c>
      <c r="B332" s="52" t="s">
        <v>719</v>
      </c>
      <c r="C332" s="53">
        <v>1213198</v>
      </c>
      <c r="D332" s="54">
        <v>2869138</v>
      </c>
      <c r="E332" s="55">
        <v>2869138</v>
      </c>
      <c r="F332" s="50" t="b">
        <v>1</v>
      </c>
    </row>
    <row r="333" spans="1:6" x14ac:dyDescent="0.25">
      <c r="A333" s="52">
        <v>16105</v>
      </c>
      <c r="B333" s="52" t="s">
        <v>722</v>
      </c>
      <c r="C333" s="53">
        <v>1444312</v>
      </c>
      <c r="D333" s="54">
        <v>1717756</v>
      </c>
      <c r="E333" s="55">
        <v>1717756</v>
      </c>
      <c r="F333" s="50" t="b">
        <v>1</v>
      </c>
    </row>
    <row r="334" spans="1:6" x14ac:dyDescent="0.25">
      <c r="A334" s="52">
        <v>16106</v>
      </c>
      <c r="B334" s="52" t="s">
        <v>723</v>
      </c>
      <c r="C334" s="53">
        <v>1352468</v>
      </c>
      <c r="D334" s="54">
        <v>2332896</v>
      </c>
      <c r="E334" s="55">
        <v>2332896</v>
      </c>
      <c r="F334" s="50" t="b">
        <v>1</v>
      </c>
    </row>
    <row r="335" spans="1:6" x14ac:dyDescent="0.25">
      <c r="A335" s="52">
        <v>16107</v>
      </c>
      <c r="B335" s="52" t="s">
        <v>725</v>
      </c>
      <c r="C335" s="53">
        <v>1456907</v>
      </c>
      <c r="D335" s="54">
        <v>3748183</v>
      </c>
      <c r="E335" s="55">
        <v>3748183</v>
      </c>
      <c r="F335" s="50" t="b">
        <v>1</v>
      </c>
    </row>
    <row r="336" spans="1:6" x14ac:dyDescent="0.25">
      <c r="A336" s="52">
        <v>16108</v>
      </c>
      <c r="B336" s="52" t="s">
        <v>729</v>
      </c>
      <c r="C336" s="53">
        <v>1108404</v>
      </c>
      <c r="D336" s="54">
        <v>3429883</v>
      </c>
      <c r="E336" s="55">
        <v>3429883</v>
      </c>
      <c r="F336" s="50" t="b">
        <v>1</v>
      </c>
    </row>
    <row r="337" spans="1:6" x14ac:dyDescent="0.25">
      <c r="A337" s="52">
        <v>16109</v>
      </c>
      <c r="B337" s="52" t="s">
        <v>732</v>
      </c>
      <c r="C337" s="53">
        <v>1228962</v>
      </c>
      <c r="D337" s="54">
        <v>3266480</v>
      </c>
      <c r="E337" s="55">
        <v>3266480</v>
      </c>
      <c r="F337" s="50" t="b">
        <v>1</v>
      </c>
    </row>
    <row r="338" spans="1:6" x14ac:dyDescent="0.25">
      <c r="A338" s="52">
        <v>16201</v>
      </c>
      <c r="B338" s="52" t="s">
        <v>726</v>
      </c>
      <c r="C338" s="53">
        <v>775253</v>
      </c>
      <c r="D338" s="54">
        <v>2575762</v>
      </c>
      <c r="E338" s="55">
        <v>2575762</v>
      </c>
      <c r="F338" s="50" t="b">
        <v>1</v>
      </c>
    </row>
    <row r="339" spans="1:6" x14ac:dyDescent="0.25">
      <c r="A339" s="52">
        <v>16202</v>
      </c>
      <c r="B339" s="52" t="s">
        <v>715</v>
      </c>
      <c r="C339" s="53">
        <v>681560</v>
      </c>
      <c r="D339" s="54">
        <v>2096988</v>
      </c>
      <c r="E339" s="55">
        <v>2096988</v>
      </c>
      <c r="F339" s="50" t="b">
        <v>1</v>
      </c>
    </row>
    <row r="340" spans="1:6" x14ac:dyDescent="0.25">
      <c r="A340" s="52">
        <v>16203</v>
      </c>
      <c r="B340" s="52" t="s">
        <v>716</v>
      </c>
      <c r="C340" s="53">
        <v>1305958</v>
      </c>
      <c r="D340" s="54">
        <v>2551785</v>
      </c>
      <c r="E340" s="55">
        <v>2551785</v>
      </c>
      <c r="F340" s="50" t="b">
        <v>1</v>
      </c>
    </row>
    <row r="341" spans="1:6" x14ac:dyDescent="0.25">
      <c r="A341" s="52">
        <v>16204</v>
      </c>
      <c r="B341" s="52" t="s">
        <v>720</v>
      </c>
      <c r="C341" s="53">
        <v>425597</v>
      </c>
      <c r="D341" s="54">
        <v>1618913</v>
      </c>
      <c r="E341" s="55">
        <v>1618913</v>
      </c>
      <c r="F341" s="50" t="b">
        <v>1</v>
      </c>
    </row>
    <row r="342" spans="1:6" x14ac:dyDescent="0.25">
      <c r="A342" s="52">
        <v>16205</v>
      </c>
      <c r="B342" s="52" t="s">
        <v>724</v>
      </c>
      <c r="C342" s="53">
        <v>408300</v>
      </c>
      <c r="D342" s="54">
        <v>1616165</v>
      </c>
      <c r="E342" s="55">
        <v>1616165</v>
      </c>
      <c r="F342" s="50" t="b">
        <v>1</v>
      </c>
    </row>
    <row r="343" spans="1:6" x14ac:dyDescent="0.25">
      <c r="A343" s="52">
        <v>16206</v>
      </c>
      <c r="B343" s="52" t="s">
        <v>733</v>
      </c>
      <c r="C343" s="53">
        <v>1159911</v>
      </c>
      <c r="D343" s="54">
        <v>1738639</v>
      </c>
      <c r="E343" s="55">
        <v>1738639</v>
      </c>
      <c r="F343" s="50" t="b">
        <v>1</v>
      </c>
    </row>
    <row r="344" spans="1:6" x14ac:dyDescent="0.25">
      <c r="A344" s="52">
        <v>16207</v>
      </c>
      <c r="B344" s="52" t="s">
        <v>731</v>
      </c>
      <c r="C344" s="53">
        <v>575640</v>
      </c>
      <c r="D344" s="54">
        <v>2334497</v>
      </c>
      <c r="E344" s="55">
        <v>2334497</v>
      </c>
      <c r="F344" s="50" t="b">
        <v>1</v>
      </c>
    </row>
    <row r="345" spans="1:6" x14ac:dyDescent="0.25">
      <c r="A345" s="52">
        <v>16301</v>
      </c>
      <c r="B345" s="52" t="s">
        <v>727</v>
      </c>
      <c r="C345" s="53">
        <v>3201454</v>
      </c>
      <c r="D345" s="54">
        <v>4628347</v>
      </c>
      <c r="E345" s="55">
        <v>4628347</v>
      </c>
      <c r="F345" s="50" t="b">
        <v>1</v>
      </c>
    </row>
    <row r="346" spans="1:6" x14ac:dyDescent="0.25">
      <c r="A346" s="52">
        <v>16302</v>
      </c>
      <c r="B346" s="52" t="s">
        <v>717</v>
      </c>
      <c r="C346" s="53">
        <v>1517844</v>
      </c>
      <c r="D346" s="54">
        <v>3292734</v>
      </c>
      <c r="E346" s="55">
        <v>3292734</v>
      </c>
      <c r="F346" s="50" t="b">
        <v>1</v>
      </c>
    </row>
    <row r="347" spans="1:6" x14ac:dyDescent="0.25">
      <c r="A347" s="52">
        <v>16303</v>
      </c>
      <c r="B347" s="52" t="s">
        <v>721</v>
      </c>
      <c r="C347" s="53">
        <v>944925</v>
      </c>
      <c r="D347" s="54">
        <v>2597126</v>
      </c>
      <c r="E347" s="55">
        <v>2597126</v>
      </c>
      <c r="F347" s="50" t="b">
        <v>1</v>
      </c>
    </row>
    <row r="348" spans="1:6" x14ac:dyDescent="0.25">
      <c r="A348" s="52">
        <v>16304</v>
      </c>
      <c r="B348" s="52" t="s">
        <v>728</v>
      </c>
      <c r="C348" s="53">
        <v>585314</v>
      </c>
      <c r="D348" s="54">
        <v>1437336</v>
      </c>
      <c r="E348" s="55">
        <v>1437336</v>
      </c>
      <c r="F348" s="50" t="b">
        <v>1</v>
      </c>
    </row>
    <row r="349" spans="1:6" x14ac:dyDescent="0.25">
      <c r="A349" s="52">
        <v>16305</v>
      </c>
      <c r="B349" s="52" t="s">
        <v>730</v>
      </c>
      <c r="C349" s="53">
        <v>3551338</v>
      </c>
      <c r="D349" s="54">
        <v>2395732</v>
      </c>
      <c r="E349" s="55">
        <v>2395732</v>
      </c>
      <c r="F349" s="50" t="b">
        <v>1</v>
      </c>
    </row>
  </sheetData>
  <sheetProtection algorithmName="SHA-512" hashValue="MZES4ke9WbLIwFP5nqB/uwTqj4EN6SNbf+w9aNbuQAuOX1VhfHRWxKoFFxOuR1qDeOTMom6ekKPATU85QsTnVw==" saltValue="rcUrCSuu8xVmNabnQstC2w==" spinCount="100000" sheet="1" objects="1" scenarios="1"/>
  <sortState xmlns:xlrd2="http://schemas.microsoft.com/office/spreadsheetml/2017/richdata2" ref="A6:AN350">
    <sortCondition ref="A6:A350"/>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359"/>
  <sheetViews>
    <sheetView showGridLines="0" workbookViewId="0"/>
  </sheetViews>
  <sheetFormatPr baseColWidth="10" defaultColWidth="0" defaultRowHeight="14.4" zeroHeight="1" x14ac:dyDescent="0.3"/>
  <cols>
    <col min="1" max="1" width="3" style="4" customWidth="1"/>
    <col min="2" max="2" width="34.21875" style="4" customWidth="1"/>
    <col min="3" max="3" width="24.44140625" style="4" customWidth="1"/>
    <col min="4" max="17" width="10.88671875" style="4" customWidth="1"/>
    <col min="18" max="18" width="21.44140625" style="4" bestFit="1" customWidth="1"/>
    <col min="19" max="19" width="6.77734375" style="4" bestFit="1" customWidth="1"/>
    <col min="20" max="20" width="11" style="4" bestFit="1" customWidth="1"/>
    <col min="21" max="21" width="10.88671875" style="4" customWidth="1"/>
    <col min="22" max="16384" width="10.88671875" style="4" hidden="1"/>
  </cols>
  <sheetData>
    <row r="1" spans="2:20" ht="15.6" x14ac:dyDescent="0.3">
      <c r="C1" s="85" t="s">
        <v>0</v>
      </c>
      <c r="D1" s="85"/>
      <c r="E1" s="85"/>
      <c r="F1" s="85"/>
      <c r="G1" s="85"/>
      <c r="H1" s="85"/>
      <c r="I1" s="85"/>
      <c r="K1" s="5" t="s">
        <v>1</v>
      </c>
      <c r="L1" s="6"/>
      <c r="M1" s="6"/>
      <c r="N1" s="6"/>
      <c r="O1" s="6"/>
      <c r="P1" s="7"/>
      <c r="Q1" s="6"/>
    </row>
    <row r="2" spans="2:20" ht="15.9" customHeight="1" x14ac:dyDescent="0.3">
      <c r="C2" s="85" t="s">
        <v>2</v>
      </c>
      <c r="D2" s="85"/>
      <c r="E2" s="85"/>
      <c r="F2" s="85"/>
      <c r="G2" s="85"/>
      <c r="H2" s="85"/>
      <c r="I2" s="85"/>
      <c r="K2" s="8">
        <v>100</v>
      </c>
      <c r="L2" s="86" t="s">
        <v>3</v>
      </c>
      <c r="M2" s="87"/>
      <c r="N2" s="87"/>
      <c r="O2" s="87"/>
      <c r="P2" s="87"/>
      <c r="Q2" s="88"/>
    </row>
    <row r="3" spans="2:20" ht="18.600000000000001" customHeight="1" x14ac:dyDescent="0.3">
      <c r="C3" s="89" t="s">
        <v>4</v>
      </c>
      <c r="D3" s="89"/>
      <c r="E3" s="89"/>
      <c r="F3" s="89"/>
      <c r="G3" s="89"/>
      <c r="H3" s="89"/>
      <c r="I3" s="89"/>
      <c r="K3" s="8">
        <v>50</v>
      </c>
      <c r="L3" s="86" t="s">
        <v>5</v>
      </c>
      <c r="M3" s="87"/>
      <c r="N3" s="87"/>
      <c r="O3" s="87"/>
      <c r="P3" s="87"/>
      <c r="Q3" s="88"/>
    </row>
    <row r="4" spans="2:20" ht="14.4" customHeight="1" x14ac:dyDescent="0.3">
      <c r="C4" s="90" t="s">
        <v>6</v>
      </c>
      <c r="D4" s="90"/>
      <c r="E4" s="90"/>
      <c r="F4" s="90"/>
      <c r="G4" s="90"/>
      <c r="H4" s="90"/>
      <c r="I4" s="90"/>
      <c r="K4" s="9">
        <v>0</v>
      </c>
      <c r="L4" s="86" t="s">
        <v>7</v>
      </c>
      <c r="M4" s="87"/>
      <c r="N4" s="87"/>
      <c r="O4" s="87"/>
      <c r="P4" s="87"/>
      <c r="Q4" s="88"/>
    </row>
    <row r="5" spans="2:20" x14ac:dyDescent="0.3"/>
    <row r="6" spans="2:20" x14ac:dyDescent="0.3"/>
    <row r="7" spans="2:20" x14ac:dyDescent="0.3">
      <c r="B7" s="10" t="s">
        <v>8</v>
      </c>
      <c r="C7" s="11" t="s">
        <v>9</v>
      </c>
      <c r="D7" s="10" t="s">
        <v>10</v>
      </c>
      <c r="E7" s="10" t="s">
        <v>11</v>
      </c>
      <c r="F7" s="10" t="s">
        <v>12</v>
      </c>
      <c r="G7" s="10" t="s">
        <v>13</v>
      </c>
      <c r="H7" s="10" t="s">
        <v>14</v>
      </c>
      <c r="I7" s="10" t="s">
        <v>15</v>
      </c>
      <c r="J7" s="10" t="s">
        <v>16</v>
      </c>
      <c r="K7" s="10" t="s">
        <v>17</v>
      </c>
      <c r="L7" s="10" t="s">
        <v>18</v>
      </c>
      <c r="M7" s="10" t="s">
        <v>19</v>
      </c>
      <c r="N7" s="10" t="s">
        <v>20</v>
      </c>
      <c r="O7" s="10" t="s">
        <v>21</v>
      </c>
      <c r="P7" s="10" t="s">
        <v>22</v>
      </c>
      <c r="Q7" s="56" t="s">
        <v>23</v>
      </c>
      <c r="R7" s="62" t="s">
        <v>930</v>
      </c>
      <c r="S7" s="62" t="s">
        <v>734</v>
      </c>
      <c r="T7" s="62" t="s">
        <v>1737</v>
      </c>
    </row>
    <row r="8" spans="2:20" x14ac:dyDescent="0.3">
      <c r="B8" s="12" t="s">
        <v>29</v>
      </c>
      <c r="C8" s="13" t="s">
        <v>34</v>
      </c>
      <c r="D8" s="9">
        <v>100</v>
      </c>
      <c r="E8" s="9">
        <v>100</v>
      </c>
      <c r="F8" s="9">
        <v>100</v>
      </c>
      <c r="G8" s="9">
        <v>100</v>
      </c>
      <c r="H8" s="9">
        <v>100</v>
      </c>
      <c r="I8" s="9">
        <v>100</v>
      </c>
      <c r="J8" s="9">
        <v>100</v>
      </c>
      <c r="K8" s="9">
        <v>100</v>
      </c>
      <c r="L8" s="9">
        <v>100</v>
      </c>
      <c r="M8" s="9">
        <v>100</v>
      </c>
      <c r="N8" s="9">
        <v>100</v>
      </c>
      <c r="O8" s="9">
        <v>100</v>
      </c>
      <c r="P8" s="9">
        <v>100</v>
      </c>
      <c r="Q8" s="57">
        <v>100</v>
      </c>
      <c r="R8" s="59" t="s">
        <v>393</v>
      </c>
      <c r="S8" s="59">
        <f>VLOOKUP(R8,CODES!$B$1:$C$346,2,0)</f>
        <v>1101</v>
      </c>
      <c r="T8" s="59">
        <f t="shared" ref="T8:T71" si="0">SUM(D8:Q8)</f>
        <v>1400</v>
      </c>
    </row>
    <row r="9" spans="2:20" x14ac:dyDescent="0.3">
      <c r="B9" s="12" t="s">
        <v>29</v>
      </c>
      <c r="C9" s="13" t="s">
        <v>30</v>
      </c>
      <c r="D9" s="9">
        <v>100</v>
      </c>
      <c r="E9" s="9">
        <v>100</v>
      </c>
      <c r="F9" s="9">
        <v>100</v>
      </c>
      <c r="G9" s="9">
        <v>100</v>
      </c>
      <c r="H9" s="9">
        <v>100</v>
      </c>
      <c r="I9" s="9">
        <v>100</v>
      </c>
      <c r="J9" s="9">
        <v>100</v>
      </c>
      <c r="K9" s="9">
        <v>100</v>
      </c>
      <c r="L9" s="9">
        <v>100</v>
      </c>
      <c r="M9" s="9">
        <v>100</v>
      </c>
      <c r="N9" s="9">
        <v>100</v>
      </c>
      <c r="O9" s="9">
        <v>100</v>
      </c>
      <c r="P9" s="9">
        <v>100</v>
      </c>
      <c r="Q9" s="57">
        <v>100</v>
      </c>
      <c r="R9" s="59" t="s">
        <v>390</v>
      </c>
      <c r="S9" s="59">
        <f>VLOOKUP(R9,CODES!$B$1:$C$346,2,0)</f>
        <v>1107</v>
      </c>
      <c r="T9" s="59">
        <f t="shared" si="0"/>
        <v>1400</v>
      </c>
    </row>
    <row r="10" spans="2:20" x14ac:dyDescent="0.3">
      <c r="B10" s="12" t="s">
        <v>29</v>
      </c>
      <c r="C10" s="13" t="s">
        <v>36</v>
      </c>
      <c r="D10" s="9">
        <v>100</v>
      </c>
      <c r="E10" s="9">
        <v>100</v>
      </c>
      <c r="F10" s="9">
        <v>100</v>
      </c>
      <c r="G10" s="9">
        <v>100</v>
      </c>
      <c r="H10" s="9">
        <v>100</v>
      </c>
      <c r="I10" s="9">
        <v>100</v>
      </c>
      <c r="J10" s="9">
        <v>100</v>
      </c>
      <c r="K10" s="9">
        <v>100</v>
      </c>
      <c r="L10" s="9">
        <v>100</v>
      </c>
      <c r="M10" s="9">
        <v>100</v>
      </c>
      <c r="N10" s="9">
        <v>100</v>
      </c>
      <c r="O10" s="9">
        <v>100</v>
      </c>
      <c r="P10" s="9">
        <v>100</v>
      </c>
      <c r="Q10" s="57">
        <v>100</v>
      </c>
      <c r="R10" s="59" t="s">
        <v>394</v>
      </c>
      <c r="S10" s="59">
        <f>VLOOKUP(R10,CODES!$B$1:$C$346,2,0)</f>
        <v>1401</v>
      </c>
      <c r="T10" s="59">
        <f t="shared" si="0"/>
        <v>1400</v>
      </c>
    </row>
    <row r="11" spans="2:20" x14ac:dyDescent="0.3">
      <c r="B11" s="14" t="s">
        <v>29</v>
      </c>
      <c r="C11" s="15" t="s">
        <v>31</v>
      </c>
      <c r="D11" s="16">
        <v>100</v>
      </c>
      <c r="E11" s="16">
        <v>100</v>
      </c>
      <c r="F11" s="16">
        <v>100</v>
      </c>
      <c r="G11" s="16">
        <v>100</v>
      </c>
      <c r="H11" s="16">
        <v>100</v>
      </c>
      <c r="I11" s="16">
        <v>100</v>
      </c>
      <c r="J11" s="16">
        <v>100</v>
      </c>
      <c r="K11" s="16">
        <v>100</v>
      </c>
      <c r="L11" s="16">
        <v>100</v>
      </c>
      <c r="M11" s="16">
        <v>100</v>
      </c>
      <c r="N11" s="16">
        <v>100</v>
      </c>
      <c r="O11" s="16">
        <v>100</v>
      </c>
      <c r="P11" s="16">
        <v>100</v>
      </c>
      <c r="Q11" s="58">
        <v>100</v>
      </c>
      <c r="R11" s="59" t="s">
        <v>395</v>
      </c>
      <c r="S11" s="59">
        <f>VLOOKUP(R11,CODES!$B$1:$C$346,2,0)</f>
        <v>1402</v>
      </c>
      <c r="T11" s="59">
        <f t="shared" si="0"/>
        <v>1400</v>
      </c>
    </row>
    <row r="12" spans="2:20" x14ac:dyDescent="0.3">
      <c r="B12" s="12" t="s">
        <v>29</v>
      </c>
      <c r="C12" s="13" t="s">
        <v>32</v>
      </c>
      <c r="D12" s="9">
        <v>100</v>
      </c>
      <c r="E12" s="9">
        <v>100</v>
      </c>
      <c r="F12" s="9">
        <v>100</v>
      </c>
      <c r="G12" s="9">
        <v>100</v>
      </c>
      <c r="H12" s="9">
        <v>100</v>
      </c>
      <c r="I12" s="9">
        <v>100</v>
      </c>
      <c r="J12" s="9">
        <v>100</v>
      </c>
      <c r="K12" s="9">
        <v>100</v>
      </c>
      <c r="L12" s="9">
        <v>100</v>
      </c>
      <c r="M12" s="9">
        <v>100</v>
      </c>
      <c r="N12" s="9">
        <v>100</v>
      </c>
      <c r="O12" s="9">
        <v>100</v>
      </c>
      <c r="P12" s="9">
        <v>100</v>
      </c>
      <c r="Q12" s="57">
        <v>100</v>
      </c>
      <c r="R12" s="59" t="s">
        <v>389</v>
      </c>
      <c r="S12" s="59">
        <f>VLOOKUP(R12,CODES!$B$1:$C$346,2,0)</f>
        <v>1403</v>
      </c>
      <c r="T12" s="59">
        <f t="shared" si="0"/>
        <v>1400</v>
      </c>
    </row>
    <row r="13" spans="2:20" x14ac:dyDescent="0.3">
      <c r="B13" s="14" t="s">
        <v>29</v>
      </c>
      <c r="C13" s="15" t="s">
        <v>33</v>
      </c>
      <c r="D13" s="16">
        <v>100</v>
      </c>
      <c r="E13" s="16">
        <v>100</v>
      </c>
      <c r="F13" s="16">
        <v>100</v>
      </c>
      <c r="G13" s="16">
        <v>100</v>
      </c>
      <c r="H13" s="16">
        <v>100</v>
      </c>
      <c r="I13" s="16">
        <v>100</v>
      </c>
      <c r="J13" s="16">
        <v>100</v>
      </c>
      <c r="K13" s="16">
        <v>100</v>
      </c>
      <c r="L13" s="16">
        <v>100</v>
      </c>
      <c r="M13" s="16">
        <v>100</v>
      </c>
      <c r="N13" s="16">
        <v>100</v>
      </c>
      <c r="O13" s="16">
        <v>100</v>
      </c>
      <c r="P13" s="16">
        <v>100</v>
      </c>
      <c r="Q13" s="58">
        <v>100</v>
      </c>
      <c r="R13" s="59" t="s">
        <v>391</v>
      </c>
      <c r="S13" s="59">
        <f>VLOOKUP(R13,CODES!$B$1:$C$346,2,0)</f>
        <v>1404</v>
      </c>
      <c r="T13" s="59">
        <f t="shared" si="0"/>
        <v>1400</v>
      </c>
    </row>
    <row r="14" spans="2:20" x14ac:dyDescent="0.3">
      <c r="B14" s="14" t="s">
        <v>29</v>
      </c>
      <c r="C14" s="15" t="s">
        <v>35</v>
      </c>
      <c r="D14" s="16">
        <v>100</v>
      </c>
      <c r="E14" s="16">
        <v>100</v>
      </c>
      <c r="F14" s="16">
        <v>100</v>
      </c>
      <c r="G14" s="16">
        <v>100</v>
      </c>
      <c r="H14" s="16">
        <v>100</v>
      </c>
      <c r="I14" s="16">
        <v>100</v>
      </c>
      <c r="J14" s="16">
        <v>100</v>
      </c>
      <c r="K14" s="16">
        <v>100</v>
      </c>
      <c r="L14" s="16">
        <v>100</v>
      </c>
      <c r="M14" s="16">
        <v>100</v>
      </c>
      <c r="N14" s="16">
        <v>100</v>
      </c>
      <c r="O14" s="16">
        <v>100</v>
      </c>
      <c r="P14" s="16">
        <v>100</v>
      </c>
      <c r="Q14" s="58">
        <v>100</v>
      </c>
      <c r="R14" s="59" t="s">
        <v>392</v>
      </c>
      <c r="S14" s="59">
        <f>VLOOKUP(R14,CODES!$B$1:$C$346,2,0)</f>
        <v>1405</v>
      </c>
      <c r="T14" s="59">
        <f t="shared" si="0"/>
        <v>1400</v>
      </c>
    </row>
    <row r="15" spans="2:20" x14ac:dyDescent="0.3">
      <c r="B15" s="14" t="s">
        <v>37</v>
      </c>
      <c r="C15" s="15" t="s">
        <v>38</v>
      </c>
      <c r="D15" s="16">
        <v>100</v>
      </c>
      <c r="E15" s="16">
        <v>100</v>
      </c>
      <c r="F15" s="16">
        <v>100</v>
      </c>
      <c r="G15" s="16">
        <v>100</v>
      </c>
      <c r="H15" s="16">
        <v>100</v>
      </c>
      <c r="I15" s="16">
        <v>100</v>
      </c>
      <c r="J15" s="16">
        <v>100</v>
      </c>
      <c r="K15" s="16">
        <v>100</v>
      </c>
      <c r="L15" s="16">
        <v>100</v>
      </c>
      <c r="M15" s="16">
        <v>100</v>
      </c>
      <c r="N15" s="16">
        <v>100</v>
      </c>
      <c r="O15" s="16">
        <v>100</v>
      </c>
      <c r="P15" s="16">
        <v>100</v>
      </c>
      <c r="Q15" s="58">
        <v>100</v>
      </c>
      <c r="R15" s="59" t="s">
        <v>396</v>
      </c>
      <c r="S15" s="59">
        <f>VLOOKUP(R15,CODES!$B$1:$C$346,2,0)</f>
        <v>2101</v>
      </c>
      <c r="T15" s="59">
        <f t="shared" si="0"/>
        <v>1400</v>
      </c>
    </row>
    <row r="16" spans="2:20" x14ac:dyDescent="0.3">
      <c r="B16" s="12" t="s">
        <v>37</v>
      </c>
      <c r="C16" s="13" t="s">
        <v>41</v>
      </c>
      <c r="D16" s="9">
        <v>100</v>
      </c>
      <c r="E16" s="9">
        <v>100</v>
      </c>
      <c r="F16" s="9">
        <v>100</v>
      </c>
      <c r="G16" s="9">
        <v>100</v>
      </c>
      <c r="H16" s="9">
        <v>100</v>
      </c>
      <c r="I16" s="9">
        <v>100</v>
      </c>
      <c r="J16" s="9">
        <v>100</v>
      </c>
      <c r="K16" s="9">
        <v>100</v>
      </c>
      <c r="L16" s="9">
        <v>100</v>
      </c>
      <c r="M16" s="9">
        <v>100</v>
      </c>
      <c r="N16" s="9">
        <v>100</v>
      </c>
      <c r="O16" s="9">
        <v>100</v>
      </c>
      <c r="P16" s="9">
        <v>100</v>
      </c>
      <c r="Q16" s="57">
        <v>100</v>
      </c>
      <c r="R16" s="59" t="s">
        <v>397</v>
      </c>
      <c r="S16" s="59">
        <f>VLOOKUP(R16,CODES!$B$1:$C$346,2,0)</f>
        <v>2102</v>
      </c>
      <c r="T16" s="59">
        <f t="shared" si="0"/>
        <v>1400</v>
      </c>
    </row>
    <row r="17" spans="2:20" x14ac:dyDescent="0.3">
      <c r="B17" s="14" t="s">
        <v>37</v>
      </c>
      <c r="C17" s="15" t="s">
        <v>44</v>
      </c>
      <c r="D17" s="16">
        <v>100</v>
      </c>
      <c r="E17" s="16">
        <v>100</v>
      </c>
      <c r="F17" s="16">
        <v>100</v>
      </c>
      <c r="G17" s="16">
        <v>100</v>
      </c>
      <c r="H17" s="16">
        <v>100</v>
      </c>
      <c r="I17" s="16">
        <v>100</v>
      </c>
      <c r="J17" s="16">
        <v>100</v>
      </c>
      <c r="K17" s="16">
        <v>100</v>
      </c>
      <c r="L17" s="16">
        <v>100</v>
      </c>
      <c r="M17" s="16">
        <v>100</v>
      </c>
      <c r="N17" s="16">
        <v>100</v>
      </c>
      <c r="O17" s="16">
        <v>100</v>
      </c>
      <c r="P17" s="16">
        <v>100</v>
      </c>
      <c r="Q17" s="58">
        <v>100</v>
      </c>
      <c r="R17" s="59" t="s">
        <v>398</v>
      </c>
      <c r="S17" s="59">
        <f>VLOOKUP(R17,CODES!$B$1:$C$346,2,0)</f>
        <v>2103</v>
      </c>
      <c r="T17" s="59">
        <f t="shared" si="0"/>
        <v>1400</v>
      </c>
    </row>
    <row r="18" spans="2:20" x14ac:dyDescent="0.3">
      <c r="B18" s="12" t="s">
        <v>37</v>
      </c>
      <c r="C18" s="13" t="s">
        <v>45</v>
      </c>
      <c r="D18" s="9">
        <v>100</v>
      </c>
      <c r="E18" s="9">
        <v>100</v>
      </c>
      <c r="F18" s="9">
        <v>100</v>
      </c>
      <c r="G18" s="9">
        <v>100</v>
      </c>
      <c r="H18" s="9">
        <v>100</v>
      </c>
      <c r="I18" s="9">
        <v>100</v>
      </c>
      <c r="J18" s="9">
        <v>100</v>
      </c>
      <c r="K18" s="9">
        <v>100</v>
      </c>
      <c r="L18" s="9">
        <v>100</v>
      </c>
      <c r="M18" s="9">
        <v>100</v>
      </c>
      <c r="N18" s="9">
        <v>100</v>
      </c>
      <c r="O18" s="9">
        <v>100</v>
      </c>
      <c r="P18" s="9">
        <v>100</v>
      </c>
      <c r="Q18" s="57">
        <v>100</v>
      </c>
      <c r="R18" s="59" t="s">
        <v>399</v>
      </c>
      <c r="S18" s="59">
        <f>VLOOKUP(R18,CODES!$B$1:$C$346,2,0)</f>
        <v>2104</v>
      </c>
      <c r="T18" s="59">
        <f t="shared" si="0"/>
        <v>1400</v>
      </c>
    </row>
    <row r="19" spans="2:20" x14ac:dyDescent="0.3">
      <c r="B19" s="12" t="s">
        <v>37</v>
      </c>
      <c r="C19" s="13" t="s">
        <v>39</v>
      </c>
      <c r="D19" s="9">
        <v>100</v>
      </c>
      <c r="E19" s="9">
        <v>100</v>
      </c>
      <c r="F19" s="9">
        <v>100</v>
      </c>
      <c r="G19" s="9">
        <v>100</v>
      </c>
      <c r="H19" s="9">
        <v>100</v>
      </c>
      <c r="I19" s="9">
        <v>100</v>
      </c>
      <c r="J19" s="9">
        <v>100</v>
      </c>
      <c r="K19" s="9">
        <v>100</v>
      </c>
      <c r="L19" s="9">
        <v>100</v>
      </c>
      <c r="M19" s="9">
        <v>100</v>
      </c>
      <c r="N19" s="9">
        <v>100</v>
      </c>
      <c r="O19" s="9">
        <v>100</v>
      </c>
      <c r="P19" s="9">
        <v>100</v>
      </c>
      <c r="Q19" s="57">
        <v>100</v>
      </c>
      <c r="R19" s="59" t="s">
        <v>400</v>
      </c>
      <c r="S19" s="59">
        <f>VLOOKUP(R19,CODES!$B$1:$C$346,2,0)</f>
        <v>2201</v>
      </c>
      <c r="T19" s="59">
        <f t="shared" si="0"/>
        <v>1400</v>
      </c>
    </row>
    <row r="20" spans="2:20" x14ac:dyDescent="0.3">
      <c r="B20" s="14" t="s">
        <v>37</v>
      </c>
      <c r="C20" s="15" t="s">
        <v>42</v>
      </c>
      <c r="D20" s="16">
        <v>100</v>
      </c>
      <c r="E20" s="16">
        <v>100</v>
      </c>
      <c r="F20" s="16">
        <v>100</v>
      </c>
      <c r="G20" s="16">
        <v>100</v>
      </c>
      <c r="H20" s="16">
        <v>100</v>
      </c>
      <c r="I20" s="16">
        <v>100</v>
      </c>
      <c r="J20" s="16">
        <v>100</v>
      </c>
      <c r="K20" s="16">
        <v>100</v>
      </c>
      <c r="L20" s="16">
        <v>100</v>
      </c>
      <c r="M20" s="16">
        <v>100</v>
      </c>
      <c r="N20" s="16">
        <v>100</v>
      </c>
      <c r="O20" s="16">
        <v>100</v>
      </c>
      <c r="P20" s="16">
        <v>100</v>
      </c>
      <c r="Q20" s="58">
        <v>100</v>
      </c>
      <c r="R20" s="59" t="s">
        <v>401</v>
      </c>
      <c r="S20" s="59">
        <f>VLOOKUP(R20,CODES!$B$1:$C$346,2,0)</f>
        <v>2202</v>
      </c>
      <c r="T20" s="59">
        <f t="shared" si="0"/>
        <v>1400</v>
      </c>
    </row>
    <row r="21" spans="2:20" x14ac:dyDescent="0.3">
      <c r="B21" s="12" t="s">
        <v>37</v>
      </c>
      <c r="C21" s="13" t="s">
        <v>43</v>
      </c>
      <c r="D21" s="9">
        <v>100</v>
      </c>
      <c r="E21" s="9">
        <v>100</v>
      </c>
      <c r="F21" s="9">
        <v>100</v>
      </c>
      <c r="G21" s="9">
        <v>100</v>
      </c>
      <c r="H21" s="9">
        <v>100</v>
      </c>
      <c r="I21" s="9">
        <v>100</v>
      </c>
      <c r="J21" s="9">
        <v>100</v>
      </c>
      <c r="K21" s="9">
        <v>100</v>
      </c>
      <c r="L21" s="9">
        <v>100</v>
      </c>
      <c r="M21" s="9">
        <v>100</v>
      </c>
      <c r="N21" s="9">
        <v>100</v>
      </c>
      <c r="O21" s="9">
        <v>100</v>
      </c>
      <c r="P21" s="9">
        <v>100</v>
      </c>
      <c r="Q21" s="57">
        <v>100</v>
      </c>
      <c r="R21" s="59" t="s">
        <v>402</v>
      </c>
      <c r="S21" s="59">
        <f>VLOOKUP(R21,CODES!$B$1:$C$346,2,0)</f>
        <v>2203</v>
      </c>
      <c r="T21" s="59">
        <f t="shared" si="0"/>
        <v>1400</v>
      </c>
    </row>
    <row r="22" spans="2:20" x14ac:dyDescent="0.3">
      <c r="B22" s="14" t="s">
        <v>37</v>
      </c>
      <c r="C22" s="15" t="s">
        <v>46</v>
      </c>
      <c r="D22" s="16">
        <v>100</v>
      </c>
      <c r="E22" s="16">
        <v>100</v>
      </c>
      <c r="F22" s="16">
        <v>100</v>
      </c>
      <c r="G22" s="16">
        <v>100</v>
      </c>
      <c r="H22" s="16">
        <v>100</v>
      </c>
      <c r="I22" s="16">
        <v>100</v>
      </c>
      <c r="J22" s="16">
        <v>100</v>
      </c>
      <c r="K22" s="16">
        <v>100</v>
      </c>
      <c r="L22" s="16">
        <v>100</v>
      </c>
      <c r="M22" s="16">
        <v>100</v>
      </c>
      <c r="N22" s="16">
        <v>100</v>
      </c>
      <c r="O22" s="16">
        <v>100</v>
      </c>
      <c r="P22" s="16">
        <v>100</v>
      </c>
      <c r="Q22" s="58">
        <v>100</v>
      </c>
      <c r="R22" s="59" t="s">
        <v>403</v>
      </c>
      <c r="S22" s="59">
        <f>VLOOKUP(R22,CODES!$B$1:$C$346,2,0)</f>
        <v>2301</v>
      </c>
      <c r="T22" s="59">
        <f t="shared" si="0"/>
        <v>1400</v>
      </c>
    </row>
    <row r="23" spans="2:20" x14ac:dyDescent="0.3">
      <c r="B23" s="14" t="s">
        <v>37</v>
      </c>
      <c r="C23" s="15" t="s">
        <v>40</v>
      </c>
      <c r="D23" s="16">
        <v>100</v>
      </c>
      <c r="E23" s="16">
        <v>100</v>
      </c>
      <c r="F23" s="16">
        <v>100</v>
      </c>
      <c r="G23" s="16">
        <v>100</v>
      </c>
      <c r="H23" s="16">
        <v>100</v>
      </c>
      <c r="I23" s="16">
        <v>100</v>
      </c>
      <c r="J23" s="16">
        <v>100</v>
      </c>
      <c r="K23" s="16">
        <v>100</v>
      </c>
      <c r="L23" s="16">
        <v>100</v>
      </c>
      <c r="M23" s="16">
        <v>100</v>
      </c>
      <c r="N23" s="16">
        <v>100</v>
      </c>
      <c r="O23" s="16">
        <v>100</v>
      </c>
      <c r="P23" s="16">
        <v>100</v>
      </c>
      <c r="Q23" s="58">
        <v>100</v>
      </c>
      <c r="R23" s="59" t="s">
        <v>404</v>
      </c>
      <c r="S23" s="59">
        <f>VLOOKUP(R23,CODES!$B$1:$C$346,2,0)</f>
        <v>2302</v>
      </c>
      <c r="T23" s="59">
        <f t="shared" si="0"/>
        <v>1400</v>
      </c>
    </row>
    <row r="24" spans="2:20" x14ac:dyDescent="0.3">
      <c r="B24" s="14" t="s">
        <v>47</v>
      </c>
      <c r="C24" s="15" t="s">
        <v>51</v>
      </c>
      <c r="D24" s="16">
        <v>100</v>
      </c>
      <c r="E24" s="16">
        <v>100</v>
      </c>
      <c r="F24" s="16">
        <v>100</v>
      </c>
      <c r="G24" s="16">
        <v>100</v>
      </c>
      <c r="H24" s="16">
        <v>100</v>
      </c>
      <c r="I24" s="16">
        <v>100</v>
      </c>
      <c r="J24" s="16">
        <v>100</v>
      </c>
      <c r="K24" s="16">
        <v>100</v>
      </c>
      <c r="L24" s="16">
        <v>100</v>
      </c>
      <c r="M24" s="16">
        <v>100</v>
      </c>
      <c r="N24" s="16">
        <v>100</v>
      </c>
      <c r="O24" s="16">
        <v>100</v>
      </c>
      <c r="P24" s="16">
        <v>100</v>
      </c>
      <c r="Q24" s="58">
        <v>100</v>
      </c>
      <c r="R24" s="59" t="s">
        <v>406</v>
      </c>
      <c r="S24" s="59">
        <f>VLOOKUP(R24,CODES!$B$1:$C$346,2,0)</f>
        <v>3101</v>
      </c>
      <c r="T24" s="59">
        <f t="shared" si="0"/>
        <v>1400</v>
      </c>
    </row>
    <row r="25" spans="2:20" x14ac:dyDescent="0.3">
      <c r="B25" s="14" t="s">
        <v>47</v>
      </c>
      <c r="C25" s="15" t="s">
        <v>49</v>
      </c>
      <c r="D25" s="16">
        <v>100</v>
      </c>
      <c r="E25" s="16">
        <v>100</v>
      </c>
      <c r="F25" s="16">
        <v>100</v>
      </c>
      <c r="G25" s="16">
        <v>100</v>
      </c>
      <c r="H25" s="16">
        <v>100</v>
      </c>
      <c r="I25" s="16">
        <v>100</v>
      </c>
      <c r="J25" s="16">
        <v>100</v>
      </c>
      <c r="K25" s="16">
        <v>100</v>
      </c>
      <c r="L25" s="16">
        <v>100</v>
      </c>
      <c r="M25" s="16">
        <v>100</v>
      </c>
      <c r="N25" s="16">
        <v>100</v>
      </c>
      <c r="O25" s="16">
        <v>100</v>
      </c>
      <c r="P25" s="16">
        <v>100</v>
      </c>
      <c r="Q25" s="58">
        <v>100</v>
      </c>
      <c r="R25" s="59" t="s">
        <v>407</v>
      </c>
      <c r="S25" s="59">
        <f>VLOOKUP(R25,CODES!$B$1:$C$346,2,0)</f>
        <v>3102</v>
      </c>
      <c r="T25" s="59">
        <f t="shared" si="0"/>
        <v>1400</v>
      </c>
    </row>
    <row r="26" spans="2:20" x14ac:dyDescent="0.3">
      <c r="B26" s="14" t="s">
        <v>47</v>
      </c>
      <c r="C26" s="15" t="s">
        <v>55</v>
      </c>
      <c r="D26" s="16">
        <v>100</v>
      </c>
      <c r="E26" s="16">
        <v>100</v>
      </c>
      <c r="F26" s="16">
        <v>100</v>
      </c>
      <c r="G26" s="16">
        <v>100</v>
      </c>
      <c r="H26" s="16">
        <v>100</v>
      </c>
      <c r="I26" s="16">
        <v>100</v>
      </c>
      <c r="J26" s="16">
        <v>100</v>
      </c>
      <c r="K26" s="16">
        <v>100</v>
      </c>
      <c r="L26" s="16">
        <v>100</v>
      </c>
      <c r="M26" s="16">
        <v>100</v>
      </c>
      <c r="N26" s="16">
        <v>100</v>
      </c>
      <c r="O26" s="16">
        <v>100</v>
      </c>
      <c r="P26" s="16">
        <v>100</v>
      </c>
      <c r="Q26" s="58">
        <v>100</v>
      </c>
      <c r="R26" s="59" t="s">
        <v>408</v>
      </c>
      <c r="S26" s="59">
        <f>VLOOKUP(R26,CODES!$B$1:$C$346,2,0)</f>
        <v>3103</v>
      </c>
      <c r="T26" s="59">
        <f t="shared" si="0"/>
        <v>1400</v>
      </c>
    </row>
    <row r="27" spans="2:20" x14ac:dyDescent="0.3">
      <c r="B27" s="12" t="s">
        <v>47</v>
      </c>
      <c r="C27" s="13" t="s">
        <v>50</v>
      </c>
      <c r="D27" s="9">
        <v>100</v>
      </c>
      <c r="E27" s="9">
        <v>100</v>
      </c>
      <c r="F27" s="9">
        <v>100</v>
      </c>
      <c r="G27" s="9">
        <v>100</v>
      </c>
      <c r="H27" s="9">
        <v>100</v>
      </c>
      <c r="I27" s="9">
        <v>100</v>
      </c>
      <c r="J27" s="9">
        <v>100</v>
      </c>
      <c r="K27" s="9">
        <v>100</v>
      </c>
      <c r="L27" s="9">
        <v>100</v>
      </c>
      <c r="M27" s="9">
        <v>100</v>
      </c>
      <c r="N27" s="9">
        <v>100</v>
      </c>
      <c r="O27" s="9">
        <v>100</v>
      </c>
      <c r="P27" s="9">
        <v>100</v>
      </c>
      <c r="Q27" s="57">
        <v>100</v>
      </c>
      <c r="R27" s="59" t="s">
        <v>405</v>
      </c>
      <c r="S27" s="59">
        <f>VLOOKUP(R27,CODES!$B$1:$C$346,2,0)</f>
        <v>3201</v>
      </c>
      <c r="T27" s="59">
        <f t="shared" si="0"/>
        <v>1400</v>
      </c>
    </row>
    <row r="28" spans="2:20" x14ac:dyDescent="0.3">
      <c r="B28" s="12" t="s">
        <v>47</v>
      </c>
      <c r="C28" s="13" t="s">
        <v>52</v>
      </c>
      <c r="D28" s="9">
        <v>100</v>
      </c>
      <c r="E28" s="9">
        <v>100</v>
      </c>
      <c r="F28" s="9">
        <v>100</v>
      </c>
      <c r="G28" s="9">
        <v>100</v>
      </c>
      <c r="H28" s="9">
        <v>100</v>
      </c>
      <c r="I28" s="9">
        <v>100</v>
      </c>
      <c r="J28" s="9">
        <v>100</v>
      </c>
      <c r="K28" s="9">
        <v>100</v>
      </c>
      <c r="L28" s="9">
        <v>100</v>
      </c>
      <c r="M28" s="9">
        <v>100</v>
      </c>
      <c r="N28" s="9">
        <v>100</v>
      </c>
      <c r="O28" s="9">
        <v>100</v>
      </c>
      <c r="P28" s="9">
        <v>100</v>
      </c>
      <c r="Q28" s="57">
        <v>100</v>
      </c>
      <c r="R28" s="59" t="s">
        <v>409</v>
      </c>
      <c r="S28" s="59">
        <f>VLOOKUP(R28,CODES!$B$1:$C$346,2,0)</f>
        <v>3202</v>
      </c>
      <c r="T28" s="59">
        <f t="shared" si="0"/>
        <v>1400</v>
      </c>
    </row>
    <row r="29" spans="2:20" x14ac:dyDescent="0.3">
      <c r="B29" s="12" t="s">
        <v>47</v>
      </c>
      <c r="C29" s="13" t="s">
        <v>56</v>
      </c>
      <c r="D29" s="9">
        <v>100</v>
      </c>
      <c r="E29" s="9">
        <v>100</v>
      </c>
      <c r="F29" s="9">
        <v>100</v>
      </c>
      <c r="G29" s="9">
        <v>100</v>
      </c>
      <c r="H29" s="9">
        <v>100</v>
      </c>
      <c r="I29" s="9">
        <v>100</v>
      </c>
      <c r="J29" s="9">
        <v>100</v>
      </c>
      <c r="K29" s="9">
        <v>100</v>
      </c>
      <c r="L29" s="9">
        <v>100</v>
      </c>
      <c r="M29" s="9">
        <v>100</v>
      </c>
      <c r="N29" s="9">
        <v>100</v>
      </c>
      <c r="O29" s="9">
        <v>100</v>
      </c>
      <c r="P29" s="9">
        <v>100</v>
      </c>
      <c r="Q29" s="57">
        <v>100</v>
      </c>
      <c r="R29" s="59" t="s">
        <v>410</v>
      </c>
      <c r="S29" s="59">
        <f>VLOOKUP(R29,CODES!$B$1:$C$346,2,0)</f>
        <v>3301</v>
      </c>
      <c r="T29" s="59">
        <f t="shared" si="0"/>
        <v>1400</v>
      </c>
    </row>
    <row r="30" spans="2:20" x14ac:dyDescent="0.3">
      <c r="B30" s="12" t="s">
        <v>47</v>
      </c>
      <c r="C30" s="13" t="s">
        <v>48</v>
      </c>
      <c r="D30" s="9">
        <v>100</v>
      </c>
      <c r="E30" s="9">
        <v>100</v>
      </c>
      <c r="F30" s="9">
        <v>100</v>
      </c>
      <c r="G30" s="9">
        <v>100</v>
      </c>
      <c r="H30" s="9">
        <v>100</v>
      </c>
      <c r="I30" s="9">
        <v>100</v>
      </c>
      <c r="J30" s="9">
        <v>100</v>
      </c>
      <c r="K30" s="9">
        <v>100</v>
      </c>
      <c r="L30" s="9">
        <v>100</v>
      </c>
      <c r="M30" s="9">
        <v>100</v>
      </c>
      <c r="N30" s="9">
        <v>100</v>
      </c>
      <c r="O30" s="9">
        <v>100</v>
      </c>
      <c r="P30" s="9">
        <v>100</v>
      </c>
      <c r="Q30" s="57">
        <v>100</v>
      </c>
      <c r="R30" s="59" t="s">
        <v>411</v>
      </c>
      <c r="S30" s="59">
        <f>VLOOKUP(R30,CODES!$B$1:$C$346,2,0)</f>
        <v>3302</v>
      </c>
      <c r="T30" s="59">
        <f t="shared" si="0"/>
        <v>1400</v>
      </c>
    </row>
    <row r="31" spans="2:20" x14ac:dyDescent="0.3">
      <c r="B31" s="14" t="s">
        <v>47</v>
      </c>
      <c r="C31" s="15" t="s">
        <v>53</v>
      </c>
      <c r="D31" s="16">
        <v>100</v>
      </c>
      <c r="E31" s="16">
        <v>100</v>
      </c>
      <c r="F31" s="16">
        <v>100</v>
      </c>
      <c r="G31" s="16">
        <v>100</v>
      </c>
      <c r="H31" s="16">
        <v>100</v>
      </c>
      <c r="I31" s="16">
        <v>100</v>
      </c>
      <c r="J31" s="16">
        <v>100</v>
      </c>
      <c r="K31" s="16">
        <v>100</v>
      </c>
      <c r="L31" s="16">
        <v>100</v>
      </c>
      <c r="M31" s="16">
        <v>100</v>
      </c>
      <c r="N31" s="16">
        <v>100</v>
      </c>
      <c r="O31" s="16">
        <v>100</v>
      </c>
      <c r="P31" s="16">
        <v>100</v>
      </c>
      <c r="Q31" s="58">
        <v>100</v>
      </c>
      <c r="R31" s="59" t="s">
        <v>412</v>
      </c>
      <c r="S31" s="59">
        <f>VLOOKUP(R31,CODES!$B$1:$C$346,2,0)</f>
        <v>3303</v>
      </c>
      <c r="T31" s="59">
        <f t="shared" si="0"/>
        <v>1400</v>
      </c>
    </row>
    <row r="32" spans="2:20" x14ac:dyDescent="0.3">
      <c r="B32" s="12" t="s">
        <v>47</v>
      </c>
      <c r="C32" s="13" t="s">
        <v>54</v>
      </c>
      <c r="D32" s="9">
        <v>100</v>
      </c>
      <c r="E32" s="9">
        <v>100</v>
      </c>
      <c r="F32" s="9">
        <v>100</v>
      </c>
      <c r="G32" s="9">
        <v>100</v>
      </c>
      <c r="H32" s="9">
        <v>100</v>
      </c>
      <c r="I32" s="9">
        <v>100</v>
      </c>
      <c r="J32" s="9">
        <v>100</v>
      </c>
      <c r="K32" s="9">
        <v>100</v>
      </c>
      <c r="L32" s="9">
        <v>100</v>
      </c>
      <c r="M32" s="9">
        <v>100</v>
      </c>
      <c r="N32" s="9">
        <v>100</v>
      </c>
      <c r="O32" s="9">
        <v>100</v>
      </c>
      <c r="P32" s="9">
        <v>100</v>
      </c>
      <c r="Q32" s="57">
        <v>100</v>
      </c>
      <c r="R32" s="59" t="s">
        <v>413</v>
      </c>
      <c r="S32" s="59">
        <f>VLOOKUP(R32,CODES!$B$1:$C$346,2,0)</f>
        <v>3304</v>
      </c>
      <c r="T32" s="59">
        <f t="shared" si="0"/>
        <v>1400</v>
      </c>
    </row>
    <row r="33" spans="2:20" x14ac:dyDescent="0.3">
      <c r="B33" s="14" t="s">
        <v>57</v>
      </c>
      <c r="C33" s="15" t="s">
        <v>64</v>
      </c>
      <c r="D33" s="16">
        <v>100</v>
      </c>
      <c r="E33" s="16">
        <v>100</v>
      </c>
      <c r="F33" s="16">
        <v>100</v>
      </c>
      <c r="G33" s="16">
        <v>100</v>
      </c>
      <c r="H33" s="16">
        <v>100</v>
      </c>
      <c r="I33" s="16">
        <v>100</v>
      </c>
      <c r="J33" s="16">
        <v>100</v>
      </c>
      <c r="K33" s="16">
        <v>100</v>
      </c>
      <c r="L33" s="16">
        <v>100</v>
      </c>
      <c r="M33" s="16">
        <v>100</v>
      </c>
      <c r="N33" s="16">
        <v>100</v>
      </c>
      <c r="O33" s="16">
        <v>100</v>
      </c>
      <c r="P33" s="16">
        <v>100</v>
      </c>
      <c r="Q33" s="58">
        <v>100</v>
      </c>
      <c r="R33" s="59" t="s">
        <v>414</v>
      </c>
      <c r="S33" s="59">
        <f>VLOOKUP(R33,CODES!$B$1:$C$346,2,0)</f>
        <v>4101</v>
      </c>
      <c r="T33" s="59">
        <f t="shared" si="0"/>
        <v>1400</v>
      </c>
    </row>
    <row r="34" spans="2:20" x14ac:dyDescent="0.3">
      <c r="B34" s="12" t="s">
        <v>57</v>
      </c>
      <c r="C34" s="13" t="s">
        <v>61</v>
      </c>
      <c r="D34" s="9">
        <v>100</v>
      </c>
      <c r="E34" s="9">
        <v>100</v>
      </c>
      <c r="F34" s="9">
        <v>100</v>
      </c>
      <c r="G34" s="9">
        <v>100</v>
      </c>
      <c r="H34" s="9">
        <v>100</v>
      </c>
      <c r="I34" s="9">
        <v>100</v>
      </c>
      <c r="J34" s="9">
        <v>100</v>
      </c>
      <c r="K34" s="9">
        <v>100</v>
      </c>
      <c r="L34" s="9">
        <v>100</v>
      </c>
      <c r="M34" s="9">
        <v>100</v>
      </c>
      <c r="N34" s="9">
        <v>100</v>
      </c>
      <c r="O34" s="9">
        <v>100</v>
      </c>
      <c r="P34" s="9">
        <v>100</v>
      </c>
      <c r="Q34" s="57">
        <v>100</v>
      </c>
      <c r="R34" s="59" t="s">
        <v>415</v>
      </c>
      <c r="S34" s="59">
        <f>VLOOKUP(R34,CODES!$B$1:$C$346,2,0)</f>
        <v>4102</v>
      </c>
      <c r="T34" s="59">
        <f t="shared" si="0"/>
        <v>1400</v>
      </c>
    </row>
    <row r="35" spans="2:20" x14ac:dyDescent="0.3">
      <c r="B35" s="14" t="s">
        <v>57</v>
      </c>
      <c r="C35" s="15" t="s">
        <v>58</v>
      </c>
      <c r="D35" s="16">
        <v>100</v>
      </c>
      <c r="E35" s="16">
        <v>100</v>
      </c>
      <c r="F35" s="16">
        <v>100</v>
      </c>
      <c r="G35" s="16">
        <v>100</v>
      </c>
      <c r="H35" s="16">
        <v>100</v>
      </c>
      <c r="I35" s="16">
        <v>100</v>
      </c>
      <c r="J35" s="16">
        <v>100</v>
      </c>
      <c r="K35" s="16">
        <v>100</v>
      </c>
      <c r="L35" s="16">
        <v>100</v>
      </c>
      <c r="M35" s="16">
        <v>100</v>
      </c>
      <c r="N35" s="16">
        <v>100</v>
      </c>
      <c r="O35" s="16">
        <v>100</v>
      </c>
      <c r="P35" s="16">
        <v>100</v>
      </c>
      <c r="Q35" s="58">
        <v>100</v>
      </c>
      <c r="R35" s="59" t="s">
        <v>416</v>
      </c>
      <c r="S35" s="59">
        <f>VLOOKUP(R35,CODES!$B$1:$C$346,2,0)</f>
        <v>4103</v>
      </c>
      <c r="T35" s="59">
        <f t="shared" si="0"/>
        <v>1400</v>
      </c>
    </row>
    <row r="36" spans="2:20" x14ac:dyDescent="0.3">
      <c r="B36" s="12" t="s">
        <v>57</v>
      </c>
      <c r="C36" s="13" t="s">
        <v>63</v>
      </c>
      <c r="D36" s="9">
        <v>100</v>
      </c>
      <c r="E36" s="9">
        <v>100</v>
      </c>
      <c r="F36" s="9">
        <v>100</v>
      </c>
      <c r="G36" s="9">
        <v>100</v>
      </c>
      <c r="H36" s="9">
        <v>100</v>
      </c>
      <c r="I36" s="9">
        <v>100</v>
      </c>
      <c r="J36" s="9">
        <v>100</v>
      </c>
      <c r="K36" s="9">
        <v>100</v>
      </c>
      <c r="L36" s="9">
        <v>100</v>
      </c>
      <c r="M36" s="9">
        <v>100</v>
      </c>
      <c r="N36" s="9">
        <v>100</v>
      </c>
      <c r="O36" s="9">
        <v>100</v>
      </c>
      <c r="P36" s="9">
        <v>100</v>
      </c>
      <c r="Q36" s="57">
        <v>100</v>
      </c>
      <c r="R36" s="59" t="s">
        <v>417</v>
      </c>
      <c r="S36" s="59">
        <f>VLOOKUP(R36,CODES!$B$1:$C$346,2,0)</f>
        <v>4104</v>
      </c>
      <c r="T36" s="59">
        <f t="shared" si="0"/>
        <v>1400</v>
      </c>
    </row>
    <row r="37" spans="2:20" x14ac:dyDescent="0.3">
      <c r="B37" s="14" t="s">
        <v>57</v>
      </c>
      <c r="C37" s="15" t="s">
        <v>68</v>
      </c>
      <c r="D37" s="16">
        <v>100</v>
      </c>
      <c r="E37" s="16">
        <v>100</v>
      </c>
      <c r="F37" s="16">
        <v>100</v>
      </c>
      <c r="G37" s="16">
        <v>100</v>
      </c>
      <c r="H37" s="16">
        <v>100</v>
      </c>
      <c r="I37" s="16">
        <v>100</v>
      </c>
      <c r="J37" s="16">
        <v>100</v>
      </c>
      <c r="K37" s="16">
        <v>100</v>
      </c>
      <c r="L37" s="16">
        <v>100</v>
      </c>
      <c r="M37" s="16">
        <v>100</v>
      </c>
      <c r="N37" s="16">
        <v>100</v>
      </c>
      <c r="O37" s="16">
        <v>100</v>
      </c>
      <c r="P37" s="16">
        <v>100</v>
      </c>
      <c r="Q37" s="58">
        <v>100</v>
      </c>
      <c r="R37" s="59" t="s">
        <v>418</v>
      </c>
      <c r="S37" s="59">
        <f>VLOOKUP(R37,CODES!$B$1:$C$346,2,0)</f>
        <v>4105</v>
      </c>
      <c r="T37" s="59">
        <f t="shared" si="0"/>
        <v>1400</v>
      </c>
    </row>
    <row r="38" spans="2:20" x14ac:dyDescent="0.3">
      <c r="B38" s="14" t="s">
        <v>57</v>
      </c>
      <c r="C38" s="15" t="s">
        <v>72</v>
      </c>
      <c r="D38" s="16">
        <v>100</v>
      </c>
      <c r="E38" s="16">
        <v>100</v>
      </c>
      <c r="F38" s="16">
        <v>100</v>
      </c>
      <c r="G38" s="16">
        <v>100</v>
      </c>
      <c r="H38" s="16">
        <v>100</v>
      </c>
      <c r="I38" s="16">
        <v>100</v>
      </c>
      <c r="J38" s="16">
        <v>100</v>
      </c>
      <c r="K38" s="16">
        <v>100</v>
      </c>
      <c r="L38" s="16">
        <v>100</v>
      </c>
      <c r="M38" s="16">
        <v>100</v>
      </c>
      <c r="N38" s="16">
        <v>100</v>
      </c>
      <c r="O38" s="16">
        <v>100</v>
      </c>
      <c r="P38" s="16">
        <v>100</v>
      </c>
      <c r="Q38" s="58">
        <v>100</v>
      </c>
      <c r="R38" s="59" t="s">
        <v>419</v>
      </c>
      <c r="S38" s="59">
        <f>VLOOKUP(R38,CODES!$B$1:$C$346,2,0)</f>
        <v>4106</v>
      </c>
      <c r="T38" s="59">
        <f t="shared" si="0"/>
        <v>1400</v>
      </c>
    </row>
    <row r="39" spans="2:20" x14ac:dyDescent="0.3">
      <c r="B39" s="14" t="s">
        <v>57</v>
      </c>
      <c r="C39" s="15" t="s">
        <v>62</v>
      </c>
      <c r="D39" s="16">
        <v>100</v>
      </c>
      <c r="E39" s="16">
        <v>100</v>
      </c>
      <c r="F39" s="16">
        <v>100</v>
      </c>
      <c r="G39" s="16">
        <v>100</v>
      </c>
      <c r="H39" s="16">
        <v>100</v>
      </c>
      <c r="I39" s="16">
        <v>100</v>
      </c>
      <c r="J39" s="16">
        <v>100</v>
      </c>
      <c r="K39" s="16">
        <v>100</v>
      </c>
      <c r="L39" s="16">
        <v>100</v>
      </c>
      <c r="M39" s="16">
        <v>100</v>
      </c>
      <c r="N39" s="16">
        <v>100</v>
      </c>
      <c r="O39" s="16">
        <v>100</v>
      </c>
      <c r="P39" s="16">
        <v>100</v>
      </c>
      <c r="Q39" s="58">
        <v>100</v>
      </c>
      <c r="R39" s="59" t="s">
        <v>420</v>
      </c>
      <c r="S39" s="59">
        <f>VLOOKUP(R39,CODES!$B$1:$C$346,2,0)</f>
        <v>4201</v>
      </c>
      <c r="T39" s="59">
        <f t="shared" si="0"/>
        <v>1400</v>
      </c>
    </row>
    <row r="40" spans="2:20" x14ac:dyDescent="0.3">
      <c r="B40" s="12" t="s">
        <v>57</v>
      </c>
      <c r="C40" s="13" t="s">
        <v>59</v>
      </c>
      <c r="D40" s="9">
        <v>100</v>
      </c>
      <c r="E40" s="9">
        <v>100</v>
      </c>
      <c r="F40" s="9">
        <v>100</v>
      </c>
      <c r="G40" s="9">
        <v>100</v>
      </c>
      <c r="H40" s="9">
        <v>100</v>
      </c>
      <c r="I40" s="9">
        <v>100</v>
      </c>
      <c r="J40" s="9">
        <v>100</v>
      </c>
      <c r="K40" s="9">
        <v>100</v>
      </c>
      <c r="L40" s="9">
        <v>100</v>
      </c>
      <c r="M40" s="9">
        <v>100</v>
      </c>
      <c r="N40" s="9">
        <v>100</v>
      </c>
      <c r="O40" s="9">
        <v>100</v>
      </c>
      <c r="P40" s="9">
        <v>100</v>
      </c>
      <c r="Q40" s="57">
        <v>100</v>
      </c>
      <c r="R40" s="59" t="s">
        <v>421</v>
      </c>
      <c r="S40" s="59">
        <f>VLOOKUP(R40,CODES!$B$1:$C$346,2,0)</f>
        <v>4202</v>
      </c>
      <c r="T40" s="59">
        <f t="shared" si="0"/>
        <v>1400</v>
      </c>
    </row>
    <row r="41" spans="2:20" x14ac:dyDescent="0.3">
      <c r="B41" s="12" t="s">
        <v>57</v>
      </c>
      <c r="C41" s="13" t="s">
        <v>65</v>
      </c>
      <c r="D41" s="9">
        <v>100</v>
      </c>
      <c r="E41" s="9">
        <v>100</v>
      </c>
      <c r="F41" s="9">
        <v>100</v>
      </c>
      <c r="G41" s="9">
        <v>100</v>
      </c>
      <c r="H41" s="9">
        <v>100</v>
      </c>
      <c r="I41" s="9">
        <v>100</v>
      </c>
      <c r="J41" s="9">
        <v>100</v>
      </c>
      <c r="K41" s="9">
        <v>100</v>
      </c>
      <c r="L41" s="9">
        <v>100</v>
      </c>
      <c r="M41" s="9">
        <v>100</v>
      </c>
      <c r="N41" s="9">
        <v>100</v>
      </c>
      <c r="O41" s="9">
        <v>100</v>
      </c>
      <c r="P41" s="9">
        <v>100</v>
      </c>
      <c r="Q41" s="57">
        <v>100</v>
      </c>
      <c r="R41" s="59" t="s">
        <v>422</v>
      </c>
      <c r="S41" s="59">
        <f>VLOOKUP(R41,CODES!$B$1:$C$346,2,0)</f>
        <v>4203</v>
      </c>
      <c r="T41" s="59">
        <f t="shared" si="0"/>
        <v>1400</v>
      </c>
    </row>
    <row r="42" spans="2:20" x14ac:dyDescent="0.3">
      <c r="B42" s="12" t="s">
        <v>57</v>
      </c>
      <c r="C42" s="13" t="s">
        <v>71</v>
      </c>
      <c r="D42" s="9">
        <v>100</v>
      </c>
      <c r="E42" s="9">
        <v>100</v>
      </c>
      <c r="F42" s="9">
        <v>100</v>
      </c>
      <c r="G42" s="9">
        <v>100</v>
      </c>
      <c r="H42" s="9">
        <v>100</v>
      </c>
      <c r="I42" s="9">
        <v>100</v>
      </c>
      <c r="J42" s="9">
        <v>100</v>
      </c>
      <c r="K42" s="9">
        <v>100</v>
      </c>
      <c r="L42" s="9">
        <v>100</v>
      </c>
      <c r="M42" s="9">
        <v>100</v>
      </c>
      <c r="N42" s="9">
        <v>100</v>
      </c>
      <c r="O42" s="9">
        <v>100</v>
      </c>
      <c r="P42" s="9">
        <v>100</v>
      </c>
      <c r="Q42" s="57">
        <v>100</v>
      </c>
      <c r="R42" s="59" t="s">
        <v>423</v>
      </c>
      <c r="S42" s="59">
        <f>VLOOKUP(R42,CODES!$B$1:$C$346,2,0)</f>
        <v>4204</v>
      </c>
      <c r="T42" s="59">
        <f t="shared" si="0"/>
        <v>1400</v>
      </c>
    </row>
    <row r="43" spans="2:20" x14ac:dyDescent="0.3">
      <c r="B43" s="12" t="s">
        <v>57</v>
      </c>
      <c r="C43" s="13" t="s">
        <v>67</v>
      </c>
      <c r="D43" s="9">
        <v>100</v>
      </c>
      <c r="E43" s="9">
        <v>100</v>
      </c>
      <c r="F43" s="9">
        <v>100</v>
      </c>
      <c r="G43" s="9">
        <v>100</v>
      </c>
      <c r="H43" s="9">
        <v>100</v>
      </c>
      <c r="I43" s="9">
        <v>100</v>
      </c>
      <c r="J43" s="9">
        <v>100</v>
      </c>
      <c r="K43" s="9">
        <v>100</v>
      </c>
      <c r="L43" s="9">
        <v>100</v>
      </c>
      <c r="M43" s="9">
        <v>100</v>
      </c>
      <c r="N43" s="9">
        <v>100</v>
      </c>
      <c r="O43" s="9">
        <v>100</v>
      </c>
      <c r="P43" s="9">
        <v>100</v>
      </c>
      <c r="Q43" s="57">
        <v>100</v>
      </c>
      <c r="R43" s="59" t="s">
        <v>424</v>
      </c>
      <c r="S43" s="59">
        <f>VLOOKUP(R43,CODES!$B$1:$C$346,2,0)</f>
        <v>4301</v>
      </c>
      <c r="T43" s="59">
        <f t="shared" si="0"/>
        <v>1400</v>
      </c>
    </row>
    <row r="44" spans="2:20" x14ac:dyDescent="0.3">
      <c r="B44" s="14" t="s">
        <v>57</v>
      </c>
      <c r="C44" s="15" t="s">
        <v>60</v>
      </c>
      <c r="D44" s="16">
        <v>100</v>
      </c>
      <c r="E44" s="16">
        <v>100</v>
      </c>
      <c r="F44" s="16">
        <v>100</v>
      </c>
      <c r="G44" s="16">
        <v>100</v>
      </c>
      <c r="H44" s="16">
        <v>100</v>
      </c>
      <c r="I44" s="16">
        <v>100</v>
      </c>
      <c r="J44" s="16">
        <v>100</v>
      </c>
      <c r="K44" s="16">
        <v>100</v>
      </c>
      <c r="L44" s="16">
        <v>100</v>
      </c>
      <c r="M44" s="16">
        <v>100</v>
      </c>
      <c r="N44" s="16">
        <v>100</v>
      </c>
      <c r="O44" s="16">
        <v>100</v>
      </c>
      <c r="P44" s="16">
        <v>100</v>
      </c>
      <c r="Q44" s="58">
        <v>100</v>
      </c>
      <c r="R44" s="59" t="s">
        <v>425</v>
      </c>
      <c r="S44" s="59">
        <f>VLOOKUP(R44,CODES!$B$1:$C$346,2,0)</f>
        <v>4302</v>
      </c>
      <c r="T44" s="59">
        <f t="shared" si="0"/>
        <v>1400</v>
      </c>
    </row>
    <row r="45" spans="2:20" x14ac:dyDescent="0.3">
      <c r="B45" s="14" t="s">
        <v>57</v>
      </c>
      <c r="C45" s="15" t="s">
        <v>66</v>
      </c>
      <c r="D45" s="16">
        <v>100</v>
      </c>
      <c r="E45" s="16">
        <v>100</v>
      </c>
      <c r="F45" s="16">
        <v>100</v>
      </c>
      <c r="G45" s="16">
        <v>100</v>
      </c>
      <c r="H45" s="16">
        <v>100</v>
      </c>
      <c r="I45" s="16">
        <v>100</v>
      </c>
      <c r="J45" s="16">
        <v>100</v>
      </c>
      <c r="K45" s="16">
        <v>100</v>
      </c>
      <c r="L45" s="16">
        <v>100</v>
      </c>
      <c r="M45" s="16">
        <v>100</v>
      </c>
      <c r="N45" s="16">
        <v>100</v>
      </c>
      <c r="O45" s="16">
        <v>100</v>
      </c>
      <c r="P45" s="16">
        <v>100</v>
      </c>
      <c r="Q45" s="58">
        <v>100</v>
      </c>
      <c r="R45" s="59" t="s">
        <v>426</v>
      </c>
      <c r="S45" s="59">
        <f>VLOOKUP(R45,CODES!$B$1:$C$346,2,0)</f>
        <v>4303</v>
      </c>
      <c r="T45" s="59">
        <f t="shared" si="0"/>
        <v>1400</v>
      </c>
    </row>
    <row r="46" spans="2:20" x14ac:dyDescent="0.3">
      <c r="B46" s="12" t="s">
        <v>57</v>
      </c>
      <c r="C46" s="13" t="s">
        <v>69</v>
      </c>
      <c r="D46" s="9">
        <v>100</v>
      </c>
      <c r="E46" s="9">
        <v>100</v>
      </c>
      <c r="F46" s="9">
        <v>100</v>
      </c>
      <c r="G46" s="9">
        <v>100</v>
      </c>
      <c r="H46" s="9">
        <v>100</v>
      </c>
      <c r="I46" s="9">
        <v>100</v>
      </c>
      <c r="J46" s="9">
        <v>100</v>
      </c>
      <c r="K46" s="9">
        <v>100</v>
      </c>
      <c r="L46" s="9">
        <v>100</v>
      </c>
      <c r="M46" s="9">
        <v>100</v>
      </c>
      <c r="N46" s="9">
        <v>100</v>
      </c>
      <c r="O46" s="9">
        <v>100</v>
      </c>
      <c r="P46" s="9">
        <v>100</v>
      </c>
      <c r="Q46" s="57">
        <v>100</v>
      </c>
      <c r="R46" s="59" t="s">
        <v>427</v>
      </c>
      <c r="S46" s="59">
        <f>VLOOKUP(R46,CODES!$B$1:$C$346,2,0)</f>
        <v>4304</v>
      </c>
      <c r="T46" s="59">
        <f t="shared" si="0"/>
        <v>1400</v>
      </c>
    </row>
    <row r="47" spans="2:20" x14ac:dyDescent="0.3">
      <c r="B47" s="14" t="s">
        <v>57</v>
      </c>
      <c r="C47" s="15" t="s">
        <v>70</v>
      </c>
      <c r="D47" s="16">
        <v>100</v>
      </c>
      <c r="E47" s="16">
        <v>100</v>
      </c>
      <c r="F47" s="16">
        <v>100</v>
      </c>
      <c r="G47" s="16">
        <v>100</v>
      </c>
      <c r="H47" s="16">
        <v>100</v>
      </c>
      <c r="I47" s="16">
        <v>100</v>
      </c>
      <c r="J47" s="16">
        <v>100</v>
      </c>
      <c r="K47" s="16">
        <v>100</v>
      </c>
      <c r="L47" s="16">
        <v>100</v>
      </c>
      <c r="M47" s="16">
        <v>100</v>
      </c>
      <c r="N47" s="16">
        <v>100</v>
      </c>
      <c r="O47" s="16">
        <v>100</v>
      </c>
      <c r="P47" s="16">
        <v>100</v>
      </c>
      <c r="Q47" s="58">
        <v>100</v>
      </c>
      <c r="R47" s="59" t="s">
        <v>428</v>
      </c>
      <c r="S47" s="59">
        <f>VLOOKUP(R47,CODES!$B$1:$C$346,2,0)</f>
        <v>4305</v>
      </c>
      <c r="T47" s="59">
        <f t="shared" si="0"/>
        <v>1400</v>
      </c>
    </row>
    <row r="48" spans="2:20" x14ac:dyDescent="0.3">
      <c r="B48" s="12" t="s">
        <v>73</v>
      </c>
      <c r="C48" s="13" t="s">
        <v>108</v>
      </c>
      <c r="D48" s="9">
        <v>100</v>
      </c>
      <c r="E48" s="9">
        <v>100</v>
      </c>
      <c r="F48" s="9">
        <v>100</v>
      </c>
      <c r="G48" s="9">
        <v>100</v>
      </c>
      <c r="H48" s="9">
        <v>100</v>
      </c>
      <c r="I48" s="9">
        <v>100</v>
      </c>
      <c r="J48" s="9">
        <v>100</v>
      </c>
      <c r="K48" s="9">
        <v>100</v>
      </c>
      <c r="L48" s="9">
        <v>100</v>
      </c>
      <c r="M48" s="9">
        <v>100</v>
      </c>
      <c r="N48" s="9">
        <v>100</v>
      </c>
      <c r="O48" s="9">
        <v>100</v>
      </c>
      <c r="P48" s="9">
        <v>100</v>
      </c>
      <c r="Q48" s="57">
        <v>100</v>
      </c>
      <c r="R48" s="59" t="s">
        <v>430</v>
      </c>
      <c r="S48" s="59">
        <f>VLOOKUP(R48,CODES!$B$1:$C$346,2,0)</f>
        <v>5101</v>
      </c>
      <c r="T48" s="59">
        <f t="shared" si="0"/>
        <v>1400</v>
      </c>
    </row>
    <row r="49" spans="2:20" x14ac:dyDescent="0.3">
      <c r="B49" s="12" t="s">
        <v>73</v>
      </c>
      <c r="C49" s="13" t="s">
        <v>78</v>
      </c>
      <c r="D49" s="9">
        <v>100</v>
      </c>
      <c r="E49" s="9">
        <v>100</v>
      </c>
      <c r="F49" s="9">
        <v>100</v>
      </c>
      <c r="G49" s="9">
        <v>100</v>
      </c>
      <c r="H49" s="9">
        <v>100</v>
      </c>
      <c r="I49" s="9">
        <v>100</v>
      </c>
      <c r="J49" s="9">
        <v>100</v>
      </c>
      <c r="K49" s="9">
        <v>100</v>
      </c>
      <c r="L49" s="9">
        <v>100</v>
      </c>
      <c r="M49" s="9">
        <v>100</v>
      </c>
      <c r="N49" s="9">
        <v>100</v>
      </c>
      <c r="O49" s="9">
        <v>100</v>
      </c>
      <c r="P49" s="9">
        <v>100</v>
      </c>
      <c r="Q49" s="57">
        <v>100</v>
      </c>
      <c r="R49" s="59" t="s">
        <v>431</v>
      </c>
      <c r="S49" s="59">
        <f>VLOOKUP(R49,CODES!$B$1:$C$346,2,0)</f>
        <v>5102</v>
      </c>
      <c r="T49" s="59">
        <f t="shared" si="0"/>
        <v>1400</v>
      </c>
    </row>
    <row r="50" spans="2:20" x14ac:dyDescent="0.3">
      <c r="B50" s="12" t="s">
        <v>73</v>
      </c>
      <c r="C50" s="13" t="s">
        <v>80</v>
      </c>
      <c r="D50" s="9">
        <v>100</v>
      </c>
      <c r="E50" s="9">
        <v>100</v>
      </c>
      <c r="F50" s="9">
        <v>100</v>
      </c>
      <c r="G50" s="9">
        <v>100</v>
      </c>
      <c r="H50" s="9">
        <v>100</v>
      </c>
      <c r="I50" s="9">
        <v>100</v>
      </c>
      <c r="J50" s="9">
        <v>100</v>
      </c>
      <c r="K50" s="9">
        <v>100</v>
      </c>
      <c r="L50" s="9">
        <v>100</v>
      </c>
      <c r="M50" s="9">
        <v>100</v>
      </c>
      <c r="N50" s="9">
        <v>100</v>
      </c>
      <c r="O50" s="9">
        <v>100</v>
      </c>
      <c r="P50" s="9">
        <v>100</v>
      </c>
      <c r="Q50" s="57">
        <v>100</v>
      </c>
      <c r="R50" s="59" t="s">
        <v>432</v>
      </c>
      <c r="S50" s="59">
        <f>VLOOKUP(R50,CODES!$B$1:$C$346,2,0)</f>
        <v>5103</v>
      </c>
      <c r="T50" s="59">
        <f t="shared" si="0"/>
        <v>1400</v>
      </c>
    </row>
    <row r="51" spans="2:20" x14ac:dyDescent="0.3">
      <c r="B51" s="14" t="s">
        <v>73</v>
      </c>
      <c r="C51" s="15" t="s">
        <v>85</v>
      </c>
      <c r="D51" s="16">
        <v>100</v>
      </c>
      <c r="E51" s="16">
        <v>100</v>
      </c>
      <c r="F51" s="16">
        <v>100</v>
      </c>
      <c r="G51" s="16">
        <v>100</v>
      </c>
      <c r="H51" s="16">
        <v>100</v>
      </c>
      <c r="I51" s="16">
        <v>100</v>
      </c>
      <c r="J51" s="16">
        <v>100</v>
      </c>
      <c r="K51" s="16">
        <v>100</v>
      </c>
      <c r="L51" s="16">
        <v>100</v>
      </c>
      <c r="M51" s="16">
        <v>100</v>
      </c>
      <c r="N51" s="16">
        <v>100</v>
      </c>
      <c r="O51" s="16">
        <v>100</v>
      </c>
      <c r="P51" s="16">
        <v>100</v>
      </c>
      <c r="Q51" s="58">
        <v>100</v>
      </c>
      <c r="R51" s="59" t="s">
        <v>433</v>
      </c>
      <c r="S51" s="59">
        <f>VLOOKUP(R51,CODES!$B$1:$C$346,2,0)</f>
        <v>5104</v>
      </c>
      <c r="T51" s="59">
        <f t="shared" si="0"/>
        <v>1400</v>
      </c>
    </row>
    <row r="52" spans="2:20" x14ac:dyDescent="0.3">
      <c r="B52" s="14" t="s">
        <v>73</v>
      </c>
      <c r="C52" s="15" t="s">
        <v>97</v>
      </c>
      <c r="D52" s="16">
        <v>100</v>
      </c>
      <c r="E52" s="16">
        <v>100</v>
      </c>
      <c r="F52" s="16">
        <v>100</v>
      </c>
      <c r="G52" s="16">
        <v>100</v>
      </c>
      <c r="H52" s="16">
        <v>100</v>
      </c>
      <c r="I52" s="16">
        <v>100</v>
      </c>
      <c r="J52" s="16">
        <v>100</v>
      </c>
      <c r="K52" s="16">
        <v>100</v>
      </c>
      <c r="L52" s="16">
        <v>100</v>
      </c>
      <c r="M52" s="16">
        <v>100</v>
      </c>
      <c r="N52" s="16">
        <v>100</v>
      </c>
      <c r="O52" s="16">
        <v>100</v>
      </c>
      <c r="P52" s="16">
        <v>100</v>
      </c>
      <c r="Q52" s="58">
        <v>100</v>
      </c>
      <c r="R52" s="59" t="s">
        <v>434</v>
      </c>
      <c r="S52" s="59">
        <f>VLOOKUP(R52,CODES!$B$1:$C$346,2,0)</f>
        <v>5105</v>
      </c>
      <c r="T52" s="59">
        <f t="shared" si="0"/>
        <v>1400</v>
      </c>
    </row>
    <row r="53" spans="2:20" x14ac:dyDescent="0.3">
      <c r="B53" s="14" t="s">
        <v>73</v>
      </c>
      <c r="C53" s="15" t="s">
        <v>101</v>
      </c>
      <c r="D53" s="16">
        <v>100</v>
      </c>
      <c r="E53" s="16">
        <v>100</v>
      </c>
      <c r="F53" s="16">
        <v>100</v>
      </c>
      <c r="G53" s="16">
        <v>100</v>
      </c>
      <c r="H53" s="16">
        <v>100</v>
      </c>
      <c r="I53" s="16">
        <v>100</v>
      </c>
      <c r="J53" s="16">
        <v>100</v>
      </c>
      <c r="K53" s="16">
        <v>100</v>
      </c>
      <c r="L53" s="16">
        <v>100</v>
      </c>
      <c r="M53" s="16">
        <v>100</v>
      </c>
      <c r="N53" s="16">
        <v>100</v>
      </c>
      <c r="O53" s="16">
        <v>100</v>
      </c>
      <c r="P53" s="16">
        <v>100</v>
      </c>
      <c r="Q53" s="58">
        <v>100</v>
      </c>
      <c r="R53" s="59" t="s">
        <v>435</v>
      </c>
      <c r="S53" s="59">
        <f>VLOOKUP(R53,CODES!$B$1:$C$346,2,0)</f>
        <v>5107</v>
      </c>
      <c r="T53" s="59">
        <f t="shared" si="0"/>
        <v>1400</v>
      </c>
    </row>
    <row r="54" spans="2:20" x14ac:dyDescent="0.3">
      <c r="B54" s="12" t="s">
        <v>73</v>
      </c>
      <c r="C54" s="13" t="s">
        <v>110</v>
      </c>
      <c r="D54" s="9">
        <v>100</v>
      </c>
      <c r="E54" s="9">
        <v>100</v>
      </c>
      <c r="F54" s="9">
        <v>100</v>
      </c>
      <c r="G54" s="9">
        <v>100</v>
      </c>
      <c r="H54" s="9">
        <v>100</v>
      </c>
      <c r="I54" s="9">
        <v>100</v>
      </c>
      <c r="J54" s="9">
        <v>100</v>
      </c>
      <c r="K54" s="9">
        <v>100</v>
      </c>
      <c r="L54" s="9">
        <v>100</v>
      </c>
      <c r="M54" s="9">
        <v>100</v>
      </c>
      <c r="N54" s="9">
        <v>100</v>
      </c>
      <c r="O54" s="9">
        <v>100</v>
      </c>
      <c r="P54" s="9">
        <v>100</v>
      </c>
      <c r="Q54" s="57">
        <v>100</v>
      </c>
      <c r="R54" s="59" t="s">
        <v>436</v>
      </c>
      <c r="S54" s="59">
        <f>VLOOKUP(R54,CODES!$B$1:$C$346,2,0)</f>
        <v>5109</v>
      </c>
      <c r="T54" s="59">
        <f t="shared" si="0"/>
        <v>1400</v>
      </c>
    </row>
    <row r="55" spans="2:20" x14ac:dyDescent="0.3">
      <c r="B55" s="12" t="s">
        <v>73</v>
      </c>
      <c r="C55" s="13" t="s">
        <v>84</v>
      </c>
      <c r="D55" s="9">
        <v>100</v>
      </c>
      <c r="E55" s="9">
        <v>100</v>
      </c>
      <c r="F55" s="9">
        <v>100</v>
      </c>
      <c r="G55" s="9">
        <v>100</v>
      </c>
      <c r="H55" s="9">
        <v>100</v>
      </c>
      <c r="I55" s="9">
        <v>100</v>
      </c>
      <c r="J55" s="9">
        <v>100</v>
      </c>
      <c r="K55" s="9">
        <v>100</v>
      </c>
      <c r="L55" s="9">
        <v>100</v>
      </c>
      <c r="M55" s="9">
        <v>100</v>
      </c>
      <c r="N55" s="9">
        <v>100</v>
      </c>
      <c r="O55" s="9">
        <v>100</v>
      </c>
      <c r="P55" s="9">
        <v>100</v>
      </c>
      <c r="Q55" s="57">
        <v>100</v>
      </c>
      <c r="R55" s="59" t="s">
        <v>437</v>
      </c>
      <c r="S55" s="59">
        <f>VLOOKUP(R55,CODES!$B$1:$C$346,2,0)</f>
        <v>5201</v>
      </c>
      <c r="T55" s="59">
        <f t="shared" si="0"/>
        <v>1400</v>
      </c>
    </row>
    <row r="56" spans="2:20" x14ac:dyDescent="0.3">
      <c r="B56" s="14" t="s">
        <v>73</v>
      </c>
      <c r="C56" s="15" t="s">
        <v>91</v>
      </c>
      <c r="D56" s="16">
        <v>100</v>
      </c>
      <c r="E56" s="16">
        <v>100</v>
      </c>
      <c r="F56" s="16">
        <v>100</v>
      </c>
      <c r="G56" s="16">
        <v>100</v>
      </c>
      <c r="H56" s="16">
        <v>100</v>
      </c>
      <c r="I56" s="16">
        <v>100</v>
      </c>
      <c r="J56" s="16">
        <v>100</v>
      </c>
      <c r="K56" s="16">
        <v>100</v>
      </c>
      <c r="L56" s="16">
        <v>100</v>
      </c>
      <c r="M56" s="16">
        <v>100</v>
      </c>
      <c r="N56" s="16">
        <v>100</v>
      </c>
      <c r="O56" s="16">
        <v>100</v>
      </c>
      <c r="P56" s="16">
        <v>100</v>
      </c>
      <c r="Q56" s="58">
        <v>100</v>
      </c>
      <c r="R56" s="59" t="s">
        <v>438</v>
      </c>
      <c r="S56" s="59">
        <f>VLOOKUP(R56,CODES!$B$1:$C$346,2,0)</f>
        <v>5301</v>
      </c>
      <c r="T56" s="59">
        <f t="shared" si="0"/>
        <v>1400</v>
      </c>
    </row>
    <row r="57" spans="2:20" x14ac:dyDescent="0.3">
      <c r="B57" s="12" t="s">
        <v>73</v>
      </c>
      <c r="C57" s="13" t="s">
        <v>76</v>
      </c>
      <c r="D57" s="9">
        <v>100</v>
      </c>
      <c r="E57" s="9">
        <v>100</v>
      </c>
      <c r="F57" s="9">
        <v>100</v>
      </c>
      <c r="G57" s="9">
        <v>100</v>
      </c>
      <c r="H57" s="9">
        <v>100</v>
      </c>
      <c r="I57" s="9">
        <v>100</v>
      </c>
      <c r="J57" s="9">
        <v>100</v>
      </c>
      <c r="K57" s="9">
        <v>100</v>
      </c>
      <c r="L57" s="9">
        <v>100</v>
      </c>
      <c r="M57" s="9">
        <v>100</v>
      </c>
      <c r="N57" s="9">
        <v>100</v>
      </c>
      <c r="O57" s="9">
        <v>100</v>
      </c>
      <c r="P57" s="9">
        <v>100</v>
      </c>
      <c r="Q57" s="57">
        <v>100</v>
      </c>
      <c r="R57" s="59" t="s">
        <v>439</v>
      </c>
      <c r="S57" s="59">
        <f>VLOOKUP(R57,CODES!$B$1:$C$346,2,0)</f>
        <v>5302</v>
      </c>
      <c r="T57" s="59">
        <f t="shared" si="0"/>
        <v>1400</v>
      </c>
    </row>
    <row r="58" spans="2:20" x14ac:dyDescent="0.3">
      <c r="B58" s="12" t="s">
        <v>73</v>
      </c>
      <c r="C58" s="13" t="s">
        <v>102</v>
      </c>
      <c r="D58" s="9">
        <v>100</v>
      </c>
      <c r="E58" s="9">
        <v>100</v>
      </c>
      <c r="F58" s="9">
        <v>100</v>
      </c>
      <c r="G58" s="9">
        <v>100</v>
      </c>
      <c r="H58" s="9">
        <v>100</v>
      </c>
      <c r="I58" s="9">
        <v>100</v>
      </c>
      <c r="J58" s="9">
        <v>100</v>
      </c>
      <c r="K58" s="9">
        <v>100</v>
      </c>
      <c r="L58" s="9">
        <v>100</v>
      </c>
      <c r="M58" s="9">
        <v>100</v>
      </c>
      <c r="N58" s="9">
        <v>100</v>
      </c>
      <c r="O58" s="9">
        <v>100</v>
      </c>
      <c r="P58" s="9">
        <v>100</v>
      </c>
      <c r="Q58" s="57">
        <v>100</v>
      </c>
      <c r="R58" s="59" t="s">
        <v>440</v>
      </c>
      <c r="S58" s="59">
        <f>VLOOKUP(R58,CODES!$B$1:$C$346,2,0)</f>
        <v>5303</v>
      </c>
      <c r="T58" s="59">
        <f t="shared" si="0"/>
        <v>1400</v>
      </c>
    </row>
    <row r="59" spans="2:20" x14ac:dyDescent="0.3">
      <c r="B59" s="12" t="s">
        <v>73</v>
      </c>
      <c r="C59" s="13" t="s">
        <v>104</v>
      </c>
      <c r="D59" s="9">
        <v>100</v>
      </c>
      <c r="E59" s="9">
        <v>100</v>
      </c>
      <c r="F59" s="9">
        <v>100</v>
      </c>
      <c r="G59" s="9">
        <v>100</v>
      </c>
      <c r="H59" s="9">
        <v>100</v>
      </c>
      <c r="I59" s="9">
        <v>100</v>
      </c>
      <c r="J59" s="9">
        <v>100</v>
      </c>
      <c r="K59" s="9">
        <v>100</v>
      </c>
      <c r="L59" s="9">
        <v>100</v>
      </c>
      <c r="M59" s="9">
        <v>100</v>
      </c>
      <c r="N59" s="9">
        <v>100</v>
      </c>
      <c r="O59" s="9">
        <v>100</v>
      </c>
      <c r="P59" s="9">
        <v>100</v>
      </c>
      <c r="Q59" s="57">
        <v>100</v>
      </c>
      <c r="R59" s="59" t="s">
        <v>441</v>
      </c>
      <c r="S59" s="59">
        <f>VLOOKUP(R59,CODES!$B$1:$C$346,2,0)</f>
        <v>5304</v>
      </c>
      <c r="T59" s="59">
        <f t="shared" si="0"/>
        <v>1400</v>
      </c>
    </row>
    <row r="60" spans="2:20" x14ac:dyDescent="0.3">
      <c r="B60" s="12" t="s">
        <v>73</v>
      </c>
      <c r="C60" s="13" t="s">
        <v>88</v>
      </c>
      <c r="D60" s="9">
        <v>100</v>
      </c>
      <c r="E60" s="9">
        <v>100</v>
      </c>
      <c r="F60" s="9">
        <v>100</v>
      </c>
      <c r="G60" s="9">
        <v>100</v>
      </c>
      <c r="H60" s="9">
        <v>100</v>
      </c>
      <c r="I60" s="9">
        <v>100</v>
      </c>
      <c r="J60" s="9">
        <v>100</v>
      </c>
      <c r="K60" s="9">
        <v>100</v>
      </c>
      <c r="L60" s="9">
        <v>100</v>
      </c>
      <c r="M60" s="9">
        <v>100</v>
      </c>
      <c r="N60" s="9">
        <v>100</v>
      </c>
      <c r="O60" s="9">
        <v>100</v>
      </c>
      <c r="P60" s="9">
        <v>100</v>
      </c>
      <c r="Q60" s="57">
        <v>100</v>
      </c>
      <c r="R60" s="59" t="s">
        <v>442</v>
      </c>
      <c r="S60" s="59">
        <f>VLOOKUP(R60,CODES!$B$1:$C$346,2,0)</f>
        <v>5401</v>
      </c>
      <c r="T60" s="59">
        <f t="shared" si="0"/>
        <v>1400</v>
      </c>
    </row>
    <row r="61" spans="2:20" x14ac:dyDescent="0.3">
      <c r="B61" s="14" t="s">
        <v>73</v>
      </c>
      <c r="C61" s="15" t="s">
        <v>75</v>
      </c>
      <c r="D61" s="16">
        <v>100</v>
      </c>
      <c r="E61" s="16">
        <v>100</v>
      </c>
      <c r="F61" s="16">
        <v>100</v>
      </c>
      <c r="G61" s="16">
        <v>100</v>
      </c>
      <c r="H61" s="16">
        <v>100</v>
      </c>
      <c r="I61" s="16">
        <v>100</v>
      </c>
      <c r="J61" s="16">
        <v>100</v>
      </c>
      <c r="K61" s="16">
        <v>100</v>
      </c>
      <c r="L61" s="16">
        <v>100</v>
      </c>
      <c r="M61" s="16">
        <v>100</v>
      </c>
      <c r="N61" s="16">
        <v>100</v>
      </c>
      <c r="O61" s="16">
        <v>100</v>
      </c>
      <c r="P61" s="16">
        <v>100</v>
      </c>
      <c r="Q61" s="58">
        <v>100</v>
      </c>
      <c r="R61" s="59" t="s">
        <v>443</v>
      </c>
      <c r="S61" s="59">
        <f>VLOOKUP(R61,CODES!$B$1:$C$346,2,0)</f>
        <v>5402</v>
      </c>
      <c r="T61" s="59">
        <f t="shared" si="0"/>
        <v>1400</v>
      </c>
    </row>
    <row r="62" spans="2:20" x14ac:dyDescent="0.3">
      <c r="B62" s="14" t="s">
        <v>73</v>
      </c>
      <c r="C62" s="15" t="s">
        <v>95</v>
      </c>
      <c r="D62" s="16">
        <v>100</v>
      </c>
      <c r="E62" s="16">
        <v>100</v>
      </c>
      <c r="F62" s="16">
        <v>100</v>
      </c>
      <c r="G62" s="16">
        <v>100</v>
      </c>
      <c r="H62" s="16">
        <v>100</v>
      </c>
      <c r="I62" s="16">
        <v>100</v>
      </c>
      <c r="J62" s="16">
        <v>100</v>
      </c>
      <c r="K62" s="16">
        <v>100</v>
      </c>
      <c r="L62" s="16">
        <v>100</v>
      </c>
      <c r="M62" s="16">
        <v>100</v>
      </c>
      <c r="N62" s="16">
        <v>100</v>
      </c>
      <c r="O62" s="16">
        <v>100</v>
      </c>
      <c r="P62" s="16">
        <v>100</v>
      </c>
      <c r="Q62" s="58">
        <v>100</v>
      </c>
      <c r="R62" s="59" t="s">
        <v>444</v>
      </c>
      <c r="S62" s="59">
        <f>VLOOKUP(R62,CODES!$B$1:$C$346,2,0)</f>
        <v>5403</v>
      </c>
      <c r="T62" s="59">
        <f t="shared" si="0"/>
        <v>1400</v>
      </c>
    </row>
    <row r="63" spans="2:20" x14ac:dyDescent="0.3">
      <c r="B63" s="12" t="s">
        <v>73</v>
      </c>
      <c r="C63" s="13" t="s">
        <v>96</v>
      </c>
      <c r="D63" s="9">
        <v>100</v>
      </c>
      <c r="E63" s="9">
        <v>100</v>
      </c>
      <c r="F63" s="9">
        <v>100</v>
      </c>
      <c r="G63" s="9">
        <v>100</v>
      </c>
      <c r="H63" s="9">
        <v>100</v>
      </c>
      <c r="I63" s="9">
        <v>100</v>
      </c>
      <c r="J63" s="9">
        <v>100</v>
      </c>
      <c r="K63" s="9">
        <v>100</v>
      </c>
      <c r="L63" s="9">
        <v>100</v>
      </c>
      <c r="M63" s="9">
        <v>100</v>
      </c>
      <c r="N63" s="9">
        <v>100</v>
      </c>
      <c r="O63" s="9">
        <v>100</v>
      </c>
      <c r="P63" s="9">
        <v>100</v>
      </c>
      <c r="Q63" s="57">
        <v>100</v>
      </c>
      <c r="R63" s="59" t="s">
        <v>445</v>
      </c>
      <c r="S63" s="59">
        <f>VLOOKUP(R63,CODES!$B$1:$C$346,2,0)</f>
        <v>5404</v>
      </c>
      <c r="T63" s="59">
        <f t="shared" si="0"/>
        <v>1400</v>
      </c>
    </row>
    <row r="64" spans="2:20" x14ac:dyDescent="0.3">
      <c r="B64" s="14" t="s">
        <v>73</v>
      </c>
      <c r="C64" s="15" t="s">
        <v>111</v>
      </c>
      <c r="D64" s="16">
        <v>100</v>
      </c>
      <c r="E64" s="16">
        <v>100</v>
      </c>
      <c r="F64" s="16">
        <v>100</v>
      </c>
      <c r="G64" s="16">
        <v>100</v>
      </c>
      <c r="H64" s="16">
        <v>100</v>
      </c>
      <c r="I64" s="16">
        <v>100</v>
      </c>
      <c r="J64" s="16">
        <v>100</v>
      </c>
      <c r="K64" s="16">
        <v>100</v>
      </c>
      <c r="L64" s="16">
        <v>100</v>
      </c>
      <c r="M64" s="16">
        <v>100</v>
      </c>
      <c r="N64" s="16">
        <v>100</v>
      </c>
      <c r="O64" s="16">
        <v>100</v>
      </c>
      <c r="P64" s="16">
        <v>100</v>
      </c>
      <c r="Q64" s="58">
        <v>100</v>
      </c>
      <c r="R64" s="59" t="s">
        <v>446</v>
      </c>
      <c r="S64" s="59">
        <f>VLOOKUP(R64,CODES!$B$1:$C$346,2,0)</f>
        <v>5405</v>
      </c>
      <c r="T64" s="59">
        <f t="shared" si="0"/>
        <v>1400</v>
      </c>
    </row>
    <row r="65" spans="2:20" x14ac:dyDescent="0.3">
      <c r="B65" s="14" t="s">
        <v>73</v>
      </c>
      <c r="C65" s="15" t="s">
        <v>99</v>
      </c>
      <c r="D65" s="16">
        <v>100</v>
      </c>
      <c r="E65" s="16">
        <v>100</v>
      </c>
      <c r="F65" s="16">
        <v>100</v>
      </c>
      <c r="G65" s="16">
        <v>100</v>
      </c>
      <c r="H65" s="16">
        <v>100</v>
      </c>
      <c r="I65" s="16">
        <v>100</v>
      </c>
      <c r="J65" s="16">
        <v>100</v>
      </c>
      <c r="K65" s="16">
        <v>100</v>
      </c>
      <c r="L65" s="16">
        <v>100</v>
      </c>
      <c r="M65" s="16">
        <v>100</v>
      </c>
      <c r="N65" s="16">
        <v>100</v>
      </c>
      <c r="O65" s="16">
        <v>100</v>
      </c>
      <c r="P65" s="16">
        <v>100</v>
      </c>
      <c r="Q65" s="58">
        <v>100</v>
      </c>
      <c r="R65" s="59" t="s">
        <v>447</v>
      </c>
      <c r="S65" s="59">
        <f>VLOOKUP(R65,CODES!$B$1:$C$346,2,0)</f>
        <v>5501</v>
      </c>
      <c r="T65" s="59">
        <f t="shared" si="0"/>
        <v>1400</v>
      </c>
    </row>
    <row r="66" spans="2:20" x14ac:dyDescent="0.3">
      <c r="B66" s="12" t="s">
        <v>73</v>
      </c>
      <c r="C66" s="13" t="s">
        <v>86</v>
      </c>
      <c r="D66" s="9">
        <v>100</v>
      </c>
      <c r="E66" s="9">
        <v>100</v>
      </c>
      <c r="F66" s="9">
        <v>100</v>
      </c>
      <c r="G66" s="9">
        <v>100</v>
      </c>
      <c r="H66" s="9">
        <v>100</v>
      </c>
      <c r="I66" s="9">
        <v>100</v>
      </c>
      <c r="J66" s="9">
        <v>100</v>
      </c>
      <c r="K66" s="9">
        <v>100</v>
      </c>
      <c r="L66" s="9">
        <v>100</v>
      </c>
      <c r="M66" s="9">
        <v>100</v>
      </c>
      <c r="N66" s="9">
        <v>100</v>
      </c>
      <c r="O66" s="9">
        <v>100</v>
      </c>
      <c r="P66" s="9">
        <v>100</v>
      </c>
      <c r="Q66" s="57">
        <v>100</v>
      </c>
      <c r="R66" s="59" t="s">
        <v>429</v>
      </c>
      <c r="S66" s="59">
        <f>VLOOKUP(R66,CODES!$B$1:$C$346,2,0)</f>
        <v>5502</v>
      </c>
      <c r="T66" s="59">
        <f t="shared" si="0"/>
        <v>1400</v>
      </c>
    </row>
    <row r="67" spans="2:20" x14ac:dyDescent="0.3">
      <c r="B67" s="14" t="s">
        <v>73</v>
      </c>
      <c r="C67" s="15" t="s">
        <v>83</v>
      </c>
      <c r="D67" s="16">
        <v>100</v>
      </c>
      <c r="E67" s="16">
        <v>100</v>
      </c>
      <c r="F67" s="16">
        <v>100</v>
      </c>
      <c r="G67" s="16">
        <v>100</v>
      </c>
      <c r="H67" s="16">
        <v>100</v>
      </c>
      <c r="I67" s="16">
        <v>100</v>
      </c>
      <c r="J67" s="16">
        <v>100</v>
      </c>
      <c r="K67" s="16">
        <v>100</v>
      </c>
      <c r="L67" s="16">
        <v>100</v>
      </c>
      <c r="M67" s="16">
        <v>100</v>
      </c>
      <c r="N67" s="16">
        <v>100</v>
      </c>
      <c r="O67" s="16">
        <v>100</v>
      </c>
      <c r="P67" s="16">
        <v>100</v>
      </c>
      <c r="Q67" s="58">
        <v>100</v>
      </c>
      <c r="R67" s="59" t="s">
        <v>448</v>
      </c>
      <c r="S67" s="59">
        <f>VLOOKUP(R67,CODES!$B$1:$C$346,2,0)</f>
        <v>5503</v>
      </c>
      <c r="T67" s="59">
        <f t="shared" si="0"/>
        <v>1400</v>
      </c>
    </row>
    <row r="68" spans="2:20" x14ac:dyDescent="0.3">
      <c r="B68" s="14" t="s">
        <v>73</v>
      </c>
      <c r="C68" s="15" t="s">
        <v>87</v>
      </c>
      <c r="D68" s="16">
        <v>100</v>
      </c>
      <c r="E68" s="16">
        <v>100</v>
      </c>
      <c r="F68" s="16">
        <v>100</v>
      </c>
      <c r="G68" s="16">
        <v>100</v>
      </c>
      <c r="H68" s="16">
        <v>100</v>
      </c>
      <c r="I68" s="16">
        <v>100</v>
      </c>
      <c r="J68" s="16">
        <v>100</v>
      </c>
      <c r="K68" s="16">
        <v>100</v>
      </c>
      <c r="L68" s="16">
        <v>100</v>
      </c>
      <c r="M68" s="16">
        <v>100</v>
      </c>
      <c r="N68" s="16">
        <v>100</v>
      </c>
      <c r="O68" s="16">
        <v>100</v>
      </c>
      <c r="P68" s="16">
        <v>100</v>
      </c>
      <c r="Q68" s="58">
        <v>100</v>
      </c>
      <c r="R68" s="59" t="s">
        <v>449</v>
      </c>
      <c r="S68" s="59">
        <f>VLOOKUP(R68,CODES!$B$1:$C$346,2,0)</f>
        <v>5504</v>
      </c>
      <c r="T68" s="59">
        <f t="shared" si="0"/>
        <v>1400</v>
      </c>
    </row>
    <row r="69" spans="2:20" x14ac:dyDescent="0.3">
      <c r="B69" s="12" t="s">
        <v>73</v>
      </c>
      <c r="C69" s="13" t="s">
        <v>92</v>
      </c>
      <c r="D69" s="9">
        <v>100</v>
      </c>
      <c r="E69" s="9">
        <v>100</v>
      </c>
      <c r="F69" s="9">
        <v>100</v>
      </c>
      <c r="G69" s="9">
        <v>100</v>
      </c>
      <c r="H69" s="9">
        <v>100</v>
      </c>
      <c r="I69" s="9">
        <v>100</v>
      </c>
      <c r="J69" s="9">
        <v>100</v>
      </c>
      <c r="K69" s="9">
        <v>100</v>
      </c>
      <c r="L69" s="9">
        <v>100</v>
      </c>
      <c r="M69" s="9">
        <v>100</v>
      </c>
      <c r="N69" s="9">
        <v>100</v>
      </c>
      <c r="O69" s="9">
        <v>100</v>
      </c>
      <c r="P69" s="9">
        <v>100</v>
      </c>
      <c r="Q69" s="57">
        <v>100</v>
      </c>
      <c r="R69" s="59" t="s">
        <v>450</v>
      </c>
      <c r="S69" s="59">
        <f>VLOOKUP(R69,CODES!$B$1:$C$346,2,0)</f>
        <v>5506</v>
      </c>
      <c r="T69" s="59">
        <f t="shared" si="0"/>
        <v>1400</v>
      </c>
    </row>
    <row r="70" spans="2:20" x14ac:dyDescent="0.3">
      <c r="B70" s="14" t="s">
        <v>73</v>
      </c>
      <c r="C70" s="15" t="s">
        <v>103</v>
      </c>
      <c r="D70" s="16">
        <v>100</v>
      </c>
      <c r="E70" s="16">
        <v>100</v>
      </c>
      <c r="F70" s="16">
        <v>100</v>
      </c>
      <c r="G70" s="16">
        <v>100</v>
      </c>
      <c r="H70" s="16">
        <v>100</v>
      </c>
      <c r="I70" s="16">
        <v>100</v>
      </c>
      <c r="J70" s="16">
        <v>100</v>
      </c>
      <c r="K70" s="16">
        <v>100</v>
      </c>
      <c r="L70" s="16">
        <v>100</v>
      </c>
      <c r="M70" s="16">
        <v>100</v>
      </c>
      <c r="N70" s="16">
        <v>100</v>
      </c>
      <c r="O70" s="16">
        <v>100</v>
      </c>
      <c r="P70" s="16">
        <v>100</v>
      </c>
      <c r="Q70" s="58">
        <v>100</v>
      </c>
      <c r="R70" s="59" t="s">
        <v>451</v>
      </c>
      <c r="S70" s="59">
        <f>VLOOKUP(R70,CODES!$B$1:$C$346,2,0)</f>
        <v>5601</v>
      </c>
      <c r="T70" s="59">
        <f t="shared" si="0"/>
        <v>1400</v>
      </c>
    </row>
    <row r="71" spans="2:20" x14ac:dyDescent="0.3">
      <c r="B71" s="12" t="s">
        <v>73</v>
      </c>
      <c r="C71" s="13" t="s">
        <v>74</v>
      </c>
      <c r="D71" s="9">
        <v>100</v>
      </c>
      <c r="E71" s="9">
        <v>100</v>
      </c>
      <c r="F71" s="9">
        <v>100</v>
      </c>
      <c r="G71" s="9">
        <v>100</v>
      </c>
      <c r="H71" s="9">
        <v>100</v>
      </c>
      <c r="I71" s="9">
        <v>100</v>
      </c>
      <c r="J71" s="9">
        <v>100</v>
      </c>
      <c r="K71" s="9">
        <v>100</v>
      </c>
      <c r="L71" s="9">
        <v>100</v>
      </c>
      <c r="M71" s="9">
        <v>100</v>
      </c>
      <c r="N71" s="9">
        <v>100</v>
      </c>
      <c r="O71" s="9">
        <v>100</v>
      </c>
      <c r="P71" s="9">
        <v>100</v>
      </c>
      <c r="Q71" s="57">
        <v>100</v>
      </c>
      <c r="R71" s="59" t="s">
        <v>452</v>
      </c>
      <c r="S71" s="59">
        <f>VLOOKUP(R71,CODES!$B$1:$C$346,2,0)</f>
        <v>5602</v>
      </c>
      <c r="T71" s="59">
        <f t="shared" si="0"/>
        <v>1400</v>
      </c>
    </row>
    <row r="72" spans="2:20" x14ac:dyDescent="0.3">
      <c r="B72" s="14" t="s">
        <v>73</v>
      </c>
      <c r="C72" s="15" t="s">
        <v>77</v>
      </c>
      <c r="D72" s="16">
        <v>100</v>
      </c>
      <c r="E72" s="16">
        <v>100</v>
      </c>
      <c r="F72" s="16">
        <v>100</v>
      </c>
      <c r="G72" s="16">
        <v>100</v>
      </c>
      <c r="H72" s="16">
        <v>100</v>
      </c>
      <c r="I72" s="16">
        <v>100</v>
      </c>
      <c r="J72" s="16">
        <v>100</v>
      </c>
      <c r="K72" s="16">
        <v>100</v>
      </c>
      <c r="L72" s="16">
        <v>100</v>
      </c>
      <c r="M72" s="16">
        <v>100</v>
      </c>
      <c r="N72" s="16">
        <v>100</v>
      </c>
      <c r="O72" s="16">
        <v>100</v>
      </c>
      <c r="P72" s="16">
        <v>100</v>
      </c>
      <c r="Q72" s="58">
        <v>100</v>
      </c>
      <c r="R72" s="59" t="s">
        <v>453</v>
      </c>
      <c r="S72" s="59">
        <f>VLOOKUP(R72,CODES!$B$1:$C$346,2,0)</f>
        <v>5603</v>
      </c>
      <c r="T72" s="59">
        <f t="shared" ref="T72:T135" si="1">SUM(D72:Q72)</f>
        <v>1400</v>
      </c>
    </row>
    <row r="73" spans="2:20" x14ac:dyDescent="0.3">
      <c r="B73" s="14" t="s">
        <v>73</v>
      </c>
      <c r="C73" s="15" t="s">
        <v>81</v>
      </c>
      <c r="D73" s="16">
        <v>100</v>
      </c>
      <c r="E73" s="16">
        <v>100</v>
      </c>
      <c r="F73" s="16">
        <v>100</v>
      </c>
      <c r="G73" s="16">
        <v>100</v>
      </c>
      <c r="H73" s="16">
        <v>100</v>
      </c>
      <c r="I73" s="16">
        <v>100</v>
      </c>
      <c r="J73" s="16">
        <v>100</v>
      </c>
      <c r="K73" s="16">
        <v>100</v>
      </c>
      <c r="L73" s="16">
        <v>100</v>
      </c>
      <c r="M73" s="16">
        <v>100</v>
      </c>
      <c r="N73" s="16">
        <v>100</v>
      </c>
      <c r="O73" s="16">
        <v>100</v>
      </c>
      <c r="P73" s="16">
        <v>100</v>
      </c>
      <c r="Q73" s="58">
        <v>100</v>
      </c>
      <c r="R73" s="59" t="s">
        <v>454</v>
      </c>
      <c r="S73" s="59">
        <f>VLOOKUP(R73,CODES!$B$1:$C$346,2,0)</f>
        <v>5604</v>
      </c>
      <c r="T73" s="59">
        <f t="shared" si="1"/>
        <v>1400</v>
      </c>
    </row>
    <row r="74" spans="2:20" x14ac:dyDescent="0.3">
      <c r="B74" s="12" t="s">
        <v>73</v>
      </c>
      <c r="C74" s="13" t="s">
        <v>82</v>
      </c>
      <c r="D74" s="9">
        <v>100</v>
      </c>
      <c r="E74" s="9">
        <v>100</v>
      </c>
      <c r="F74" s="9">
        <v>100</v>
      </c>
      <c r="G74" s="9">
        <v>100</v>
      </c>
      <c r="H74" s="9">
        <v>100</v>
      </c>
      <c r="I74" s="9">
        <v>100</v>
      </c>
      <c r="J74" s="9">
        <v>100</v>
      </c>
      <c r="K74" s="9">
        <v>100</v>
      </c>
      <c r="L74" s="9">
        <v>100</v>
      </c>
      <c r="M74" s="9">
        <v>100</v>
      </c>
      <c r="N74" s="9">
        <v>100</v>
      </c>
      <c r="O74" s="9">
        <v>100</v>
      </c>
      <c r="P74" s="9">
        <v>100</v>
      </c>
      <c r="Q74" s="57">
        <v>100</v>
      </c>
      <c r="R74" s="59" t="s">
        <v>455</v>
      </c>
      <c r="S74" s="59">
        <f>VLOOKUP(R74,CODES!$B$1:$C$346,2,0)</f>
        <v>5605</v>
      </c>
      <c r="T74" s="59">
        <f t="shared" si="1"/>
        <v>1400</v>
      </c>
    </row>
    <row r="75" spans="2:20" x14ac:dyDescent="0.3">
      <c r="B75" s="14" t="s">
        <v>73</v>
      </c>
      <c r="C75" s="15" t="s">
        <v>107</v>
      </c>
      <c r="D75" s="16">
        <v>100</v>
      </c>
      <c r="E75" s="16">
        <v>100</v>
      </c>
      <c r="F75" s="16">
        <v>100</v>
      </c>
      <c r="G75" s="16">
        <v>100</v>
      </c>
      <c r="H75" s="16">
        <v>100</v>
      </c>
      <c r="I75" s="16">
        <v>100</v>
      </c>
      <c r="J75" s="16">
        <v>100</v>
      </c>
      <c r="K75" s="16">
        <v>100</v>
      </c>
      <c r="L75" s="16">
        <v>100</v>
      </c>
      <c r="M75" s="16">
        <v>100</v>
      </c>
      <c r="N75" s="16">
        <v>100</v>
      </c>
      <c r="O75" s="16">
        <v>100</v>
      </c>
      <c r="P75" s="16">
        <v>100</v>
      </c>
      <c r="Q75" s="58">
        <v>100</v>
      </c>
      <c r="R75" s="59" t="s">
        <v>456</v>
      </c>
      <c r="S75" s="59">
        <f>VLOOKUP(R75,CODES!$B$1:$C$346,2,0)</f>
        <v>5606</v>
      </c>
      <c r="T75" s="59">
        <f t="shared" si="1"/>
        <v>1400</v>
      </c>
    </row>
    <row r="76" spans="2:20" x14ac:dyDescent="0.3">
      <c r="B76" s="14" t="s">
        <v>73</v>
      </c>
      <c r="C76" s="15" t="s">
        <v>105</v>
      </c>
      <c r="D76" s="16">
        <v>100</v>
      </c>
      <c r="E76" s="16">
        <v>100</v>
      </c>
      <c r="F76" s="16">
        <v>100</v>
      </c>
      <c r="G76" s="16">
        <v>100</v>
      </c>
      <c r="H76" s="16">
        <v>100</v>
      </c>
      <c r="I76" s="16">
        <v>100</v>
      </c>
      <c r="J76" s="16">
        <v>100</v>
      </c>
      <c r="K76" s="16">
        <v>100</v>
      </c>
      <c r="L76" s="16">
        <v>100</v>
      </c>
      <c r="M76" s="16">
        <v>100</v>
      </c>
      <c r="N76" s="16">
        <v>100</v>
      </c>
      <c r="O76" s="16">
        <v>100</v>
      </c>
      <c r="P76" s="16">
        <v>100</v>
      </c>
      <c r="Q76" s="58">
        <v>100</v>
      </c>
      <c r="R76" s="59" t="s">
        <v>457</v>
      </c>
      <c r="S76" s="59">
        <f>VLOOKUP(R76,CODES!$B$1:$C$346,2,0)</f>
        <v>5701</v>
      </c>
      <c r="T76" s="59">
        <f t="shared" si="1"/>
        <v>1400</v>
      </c>
    </row>
    <row r="77" spans="2:20" x14ac:dyDescent="0.3">
      <c r="B77" s="14" t="s">
        <v>73</v>
      </c>
      <c r="C77" s="15" t="s">
        <v>79</v>
      </c>
      <c r="D77" s="16">
        <v>100</v>
      </c>
      <c r="E77" s="16">
        <v>100</v>
      </c>
      <c r="F77" s="16">
        <v>100</v>
      </c>
      <c r="G77" s="16">
        <v>100</v>
      </c>
      <c r="H77" s="16">
        <v>100</v>
      </c>
      <c r="I77" s="16">
        <v>100</v>
      </c>
      <c r="J77" s="16">
        <v>100</v>
      </c>
      <c r="K77" s="16">
        <v>100</v>
      </c>
      <c r="L77" s="16">
        <v>100</v>
      </c>
      <c r="M77" s="16">
        <v>100</v>
      </c>
      <c r="N77" s="16">
        <v>100</v>
      </c>
      <c r="O77" s="16">
        <v>100</v>
      </c>
      <c r="P77" s="16">
        <v>100</v>
      </c>
      <c r="Q77" s="58">
        <v>100</v>
      </c>
      <c r="R77" s="59" t="s">
        <v>458</v>
      </c>
      <c r="S77" s="59">
        <f>VLOOKUP(R77,CODES!$B$1:$C$346,2,0)</f>
        <v>5702</v>
      </c>
      <c r="T77" s="59">
        <f t="shared" si="1"/>
        <v>1400</v>
      </c>
    </row>
    <row r="78" spans="2:20" x14ac:dyDescent="0.3">
      <c r="B78" s="12" t="s">
        <v>73</v>
      </c>
      <c r="C78" s="13" t="s">
        <v>90</v>
      </c>
      <c r="D78" s="9">
        <v>100</v>
      </c>
      <c r="E78" s="9">
        <v>100</v>
      </c>
      <c r="F78" s="9">
        <v>100</v>
      </c>
      <c r="G78" s="9">
        <v>100</v>
      </c>
      <c r="H78" s="9">
        <v>100</v>
      </c>
      <c r="I78" s="9">
        <v>100</v>
      </c>
      <c r="J78" s="9">
        <v>100</v>
      </c>
      <c r="K78" s="9">
        <v>100</v>
      </c>
      <c r="L78" s="9">
        <v>100</v>
      </c>
      <c r="M78" s="9">
        <v>100</v>
      </c>
      <c r="N78" s="9">
        <v>100</v>
      </c>
      <c r="O78" s="9">
        <v>100</v>
      </c>
      <c r="P78" s="9">
        <v>100</v>
      </c>
      <c r="Q78" s="57">
        <v>100</v>
      </c>
      <c r="R78" s="59" t="s">
        <v>466</v>
      </c>
      <c r="S78" s="59">
        <f>VLOOKUP(R78,CODES!$B$1:$C$346,2,0)</f>
        <v>5703</v>
      </c>
      <c r="T78" s="59">
        <f t="shared" si="1"/>
        <v>1400</v>
      </c>
    </row>
    <row r="79" spans="2:20" x14ac:dyDescent="0.3">
      <c r="B79" s="12" t="s">
        <v>73</v>
      </c>
      <c r="C79" s="13" t="s">
        <v>94</v>
      </c>
      <c r="D79" s="9">
        <v>100</v>
      </c>
      <c r="E79" s="9">
        <v>100</v>
      </c>
      <c r="F79" s="9">
        <v>100</v>
      </c>
      <c r="G79" s="9">
        <v>100</v>
      </c>
      <c r="H79" s="9">
        <v>100</v>
      </c>
      <c r="I79" s="9">
        <v>100</v>
      </c>
      <c r="J79" s="9">
        <v>100</v>
      </c>
      <c r="K79" s="9">
        <v>100</v>
      </c>
      <c r="L79" s="9">
        <v>100</v>
      </c>
      <c r="M79" s="9">
        <v>100</v>
      </c>
      <c r="N79" s="9">
        <v>100</v>
      </c>
      <c r="O79" s="9">
        <v>100</v>
      </c>
      <c r="P79" s="9">
        <v>100</v>
      </c>
      <c r="Q79" s="57">
        <v>100</v>
      </c>
      <c r="R79" s="59" t="s">
        <v>459</v>
      </c>
      <c r="S79" s="59">
        <f>VLOOKUP(R79,CODES!$B$1:$C$346,2,0)</f>
        <v>5704</v>
      </c>
      <c r="T79" s="59">
        <f t="shared" si="1"/>
        <v>1400</v>
      </c>
    </row>
    <row r="80" spans="2:20" x14ac:dyDescent="0.3">
      <c r="B80" s="12" t="s">
        <v>73</v>
      </c>
      <c r="C80" s="13" t="s">
        <v>98</v>
      </c>
      <c r="D80" s="9">
        <v>100</v>
      </c>
      <c r="E80" s="9">
        <v>100</v>
      </c>
      <c r="F80" s="9">
        <v>100</v>
      </c>
      <c r="G80" s="9">
        <v>100</v>
      </c>
      <c r="H80" s="9">
        <v>100</v>
      </c>
      <c r="I80" s="9">
        <v>100</v>
      </c>
      <c r="J80" s="9">
        <v>100</v>
      </c>
      <c r="K80" s="9">
        <v>100</v>
      </c>
      <c r="L80" s="9">
        <v>100</v>
      </c>
      <c r="M80" s="9">
        <v>100</v>
      </c>
      <c r="N80" s="9">
        <v>100</v>
      </c>
      <c r="O80" s="9">
        <v>100</v>
      </c>
      <c r="P80" s="9">
        <v>100</v>
      </c>
      <c r="Q80" s="57">
        <v>100</v>
      </c>
      <c r="R80" s="59" t="s">
        <v>460</v>
      </c>
      <c r="S80" s="59">
        <f>VLOOKUP(R80,CODES!$B$1:$C$346,2,0)</f>
        <v>5705</v>
      </c>
      <c r="T80" s="59">
        <f t="shared" si="1"/>
        <v>1400</v>
      </c>
    </row>
    <row r="81" spans="2:20" x14ac:dyDescent="0.3">
      <c r="B81" s="12" t="s">
        <v>73</v>
      </c>
      <c r="C81" s="13" t="s">
        <v>106</v>
      </c>
      <c r="D81" s="9">
        <v>100</v>
      </c>
      <c r="E81" s="9">
        <v>100</v>
      </c>
      <c r="F81" s="9">
        <v>100</v>
      </c>
      <c r="G81" s="9">
        <v>100</v>
      </c>
      <c r="H81" s="9">
        <v>100</v>
      </c>
      <c r="I81" s="9">
        <v>100</v>
      </c>
      <c r="J81" s="9">
        <v>100</v>
      </c>
      <c r="K81" s="9">
        <v>100</v>
      </c>
      <c r="L81" s="9">
        <v>100</v>
      </c>
      <c r="M81" s="9">
        <v>100</v>
      </c>
      <c r="N81" s="9">
        <v>100</v>
      </c>
      <c r="O81" s="9">
        <v>100</v>
      </c>
      <c r="P81" s="9">
        <v>100</v>
      </c>
      <c r="Q81" s="57">
        <v>100</v>
      </c>
      <c r="R81" s="59" t="s">
        <v>461</v>
      </c>
      <c r="S81" s="59">
        <f>VLOOKUP(R81,CODES!$B$1:$C$346,2,0)</f>
        <v>5706</v>
      </c>
      <c r="T81" s="59">
        <f t="shared" si="1"/>
        <v>1400</v>
      </c>
    </row>
    <row r="82" spans="2:20" x14ac:dyDescent="0.3">
      <c r="B82" s="12" t="s">
        <v>73</v>
      </c>
      <c r="C82" s="13" t="s">
        <v>100</v>
      </c>
      <c r="D82" s="9">
        <v>100</v>
      </c>
      <c r="E82" s="9">
        <v>100</v>
      </c>
      <c r="F82" s="9">
        <v>100</v>
      </c>
      <c r="G82" s="9">
        <v>100</v>
      </c>
      <c r="H82" s="9">
        <v>100</v>
      </c>
      <c r="I82" s="9">
        <v>100</v>
      </c>
      <c r="J82" s="9">
        <v>100</v>
      </c>
      <c r="K82" s="9">
        <v>100</v>
      </c>
      <c r="L82" s="9">
        <v>100</v>
      </c>
      <c r="M82" s="9">
        <v>100</v>
      </c>
      <c r="N82" s="9">
        <v>100</v>
      </c>
      <c r="O82" s="9">
        <v>100</v>
      </c>
      <c r="P82" s="9">
        <v>100</v>
      </c>
      <c r="Q82" s="57">
        <v>100</v>
      </c>
      <c r="R82" s="59" t="s">
        <v>462</v>
      </c>
      <c r="S82" s="59">
        <f>VLOOKUP(R82,CODES!$B$1:$C$346,2,0)</f>
        <v>5801</v>
      </c>
      <c r="T82" s="59">
        <f t="shared" si="1"/>
        <v>1400</v>
      </c>
    </row>
    <row r="83" spans="2:20" x14ac:dyDescent="0.3">
      <c r="B83" s="14" t="s">
        <v>73</v>
      </c>
      <c r="C83" s="15" t="s">
        <v>89</v>
      </c>
      <c r="D83" s="16">
        <v>100</v>
      </c>
      <c r="E83" s="16">
        <v>100</v>
      </c>
      <c r="F83" s="16">
        <v>100</v>
      </c>
      <c r="G83" s="16">
        <v>100</v>
      </c>
      <c r="H83" s="16">
        <v>100</v>
      </c>
      <c r="I83" s="16">
        <v>100</v>
      </c>
      <c r="J83" s="16">
        <v>100</v>
      </c>
      <c r="K83" s="16">
        <v>100</v>
      </c>
      <c r="L83" s="16">
        <v>100</v>
      </c>
      <c r="M83" s="16">
        <v>100</v>
      </c>
      <c r="N83" s="16">
        <v>100</v>
      </c>
      <c r="O83" s="16">
        <v>100</v>
      </c>
      <c r="P83" s="16">
        <v>100</v>
      </c>
      <c r="Q83" s="58">
        <v>100</v>
      </c>
      <c r="R83" s="59" t="s">
        <v>463</v>
      </c>
      <c r="S83" s="59">
        <f>VLOOKUP(R83,CODES!$B$1:$C$346,2,0)</f>
        <v>5802</v>
      </c>
      <c r="T83" s="59">
        <f t="shared" si="1"/>
        <v>1400</v>
      </c>
    </row>
    <row r="84" spans="2:20" x14ac:dyDescent="0.3">
      <c r="B84" s="14" t="s">
        <v>73</v>
      </c>
      <c r="C84" s="15" t="s">
        <v>93</v>
      </c>
      <c r="D84" s="16">
        <v>100</v>
      </c>
      <c r="E84" s="16">
        <v>100</v>
      </c>
      <c r="F84" s="16">
        <v>100</v>
      </c>
      <c r="G84" s="16">
        <v>100</v>
      </c>
      <c r="H84" s="16">
        <v>100</v>
      </c>
      <c r="I84" s="16">
        <v>100</v>
      </c>
      <c r="J84" s="16">
        <v>100</v>
      </c>
      <c r="K84" s="16">
        <v>100</v>
      </c>
      <c r="L84" s="16">
        <v>100</v>
      </c>
      <c r="M84" s="16">
        <v>100</v>
      </c>
      <c r="N84" s="16">
        <v>100</v>
      </c>
      <c r="O84" s="16">
        <v>100</v>
      </c>
      <c r="P84" s="16">
        <v>100</v>
      </c>
      <c r="Q84" s="58">
        <v>100</v>
      </c>
      <c r="R84" s="59" t="s">
        <v>464</v>
      </c>
      <c r="S84" s="59">
        <f>VLOOKUP(R84,CODES!$B$1:$C$346,2,0)</f>
        <v>5803</v>
      </c>
      <c r="T84" s="59">
        <f t="shared" si="1"/>
        <v>1400</v>
      </c>
    </row>
    <row r="85" spans="2:20" x14ac:dyDescent="0.3">
      <c r="B85" s="14" t="s">
        <v>73</v>
      </c>
      <c r="C85" s="15" t="s">
        <v>109</v>
      </c>
      <c r="D85" s="16">
        <v>100</v>
      </c>
      <c r="E85" s="16">
        <v>100</v>
      </c>
      <c r="F85" s="16">
        <v>100</v>
      </c>
      <c r="G85" s="16">
        <v>100</v>
      </c>
      <c r="H85" s="16">
        <v>100</v>
      </c>
      <c r="I85" s="16">
        <v>100</v>
      </c>
      <c r="J85" s="16">
        <v>100</v>
      </c>
      <c r="K85" s="16">
        <v>100</v>
      </c>
      <c r="L85" s="16">
        <v>100</v>
      </c>
      <c r="M85" s="16">
        <v>100</v>
      </c>
      <c r="N85" s="16">
        <v>100</v>
      </c>
      <c r="O85" s="16">
        <v>100</v>
      </c>
      <c r="P85" s="16">
        <v>100</v>
      </c>
      <c r="Q85" s="58">
        <v>100</v>
      </c>
      <c r="R85" s="59" t="s">
        <v>465</v>
      </c>
      <c r="S85" s="59">
        <f>VLOOKUP(R85,CODES!$B$1:$C$346,2,0)</f>
        <v>5804</v>
      </c>
      <c r="T85" s="59">
        <f t="shared" si="1"/>
        <v>1400</v>
      </c>
    </row>
    <row r="86" spans="2:20" x14ac:dyDescent="0.3">
      <c r="B86" s="14" t="s">
        <v>165</v>
      </c>
      <c r="C86" s="15" t="s">
        <v>193</v>
      </c>
      <c r="D86" s="16">
        <v>100</v>
      </c>
      <c r="E86" s="16">
        <v>100</v>
      </c>
      <c r="F86" s="16">
        <v>100</v>
      </c>
      <c r="G86" s="16">
        <v>100</v>
      </c>
      <c r="H86" s="16">
        <v>100</v>
      </c>
      <c r="I86" s="16">
        <v>100</v>
      </c>
      <c r="J86" s="16">
        <v>100</v>
      </c>
      <c r="K86" s="16">
        <v>100</v>
      </c>
      <c r="L86" s="16">
        <v>100</v>
      </c>
      <c r="M86" s="16">
        <v>100</v>
      </c>
      <c r="N86" s="16">
        <v>100</v>
      </c>
      <c r="O86" s="16">
        <v>100</v>
      </c>
      <c r="P86" s="16">
        <v>100</v>
      </c>
      <c r="Q86" s="58">
        <v>100</v>
      </c>
      <c r="R86" s="59" t="s">
        <v>467</v>
      </c>
      <c r="S86" s="59">
        <f>VLOOKUP(R86,CODES!$B$1:$C$346,2,0)</f>
        <v>6101</v>
      </c>
      <c r="T86" s="59">
        <f t="shared" si="1"/>
        <v>1400</v>
      </c>
    </row>
    <row r="87" spans="2:20" x14ac:dyDescent="0.3">
      <c r="B87" s="12" t="s">
        <v>165</v>
      </c>
      <c r="C87" s="13" t="s">
        <v>168</v>
      </c>
      <c r="D87" s="9">
        <v>100</v>
      </c>
      <c r="E87" s="9">
        <v>100</v>
      </c>
      <c r="F87" s="9">
        <v>100</v>
      </c>
      <c r="G87" s="9">
        <v>100</v>
      </c>
      <c r="H87" s="9">
        <v>100</v>
      </c>
      <c r="I87" s="9">
        <v>100</v>
      </c>
      <c r="J87" s="9">
        <v>100</v>
      </c>
      <c r="K87" s="9">
        <v>100</v>
      </c>
      <c r="L87" s="9">
        <v>100</v>
      </c>
      <c r="M87" s="9">
        <v>100</v>
      </c>
      <c r="N87" s="9">
        <v>100</v>
      </c>
      <c r="O87" s="9">
        <v>100</v>
      </c>
      <c r="P87" s="9">
        <v>100</v>
      </c>
      <c r="Q87" s="57">
        <v>100</v>
      </c>
      <c r="R87" s="59" t="s">
        <v>468</v>
      </c>
      <c r="S87" s="59">
        <f>VLOOKUP(R87,CODES!$B$1:$C$346,2,0)</f>
        <v>6102</v>
      </c>
      <c r="T87" s="59">
        <f t="shared" si="1"/>
        <v>1400</v>
      </c>
    </row>
    <row r="88" spans="2:20" x14ac:dyDescent="0.3">
      <c r="B88" s="14" t="s">
        <v>165</v>
      </c>
      <c r="C88" s="15" t="s">
        <v>169</v>
      </c>
      <c r="D88" s="16">
        <v>100</v>
      </c>
      <c r="E88" s="16">
        <v>100</v>
      </c>
      <c r="F88" s="16">
        <v>100</v>
      </c>
      <c r="G88" s="16">
        <v>100</v>
      </c>
      <c r="H88" s="16">
        <v>100</v>
      </c>
      <c r="I88" s="16">
        <v>100</v>
      </c>
      <c r="J88" s="16">
        <v>100</v>
      </c>
      <c r="K88" s="16">
        <v>100</v>
      </c>
      <c r="L88" s="16">
        <v>100</v>
      </c>
      <c r="M88" s="16">
        <v>100</v>
      </c>
      <c r="N88" s="16">
        <v>100</v>
      </c>
      <c r="O88" s="16">
        <v>100</v>
      </c>
      <c r="P88" s="16">
        <v>100</v>
      </c>
      <c r="Q88" s="58">
        <v>100</v>
      </c>
      <c r="R88" s="59" t="s">
        <v>469</v>
      </c>
      <c r="S88" s="59">
        <f>VLOOKUP(R88,CODES!$B$1:$C$346,2,0)</f>
        <v>6103</v>
      </c>
      <c r="T88" s="59">
        <f t="shared" si="1"/>
        <v>1400</v>
      </c>
    </row>
    <row r="89" spans="2:20" x14ac:dyDescent="0.3">
      <c r="B89" s="12" t="s">
        <v>165</v>
      </c>
      <c r="C89" s="13" t="s">
        <v>170</v>
      </c>
      <c r="D89" s="9">
        <v>100</v>
      </c>
      <c r="E89" s="9">
        <v>100</v>
      </c>
      <c r="F89" s="9">
        <v>100</v>
      </c>
      <c r="G89" s="9">
        <v>100</v>
      </c>
      <c r="H89" s="9">
        <v>100</v>
      </c>
      <c r="I89" s="9">
        <v>100</v>
      </c>
      <c r="J89" s="9">
        <v>100</v>
      </c>
      <c r="K89" s="9">
        <v>100</v>
      </c>
      <c r="L89" s="9">
        <v>100</v>
      </c>
      <c r="M89" s="9">
        <v>100</v>
      </c>
      <c r="N89" s="9">
        <v>100</v>
      </c>
      <c r="O89" s="9">
        <v>100</v>
      </c>
      <c r="P89" s="9">
        <v>100</v>
      </c>
      <c r="Q89" s="57">
        <v>100</v>
      </c>
      <c r="R89" s="59" t="s">
        <v>470</v>
      </c>
      <c r="S89" s="59">
        <f>VLOOKUP(R89,CODES!$B$1:$C$346,2,0)</f>
        <v>6104</v>
      </c>
      <c r="T89" s="59">
        <f t="shared" si="1"/>
        <v>1400</v>
      </c>
    </row>
    <row r="90" spans="2:20" x14ac:dyDescent="0.3">
      <c r="B90" s="14" t="s">
        <v>165</v>
      </c>
      <c r="C90" s="15" t="s">
        <v>171</v>
      </c>
      <c r="D90" s="16">
        <v>100</v>
      </c>
      <c r="E90" s="16">
        <v>100</v>
      </c>
      <c r="F90" s="16">
        <v>100</v>
      </c>
      <c r="G90" s="16">
        <v>100</v>
      </c>
      <c r="H90" s="16">
        <v>100</v>
      </c>
      <c r="I90" s="16">
        <v>100</v>
      </c>
      <c r="J90" s="16">
        <v>100</v>
      </c>
      <c r="K90" s="16">
        <v>100</v>
      </c>
      <c r="L90" s="16">
        <v>100</v>
      </c>
      <c r="M90" s="16">
        <v>100</v>
      </c>
      <c r="N90" s="16">
        <v>100</v>
      </c>
      <c r="O90" s="16">
        <v>100</v>
      </c>
      <c r="P90" s="16">
        <v>100</v>
      </c>
      <c r="Q90" s="58">
        <v>100</v>
      </c>
      <c r="R90" s="59" t="s">
        <v>471</v>
      </c>
      <c r="S90" s="59">
        <f>VLOOKUP(R90,CODES!$B$1:$C$346,2,0)</f>
        <v>6105</v>
      </c>
      <c r="T90" s="59">
        <f t="shared" si="1"/>
        <v>1400</v>
      </c>
    </row>
    <row r="91" spans="2:20" x14ac:dyDescent="0.3">
      <c r="B91" s="12" t="s">
        <v>165</v>
      </c>
      <c r="C91" s="13" t="s">
        <v>172</v>
      </c>
      <c r="D91" s="9">
        <v>100</v>
      </c>
      <c r="E91" s="9">
        <v>100</v>
      </c>
      <c r="F91" s="9">
        <v>100</v>
      </c>
      <c r="G91" s="9">
        <v>100</v>
      </c>
      <c r="H91" s="9">
        <v>100</v>
      </c>
      <c r="I91" s="9">
        <v>100</v>
      </c>
      <c r="J91" s="9">
        <v>100</v>
      </c>
      <c r="K91" s="9">
        <v>100</v>
      </c>
      <c r="L91" s="9">
        <v>100</v>
      </c>
      <c r="M91" s="9">
        <v>100</v>
      </c>
      <c r="N91" s="9">
        <v>100</v>
      </c>
      <c r="O91" s="9">
        <v>100</v>
      </c>
      <c r="P91" s="9">
        <v>100</v>
      </c>
      <c r="Q91" s="57">
        <v>0</v>
      </c>
      <c r="R91" s="59" t="s">
        <v>472</v>
      </c>
      <c r="S91" s="59">
        <f>VLOOKUP(R91,CODES!$B$1:$C$346,2,0)</f>
        <v>6106</v>
      </c>
      <c r="T91" s="59">
        <f t="shared" si="1"/>
        <v>1300</v>
      </c>
    </row>
    <row r="92" spans="2:20" x14ac:dyDescent="0.3">
      <c r="B92" s="12" t="s">
        <v>165</v>
      </c>
      <c r="C92" s="13" t="s">
        <v>174</v>
      </c>
      <c r="D92" s="9">
        <v>100</v>
      </c>
      <c r="E92" s="9">
        <v>100</v>
      </c>
      <c r="F92" s="9">
        <v>100</v>
      </c>
      <c r="G92" s="9">
        <v>100</v>
      </c>
      <c r="H92" s="9">
        <v>100</v>
      </c>
      <c r="I92" s="9">
        <v>100</v>
      </c>
      <c r="J92" s="9">
        <v>100</v>
      </c>
      <c r="K92" s="9">
        <v>100</v>
      </c>
      <c r="L92" s="9">
        <v>100</v>
      </c>
      <c r="M92" s="9">
        <v>100</v>
      </c>
      <c r="N92" s="9">
        <v>100</v>
      </c>
      <c r="O92" s="9">
        <v>100</v>
      </c>
      <c r="P92" s="9">
        <v>100</v>
      </c>
      <c r="Q92" s="57">
        <v>100</v>
      </c>
      <c r="R92" s="59" t="s">
        <v>473</v>
      </c>
      <c r="S92" s="59">
        <f>VLOOKUP(R92,CODES!$B$1:$C$346,2,0)</f>
        <v>6107</v>
      </c>
      <c r="T92" s="59">
        <f t="shared" si="1"/>
        <v>1400</v>
      </c>
    </row>
    <row r="93" spans="2:20" x14ac:dyDescent="0.3">
      <c r="B93" s="14" t="s">
        <v>165</v>
      </c>
      <c r="C93" s="15" t="s">
        <v>177</v>
      </c>
      <c r="D93" s="16">
        <v>100</v>
      </c>
      <c r="E93" s="16">
        <v>100</v>
      </c>
      <c r="F93" s="16">
        <v>100</v>
      </c>
      <c r="G93" s="16">
        <v>100</v>
      </c>
      <c r="H93" s="16">
        <v>100</v>
      </c>
      <c r="I93" s="16">
        <v>100</v>
      </c>
      <c r="J93" s="16">
        <v>100</v>
      </c>
      <c r="K93" s="16">
        <v>100</v>
      </c>
      <c r="L93" s="16">
        <v>100</v>
      </c>
      <c r="M93" s="16">
        <v>100</v>
      </c>
      <c r="N93" s="16">
        <v>100</v>
      </c>
      <c r="O93" s="16">
        <v>100</v>
      </c>
      <c r="P93" s="16">
        <v>100</v>
      </c>
      <c r="Q93" s="58">
        <v>100</v>
      </c>
      <c r="R93" s="59" t="s">
        <v>474</v>
      </c>
      <c r="S93" s="59">
        <f>VLOOKUP(R93,CODES!$B$1:$C$346,2,0)</f>
        <v>6108</v>
      </c>
      <c r="T93" s="59">
        <f t="shared" si="1"/>
        <v>1400</v>
      </c>
    </row>
    <row r="94" spans="2:20" x14ac:dyDescent="0.3">
      <c r="B94" s="12" t="s">
        <v>165</v>
      </c>
      <c r="C94" s="13" t="s">
        <v>178</v>
      </c>
      <c r="D94" s="9">
        <v>100</v>
      </c>
      <c r="E94" s="9">
        <v>100</v>
      </c>
      <c r="F94" s="9">
        <v>100</v>
      </c>
      <c r="G94" s="9">
        <v>100</v>
      </c>
      <c r="H94" s="9">
        <v>100</v>
      </c>
      <c r="I94" s="9">
        <v>100</v>
      </c>
      <c r="J94" s="9">
        <v>100</v>
      </c>
      <c r="K94" s="9">
        <v>100</v>
      </c>
      <c r="L94" s="9">
        <v>100</v>
      </c>
      <c r="M94" s="9">
        <v>100</v>
      </c>
      <c r="N94" s="9">
        <v>100</v>
      </c>
      <c r="O94" s="9">
        <v>100</v>
      </c>
      <c r="P94" s="9">
        <v>100</v>
      </c>
      <c r="Q94" s="57">
        <v>100</v>
      </c>
      <c r="R94" s="59" t="s">
        <v>475</v>
      </c>
      <c r="S94" s="59">
        <f>VLOOKUP(R94,CODES!$B$1:$C$346,2,0)</f>
        <v>6109</v>
      </c>
      <c r="T94" s="59">
        <f t="shared" si="1"/>
        <v>1400</v>
      </c>
    </row>
    <row r="95" spans="2:20" x14ac:dyDescent="0.3">
      <c r="B95" s="12" t="s">
        <v>165</v>
      </c>
      <c r="C95" s="13" t="s">
        <v>180</v>
      </c>
      <c r="D95" s="9">
        <v>100</v>
      </c>
      <c r="E95" s="9">
        <v>100</v>
      </c>
      <c r="F95" s="9">
        <v>100</v>
      </c>
      <c r="G95" s="9">
        <v>100</v>
      </c>
      <c r="H95" s="9">
        <v>100</v>
      </c>
      <c r="I95" s="9">
        <v>100</v>
      </c>
      <c r="J95" s="9">
        <v>100</v>
      </c>
      <c r="K95" s="9">
        <v>100</v>
      </c>
      <c r="L95" s="9">
        <v>100</v>
      </c>
      <c r="M95" s="9">
        <v>100</v>
      </c>
      <c r="N95" s="9">
        <v>100</v>
      </c>
      <c r="O95" s="9">
        <v>100</v>
      </c>
      <c r="P95" s="9">
        <v>100</v>
      </c>
      <c r="Q95" s="57">
        <v>100</v>
      </c>
      <c r="R95" s="59" t="s">
        <v>476</v>
      </c>
      <c r="S95" s="59">
        <f>VLOOKUP(R95,CODES!$B$1:$C$346,2,0)</f>
        <v>6110</v>
      </c>
      <c r="T95" s="59">
        <f t="shared" si="1"/>
        <v>1400</v>
      </c>
    </row>
    <row r="96" spans="2:20" x14ac:dyDescent="0.3">
      <c r="B96" s="14" t="s">
        <v>165</v>
      </c>
      <c r="C96" s="15" t="s">
        <v>183</v>
      </c>
      <c r="D96" s="16">
        <v>100</v>
      </c>
      <c r="E96" s="16">
        <v>100</v>
      </c>
      <c r="F96" s="16">
        <v>100</v>
      </c>
      <c r="G96" s="16">
        <v>100</v>
      </c>
      <c r="H96" s="16">
        <v>100</v>
      </c>
      <c r="I96" s="16">
        <v>100</v>
      </c>
      <c r="J96" s="16">
        <v>100</v>
      </c>
      <c r="K96" s="16">
        <v>100</v>
      </c>
      <c r="L96" s="16">
        <v>100</v>
      </c>
      <c r="M96" s="16">
        <v>100</v>
      </c>
      <c r="N96" s="16">
        <v>100</v>
      </c>
      <c r="O96" s="16">
        <v>100</v>
      </c>
      <c r="P96" s="16">
        <v>100</v>
      </c>
      <c r="Q96" s="58">
        <v>100</v>
      </c>
      <c r="R96" s="59" t="s">
        <v>477</v>
      </c>
      <c r="S96" s="59">
        <f>VLOOKUP(R96,CODES!$B$1:$C$346,2,0)</f>
        <v>6111</v>
      </c>
      <c r="T96" s="59">
        <f t="shared" si="1"/>
        <v>1400</v>
      </c>
    </row>
    <row r="97" spans="2:20" x14ac:dyDescent="0.3">
      <c r="B97" s="14" t="s">
        <v>165</v>
      </c>
      <c r="C97" s="15" t="s">
        <v>187</v>
      </c>
      <c r="D97" s="16">
        <v>100</v>
      </c>
      <c r="E97" s="16">
        <v>100</v>
      </c>
      <c r="F97" s="16">
        <v>100</v>
      </c>
      <c r="G97" s="16">
        <v>100</v>
      </c>
      <c r="H97" s="16">
        <v>100</v>
      </c>
      <c r="I97" s="16">
        <v>100</v>
      </c>
      <c r="J97" s="16">
        <v>100</v>
      </c>
      <c r="K97" s="16">
        <v>100</v>
      </c>
      <c r="L97" s="16">
        <v>100</v>
      </c>
      <c r="M97" s="16">
        <v>100</v>
      </c>
      <c r="N97" s="16">
        <v>100</v>
      </c>
      <c r="O97" s="16">
        <v>100</v>
      </c>
      <c r="P97" s="16">
        <v>100</v>
      </c>
      <c r="Q97" s="58">
        <v>100</v>
      </c>
      <c r="R97" s="59" t="s">
        <v>478</v>
      </c>
      <c r="S97" s="59">
        <f>VLOOKUP(R97,CODES!$B$1:$C$346,2,0)</f>
        <v>6112</v>
      </c>
      <c r="T97" s="59">
        <f t="shared" si="1"/>
        <v>1400</v>
      </c>
    </row>
    <row r="98" spans="2:20" x14ac:dyDescent="0.3">
      <c r="B98" s="12" t="s">
        <v>165</v>
      </c>
      <c r="C98" s="13" t="s">
        <v>188</v>
      </c>
      <c r="D98" s="9">
        <v>100</v>
      </c>
      <c r="E98" s="9">
        <v>100</v>
      </c>
      <c r="F98" s="9">
        <v>100</v>
      </c>
      <c r="G98" s="9">
        <v>100</v>
      </c>
      <c r="H98" s="9">
        <v>100</v>
      </c>
      <c r="I98" s="9">
        <v>100</v>
      </c>
      <c r="J98" s="9">
        <v>100</v>
      </c>
      <c r="K98" s="9">
        <v>100</v>
      </c>
      <c r="L98" s="9">
        <v>100</v>
      </c>
      <c r="M98" s="9">
        <v>100</v>
      </c>
      <c r="N98" s="9">
        <v>100</v>
      </c>
      <c r="O98" s="9">
        <v>100</v>
      </c>
      <c r="P98" s="9">
        <v>100</v>
      </c>
      <c r="Q98" s="57">
        <v>100</v>
      </c>
      <c r="R98" s="59" t="s">
        <v>479</v>
      </c>
      <c r="S98" s="59">
        <f>VLOOKUP(R98,CODES!$B$1:$C$346,2,0)</f>
        <v>6113</v>
      </c>
      <c r="T98" s="59">
        <f t="shared" si="1"/>
        <v>1400</v>
      </c>
    </row>
    <row r="99" spans="2:20" x14ac:dyDescent="0.3">
      <c r="B99" s="12" t="s">
        <v>165</v>
      </c>
      <c r="C99" s="13" t="s">
        <v>192</v>
      </c>
      <c r="D99" s="9">
        <v>100</v>
      </c>
      <c r="E99" s="9">
        <v>100</v>
      </c>
      <c r="F99" s="9">
        <v>100</v>
      </c>
      <c r="G99" s="9">
        <v>100</v>
      </c>
      <c r="H99" s="9">
        <v>100</v>
      </c>
      <c r="I99" s="9">
        <v>100</v>
      </c>
      <c r="J99" s="9">
        <v>100</v>
      </c>
      <c r="K99" s="9">
        <v>100</v>
      </c>
      <c r="L99" s="9">
        <v>100</v>
      </c>
      <c r="M99" s="9">
        <v>100</v>
      </c>
      <c r="N99" s="9">
        <v>100</v>
      </c>
      <c r="O99" s="9">
        <v>100</v>
      </c>
      <c r="P99" s="9">
        <v>100</v>
      </c>
      <c r="Q99" s="57">
        <v>100</v>
      </c>
      <c r="R99" s="59" t="s">
        <v>480</v>
      </c>
      <c r="S99" s="59">
        <f>VLOOKUP(R99,CODES!$B$1:$C$346,2,0)</f>
        <v>6114</v>
      </c>
      <c r="T99" s="59">
        <f t="shared" si="1"/>
        <v>1400</v>
      </c>
    </row>
    <row r="100" spans="2:20" x14ac:dyDescent="0.3">
      <c r="B100" s="12" t="s">
        <v>165</v>
      </c>
      <c r="C100" s="13" t="s">
        <v>194</v>
      </c>
      <c r="D100" s="9">
        <v>100</v>
      </c>
      <c r="E100" s="9">
        <v>100</v>
      </c>
      <c r="F100" s="9">
        <v>100</v>
      </c>
      <c r="G100" s="9">
        <v>100</v>
      </c>
      <c r="H100" s="9">
        <v>100</v>
      </c>
      <c r="I100" s="9">
        <v>100</v>
      </c>
      <c r="J100" s="9">
        <v>100</v>
      </c>
      <c r="K100" s="9">
        <v>100</v>
      </c>
      <c r="L100" s="9">
        <v>100</v>
      </c>
      <c r="M100" s="9">
        <v>100</v>
      </c>
      <c r="N100" s="9">
        <v>100</v>
      </c>
      <c r="O100" s="9">
        <v>100</v>
      </c>
      <c r="P100" s="9">
        <v>100</v>
      </c>
      <c r="Q100" s="57">
        <v>100</v>
      </c>
      <c r="R100" s="59" t="s">
        <v>481</v>
      </c>
      <c r="S100" s="59">
        <f>VLOOKUP(R100,CODES!$B$1:$C$346,2,0)</f>
        <v>6115</v>
      </c>
      <c r="T100" s="59">
        <f t="shared" si="1"/>
        <v>1400</v>
      </c>
    </row>
    <row r="101" spans="2:20" x14ac:dyDescent="0.3">
      <c r="B101" s="14" t="s">
        <v>165</v>
      </c>
      <c r="C101" s="15" t="s">
        <v>195</v>
      </c>
      <c r="D101" s="16">
        <v>100</v>
      </c>
      <c r="E101" s="16">
        <v>100</v>
      </c>
      <c r="F101" s="16">
        <v>100</v>
      </c>
      <c r="G101" s="16">
        <v>100</v>
      </c>
      <c r="H101" s="16">
        <v>100</v>
      </c>
      <c r="I101" s="16">
        <v>100</v>
      </c>
      <c r="J101" s="16">
        <v>100</v>
      </c>
      <c r="K101" s="16">
        <v>100</v>
      </c>
      <c r="L101" s="16">
        <v>100</v>
      </c>
      <c r="M101" s="16">
        <v>100</v>
      </c>
      <c r="N101" s="16">
        <v>100</v>
      </c>
      <c r="O101" s="16">
        <v>100</v>
      </c>
      <c r="P101" s="16">
        <v>100</v>
      </c>
      <c r="Q101" s="58">
        <v>100</v>
      </c>
      <c r="R101" s="59" t="s">
        <v>482</v>
      </c>
      <c r="S101" s="59">
        <f>VLOOKUP(R101,CODES!$B$1:$C$346,2,0)</f>
        <v>6116</v>
      </c>
      <c r="T101" s="59">
        <f t="shared" si="1"/>
        <v>1400</v>
      </c>
    </row>
    <row r="102" spans="2:20" x14ac:dyDescent="0.3">
      <c r="B102" s="14" t="s">
        <v>165</v>
      </c>
      <c r="C102" s="15" t="s">
        <v>197</v>
      </c>
      <c r="D102" s="16">
        <v>100</v>
      </c>
      <c r="E102" s="16">
        <v>100</v>
      </c>
      <c r="F102" s="16">
        <v>100</v>
      </c>
      <c r="G102" s="16">
        <v>100</v>
      </c>
      <c r="H102" s="16">
        <v>100</v>
      </c>
      <c r="I102" s="16">
        <v>100</v>
      </c>
      <c r="J102" s="16">
        <v>100</v>
      </c>
      <c r="K102" s="16">
        <v>100</v>
      </c>
      <c r="L102" s="16">
        <v>100</v>
      </c>
      <c r="M102" s="16">
        <v>100</v>
      </c>
      <c r="N102" s="16">
        <v>100</v>
      </c>
      <c r="O102" s="16">
        <v>100</v>
      </c>
      <c r="P102" s="16">
        <v>100</v>
      </c>
      <c r="Q102" s="58">
        <v>100</v>
      </c>
      <c r="R102" s="59" t="s">
        <v>483</v>
      </c>
      <c r="S102" s="59">
        <f>VLOOKUP(R102,CODES!$B$1:$C$346,2,0)</f>
        <v>6117</v>
      </c>
      <c r="T102" s="59">
        <f t="shared" si="1"/>
        <v>1400</v>
      </c>
    </row>
    <row r="103" spans="2:20" x14ac:dyDescent="0.3">
      <c r="B103" s="14" t="s">
        <v>165</v>
      </c>
      <c r="C103" s="15" t="s">
        <v>189</v>
      </c>
      <c r="D103" s="16">
        <v>100</v>
      </c>
      <c r="E103" s="16">
        <v>100</v>
      </c>
      <c r="F103" s="16">
        <v>100</v>
      </c>
      <c r="G103" s="16">
        <v>100</v>
      </c>
      <c r="H103" s="16">
        <v>100</v>
      </c>
      <c r="I103" s="16">
        <v>100</v>
      </c>
      <c r="J103" s="16">
        <v>100</v>
      </c>
      <c r="K103" s="16">
        <v>100</v>
      </c>
      <c r="L103" s="16">
        <v>100</v>
      </c>
      <c r="M103" s="16">
        <v>100</v>
      </c>
      <c r="N103" s="16">
        <v>100</v>
      </c>
      <c r="O103" s="16">
        <v>100</v>
      </c>
      <c r="P103" s="16">
        <v>100</v>
      </c>
      <c r="Q103" s="58">
        <v>100</v>
      </c>
      <c r="R103" s="59" t="s">
        <v>484</v>
      </c>
      <c r="S103" s="59">
        <f>VLOOKUP(R103,CODES!$B$1:$C$346,2,0)</f>
        <v>6201</v>
      </c>
      <c r="T103" s="59">
        <f t="shared" si="1"/>
        <v>1400</v>
      </c>
    </row>
    <row r="104" spans="2:20" x14ac:dyDescent="0.3">
      <c r="B104" s="14" t="s">
        <v>165</v>
      </c>
      <c r="C104" s="15" t="s">
        <v>173</v>
      </c>
      <c r="D104" s="16">
        <v>100</v>
      </c>
      <c r="E104" s="16">
        <v>100</v>
      </c>
      <c r="F104" s="16">
        <v>100</v>
      </c>
      <c r="G104" s="16">
        <v>100</v>
      </c>
      <c r="H104" s="16">
        <v>100</v>
      </c>
      <c r="I104" s="16">
        <v>100</v>
      </c>
      <c r="J104" s="16">
        <v>100</v>
      </c>
      <c r="K104" s="16">
        <v>100</v>
      </c>
      <c r="L104" s="16">
        <v>100</v>
      </c>
      <c r="M104" s="16">
        <v>100</v>
      </c>
      <c r="N104" s="16">
        <v>100</v>
      </c>
      <c r="O104" s="16">
        <v>100</v>
      </c>
      <c r="P104" s="16">
        <v>100</v>
      </c>
      <c r="Q104" s="58">
        <v>100</v>
      </c>
      <c r="R104" s="59" t="s">
        <v>485</v>
      </c>
      <c r="S104" s="59">
        <f>VLOOKUP(R104,CODES!$B$1:$C$346,2,0)</f>
        <v>6202</v>
      </c>
      <c r="T104" s="59">
        <f t="shared" si="1"/>
        <v>1400</v>
      </c>
    </row>
    <row r="105" spans="2:20" x14ac:dyDescent="0.3">
      <c r="B105" s="14" t="s">
        <v>165</v>
      </c>
      <c r="C105" s="15" t="s">
        <v>175</v>
      </c>
      <c r="D105" s="16">
        <v>100</v>
      </c>
      <c r="E105" s="16">
        <v>100</v>
      </c>
      <c r="F105" s="16">
        <v>100</v>
      </c>
      <c r="G105" s="16">
        <v>100</v>
      </c>
      <c r="H105" s="16">
        <v>100</v>
      </c>
      <c r="I105" s="16">
        <v>100</v>
      </c>
      <c r="J105" s="16">
        <v>100</v>
      </c>
      <c r="K105" s="16">
        <v>100</v>
      </c>
      <c r="L105" s="16">
        <v>100</v>
      </c>
      <c r="M105" s="16">
        <v>100</v>
      </c>
      <c r="N105" s="16">
        <v>100</v>
      </c>
      <c r="O105" s="16">
        <v>100</v>
      </c>
      <c r="P105" s="16">
        <v>100</v>
      </c>
      <c r="Q105" s="58">
        <v>100</v>
      </c>
      <c r="R105" s="59" t="s">
        <v>486</v>
      </c>
      <c r="S105" s="59">
        <f>VLOOKUP(R105,CODES!$B$1:$C$346,2,0)</f>
        <v>6203</v>
      </c>
      <c r="T105" s="59">
        <f t="shared" si="1"/>
        <v>1400</v>
      </c>
    </row>
    <row r="106" spans="2:20" x14ac:dyDescent="0.3">
      <c r="B106" s="14" t="s">
        <v>165</v>
      </c>
      <c r="C106" s="15" t="s">
        <v>179</v>
      </c>
      <c r="D106" s="16">
        <v>100</v>
      </c>
      <c r="E106" s="16">
        <v>100</v>
      </c>
      <c r="F106" s="16">
        <v>100</v>
      </c>
      <c r="G106" s="16">
        <v>100</v>
      </c>
      <c r="H106" s="16">
        <v>100</v>
      </c>
      <c r="I106" s="16">
        <v>100</v>
      </c>
      <c r="J106" s="16">
        <v>100</v>
      </c>
      <c r="K106" s="16">
        <v>100</v>
      </c>
      <c r="L106" s="16">
        <v>100</v>
      </c>
      <c r="M106" s="16">
        <v>100</v>
      </c>
      <c r="N106" s="16">
        <v>100</v>
      </c>
      <c r="O106" s="16">
        <v>100</v>
      </c>
      <c r="P106" s="16">
        <v>100</v>
      </c>
      <c r="Q106" s="58">
        <v>100</v>
      </c>
      <c r="R106" s="59" t="s">
        <v>499</v>
      </c>
      <c r="S106" s="59">
        <f>VLOOKUP(R106,CODES!$B$1:$C$346,2,0)</f>
        <v>6204</v>
      </c>
      <c r="T106" s="59">
        <f t="shared" si="1"/>
        <v>1400</v>
      </c>
    </row>
    <row r="107" spans="2:20" x14ac:dyDescent="0.3">
      <c r="B107" s="12" t="s">
        <v>165</v>
      </c>
      <c r="C107" s="13" t="s">
        <v>182</v>
      </c>
      <c r="D107" s="9">
        <v>100</v>
      </c>
      <c r="E107" s="9">
        <v>100</v>
      </c>
      <c r="F107" s="9">
        <v>100</v>
      </c>
      <c r="G107" s="9">
        <v>100</v>
      </c>
      <c r="H107" s="9">
        <v>100</v>
      </c>
      <c r="I107" s="9">
        <v>100</v>
      </c>
      <c r="J107" s="9">
        <v>100</v>
      </c>
      <c r="K107" s="9">
        <v>100</v>
      </c>
      <c r="L107" s="9">
        <v>100</v>
      </c>
      <c r="M107" s="9">
        <v>100</v>
      </c>
      <c r="N107" s="9">
        <v>100</v>
      </c>
      <c r="O107" s="9">
        <v>100</v>
      </c>
      <c r="P107" s="9">
        <v>100</v>
      </c>
      <c r="Q107" s="57">
        <v>100</v>
      </c>
      <c r="R107" s="59" t="s">
        <v>487</v>
      </c>
      <c r="S107" s="59">
        <f>VLOOKUP(R107,CODES!$B$1:$C$346,2,0)</f>
        <v>6205</v>
      </c>
      <c r="T107" s="59">
        <f t="shared" si="1"/>
        <v>1400</v>
      </c>
    </row>
    <row r="108" spans="2:20" x14ac:dyDescent="0.3">
      <c r="B108" s="14" t="s">
        <v>165</v>
      </c>
      <c r="C108" s="15" t="s">
        <v>185</v>
      </c>
      <c r="D108" s="16">
        <v>100</v>
      </c>
      <c r="E108" s="16">
        <v>100</v>
      </c>
      <c r="F108" s="16">
        <v>100</v>
      </c>
      <c r="G108" s="16">
        <v>100</v>
      </c>
      <c r="H108" s="16">
        <v>100</v>
      </c>
      <c r="I108" s="16">
        <v>100</v>
      </c>
      <c r="J108" s="16">
        <v>100</v>
      </c>
      <c r="K108" s="16">
        <v>100</v>
      </c>
      <c r="L108" s="16">
        <v>100</v>
      </c>
      <c r="M108" s="16">
        <v>100</v>
      </c>
      <c r="N108" s="16">
        <v>100</v>
      </c>
      <c r="O108" s="16">
        <v>100</v>
      </c>
      <c r="P108" s="16">
        <v>100</v>
      </c>
      <c r="Q108" s="58">
        <v>100</v>
      </c>
      <c r="R108" s="59" t="s">
        <v>488</v>
      </c>
      <c r="S108" s="59">
        <f>VLOOKUP(R108,CODES!$B$1:$C$346,2,0)</f>
        <v>6206</v>
      </c>
      <c r="T108" s="59">
        <f t="shared" si="1"/>
        <v>1400</v>
      </c>
    </row>
    <row r="109" spans="2:20" x14ac:dyDescent="0.3">
      <c r="B109" s="12" t="s">
        <v>165</v>
      </c>
      <c r="C109" s="13" t="s">
        <v>196</v>
      </c>
      <c r="D109" s="9">
        <v>100</v>
      </c>
      <c r="E109" s="9">
        <v>100</v>
      </c>
      <c r="F109" s="9">
        <v>100</v>
      </c>
      <c r="G109" s="9">
        <v>100</v>
      </c>
      <c r="H109" s="9">
        <v>100</v>
      </c>
      <c r="I109" s="9">
        <v>100</v>
      </c>
      <c r="J109" s="9">
        <v>100</v>
      </c>
      <c r="K109" s="9">
        <v>100</v>
      </c>
      <c r="L109" s="9">
        <v>100</v>
      </c>
      <c r="M109" s="9">
        <v>100</v>
      </c>
      <c r="N109" s="9">
        <v>100</v>
      </c>
      <c r="O109" s="9">
        <v>100</v>
      </c>
      <c r="P109" s="9">
        <v>100</v>
      </c>
      <c r="Q109" s="57">
        <v>100</v>
      </c>
      <c r="R109" s="59" t="s">
        <v>489</v>
      </c>
      <c r="S109" s="59">
        <f>VLOOKUP(R109,CODES!$B$1:$C$346,2,0)</f>
        <v>6301</v>
      </c>
      <c r="T109" s="59">
        <f t="shared" si="1"/>
        <v>1400</v>
      </c>
    </row>
    <row r="110" spans="2:20" x14ac:dyDescent="0.3">
      <c r="B110" s="14" t="s">
        <v>165</v>
      </c>
      <c r="C110" s="15" t="s">
        <v>167</v>
      </c>
      <c r="D110" s="16">
        <v>100</v>
      </c>
      <c r="E110" s="16">
        <v>100</v>
      </c>
      <c r="F110" s="16">
        <v>100</v>
      </c>
      <c r="G110" s="16">
        <v>100</v>
      </c>
      <c r="H110" s="16">
        <v>100</v>
      </c>
      <c r="I110" s="16">
        <v>100</v>
      </c>
      <c r="J110" s="16">
        <v>100</v>
      </c>
      <c r="K110" s="16">
        <v>100</v>
      </c>
      <c r="L110" s="16">
        <v>100</v>
      </c>
      <c r="M110" s="16">
        <v>100</v>
      </c>
      <c r="N110" s="16">
        <v>100</v>
      </c>
      <c r="O110" s="16">
        <v>100</v>
      </c>
      <c r="P110" s="16">
        <v>100</v>
      </c>
      <c r="Q110" s="58">
        <v>100</v>
      </c>
      <c r="R110" s="59" t="s">
        <v>490</v>
      </c>
      <c r="S110" s="59">
        <f>VLOOKUP(R110,CODES!$B$1:$C$346,2,0)</f>
        <v>6302</v>
      </c>
      <c r="T110" s="59">
        <f t="shared" si="1"/>
        <v>1400</v>
      </c>
    </row>
    <row r="111" spans="2:20" x14ac:dyDescent="0.3">
      <c r="B111" s="12" t="s">
        <v>165</v>
      </c>
      <c r="C111" s="13" t="s">
        <v>166</v>
      </c>
      <c r="D111" s="9">
        <v>100</v>
      </c>
      <c r="E111" s="9">
        <v>100</v>
      </c>
      <c r="F111" s="9">
        <v>100</v>
      </c>
      <c r="G111" s="9">
        <v>100</v>
      </c>
      <c r="H111" s="9">
        <v>100</v>
      </c>
      <c r="I111" s="9">
        <v>100</v>
      </c>
      <c r="J111" s="9">
        <v>100</v>
      </c>
      <c r="K111" s="9">
        <v>100</v>
      </c>
      <c r="L111" s="9">
        <v>100</v>
      </c>
      <c r="M111" s="9">
        <v>100</v>
      </c>
      <c r="N111" s="9">
        <v>100</v>
      </c>
      <c r="O111" s="9">
        <v>100</v>
      </c>
      <c r="P111" s="9">
        <v>100</v>
      </c>
      <c r="Q111" s="57">
        <v>100</v>
      </c>
      <c r="R111" s="59" t="s">
        <v>491</v>
      </c>
      <c r="S111" s="59">
        <f>VLOOKUP(R111,CODES!$B$1:$C$346,2,0)</f>
        <v>6303</v>
      </c>
      <c r="T111" s="59">
        <f t="shared" si="1"/>
        <v>1400</v>
      </c>
    </row>
    <row r="112" spans="2:20" x14ac:dyDescent="0.3">
      <c r="B112" s="12" t="s">
        <v>165</v>
      </c>
      <c r="C112" s="13" t="s">
        <v>176</v>
      </c>
      <c r="D112" s="9">
        <v>100</v>
      </c>
      <c r="E112" s="9">
        <v>100</v>
      </c>
      <c r="F112" s="9">
        <v>100</v>
      </c>
      <c r="G112" s="9">
        <v>100</v>
      </c>
      <c r="H112" s="9">
        <v>100</v>
      </c>
      <c r="I112" s="9">
        <v>100</v>
      </c>
      <c r="J112" s="9">
        <v>100</v>
      </c>
      <c r="K112" s="9">
        <v>100</v>
      </c>
      <c r="L112" s="9">
        <v>100</v>
      </c>
      <c r="M112" s="9">
        <v>100</v>
      </c>
      <c r="N112" s="9">
        <v>100</v>
      </c>
      <c r="O112" s="9">
        <v>100</v>
      </c>
      <c r="P112" s="9">
        <v>100</v>
      </c>
      <c r="Q112" s="57">
        <v>100</v>
      </c>
      <c r="R112" s="59" t="s">
        <v>492</v>
      </c>
      <c r="S112" s="59">
        <f>VLOOKUP(R112,CODES!$B$1:$C$346,2,0)</f>
        <v>6304</v>
      </c>
      <c r="T112" s="59">
        <f t="shared" si="1"/>
        <v>1400</v>
      </c>
    </row>
    <row r="113" spans="2:20" x14ac:dyDescent="0.3">
      <c r="B113" s="14" t="s">
        <v>165</v>
      </c>
      <c r="C113" s="15" t="s">
        <v>181</v>
      </c>
      <c r="D113" s="16">
        <v>100</v>
      </c>
      <c r="E113" s="16">
        <v>100</v>
      </c>
      <c r="F113" s="16">
        <v>100</v>
      </c>
      <c r="G113" s="16">
        <v>100</v>
      </c>
      <c r="H113" s="16">
        <v>100</v>
      </c>
      <c r="I113" s="16">
        <v>100</v>
      </c>
      <c r="J113" s="16">
        <v>100</v>
      </c>
      <c r="K113" s="16">
        <v>100</v>
      </c>
      <c r="L113" s="16">
        <v>100</v>
      </c>
      <c r="M113" s="16">
        <v>100</v>
      </c>
      <c r="N113" s="16">
        <v>100</v>
      </c>
      <c r="O113" s="16">
        <v>100</v>
      </c>
      <c r="P113" s="16">
        <v>100</v>
      </c>
      <c r="Q113" s="58">
        <v>100</v>
      </c>
      <c r="R113" s="59" t="s">
        <v>493</v>
      </c>
      <c r="S113" s="59">
        <f>VLOOKUP(R113,CODES!$B$1:$C$346,2,0)</f>
        <v>6305</v>
      </c>
      <c r="T113" s="59">
        <f t="shared" si="1"/>
        <v>1400</v>
      </c>
    </row>
    <row r="114" spans="2:20" x14ac:dyDescent="0.3">
      <c r="B114" s="12" t="s">
        <v>165</v>
      </c>
      <c r="C114" s="13" t="s">
        <v>184</v>
      </c>
      <c r="D114" s="9">
        <v>100</v>
      </c>
      <c r="E114" s="9">
        <v>100</v>
      </c>
      <c r="F114" s="9">
        <v>100</v>
      </c>
      <c r="G114" s="9">
        <v>100</v>
      </c>
      <c r="H114" s="9">
        <v>100</v>
      </c>
      <c r="I114" s="9">
        <v>100</v>
      </c>
      <c r="J114" s="9">
        <v>100</v>
      </c>
      <c r="K114" s="9">
        <v>100</v>
      </c>
      <c r="L114" s="9">
        <v>100</v>
      </c>
      <c r="M114" s="9">
        <v>100</v>
      </c>
      <c r="N114" s="9">
        <v>100</v>
      </c>
      <c r="O114" s="9">
        <v>100</v>
      </c>
      <c r="P114" s="9">
        <v>100</v>
      </c>
      <c r="Q114" s="57">
        <v>100</v>
      </c>
      <c r="R114" s="59" t="s">
        <v>494</v>
      </c>
      <c r="S114" s="59">
        <f>VLOOKUP(R114,CODES!$B$1:$C$346,2,0)</f>
        <v>6306</v>
      </c>
      <c r="T114" s="59">
        <f t="shared" si="1"/>
        <v>1400</v>
      </c>
    </row>
    <row r="115" spans="2:20" x14ac:dyDescent="0.3">
      <c r="B115" s="12" t="s">
        <v>165</v>
      </c>
      <c r="C115" s="13" t="s">
        <v>186</v>
      </c>
      <c r="D115" s="9">
        <v>100</v>
      </c>
      <c r="E115" s="9">
        <v>100</v>
      </c>
      <c r="F115" s="9">
        <v>100</v>
      </c>
      <c r="G115" s="9">
        <v>100</v>
      </c>
      <c r="H115" s="9">
        <v>100</v>
      </c>
      <c r="I115" s="9">
        <v>100</v>
      </c>
      <c r="J115" s="9">
        <v>100</v>
      </c>
      <c r="K115" s="9">
        <v>100</v>
      </c>
      <c r="L115" s="9">
        <v>100</v>
      </c>
      <c r="M115" s="9">
        <v>100</v>
      </c>
      <c r="N115" s="9">
        <v>100</v>
      </c>
      <c r="O115" s="9">
        <v>100</v>
      </c>
      <c r="P115" s="9">
        <v>100</v>
      </c>
      <c r="Q115" s="57">
        <v>100</v>
      </c>
      <c r="R115" s="59" t="s">
        <v>495</v>
      </c>
      <c r="S115" s="59">
        <f>VLOOKUP(R115,CODES!$B$1:$C$346,2,0)</f>
        <v>6307</v>
      </c>
      <c r="T115" s="59">
        <f t="shared" si="1"/>
        <v>1400</v>
      </c>
    </row>
    <row r="116" spans="2:20" x14ac:dyDescent="0.3">
      <c r="B116" s="12" t="s">
        <v>165</v>
      </c>
      <c r="C116" s="13" t="s">
        <v>190</v>
      </c>
      <c r="D116" s="9">
        <v>100</v>
      </c>
      <c r="E116" s="9">
        <v>100</v>
      </c>
      <c r="F116" s="9">
        <v>100</v>
      </c>
      <c r="G116" s="9">
        <v>100</v>
      </c>
      <c r="H116" s="9">
        <v>100</v>
      </c>
      <c r="I116" s="9">
        <v>100</v>
      </c>
      <c r="J116" s="9">
        <v>100</v>
      </c>
      <c r="K116" s="9">
        <v>100</v>
      </c>
      <c r="L116" s="9">
        <v>100</v>
      </c>
      <c r="M116" s="9">
        <v>100</v>
      </c>
      <c r="N116" s="9">
        <v>100</v>
      </c>
      <c r="O116" s="9">
        <v>100</v>
      </c>
      <c r="P116" s="9">
        <v>100</v>
      </c>
      <c r="Q116" s="57">
        <v>100</v>
      </c>
      <c r="R116" s="59" t="s">
        <v>496</v>
      </c>
      <c r="S116" s="59">
        <f>VLOOKUP(R116,CODES!$B$1:$C$346,2,0)</f>
        <v>6308</v>
      </c>
      <c r="T116" s="59">
        <f t="shared" si="1"/>
        <v>1400</v>
      </c>
    </row>
    <row r="117" spans="2:20" x14ac:dyDescent="0.3">
      <c r="B117" s="14" t="s">
        <v>165</v>
      </c>
      <c r="C117" s="15" t="s">
        <v>191</v>
      </c>
      <c r="D117" s="16">
        <v>100</v>
      </c>
      <c r="E117" s="16">
        <v>100</v>
      </c>
      <c r="F117" s="16">
        <v>100</v>
      </c>
      <c r="G117" s="16">
        <v>100</v>
      </c>
      <c r="H117" s="16">
        <v>100</v>
      </c>
      <c r="I117" s="16">
        <v>100</v>
      </c>
      <c r="J117" s="16">
        <v>100</v>
      </c>
      <c r="K117" s="16">
        <v>100</v>
      </c>
      <c r="L117" s="16">
        <v>100</v>
      </c>
      <c r="M117" s="16">
        <v>100</v>
      </c>
      <c r="N117" s="16">
        <v>100</v>
      </c>
      <c r="O117" s="16">
        <v>100</v>
      </c>
      <c r="P117" s="16">
        <v>100</v>
      </c>
      <c r="Q117" s="58">
        <v>100</v>
      </c>
      <c r="R117" s="59" t="s">
        <v>497</v>
      </c>
      <c r="S117" s="59">
        <f>VLOOKUP(R117,CODES!$B$1:$C$346,2,0)</f>
        <v>6309</v>
      </c>
      <c r="T117" s="59">
        <f t="shared" si="1"/>
        <v>1400</v>
      </c>
    </row>
    <row r="118" spans="2:20" x14ac:dyDescent="0.3">
      <c r="B118" s="12" t="s">
        <v>165</v>
      </c>
      <c r="C118" s="13" t="s">
        <v>198</v>
      </c>
      <c r="D118" s="9">
        <v>100</v>
      </c>
      <c r="E118" s="9">
        <v>100</v>
      </c>
      <c r="F118" s="9">
        <v>100</v>
      </c>
      <c r="G118" s="9">
        <v>100</v>
      </c>
      <c r="H118" s="9">
        <v>100</v>
      </c>
      <c r="I118" s="9">
        <v>100</v>
      </c>
      <c r="J118" s="9">
        <v>100</v>
      </c>
      <c r="K118" s="9">
        <v>100</v>
      </c>
      <c r="L118" s="9">
        <v>100</v>
      </c>
      <c r="M118" s="9">
        <v>100</v>
      </c>
      <c r="N118" s="9">
        <v>100</v>
      </c>
      <c r="O118" s="9">
        <v>100</v>
      </c>
      <c r="P118" s="9">
        <v>100</v>
      </c>
      <c r="Q118" s="57">
        <v>100</v>
      </c>
      <c r="R118" s="59" t="s">
        <v>498</v>
      </c>
      <c r="S118" s="59">
        <f>VLOOKUP(R118,CODES!$B$1:$C$346,2,0)</f>
        <v>6310</v>
      </c>
      <c r="T118" s="59">
        <f t="shared" si="1"/>
        <v>1400</v>
      </c>
    </row>
    <row r="119" spans="2:20" x14ac:dyDescent="0.3">
      <c r="B119" s="14" t="s">
        <v>199</v>
      </c>
      <c r="C119" s="15" t="s">
        <v>225</v>
      </c>
      <c r="D119" s="16">
        <v>100</v>
      </c>
      <c r="E119" s="16">
        <v>100</v>
      </c>
      <c r="F119" s="16">
        <v>100</v>
      </c>
      <c r="G119" s="16">
        <v>100</v>
      </c>
      <c r="H119" s="16">
        <v>100</v>
      </c>
      <c r="I119" s="16">
        <v>100</v>
      </c>
      <c r="J119" s="16">
        <v>100</v>
      </c>
      <c r="K119" s="16">
        <v>100</v>
      </c>
      <c r="L119" s="16">
        <v>100</v>
      </c>
      <c r="M119" s="16">
        <v>100</v>
      </c>
      <c r="N119" s="16">
        <v>100</v>
      </c>
      <c r="O119" s="16">
        <v>100</v>
      </c>
      <c r="P119" s="16">
        <v>100</v>
      </c>
      <c r="Q119" s="58">
        <v>100</v>
      </c>
      <c r="R119" s="59" t="s">
        <v>500</v>
      </c>
      <c r="S119" s="59">
        <f>VLOOKUP(R119,CODES!$B$1:$C$346,2,0)</f>
        <v>7101</v>
      </c>
      <c r="T119" s="59">
        <f t="shared" si="1"/>
        <v>1400</v>
      </c>
    </row>
    <row r="120" spans="2:20" x14ac:dyDescent="0.3">
      <c r="B120" s="14" t="s">
        <v>199</v>
      </c>
      <c r="C120" s="15" t="s">
        <v>203</v>
      </c>
      <c r="D120" s="16">
        <v>100</v>
      </c>
      <c r="E120" s="16">
        <v>100</v>
      </c>
      <c r="F120" s="16">
        <v>100</v>
      </c>
      <c r="G120" s="16">
        <v>100</v>
      </c>
      <c r="H120" s="16">
        <v>100</v>
      </c>
      <c r="I120" s="16">
        <v>100</v>
      </c>
      <c r="J120" s="16">
        <v>100</v>
      </c>
      <c r="K120" s="16">
        <v>100</v>
      </c>
      <c r="L120" s="16">
        <v>100</v>
      </c>
      <c r="M120" s="16">
        <v>100</v>
      </c>
      <c r="N120" s="16">
        <v>100</v>
      </c>
      <c r="O120" s="16">
        <v>100</v>
      </c>
      <c r="P120" s="16">
        <v>100</v>
      </c>
      <c r="Q120" s="58">
        <v>100</v>
      </c>
      <c r="R120" s="59" t="s">
        <v>501</v>
      </c>
      <c r="S120" s="59">
        <f>VLOOKUP(R120,CODES!$B$1:$C$346,2,0)</f>
        <v>7102</v>
      </c>
      <c r="T120" s="59">
        <f t="shared" si="1"/>
        <v>1400</v>
      </c>
    </row>
    <row r="121" spans="2:20" x14ac:dyDescent="0.3">
      <c r="B121" s="12" t="s">
        <v>199</v>
      </c>
      <c r="C121" s="13" t="s">
        <v>204</v>
      </c>
      <c r="D121" s="9">
        <v>100</v>
      </c>
      <c r="E121" s="9">
        <v>100</v>
      </c>
      <c r="F121" s="9">
        <v>100</v>
      </c>
      <c r="G121" s="9">
        <v>100</v>
      </c>
      <c r="H121" s="9">
        <v>100</v>
      </c>
      <c r="I121" s="9">
        <v>100</v>
      </c>
      <c r="J121" s="9">
        <v>100</v>
      </c>
      <c r="K121" s="9">
        <v>100</v>
      </c>
      <c r="L121" s="9">
        <v>100</v>
      </c>
      <c r="M121" s="9">
        <v>100</v>
      </c>
      <c r="N121" s="9">
        <v>100</v>
      </c>
      <c r="O121" s="9">
        <v>100</v>
      </c>
      <c r="P121" s="9">
        <v>100</v>
      </c>
      <c r="Q121" s="57">
        <v>100</v>
      </c>
      <c r="R121" s="59" t="s">
        <v>502</v>
      </c>
      <c r="S121" s="59">
        <f>VLOOKUP(R121,CODES!$B$1:$C$346,2,0)</f>
        <v>7103</v>
      </c>
      <c r="T121" s="59">
        <f t="shared" si="1"/>
        <v>1400</v>
      </c>
    </row>
    <row r="122" spans="2:20" x14ac:dyDescent="0.3">
      <c r="B122" s="12" t="s">
        <v>199</v>
      </c>
      <c r="C122" s="13" t="s">
        <v>206</v>
      </c>
      <c r="D122" s="9">
        <v>100</v>
      </c>
      <c r="E122" s="9">
        <v>100</v>
      </c>
      <c r="F122" s="9">
        <v>100</v>
      </c>
      <c r="G122" s="9">
        <v>100</v>
      </c>
      <c r="H122" s="9">
        <v>100</v>
      </c>
      <c r="I122" s="9">
        <v>100</v>
      </c>
      <c r="J122" s="9">
        <v>100</v>
      </c>
      <c r="K122" s="9">
        <v>100</v>
      </c>
      <c r="L122" s="9">
        <v>100</v>
      </c>
      <c r="M122" s="9">
        <v>100</v>
      </c>
      <c r="N122" s="9">
        <v>100</v>
      </c>
      <c r="O122" s="9">
        <v>100</v>
      </c>
      <c r="P122" s="9">
        <v>100</v>
      </c>
      <c r="Q122" s="57">
        <v>100</v>
      </c>
      <c r="R122" s="59" t="s">
        <v>503</v>
      </c>
      <c r="S122" s="59">
        <f>VLOOKUP(R122,CODES!$B$1:$C$346,2,0)</f>
        <v>7104</v>
      </c>
      <c r="T122" s="59">
        <f t="shared" si="1"/>
        <v>1400</v>
      </c>
    </row>
    <row r="123" spans="2:20" x14ac:dyDescent="0.3">
      <c r="B123" s="14" t="s">
        <v>199</v>
      </c>
      <c r="C123" s="15" t="s">
        <v>211</v>
      </c>
      <c r="D123" s="16">
        <v>100</v>
      </c>
      <c r="E123" s="16">
        <v>100</v>
      </c>
      <c r="F123" s="16">
        <v>100</v>
      </c>
      <c r="G123" s="16">
        <v>100</v>
      </c>
      <c r="H123" s="16">
        <v>100</v>
      </c>
      <c r="I123" s="16">
        <v>100</v>
      </c>
      <c r="J123" s="16">
        <v>100</v>
      </c>
      <c r="K123" s="16">
        <v>100</v>
      </c>
      <c r="L123" s="16">
        <v>100</v>
      </c>
      <c r="M123" s="16">
        <v>100</v>
      </c>
      <c r="N123" s="16">
        <v>100</v>
      </c>
      <c r="O123" s="16">
        <v>100</v>
      </c>
      <c r="P123" s="16">
        <v>100</v>
      </c>
      <c r="Q123" s="58">
        <v>100</v>
      </c>
      <c r="R123" s="59" t="s">
        <v>504</v>
      </c>
      <c r="S123" s="59">
        <f>VLOOKUP(R123,CODES!$B$1:$C$346,2,0)</f>
        <v>7105</v>
      </c>
      <c r="T123" s="59">
        <f t="shared" si="1"/>
        <v>1400</v>
      </c>
    </row>
    <row r="124" spans="2:20" x14ac:dyDescent="0.3">
      <c r="B124" s="12" t="s">
        <v>199</v>
      </c>
      <c r="C124" s="13" t="s">
        <v>214</v>
      </c>
      <c r="D124" s="9">
        <v>100</v>
      </c>
      <c r="E124" s="9">
        <v>100</v>
      </c>
      <c r="F124" s="9">
        <v>100</v>
      </c>
      <c r="G124" s="9">
        <v>100</v>
      </c>
      <c r="H124" s="9">
        <v>100</v>
      </c>
      <c r="I124" s="9">
        <v>100</v>
      </c>
      <c r="J124" s="9">
        <v>100</v>
      </c>
      <c r="K124" s="9">
        <v>100</v>
      </c>
      <c r="L124" s="9">
        <v>100</v>
      </c>
      <c r="M124" s="9">
        <v>100</v>
      </c>
      <c r="N124" s="9">
        <v>100</v>
      </c>
      <c r="O124" s="9">
        <v>100</v>
      </c>
      <c r="P124" s="9">
        <v>100</v>
      </c>
      <c r="Q124" s="57">
        <v>100</v>
      </c>
      <c r="R124" s="59" t="s">
        <v>505</v>
      </c>
      <c r="S124" s="59">
        <f>VLOOKUP(R124,CODES!$B$1:$C$346,2,0)</f>
        <v>7106</v>
      </c>
      <c r="T124" s="59">
        <f t="shared" si="1"/>
        <v>1400</v>
      </c>
    </row>
    <row r="125" spans="2:20" x14ac:dyDescent="0.3">
      <c r="B125" s="12" t="s">
        <v>199</v>
      </c>
      <c r="C125" s="13" t="s">
        <v>216</v>
      </c>
      <c r="D125" s="9">
        <v>100</v>
      </c>
      <c r="E125" s="9">
        <v>100</v>
      </c>
      <c r="F125" s="9">
        <v>100</v>
      </c>
      <c r="G125" s="9">
        <v>100</v>
      </c>
      <c r="H125" s="9">
        <v>100</v>
      </c>
      <c r="I125" s="9">
        <v>100</v>
      </c>
      <c r="J125" s="9">
        <v>100</v>
      </c>
      <c r="K125" s="9">
        <v>100</v>
      </c>
      <c r="L125" s="9">
        <v>100</v>
      </c>
      <c r="M125" s="9">
        <v>100</v>
      </c>
      <c r="N125" s="9">
        <v>100</v>
      </c>
      <c r="O125" s="9">
        <v>100</v>
      </c>
      <c r="P125" s="9">
        <v>100</v>
      </c>
      <c r="Q125" s="57">
        <v>100</v>
      </c>
      <c r="R125" s="59" t="s">
        <v>506</v>
      </c>
      <c r="S125" s="59">
        <f>VLOOKUP(R125,CODES!$B$1:$C$346,2,0)</f>
        <v>7107</v>
      </c>
      <c r="T125" s="59">
        <f t="shared" si="1"/>
        <v>1400</v>
      </c>
    </row>
    <row r="126" spans="2:20" x14ac:dyDescent="0.3">
      <c r="B126" s="12" t="s">
        <v>199</v>
      </c>
      <c r="C126" s="13" t="s">
        <v>220</v>
      </c>
      <c r="D126" s="9">
        <v>100</v>
      </c>
      <c r="E126" s="9">
        <v>100</v>
      </c>
      <c r="F126" s="9">
        <v>100</v>
      </c>
      <c r="G126" s="9">
        <v>100</v>
      </c>
      <c r="H126" s="9">
        <v>100</v>
      </c>
      <c r="I126" s="9">
        <v>100</v>
      </c>
      <c r="J126" s="9">
        <v>100</v>
      </c>
      <c r="K126" s="9">
        <v>100</v>
      </c>
      <c r="L126" s="9">
        <v>100</v>
      </c>
      <c r="M126" s="9">
        <v>100</v>
      </c>
      <c r="N126" s="9">
        <v>100</v>
      </c>
      <c r="O126" s="9">
        <v>100</v>
      </c>
      <c r="P126" s="9">
        <v>100</v>
      </c>
      <c r="Q126" s="57">
        <v>100</v>
      </c>
      <c r="R126" s="59" t="s">
        <v>507</v>
      </c>
      <c r="S126" s="59">
        <f>VLOOKUP(R126,CODES!$B$1:$C$346,2,0)</f>
        <v>7108</v>
      </c>
      <c r="T126" s="59">
        <f t="shared" si="1"/>
        <v>1400</v>
      </c>
    </row>
    <row r="127" spans="2:20" x14ac:dyDescent="0.3">
      <c r="B127" s="12" t="s">
        <v>199</v>
      </c>
      <c r="C127" s="13" t="s">
        <v>222</v>
      </c>
      <c r="D127" s="9">
        <v>100</v>
      </c>
      <c r="E127" s="9">
        <v>100</v>
      </c>
      <c r="F127" s="9">
        <v>100</v>
      </c>
      <c r="G127" s="9">
        <v>100</v>
      </c>
      <c r="H127" s="9">
        <v>100</v>
      </c>
      <c r="I127" s="9">
        <v>100</v>
      </c>
      <c r="J127" s="9">
        <v>100</v>
      </c>
      <c r="K127" s="9">
        <v>100</v>
      </c>
      <c r="L127" s="9">
        <v>100</v>
      </c>
      <c r="M127" s="9">
        <v>100</v>
      </c>
      <c r="N127" s="9">
        <v>100</v>
      </c>
      <c r="O127" s="9">
        <v>100</v>
      </c>
      <c r="P127" s="9">
        <v>100</v>
      </c>
      <c r="Q127" s="57">
        <v>100</v>
      </c>
      <c r="R127" s="59" t="s">
        <v>508</v>
      </c>
      <c r="S127" s="59">
        <f>VLOOKUP(R127,CODES!$B$1:$C$346,2,0)</f>
        <v>7109</v>
      </c>
      <c r="T127" s="59">
        <f t="shared" si="1"/>
        <v>1400</v>
      </c>
    </row>
    <row r="128" spans="2:20" x14ac:dyDescent="0.3">
      <c r="B128" s="12" t="s">
        <v>199</v>
      </c>
      <c r="C128" s="13" t="s">
        <v>224</v>
      </c>
      <c r="D128" s="9">
        <v>100</v>
      </c>
      <c r="E128" s="9">
        <v>100</v>
      </c>
      <c r="F128" s="9">
        <v>100</v>
      </c>
      <c r="G128" s="9">
        <v>100</v>
      </c>
      <c r="H128" s="9">
        <v>100</v>
      </c>
      <c r="I128" s="9">
        <v>100</v>
      </c>
      <c r="J128" s="9">
        <v>100</v>
      </c>
      <c r="K128" s="9">
        <v>100</v>
      </c>
      <c r="L128" s="9">
        <v>100</v>
      </c>
      <c r="M128" s="9">
        <v>100</v>
      </c>
      <c r="N128" s="9">
        <v>100</v>
      </c>
      <c r="O128" s="9">
        <v>100</v>
      </c>
      <c r="P128" s="9">
        <v>100</v>
      </c>
      <c r="Q128" s="57">
        <v>100</v>
      </c>
      <c r="R128" s="59" t="s">
        <v>509</v>
      </c>
      <c r="S128" s="59">
        <f>VLOOKUP(R128,CODES!$B$1:$C$346,2,0)</f>
        <v>7110</v>
      </c>
      <c r="T128" s="59">
        <f t="shared" si="1"/>
        <v>1400</v>
      </c>
    </row>
    <row r="129" spans="2:20" x14ac:dyDescent="0.3">
      <c r="B129" s="12" t="s">
        <v>199</v>
      </c>
      <c r="C129" s="13" t="s">
        <v>200</v>
      </c>
      <c r="D129" s="9">
        <v>100</v>
      </c>
      <c r="E129" s="9">
        <v>100</v>
      </c>
      <c r="F129" s="9">
        <v>100</v>
      </c>
      <c r="G129" s="9">
        <v>100</v>
      </c>
      <c r="H129" s="9">
        <v>100</v>
      </c>
      <c r="I129" s="9">
        <v>100</v>
      </c>
      <c r="J129" s="9">
        <v>100</v>
      </c>
      <c r="K129" s="9">
        <v>100</v>
      </c>
      <c r="L129" s="9">
        <v>100</v>
      </c>
      <c r="M129" s="9">
        <v>100</v>
      </c>
      <c r="N129" s="9">
        <v>100</v>
      </c>
      <c r="O129" s="9">
        <v>100</v>
      </c>
      <c r="P129" s="9">
        <v>100</v>
      </c>
      <c r="Q129" s="57">
        <v>100</v>
      </c>
      <c r="R129" s="59" t="s">
        <v>510</v>
      </c>
      <c r="S129" s="59">
        <f>VLOOKUP(R129,CODES!$B$1:$C$346,2,0)</f>
        <v>7201</v>
      </c>
      <c r="T129" s="59">
        <f t="shared" si="1"/>
        <v>1400</v>
      </c>
    </row>
    <row r="130" spans="2:20" x14ac:dyDescent="0.3">
      <c r="B130" s="14" t="s">
        <v>199</v>
      </c>
      <c r="C130" s="15" t="s">
        <v>201</v>
      </c>
      <c r="D130" s="16">
        <v>100</v>
      </c>
      <c r="E130" s="16">
        <v>100</v>
      </c>
      <c r="F130" s="16">
        <v>100</v>
      </c>
      <c r="G130" s="16">
        <v>100</v>
      </c>
      <c r="H130" s="16">
        <v>100</v>
      </c>
      <c r="I130" s="16">
        <v>100</v>
      </c>
      <c r="J130" s="16">
        <v>100</v>
      </c>
      <c r="K130" s="16">
        <v>100</v>
      </c>
      <c r="L130" s="16">
        <v>100</v>
      </c>
      <c r="M130" s="16">
        <v>100</v>
      </c>
      <c r="N130" s="16">
        <v>100</v>
      </c>
      <c r="O130" s="16">
        <v>100</v>
      </c>
      <c r="P130" s="16">
        <v>100</v>
      </c>
      <c r="Q130" s="58">
        <v>100</v>
      </c>
      <c r="R130" s="59" t="s">
        <v>511</v>
      </c>
      <c r="S130" s="59">
        <f>VLOOKUP(R130,CODES!$B$1:$C$346,2,0)</f>
        <v>7202</v>
      </c>
      <c r="T130" s="59">
        <f t="shared" si="1"/>
        <v>1400</v>
      </c>
    </row>
    <row r="131" spans="2:20" x14ac:dyDescent="0.3">
      <c r="B131" s="14" t="s">
        <v>199</v>
      </c>
      <c r="C131" s="15" t="s">
        <v>215</v>
      </c>
      <c r="D131" s="16">
        <v>100</v>
      </c>
      <c r="E131" s="16">
        <v>100</v>
      </c>
      <c r="F131" s="16">
        <v>100</v>
      </c>
      <c r="G131" s="16">
        <v>100</v>
      </c>
      <c r="H131" s="16">
        <v>100</v>
      </c>
      <c r="I131" s="16">
        <v>100</v>
      </c>
      <c r="J131" s="16">
        <v>100</v>
      </c>
      <c r="K131" s="16">
        <v>100</v>
      </c>
      <c r="L131" s="16">
        <v>100</v>
      </c>
      <c r="M131" s="16">
        <v>100</v>
      </c>
      <c r="N131" s="16">
        <v>100</v>
      </c>
      <c r="O131" s="16">
        <v>100</v>
      </c>
      <c r="P131" s="16">
        <v>100</v>
      </c>
      <c r="Q131" s="58">
        <v>100</v>
      </c>
      <c r="R131" s="59" t="s">
        <v>512</v>
      </c>
      <c r="S131" s="59">
        <f>VLOOKUP(R131,CODES!$B$1:$C$346,2,0)</f>
        <v>7203</v>
      </c>
      <c r="T131" s="59">
        <f t="shared" si="1"/>
        <v>1400</v>
      </c>
    </row>
    <row r="132" spans="2:20" x14ac:dyDescent="0.3">
      <c r="B132" s="14" t="s">
        <v>199</v>
      </c>
      <c r="C132" s="15" t="s">
        <v>205</v>
      </c>
      <c r="D132" s="16">
        <v>100</v>
      </c>
      <c r="E132" s="16">
        <v>100</v>
      </c>
      <c r="F132" s="16">
        <v>100</v>
      </c>
      <c r="G132" s="16">
        <v>100</v>
      </c>
      <c r="H132" s="16">
        <v>100</v>
      </c>
      <c r="I132" s="16">
        <v>100</v>
      </c>
      <c r="J132" s="16">
        <v>100</v>
      </c>
      <c r="K132" s="16">
        <v>100</v>
      </c>
      <c r="L132" s="16">
        <v>100</v>
      </c>
      <c r="M132" s="16">
        <v>100</v>
      </c>
      <c r="N132" s="16">
        <v>100</v>
      </c>
      <c r="O132" s="16">
        <v>100</v>
      </c>
      <c r="P132" s="16">
        <v>100</v>
      </c>
      <c r="Q132" s="58">
        <v>100</v>
      </c>
      <c r="R132" s="59" t="s">
        <v>513</v>
      </c>
      <c r="S132" s="59">
        <f>VLOOKUP(R132,CODES!$B$1:$C$346,2,0)</f>
        <v>7301</v>
      </c>
      <c r="T132" s="59">
        <f t="shared" si="1"/>
        <v>1400</v>
      </c>
    </row>
    <row r="133" spans="2:20" x14ac:dyDescent="0.3">
      <c r="B133" s="14" t="s">
        <v>199</v>
      </c>
      <c r="C133" s="15" t="s">
        <v>207</v>
      </c>
      <c r="D133" s="16">
        <v>100</v>
      </c>
      <c r="E133" s="16">
        <v>100</v>
      </c>
      <c r="F133" s="16">
        <v>100</v>
      </c>
      <c r="G133" s="16">
        <v>100</v>
      </c>
      <c r="H133" s="16">
        <v>100</v>
      </c>
      <c r="I133" s="16">
        <v>100</v>
      </c>
      <c r="J133" s="16">
        <v>100</v>
      </c>
      <c r="K133" s="16">
        <v>100</v>
      </c>
      <c r="L133" s="16">
        <v>100</v>
      </c>
      <c r="M133" s="16">
        <v>100</v>
      </c>
      <c r="N133" s="16">
        <v>100</v>
      </c>
      <c r="O133" s="16">
        <v>100</v>
      </c>
      <c r="P133" s="16">
        <v>100</v>
      </c>
      <c r="Q133" s="58">
        <v>100</v>
      </c>
      <c r="R133" s="59" t="s">
        <v>514</v>
      </c>
      <c r="S133" s="59">
        <f>VLOOKUP(R133,CODES!$B$1:$C$346,2,0)</f>
        <v>7302</v>
      </c>
      <c r="T133" s="59">
        <f t="shared" si="1"/>
        <v>1400</v>
      </c>
    </row>
    <row r="134" spans="2:20" x14ac:dyDescent="0.3">
      <c r="B134" s="12" t="s">
        <v>199</v>
      </c>
      <c r="C134" s="13" t="s">
        <v>208</v>
      </c>
      <c r="D134" s="9">
        <v>100</v>
      </c>
      <c r="E134" s="9">
        <v>100</v>
      </c>
      <c r="F134" s="9">
        <v>100</v>
      </c>
      <c r="G134" s="9">
        <v>100</v>
      </c>
      <c r="H134" s="9">
        <v>100</v>
      </c>
      <c r="I134" s="9">
        <v>100</v>
      </c>
      <c r="J134" s="9">
        <v>100</v>
      </c>
      <c r="K134" s="9">
        <v>100</v>
      </c>
      <c r="L134" s="9">
        <v>100</v>
      </c>
      <c r="M134" s="9">
        <v>100</v>
      </c>
      <c r="N134" s="9">
        <v>100</v>
      </c>
      <c r="O134" s="9">
        <v>100</v>
      </c>
      <c r="P134" s="9">
        <v>100</v>
      </c>
      <c r="Q134" s="57">
        <v>100</v>
      </c>
      <c r="R134" s="59" t="s">
        <v>515</v>
      </c>
      <c r="S134" s="59">
        <f>VLOOKUP(R134,CODES!$B$1:$C$346,2,0)</f>
        <v>7303</v>
      </c>
      <c r="T134" s="59">
        <f t="shared" si="1"/>
        <v>1400</v>
      </c>
    </row>
    <row r="135" spans="2:20" x14ac:dyDescent="0.3">
      <c r="B135" s="12" t="s">
        <v>199</v>
      </c>
      <c r="C135" s="13" t="s">
        <v>212</v>
      </c>
      <c r="D135" s="9">
        <v>100</v>
      </c>
      <c r="E135" s="9">
        <v>100</v>
      </c>
      <c r="F135" s="9">
        <v>100</v>
      </c>
      <c r="G135" s="9">
        <v>100</v>
      </c>
      <c r="H135" s="9">
        <v>100</v>
      </c>
      <c r="I135" s="9">
        <v>100</v>
      </c>
      <c r="J135" s="9">
        <v>100</v>
      </c>
      <c r="K135" s="9">
        <v>100</v>
      </c>
      <c r="L135" s="9">
        <v>100</v>
      </c>
      <c r="M135" s="9">
        <v>100</v>
      </c>
      <c r="N135" s="9">
        <v>100</v>
      </c>
      <c r="O135" s="9">
        <v>100</v>
      </c>
      <c r="P135" s="9">
        <v>100</v>
      </c>
      <c r="Q135" s="57">
        <v>100</v>
      </c>
      <c r="R135" s="59" t="s">
        <v>516</v>
      </c>
      <c r="S135" s="59">
        <f>VLOOKUP(R135,CODES!$B$1:$C$346,2,0)</f>
        <v>7304</v>
      </c>
      <c r="T135" s="59">
        <f t="shared" si="1"/>
        <v>1400</v>
      </c>
    </row>
    <row r="136" spans="2:20" x14ac:dyDescent="0.3">
      <c r="B136" s="14" t="s">
        <v>199</v>
      </c>
      <c r="C136" s="15" t="s">
        <v>217</v>
      </c>
      <c r="D136" s="16">
        <v>100</v>
      </c>
      <c r="E136" s="16">
        <v>100</v>
      </c>
      <c r="F136" s="16">
        <v>100</v>
      </c>
      <c r="G136" s="16">
        <v>100</v>
      </c>
      <c r="H136" s="16">
        <v>100</v>
      </c>
      <c r="I136" s="16">
        <v>100</v>
      </c>
      <c r="J136" s="16">
        <v>100</v>
      </c>
      <c r="K136" s="16">
        <v>100</v>
      </c>
      <c r="L136" s="16">
        <v>100</v>
      </c>
      <c r="M136" s="16">
        <v>100</v>
      </c>
      <c r="N136" s="16">
        <v>100</v>
      </c>
      <c r="O136" s="16">
        <v>100</v>
      </c>
      <c r="P136" s="16">
        <v>100</v>
      </c>
      <c r="Q136" s="58">
        <v>100</v>
      </c>
      <c r="R136" s="59" t="s">
        <v>517</v>
      </c>
      <c r="S136" s="59">
        <f>VLOOKUP(R136,CODES!$B$1:$C$346,2,0)</f>
        <v>7305</v>
      </c>
      <c r="T136" s="59">
        <f t="shared" ref="T136:T199" si="2">SUM(D136:Q136)</f>
        <v>1400</v>
      </c>
    </row>
    <row r="137" spans="2:20" x14ac:dyDescent="0.3">
      <c r="B137" s="14" t="s">
        <v>199</v>
      </c>
      <c r="C137" s="15" t="s">
        <v>219</v>
      </c>
      <c r="D137" s="16">
        <v>100</v>
      </c>
      <c r="E137" s="16">
        <v>100</v>
      </c>
      <c r="F137" s="16">
        <v>100</v>
      </c>
      <c r="G137" s="16">
        <v>100</v>
      </c>
      <c r="H137" s="16">
        <v>100</v>
      </c>
      <c r="I137" s="16">
        <v>100</v>
      </c>
      <c r="J137" s="16">
        <v>100</v>
      </c>
      <c r="K137" s="16">
        <v>100</v>
      </c>
      <c r="L137" s="16">
        <v>100</v>
      </c>
      <c r="M137" s="16">
        <v>100</v>
      </c>
      <c r="N137" s="16">
        <v>100</v>
      </c>
      <c r="O137" s="16">
        <v>100</v>
      </c>
      <c r="P137" s="16">
        <v>100</v>
      </c>
      <c r="Q137" s="58">
        <v>100</v>
      </c>
      <c r="R137" s="59" t="s">
        <v>518</v>
      </c>
      <c r="S137" s="59">
        <f>VLOOKUP(R137,CODES!$B$1:$C$346,2,0)</f>
        <v>7306</v>
      </c>
      <c r="T137" s="59">
        <f t="shared" si="2"/>
        <v>1400</v>
      </c>
    </row>
    <row r="138" spans="2:20" x14ac:dyDescent="0.3">
      <c r="B138" s="14" t="s">
        <v>199</v>
      </c>
      <c r="C138" s="15" t="s">
        <v>221</v>
      </c>
      <c r="D138" s="16">
        <v>100</v>
      </c>
      <c r="E138" s="16">
        <v>100</v>
      </c>
      <c r="F138" s="16">
        <v>100</v>
      </c>
      <c r="G138" s="16">
        <v>100</v>
      </c>
      <c r="H138" s="16">
        <v>100</v>
      </c>
      <c r="I138" s="16">
        <v>100</v>
      </c>
      <c r="J138" s="16">
        <v>100</v>
      </c>
      <c r="K138" s="16">
        <v>100</v>
      </c>
      <c r="L138" s="16">
        <v>100</v>
      </c>
      <c r="M138" s="16">
        <v>100</v>
      </c>
      <c r="N138" s="16">
        <v>100</v>
      </c>
      <c r="O138" s="16">
        <v>100</v>
      </c>
      <c r="P138" s="16">
        <v>100</v>
      </c>
      <c r="Q138" s="58">
        <v>100</v>
      </c>
      <c r="R138" s="59" t="s">
        <v>519</v>
      </c>
      <c r="S138" s="59">
        <f>VLOOKUP(R138,CODES!$B$1:$C$346,2,0)</f>
        <v>7307</v>
      </c>
      <c r="T138" s="59">
        <f t="shared" si="2"/>
        <v>1400</v>
      </c>
    </row>
    <row r="139" spans="2:20" x14ac:dyDescent="0.3">
      <c r="B139" s="12" t="s">
        <v>199</v>
      </c>
      <c r="C139" s="13" t="s">
        <v>226</v>
      </c>
      <c r="D139" s="9">
        <v>100</v>
      </c>
      <c r="E139" s="9">
        <v>100</v>
      </c>
      <c r="F139" s="9">
        <v>100</v>
      </c>
      <c r="G139" s="9">
        <v>100</v>
      </c>
      <c r="H139" s="9">
        <v>100</v>
      </c>
      <c r="I139" s="9">
        <v>100</v>
      </c>
      <c r="J139" s="9">
        <v>100</v>
      </c>
      <c r="K139" s="9">
        <v>100</v>
      </c>
      <c r="L139" s="9">
        <v>100</v>
      </c>
      <c r="M139" s="9">
        <v>100</v>
      </c>
      <c r="N139" s="9">
        <v>100</v>
      </c>
      <c r="O139" s="9">
        <v>100</v>
      </c>
      <c r="P139" s="9">
        <v>100</v>
      </c>
      <c r="Q139" s="57">
        <v>100</v>
      </c>
      <c r="R139" s="59" t="s">
        <v>520</v>
      </c>
      <c r="S139" s="59">
        <f>VLOOKUP(R139,CODES!$B$1:$C$346,2,0)</f>
        <v>7308</v>
      </c>
      <c r="T139" s="59">
        <f t="shared" si="2"/>
        <v>1400</v>
      </c>
    </row>
    <row r="140" spans="2:20" x14ac:dyDescent="0.3">
      <c r="B140" s="14" t="s">
        <v>199</v>
      </c>
      <c r="C140" s="15" t="s">
        <v>227</v>
      </c>
      <c r="D140" s="16">
        <v>100</v>
      </c>
      <c r="E140" s="16">
        <v>100</v>
      </c>
      <c r="F140" s="16">
        <v>100</v>
      </c>
      <c r="G140" s="16">
        <v>100</v>
      </c>
      <c r="H140" s="16">
        <v>100</v>
      </c>
      <c r="I140" s="16">
        <v>100</v>
      </c>
      <c r="J140" s="16">
        <v>100</v>
      </c>
      <c r="K140" s="16">
        <v>100</v>
      </c>
      <c r="L140" s="16">
        <v>100</v>
      </c>
      <c r="M140" s="16">
        <v>100</v>
      </c>
      <c r="N140" s="16">
        <v>100</v>
      </c>
      <c r="O140" s="16">
        <v>100</v>
      </c>
      <c r="P140" s="16">
        <v>100</v>
      </c>
      <c r="Q140" s="58">
        <v>100</v>
      </c>
      <c r="R140" s="59" t="s">
        <v>521</v>
      </c>
      <c r="S140" s="59">
        <f>VLOOKUP(R140,CODES!$B$1:$C$346,2,0)</f>
        <v>7309</v>
      </c>
      <c r="T140" s="59">
        <f t="shared" si="2"/>
        <v>1400</v>
      </c>
    </row>
    <row r="141" spans="2:20" x14ac:dyDescent="0.3">
      <c r="B141" s="14" t="s">
        <v>199</v>
      </c>
      <c r="C141" s="15" t="s">
        <v>209</v>
      </c>
      <c r="D141" s="16">
        <v>100</v>
      </c>
      <c r="E141" s="16">
        <v>100</v>
      </c>
      <c r="F141" s="16">
        <v>100</v>
      </c>
      <c r="G141" s="16">
        <v>100</v>
      </c>
      <c r="H141" s="16">
        <v>100</v>
      </c>
      <c r="I141" s="16">
        <v>100</v>
      </c>
      <c r="J141" s="16">
        <v>100</v>
      </c>
      <c r="K141" s="16">
        <v>100</v>
      </c>
      <c r="L141" s="16">
        <v>100</v>
      </c>
      <c r="M141" s="16">
        <v>100</v>
      </c>
      <c r="N141" s="16">
        <v>100</v>
      </c>
      <c r="O141" s="16">
        <v>100</v>
      </c>
      <c r="P141" s="16">
        <v>100</v>
      </c>
      <c r="Q141" s="58">
        <v>100</v>
      </c>
      <c r="R141" s="59" t="s">
        <v>522</v>
      </c>
      <c r="S141" s="59">
        <f>VLOOKUP(R141,CODES!$B$1:$C$346,2,0)</f>
        <v>7401</v>
      </c>
      <c r="T141" s="59">
        <f t="shared" si="2"/>
        <v>1400</v>
      </c>
    </row>
    <row r="142" spans="2:20" x14ac:dyDescent="0.3">
      <c r="B142" s="12" t="s">
        <v>199</v>
      </c>
      <c r="C142" s="13" t="s">
        <v>202</v>
      </c>
      <c r="D142" s="9">
        <v>100</v>
      </c>
      <c r="E142" s="9">
        <v>100</v>
      </c>
      <c r="F142" s="9">
        <v>100</v>
      </c>
      <c r="G142" s="9">
        <v>100</v>
      </c>
      <c r="H142" s="9">
        <v>100</v>
      </c>
      <c r="I142" s="9">
        <v>100</v>
      </c>
      <c r="J142" s="9">
        <v>100</v>
      </c>
      <c r="K142" s="9">
        <v>100</v>
      </c>
      <c r="L142" s="9">
        <v>100</v>
      </c>
      <c r="M142" s="9">
        <v>100</v>
      </c>
      <c r="N142" s="9">
        <v>100</v>
      </c>
      <c r="O142" s="9">
        <v>100</v>
      </c>
      <c r="P142" s="9">
        <v>100</v>
      </c>
      <c r="Q142" s="57">
        <v>100</v>
      </c>
      <c r="R142" s="59" t="s">
        <v>523</v>
      </c>
      <c r="S142" s="59">
        <f>VLOOKUP(R142,CODES!$B$1:$C$346,2,0)</f>
        <v>7402</v>
      </c>
      <c r="T142" s="59">
        <f t="shared" si="2"/>
        <v>1400</v>
      </c>
    </row>
    <row r="143" spans="2:20" x14ac:dyDescent="0.3">
      <c r="B143" s="12" t="s">
        <v>199</v>
      </c>
      <c r="C143" s="13" t="s">
        <v>210</v>
      </c>
      <c r="D143" s="9">
        <v>100</v>
      </c>
      <c r="E143" s="9">
        <v>100</v>
      </c>
      <c r="F143" s="9">
        <v>100</v>
      </c>
      <c r="G143" s="9">
        <v>100</v>
      </c>
      <c r="H143" s="9">
        <v>100</v>
      </c>
      <c r="I143" s="9">
        <v>100</v>
      </c>
      <c r="J143" s="9">
        <v>100</v>
      </c>
      <c r="K143" s="9">
        <v>100</v>
      </c>
      <c r="L143" s="9">
        <v>100</v>
      </c>
      <c r="M143" s="9">
        <v>100</v>
      </c>
      <c r="N143" s="9">
        <v>100</v>
      </c>
      <c r="O143" s="9">
        <v>100</v>
      </c>
      <c r="P143" s="9">
        <v>100</v>
      </c>
      <c r="Q143" s="57">
        <v>100</v>
      </c>
      <c r="R143" s="59" t="s">
        <v>524</v>
      </c>
      <c r="S143" s="59">
        <f>VLOOKUP(R143,CODES!$B$1:$C$346,2,0)</f>
        <v>7403</v>
      </c>
      <c r="T143" s="59">
        <f t="shared" si="2"/>
        <v>1400</v>
      </c>
    </row>
    <row r="144" spans="2:20" x14ac:dyDescent="0.3">
      <c r="B144" s="14" t="s">
        <v>199</v>
      </c>
      <c r="C144" s="15" t="s">
        <v>213</v>
      </c>
      <c r="D144" s="16">
        <v>100</v>
      </c>
      <c r="E144" s="16">
        <v>100</v>
      </c>
      <c r="F144" s="16">
        <v>100</v>
      </c>
      <c r="G144" s="16">
        <v>100</v>
      </c>
      <c r="H144" s="16">
        <v>100</v>
      </c>
      <c r="I144" s="16">
        <v>100</v>
      </c>
      <c r="J144" s="16">
        <v>100</v>
      </c>
      <c r="K144" s="16">
        <v>100</v>
      </c>
      <c r="L144" s="16">
        <v>100</v>
      </c>
      <c r="M144" s="16">
        <v>100</v>
      </c>
      <c r="N144" s="16">
        <v>100</v>
      </c>
      <c r="O144" s="16">
        <v>100</v>
      </c>
      <c r="P144" s="16">
        <v>100</v>
      </c>
      <c r="Q144" s="58">
        <v>100</v>
      </c>
      <c r="R144" s="59" t="s">
        <v>525</v>
      </c>
      <c r="S144" s="59">
        <f>VLOOKUP(R144,CODES!$B$1:$C$346,2,0)</f>
        <v>7404</v>
      </c>
      <c r="T144" s="59">
        <f t="shared" si="2"/>
        <v>1400</v>
      </c>
    </row>
    <row r="145" spans="2:20" x14ac:dyDescent="0.3">
      <c r="B145" s="12" t="s">
        <v>199</v>
      </c>
      <c r="C145" s="13" t="s">
        <v>218</v>
      </c>
      <c r="D145" s="9">
        <v>100</v>
      </c>
      <c r="E145" s="9">
        <v>100</v>
      </c>
      <c r="F145" s="9">
        <v>100</v>
      </c>
      <c r="G145" s="9">
        <v>100</v>
      </c>
      <c r="H145" s="9">
        <v>100</v>
      </c>
      <c r="I145" s="9">
        <v>100</v>
      </c>
      <c r="J145" s="9">
        <v>100</v>
      </c>
      <c r="K145" s="9">
        <v>100</v>
      </c>
      <c r="L145" s="9">
        <v>100</v>
      </c>
      <c r="M145" s="9">
        <v>100</v>
      </c>
      <c r="N145" s="9">
        <v>100</v>
      </c>
      <c r="O145" s="9">
        <v>100</v>
      </c>
      <c r="P145" s="9">
        <v>100</v>
      </c>
      <c r="Q145" s="57">
        <v>100</v>
      </c>
      <c r="R145" s="59" t="s">
        <v>526</v>
      </c>
      <c r="S145" s="59">
        <f>VLOOKUP(R145,CODES!$B$1:$C$346,2,0)</f>
        <v>7405</v>
      </c>
      <c r="T145" s="59">
        <f t="shared" si="2"/>
        <v>1400</v>
      </c>
    </row>
    <row r="146" spans="2:20" x14ac:dyDescent="0.3">
      <c r="B146" s="14" t="s">
        <v>199</v>
      </c>
      <c r="C146" s="15" t="s">
        <v>223</v>
      </c>
      <c r="D146" s="16">
        <v>100</v>
      </c>
      <c r="E146" s="16">
        <v>100</v>
      </c>
      <c r="F146" s="16">
        <v>100</v>
      </c>
      <c r="G146" s="16">
        <v>100</v>
      </c>
      <c r="H146" s="16">
        <v>100</v>
      </c>
      <c r="I146" s="16">
        <v>100</v>
      </c>
      <c r="J146" s="16">
        <v>100</v>
      </c>
      <c r="K146" s="16">
        <v>100</v>
      </c>
      <c r="L146" s="16">
        <v>100</v>
      </c>
      <c r="M146" s="16">
        <v>100</v>
      </c>
      <c r="N146" s="16">
        <v>100</v>
      </c>
      <c r="O146" s="16">
        <v>100</v>
      </c>
      <c r="P146" s="16">
        <v>100</v>
      </c>
      <c r="Q146" s="58">
        <v>100</v>
      </c>
      <c r="R146" s="59" t="s">
        <v>527</v>
      </c>
      <c r="S146" s="59">
        <f>VLOOKUP(R146,CODES!$B$1:$C$346,2,0)</f>
        <v>7406</v>
      </c>
      <c r="T146" s="59">
        <f t="shared" si="2"/>
        <v>1400</v>
      </c>
    </row>
    <row r="147" spans="2:20" x14ac:dyDescent="0.3">
      <c r="B147" s="12" t="s">
        <v>199</v>
      </c>
      <c r="C147" s="13" t="s">
        <v>228</v>
      </c>
      <c r="D147" s="9">
        <v>100</v>
      </c>
      <c r="E147" s="9">
        <v>100</v>
      </c>
      <c r="F147" s="9">
        <v>100</v>
      </c>
      <c r="G147" s="9">
        <v>100</v>
      </c>
      <c r="H147" s="9">
        <v>100</v>
      </c>
      <c r="I147" s="9">
        <v>100</v>
      </c>
      <c r="J147" s="9">
        <v>100</v>
      </c>
      <c r="K147" s="9">
        <v>100</v>
      </c>
      <c r="L147" s="9">
        <v>100</v>
      </c>
      <c r="M147" s="9">
        <v>100</v>
      </c>
      <c r="N147" s="9">
        <v>100</v>
      </c>
      <c r="O147" s="9">
        <v>100</v>
      </c>
      <c r="P147" s="9">
        <v>100</v>
      </c>
      <c r="Q147" s="57">
        <v>100</v>
      </c>
      <c r="R147" s="59" t="s">
        <v>528</v>
      </c>
      <c r="S147" s="59">
        <f>VLOOKUP(R147,CODES!$B$1:$C$346,2,0)</f>
        <v>7407</v>
      </c>
      <c r="T147" s="59">
        <f t="shared" si="2"/>
        <v>1400</v>
      </c>
    </row>
    <row r="148" spans="2:20" x14ac:dyDescent="0.3">
      <c r="B148" s="14" t="s">
        <v>199</v>
      </c>
      <c r="C148" s="15" t="s">
        <v>229</v>
      </c>
      <c r="D148" s="16">
        <v>100</v>
      </c>
      <c r="E148" s="16">
        <v>100</v>
      </c>
      <c r="F148" s="16">
        <v>100</v>
      </c>
      <c r="G148" s="16">
        <v>100</v>
      </c>
      <c r="H148" s="16">
        <v>100</v>
      </c>
      <c r="I148" s="16">
        <v>100</v>
      </c>
      <c r="J148" s="16">
        <v>100</v>
      </c>
      <c r="K148" s="16">
        <v>100</v>
      </c>
      <c r="L148" s="16">
        <v>100</v>
      </c>
      <c r="M148" s="16">
        <v>100</v>
      </c>
      <c r="N148" s="16">
        <v>100</v>
      </c>
      <c r="O148" s="16">
        <v>100</v>
      </c>
      <c r="P148" s="16">
        <v>100</v>
      </c>
      <c r="Q148" s="58">
        <v>100</v>
      </c>
      <c r="R148" s="59" t="s">
        <v>529</v>
      </c>
      <c r="S148" s="59">
        <f>VLOOKUP(R148,CODES!$B$1:$C$346,2,0)</f>
        <v>7408</v>
      </c>
      <c r="T148" s="59">
        <f t="shared" si="2"/>
        <v>1400</v>
      </c>
    </row>
    <row r="149" spans="2:20" x14ac:dyDescent="0.3">
      <c r="B149" s="12" t="s">
        <v>252</v>
      </c>
      <c r="C149" s="13" t="s">
        <v>259</v>
      </c>
      <c r="D149" s="9">
        <v>100</v>
      </c>
      <c r="E149" s="9">
        <v>100</v>
      </c>
      <c r="F149" s="9">
        <v>100</v>
      </c>
      <c r="G149" s="9">
        <v>100</v>
      </c>
      <c r="H149" s="9">
        <v>100</v>
      </c>
      <c r="I149" s="9">
        <v>100</v>
      </c>
      <c r="J149" s="9">
        <v>100</v>
      </c>
      <c r="K149" s="9">
        <v>100</v>
      </c>
      <c r="L149" s="9">
        <v>100</v>
      </c>
      <c r="M149" s="9">
        <v>100</v>
      </c>
      <c r="N149" s="9">
        <v>100</v>
      </c>
      <c r="O149" s="9">
        <v>100</v>
      </c>
      <c r="P149" s="9">
        <v>100</v>
      </c>
      <c r="Q149" s="57">
        <v>100</v>
      </c>
      <c r="R149" s="59" t="s">
        <v>530</v>
      </c>
      <c r="S149" s="59">
        <f>VLOOKUP(R149,CODES!$B$1:$C$346,2,0)</f>
        <v>8101</v>
      </c>
      <c r="T149" s="59">
        <f t="shared" si="2"/>
        <v>1400</v>
      </c>
    </row>
    <row r="150" spans="2:20" x14ac:dyDescent="0.3">
      <c r="B150" s="12" t="s">
        <v>252</v>
      </c>
      <c r="C150" s="13" t="s">
        <v>261</v>
      </c>
      <c r="D150" s="9">
        <v>100</v>
      </c>
      <c r="E150" s="9">
        <v>100</v>
      </c>
      <c r="F150" s="9">
        <v>100</v>
      </c>
      <c r="G150" s="9">
        <v>100</v>
      </c>
      <c r="H150" s="9">
        <v>100</v>
      </c>
      <c r="I150" s="9">
        <v>100</v>
      </c>
      <c r="J150" s="9">
        <v>100</v>
      </c>
      <c r="K150" s="9">
        <v>100</v>
      </c>
      <c r="L150" s="9">
        <v>100</v>
      </c>
      <c r="M150" s="9">
        <v>100</v>
      </c>
      <c r="N150" s="9">
        <v>100</v>
      </c>
      <c r="O150" s="9">
        <v>100</v>
      </c>
      <c r="P150" s="9">
        <v>100</v>
      </c>
      <c r="Q150" s="57">
        <v>100</v>
      </c>
      <c r="R150" s="59" t="s">
        <v>531</v>
      </c>
      <c r="S150" s="59">
        <f>VLOOKUP(R150,CODES!$B$1:$C$346,2,0)</f>
        <v>8102</v>
      </c>
      <c r="T150" s="59">
        <f t="shared" si="2"/>
        <v>1400</v>
      </c>
    </row>
    <row r="151" spans="2:20" x14ac:dyDescent="0.3">
      <c r="B151" s="14" t="s">
        <v>252</v>
      </c>
      <c r="C151" s="15" t="s">
        <v>258</v>
      </c>
      <c r="D151" s="16">
        <v>100</v>
      </c>
      <c r="E151" s="16">
        <v>100</v>
      </c>
      <c r="F151" s="16">
        <v>100</v>
      </c>
      <c r="G151" s="16">
        <v>100</v>
      </c>
      <c r="H151" s="16">
        <v>100</v>
      </c>
      <c r="I151" s="16">
        <v>100</v>
      </c>
      <c r="J151" s="16">
        <v>100</v>
      </c>
      <c r="K151" s="16">
        <v>100</v>
      </c>
      <c r="L151" s="16">
        <v>100</v>
      </c>
      <c r="M151" s="16">
        <v>100</v>
      </c>
      <c r="N151" s="16">
        <v>100</v>
      </c>
      <c r="O151" s="16">
        <v>100</v>
      </c>
      <c r="P151" s="16">
        <v>100</v>
      </c>
      <c r="Q151" s="58">
        <v>100</v>
      </c>
      <c r="R151" s="59" t="s">
        <v>532</v>
      </c>
      <c r="S151" s="59">
        <f>VLOOKUP(R151,CODES!$B$1:$C$346,2,0)</f>
        <v>8103</v>
      </c>
      <c r="T151" s="59">
        <f t="shared" si="2"/>
        <v>1400</v>
      </c>
    </row>
    <row r="152" spans="2:20" x14ac:dyDescent="0.3">
      <c r="B152" s="12" t="s">
        <v>252</v>
      </c>
      <c r="C152" s="13" t="s">
        <v>263</v>
      </c>
      <c r="D152" s="9">
        <v>100</v>
      </c>
      <c r="E152" s="9">
        <v>100</v>
      </c>
      <c r="F152" s="9">
        <v>100</v>
      </c>
      <c r="G152" s="9">
        <v>100</v>
      </c>
      <c r="H152" s="9">
        <v>100</v>
      </c>
      <c r="I152" s="9">
        <v>100</v>
      </c>
      <c r="J152" s="9">
        <v>100</v>
      </c>
      <c r="K152" s="9">
        <v>100</v>
      </c>
      <c r="L152" s="9">
        <v>100</v>
      </c>
      <c r="M152" s="9">
        <v>100</v>
      </c>
      <c r="N152" s="9">
        <v>100</v>
      </c>
      <c r="O152" s="9">
        <v>100</v>
      </c>
      <c r="P152" s="9">
        <v>100</v>
      </c>
      <c r="Q152" s="57">
        <v>100</v>
      </c>
      <c r="R152" s="59" t="s">
        <v>533</v>
      </c>
      <c r="S152" s="59">
        <f>VLOOKUP(R152,CODES!$B$1:$C$346,2,0)</f>
        <v>8104</v>
      </c>
      <c r="T152" s="59">
        <f t="shared" si="2"/>
        <v>1400</v>
      </c>
    </row>
    <row r="153" spans="2:20" x14ac:dyDescent="0.3">
      <c r="B153" s="12" t="s">
        <v>252</v>
      </c>
      <c r="C153" s="13" t="s">
        <v>265</v>
      </c>
      <c r="D153" s="9">
        <v>100</v>
      </c>
      <c r="E153" s="9">
        <v>100</v>
      </c>
      <c r="F153" s="9">
        <v>100</v>
      </c>
      <c r="G153" s="9">
        <v>100</v>
      </c>
      <c r="H153" s="9">
        <v>100</v>
      </c>
      <c r="I153" s="9">
        <v>100</v>
      </c>
      <c r="J153" s="9">
        <v>100</v>
      </c>
      <c r="K153" s="9">
        <v>100</v>
      </c>
      <c r="L153" s="9">
        <v>100</v>
      </c>
      <c r="M153" s="9">
        <v>100</v>
      </c>
      <c r="N153" s="9">
        <v>100</v>
      </c>
      <c r="O153" s="9">
        <v>100</v>
      </c>
      <c r="P153" s="9">
        <v>100</v>
      </c>
      <c r="Q153" s="57">
        <v>100</v>
      </c>
      <c r="R153" s="59" t="s">
        <v>534</v>
      </c>
      <c r="S153" s="59">
        <f>VLOOKUP(R153,CODES!$B$1:$C$346,2,0)</f>
        <v>8105</v>
      </c>
      <c r="T153" s="59">
        <f t="shared" si="2"/>
        <v>1400</v>
      </c>
    </row>
    <row r="154" spans="2:20" x14ac:dyDescent="0.3">
      <c r="B154" s="14" t="s">
        <v>252</v>
      </c>
      <c r="C154" s="15" t="s">
        <v>270</v>
      </c>
      <c r="D154" s="16">
        <v>100</v>
      </c>
      <c r="E154" s="16">
        <v>100</v>
      </c>
      <c r="F154" s="16">
        <v>100</v>
      </c>
      <c r="G154" s="16">
        <v>100</v>
      </c>
      <c r="H154" s="16">
        <v>100</v>
      </c>
      <c r="I154" s="16">
        <v>100</v>
      </c>
      <c r="J154" s="16">
        <v>100</v>
      </c>
      <c r="K154" s="16">
        <v>100</v>
      </c>
      <c r="L154" s="16">
        <v>100</v>
      </c>
      <c r="M154" s="16">
        <v>100</v>
      </c>
      <c r="N154" s="16">
        <v>100</v>
      </c>
      <c r="O154" s="16">
        <v>100</v>
      </c>
      <c r="P154" s="16">
        <v>100</v>
      </c>
      <c r="Q154" s="58">
        <v>100</v>
      </c>
      <c r="R154" s="59" t="s">
        <v>535</v>
      </c>
      <c r="S154" s="59">
        <f>VLOOKUP(R154,CODES!$B$1:$C$346,2,0)</f>
        <v>8106</v>
      </c>
      <c r="T154" s="59">
        <f t="shared" si="2"/>
        <v>1400</v>
      </c>
    </row>
    <row r="155" spans="2:20" x14ac:dyDescent="0.3">
      <c r="B155" s="14" t="s">
        <v>252</v>
      </c>
      <c r="C155" s="15" t="s">
        <v>274</v>
      </c>
      <c r="D155" s="16">
        <v>100</v>
      </c>
      <c r="E155" s="16">
        <v>100</v>
      </c>
      <c r="F155" s="16">
        <v>100</v>
      </c>
      <c r="G155" s="16">
        <v>100</v>
      </c>
      <c r="H155" s="16">
        <v>100</v>
      </c>
      <c r="I155" s="16">
        <v>100</v>
      </c>
      <c r="J155" s="16">
        <v>100</v>
      </c>
      <c r="K155" s="16">
        <v>100</v>
      </c>
      <c r="L155" s="16">
        <v>100</v>
      </c>
      <c r="M155" s="16">
        <v>100</v>
      </c>
      <c r="N155" s="16">
        <v>100</v>
      </c>
      <c r="O155" s="16">
        <v>100</v>
      </c>
      <c r="P155" s="16">
        <v>100</v>
      </c>
      <c r="Q155" s="58">
        <v>100</v>
      </c>
      <c r="R155" s="59" t="s">
        <v>536</v>
      </c>
      <c r="S155" s="59">
        <f>VLOOKUP(R155,CODES!$B$1:$C$346,2,0)</f>
        <v>8107</v>
      </c>
      <c r="T155" s="59">
        <f t="shared" si="2"/>
        <v>1400</v>
      </c>
    </row>
    <row r="156" spans="2:20" x14ac:dyDescent="0.3">
      <c r="B156" s="12" t="s">
        <v>252</v>
      </c>
      <c r="C156" s="13" t="s">
        <v>277</v>
      </c>
      <c r="D156" s="9">
        <v>100</v>
      </c>
      <c r="E156" s="9">
        <v>100</v>
      </c>
      <c r="F156" s="9">
        <v>100</v>
      </c>
      <c r="G156" s="9">
        <v>100</v>
      </c>
      <c r="H156" s="9">
        <v>100</v>
      </c>
      <c r="I156" s="9">
        <v>100</v>
      </c>
      <c r="J156" s="9">
        <v>100</v>
      </c>
      <c r="K156" s="9">
        <v>100</v>
      </c>
      <c r="L156" s="9">
        <v>100</v>
      </c>
      <c r="M156" s="9">
        <v>100</v>
      </c>
      <c r="N156" s="9">
        <v>100</v>
      </c>
      <c r="O156" s="9">
        <v>100</v>
      </c>
      <c r="P156" s="9">
        <v>100</v>
      </c>
      <c r="Q156" s="57">
        <v>100</v>
      </c>
      <c r="R156" s="59" t="s">
        <v>537</v>
      </c>
      <c r="S156" s="59">
        <f>VLOOKUP(R156,CODES!$B$1:$C$346,2,0)</f>
        <v>8108</v>
      </c>
      <c r="T156" s="59">
        <f t="shared" si="2"/>
        <v>1400</v>
      </c>
    </row>
    <row r="157" spans="2:20" x14ac:dyDescent="0.3">
      <c r="B157" s="14" t="s">
        <v>252</v>
      </c>
      <c r="C157" s="15" t="s">
        <v>280</v>
      </c>
      <c r="D157" s="16">
        <v>100</v>
      </c>
      <c r="E157" s="16">
        <v>100</v>
      </c>
      <c r="F157" s="16">
        <v>100</v>
      </c>
      <c r="G157" s="16">
        <v>100</v>
      </c>
      <c r="H157" s="16">
        <v>100</v>
      </c>
      <c r="I157" s="16">
        <v>100</v>
      </c>
      <c r="J157" s="16">
        <v>100</v>
      </c>
      <c r="K157" s="16">
        <v>100</v>
      </c>
      <c r="L157" s="16">
        <v>100</v>
      </c>
      <c r="M157" s="16">
        <v>100</v>
      </c>
      <c r="N157" s="16">
        <v>100</v>
      </c>
      <c r="O157" s="16">
        <v>100</v>
      </c>
      <c r="P157" s="16">
        <v>100</v>
      </c>
      <c r="Q157" s="58">
        <v>100</v>
      </c>
      <c r="R157" s="59" t="s">
        <v>538</v>
      </c>
      <c r="S157" s="59">
        <f>VLOOKUP(R157,CODES!$B$1:$C$346,2,0)</f>
        <v>8109</v>
      </c>
      <c r="T157" s="59">
        <f t="shared" si="2"/>
        <v>1400</v>
      </c>
    </row>
    <row r="158" spans="2:20" x14ac:dyDescent="0.3">
      <c r="B158" s="12" t="s">
        <v>252</v>
      </c>
      <c r="C158" s="13" t="s">
        <v>281</v>
      </c>
      <c r="D158" s="9">
        <v>100</v>
      </c>
      <c r="E158" s="9">
        <v>100</v>
      </c>
      <c r="F158" s="9">
        <v>100</v>
      </c>
      <c r="G158" s="9">
        <v>100</v>
      </c>
      <c r="H158" s="9">
        <v>100</v>
      </c>
      <c r="I158" s="9">
        <v>100</v>
      </c>
      <c r="J158" s="9">
        <v>100</v>
      </c>
      <c r="K158" s="9">
        <v>100</v>
      </c>
      <c r="L158" s="9">
        <v>100</v>
      </c>
      <c r="M158" s="9">
        <v>100</v>
      </c>
      <c r="N158" s="9">
        <v>100</v>
      </c>
      <c r="O158" s="9">
        <v>100</v>
      </c>
      <c r="P158" s="9">
        <v>100</v>
      </c>
      <c r="Q158" s="57">
        <v>100</v>
      </c>
      <c r="R158" s="59" t="s">
        <v>539</v>
      </c>
      <c r="S158" s="59">
        <f>VLOOKUP(R158,CODES!$B$1:$C$346,2,0)</f>
        <v>8110</v>
      </c>
      <c r="T158" s="59">
        <f t="shared" si="2"/>
        <v>1400</v>
      </c>
    </row>
    <row r="159" spans="2:20" x14ac:dyDescent="0.3">
      <c r="B159" s="12" t="s">
        <v>252</v>
      </c>
      <c r="C159" s="13" t="s">
        <v>283</v>
      </c>
      <c r="D159" s="9">
        <v>100</v>
      </c>
      <c r="E159" s="9">
        <v>100</v>
      </c>
      <c r="F159" s="9">
        <v>100</v>
      </c>
      <c r="G159" s="9">
        <v>100</v>
      </c>
      <c r="H159" s="9">
        <v>100</v>
      </c>
      <c r="I159" s="9">
        <v>100</v>
      </c>
      <c r="J159" s="9">
        <v>100</v>
      </c>
      <c r="K159" s="9">
        <v>100</v>
      </c>
      <c r="L159" s="9">
        <v>100</v>
      </c>
      <c r="M159" s="9">
        <v>100</v>
      </c>
      <c r="N159" s="9">
        <v>100</v>
      </c>
      <c r="O159" s="9">
        <v>100</v>
      </c>
      <c r="P159" s="9">
        <v>100</v>
      </c>
      <c r="Q159" s="57">
        <v>100</v>
      </c>
      <c r="R159" s="59" t="s">
        <v>540</v>
      </c>
      <c r="S159" s="59">
        <f>VLOOKUP(R159,CODES!$B$1:$C$346,2,0)</f>
        <v>8111</v>
      </c>
      <c r="T159" s="59">
        <f t="shared" si="2"/>
        <v>1400</v>
      </c>
    </row>
    <row r="160" spans="2:20" x14ac:dyDescent="0.3">
      <c r="B160" s="14" t="s">
        <v>252</v>
      </c>
      <c r="C160" s="15" t="s">
        <v>264</v>
      </c>
      <c r="D160" s="16">
        <v>100</v>
      </c>
      <c r="E160" s="16">
        <v>100</v>
      </c>
      <c r="F160" s="16">
        <v>100</v>
      </c>
      <c r="G160" s="16">
        <v>100</v>
      </c>
      <c r="H160" s="16">
        <v>100</v>
      </c>
      <c r="I160" s="16">
        <v>100</v>
      </c>
      <c r="J160" s="16">
        <v>100</v>
      </c>
      <c r="K160" s="16">
        <v>100</v>
      </c>
      <c r="L160" s="16">
        <v>100</v>
      </c>
      <c r="M160" s="16">
        <v>100</v>
      </c>
      <c r="N160" s="16">
        <v>100</v>
      </c>
      <c r="O160" s="16">
        <v>100</v>
      </c>
      <c r="P160" s="16">
        <v>100</v>
      </c>
      <c r="Q160" s="58">
        <v>100</v>
      </c>
      <c r="R160" s="59" t="s">
        <v>541</v>
      </c>
      <c r="S160" s="59">
        <f>VLOOKUP(R160,CODES!$B$1:$C$346,2,0)</f>
        <v>8112</v>
      </c>
      <c r="T160" s="59">
        <f t="shared" si="2"/>
        <v>1400</v>
      </c>
    </row>
    <row r="161" spans="2:20" x14ac:dyDescent="0.3">
      <c r="B161" s="12" t="s">
        <v>252</v>
      </c>
      <c r="C161" s="13" t="s">
        <v>267</v>
      </c>
      <c r="D161" s="9">
        <v>100</v>
      </c>
      <c r="E161" s="9">
        <v>100</v>
      </c>
      <c r="F161" s="9">
        <v>100</v>
      </c>
      <c r="G161" s="9">
        <v>100</v>
      </c>
      <c r="H161" s="9">
        <v>100</v>
      </c>
      <c r="I161" s="9">
        <v>100</v>
      </c>
      <c r="J161" s="9">
        <v>100</v>
      </c>
      <c r="K161" s="9">
        <v>100</v>
      </c>
      <c r="L161" s="9">
        <v>100</v>
      </c>
      <c r="M161" s="9">
        <v>100</v>
      </c>
      <c r="N161" s="9">
        <v>100</v>
      </c>
      <c r="O161" s="9">
        <v>100</v>
      </c>
      <c r="P161" s="9">
        <v>100</v>
      </c>
      <c r="Q161" s="57">
        <v>100</v>
      </c>
      <c r="R161" s="59" t="s">
        <v>542</v>
      </c>
      <c r="S161" s="59">
        <f>VLOOKUP(R161,CODES!$B$1:$C$346,2,0)</f>
        <v>8201</v>
      </c>
      <c r="T161" s="59">
        <f t="shared" si="2"/>
        <v>1400</v>
      </c>
    </row>
    <row r="162" spans="2:20" x14ac:dyDescent="0.3">
      <c r="B162" s="12" t="s">
        <v>252</v>
      </c>
      <c r="C162" s="13" t="s">
        <v>255</v>
      </c>
      <c r="D162" s="9">
        <v>100</v>
      </c>
      <c r="E162" s="9">
        <v>100</v>
      </c>
      <c r="F162" s="9">
        <v>100</v>
      </c>
      <c r="G162" s="9">
        <v>100</v>
      </c>
      <c r="H162" s="9">
        <v>100</v>
      </c>
      <c r="I162" s="9">
        <v>100</v>
      </c>
      <c r="J162" s="9">
        <v>100</v>
      </c>
      <c r="K162" s="9">
        <v>100</v>
      </c>
      <c r="L162" s="9">
        <v>100</v>
      </c>
      <c r="M162" s="9">
        <v>100</v>
      </c>
      <c r="N162" s="9">
        <v>100</v>
      </c>
      <c r="O162" s="9">
        <v>100</v>
      </c>
      <c r="P162" s="9">
        <v>100</v>
      </c>
      <c r="Q162" s="57">
        <v>100</v>
      </c>
      <c r="R162" s="59" t="s">
        <v>543</v>
      </c>
      <c r="S162" s="59">
        <f>VLOOKUP(R162,CODES!$B$1:$C$346,2,0)</f>
        <v>8202</v>
      </c>
      <c r="T162" s="59">
        <f t="shared" si="2"/>
        <v>1400</v>
      </c>
    </row>
    <row r="163" spans="2:20" x14ac:dyDescent="0.3">
      <c r="B163" s="12" t="s">
        <v>252</v>
      </c>
      <c r="C163" s="13" t="s">
        <v>257</v>
      </c>
      <c r="D163" s="9">
        <v>100</v>
      </c>
      <c r="E163" s="9">
        <v>100</v>
      </c>
      <c r="F163" s="9">
        <v>100</v>
      </c>
      <c r="G163" s="9">
        <v>100</v>
      </c>
      <c r="H163" s="9">
        <v>100</v>
      </c>
      <c r="I163" s="9">
        <v>100</v>
      </c>
      <c r="J163" s="9">
        <v>100</v>
      </c>
      <c r="K163" s="9">
        <v>100</v>
      </c>
      <c r="L163" s="9">
        <v>100</v>
      </c>
      <c r="M163" s="9">
        <v>100</v>
      </c>
      <c r="N163" s="9">
        <v>100</v>
      </c>
      <c r="O163" s="9">
        <v>100</v>
      </c>
      <c r="P163" s="9">
        <v>100</v>
      </c>
      <c r="Q163" s="57">
        <v>100</v>
      </c>
      <c r="R163" s="59" t="s">
        <v>544</v>
      </c>
      <c r="S163" s="59">
        <f>VLOOKUP(R163,CODES!$B$1:$C$346,2,0)</f>
        <v>8203</v>
      </c>
      <c r="T163" s="59">
        <f t="shared" si="2"/>
        <v>1400</v>
      </c>
    </row>
    <row r="164" spans="2:20" x14ac:dyDescent="0.3">
      <c r="B164" s="14" t="s">
        <v>252</v>
      </c>
      <c r="C164" s="15" t="s">
        <v>260</v>
      </c>
      <c r="D164" s="16">
        <v>100</v>
      </c>
      <c r="E164" s="16">
        <v>100</v>
      </c>
      <c r="F164" s="16">
        <v>100</v>
      </c>
      <c r="G164" s="16">
        <v>100</v>
      </c>
      <c r="H164" s="16">
        <v>100</v>
      </c>
      <c r="I164" s="16">
        <v>100</v>
      </c>
      <c r="J164" s="16">
        <v>100</v>
      </c>
      <c r="K164" s="16">
        <v>100</v>
      </c>
      <c r="L164" s="16">
        <v>100</v>
      </c>
      <c r="M164" s="16">
        <v>100</v>
      </c>
      <c r="N164" s="16">
        <v>100</v>
      </c>
      <c r="O164" s="16">
        <v>100</v>
      </c>
      <c r="P164" s="16">
        <v>100</v>
      </c>
      <c r="Q164" s="58">
        <v>100</v>
      </c>
      <c r="R164" s="59" t="s">
        <v>545</v>
      </c>
      <c r="S164" s="59">
        <f>VLOOKUP(R164,CODES!$B$1:$C$346,2,0)</f>
        <v>8204</v>
      </c>
      <c r="T164" s="59">
        <f t="shared" si="2"/>
        <v>1400</v>
      </c>
    </row>
    <row r="165" spans="2:20" x14ac:dyDescent="0.3">
      <c r="B165" s="14" t="s">
        <v>252</v>
      </c>
      <c r="C165" s="15" t="s">
        <v>262</v>
      </c>
      <c r="D165" s="16">
        <v>100</v>
      </c>
      <c r="E165" s="16">
        <v>100</v>
      </c>
      <c r="F165" s="16">
        <v>100</v>
      </c>
      <c r="G165" s="16">
        <v>100</v>
      </c>
      <c r="H165" s="16">
        <v>100</v>
      </c>
      <c r="I165" s="16">
        <v>100</v>
      </c>
      <c r="J165" s="16">
        <v>100</v>
      </c>
      <c r="K165" s="16">
        <v>100</v>
      </c>
      <c r="L165" s="16">
        <v>100</v>
      </c>
      <c r="M165" s="16">
        <v>100</v>
      </c>
      <c r="N165" s="16">
        <v>100</v>
      </c>
      <c r="O165" s="16">
        <v>100</v>
      </c>
      <c r="P165" s="16">
        <v>100</v>
      </c>
      <c r="Q165" s="58">
        <v>100</v>
      </c>
      <c r="R165" s="59" t="s">
        <v>546</v>
      </c>
      <c r="S165" s="59">
        <f>VLOOKUP(R165,CODES!$B$1:$C$346,2,0)</f>
        <v>8205</v>
      </c>
      <c r="T165" s="59">
        <f t="shared" si="2"/>
        <v>1400</v>
      </c>
    </row>
    <row r="166" spans="2:20" x14ac:dyDescent="0.3">
      <c r="B166" s="14" t="s">
        <v>252</v>
      </c>
      <c r="C166" s="15" t="s">
        <v>268</v>
      </c>
      <c r="D166" s="16">
        <v>100</v>
      </c>
      <c r="E166" s="16">
        <v>100</v>
      </c>
      <c r="F166" s="16">
        <v>100</v>
      </c>
      <c r="G166" s="16">
        <v>100</v>
      </c>
      <c r="H166" s="16">
        <v>100</v>
      </c>
      <c r="I166" s="16">
        <v>100</v>
      </c>
      <c r="J166" s="16">
        <v>100</v>
      </c>
      <c r="K166" s="16">
        <v>100</v>
      </c>
      <c r="L166" s="16">
        <v>100</v>
      </c>
      <c r="M166" s="16">
        <v>100</v>
      </c>
      <c r="N166" s="16">
        <v>100</v>
      </c>
      <c r="O166" s="16">
        <v>100</v>
      </c>
      <c r="P166" s="16">
        <v>100</v>
      </c>
      <c r="Q166" s="58">
        <v>100</v>
      </c>
      <c r="R166" s="59" t="s">
        <v>561</v>
      </c>
      <c r="S166" s="59">
        <f>VLOOKUP(R166,CODES!$B$1:$C$346,2,0)</f>
        <v>8206</v>
      </c>
      <c r="T166" s="59">
        <f t="shared" si="2"/>
        <v>1400</v>
      </c>
    </row>
    <row r="167" spans="2:20" x14ac:dyDescent="0.3">
      <c r="B167" s="14" t="s">
        <v>252</v>
      </c>
      <c r="C167" s="15" t="s">
        <v>282</v>
      </c>
      <c r="D167" s="16">
        <v>100</v>
      </c>
      <c r="E167" s="16">
        <v>100</v>
      </c>
      <c r="F167" s="16">
        <v>100</v>
      </c>
      <c r="G167" s="16">
        <v>100</v>
      </c>
      <c r="H167" s="16">
        <v>100</v>
      </c>
      <c r="I167" s="16">
        <v>100</v>
      </c>
      <c r="J167" s="16">
        <v>100</v>
      </c>
      <c r="K167" s="16">
        <v>100</v>
      </c>
      <c r="L167" s="16">
        <v>100</v>
      </c>
      <c r="M167" s="16">
        <v>100</v>
      </c>
      <c r="N167" s="16">
        <v>100</v>
      </c>
      <c r="O167" s="16">
        <v>100</v>
      </c>
      <c r="P167" s="16">
        <v>100</v>
      </c>
      <c r="Q167" s="58">
        <v>100</v>
      </c>
      <c r="R167" s="59" t="s">
        <v>562</v>
      </c>
      <c r="S167" s="59">
        <f>VLOOKUP(R167,CODES!$B$1:$C$346,2,0)</f>
        <v>8207</v>
      </c>
      <c r="T167" s="59">
        <f t="shared" si="2"/>
        <v>1400</v>
      </c>
    </row>
    <row r="168" spans="2:20" x14ac:dyDescent="0.3">
      <c r="B168" s="12" t="s">
        <v>252</v>
      </c>
      <c r="C168" s="13" t="s">
        <v>269</v>
      </c>
      <c r="D168" s="9">
        <v>100</v>
      </c>
      <c r="E168" s="9">
        <v>100</v>
      </c>
      <c r="F168" s="9">
        <v>100</v>
      </c>
      <c r="G168" s="9">
        <v>100</v>
      </c>
      <c r="H168" s="9">
        <v>100</v>
      </c>
      <c r="I168" s="9">
        <v>100</v>
      </c>
      <c r="J168" s="9">
        <v>100</v>
      </c>
      <c r="K168" s="9">
        <v>100</v>
      </c>
      <c r="L168" s="9">
        <v>100</v>
      </c>
      <c r="M168" s="9">
        <v>100</v>
      </c>
      <c r="N168" s="9">
        <v>100</v>
      </c>
      <c r="O168" s="9">
        <v>100</v>
      </c>
      <c r="P168" s="9">
        <v>100</v>
      </c>
      <c r="Q168" s="57">
        <v>100</v>
      </c>
      <c r="R168" s="59" t="s">
        <v>547</v>
      </c>
      <c r="S168" s="59">
        <f>VLOOKUP(R168,CODES!$B$1:$C$346,2,0)</f>
        <v>8301</v>
      </c>
      <c r="T168" s="59">
        <f t="shared" si="2"/>
        <v>1400</v>
      </c>
    </row>
    <row r="169" spans="2:20" x14ac:dyDescent="0.3">
      <c r="B169" s="14" t="s">
        <v>252</v>
      </c>
      <c r="C169" s="15" t="s">
        <v>254</v>
      </c>
      <c r="D169" s="16">
        <v>100</v>
      </c>
      <c r="E169" s="16">
        <v>100</v>
      </c>
      <c r="F169" s="16">
        <v>100</v>
      </c>
      <c r="G169" s="16">
        <v>100</v>
      </c>
      <c r="H169" s="16">
        <v>100</v>
      </c>
      <c r="I169" s="16">
        <v>100</v>
      </c>
      <c r="J169" s="16">
        <v>100</v>
      </c>
      <c r="K169" s="16">
        <v>100</v>
      </c>
      <c r="L169" s="16">
        <v>100</v>
      </c>
      <c r="M169" s="16">
        <v>100</v>
      </c>
      <c r="N169" s="16">
        <v>100</v>
      </c>
      <c r="O169" s="16">
        <v>100</v>
      </c>
      <c r="P169" s="16">
        <v>100</v>
      </c>
      <c r="Q169" s="58">
        <v>100</v>
      </c>
      <c r="R169" s="59" t="s">
        <v>548</v>
      </c>
      <c r="S169" s="59">
        <f>VLOOKUP(R169,CODES!$B$1:$C$346,2,0)</f>
        <v>8302</v>
      </c>
      <c r="T169" s="59">
        <f t="shared" si="2"/>
        <v>1400</v>
      </c>
    </row>
    <row r="170" spans="2:20" x14ac:dyDescent="0.3">
      <c r="B170" s="14" t="s">
        <v>252</v>
      </c>
      <c r="C170" s="15" t="s">
        <v>256</v>
      </c>
      <c r="D170" s="16">
        <v>100</v>
      </c>
      <c r="E170" s="16">
        <v>100</v>
      </c>
      <c r="F170" s="16">
        <v>100</v>
      </c>
      <c r="G170" s="16">
        <v>100</v>
      </c>
      <c r="H170" s="16">
        <v>100</v>
      </c>
      <c r="I170" s="16">
        <v>100</v>
      </c>
      <c r="J170" s="16">
        <v>100</v>
      </c>
      <c r="K170" s="16">
        <v>100</v>
      </c>
      <c r="L170" s="16">
        <v>100</v>
      </c>
      <c r="M170" s="16">
        <v>100</v>
      </c>
      <c r="N170" s="16">
        <v>100</v>
      </c>
      <c r="O170" s="16">
        <v>100</v>
      </c>
      <c r="P170" s="16">
        <v>100</v>
      </c>
      <c r="Q170" s="58">
        <v>100</v>
      </c>
      <c r="R170" s="59" t="s">
        <v>549</v>
      </c>
      <c r="S170" s="59">
        <f>VLOOKUP(R170,CODES!$B$1:$C$346,2,0)</f>
        <v>8303</v>
      </c>
      <c r="T170" s="59">
        <f t="shared" si="2"/>
        <v>1400</v>
      </c>
    </row>
    <row r="171" spans="2:20" x14ac:dyDescent="0.3">
      <c r="B171" s="14" t="s">
        <v>252</v>
      </c>
      <c r="C171" s="15" t="s">
        <v>266</v>
      </c>
      <c r="D171" s="16">
        <v>100</v>
      </c>
      <c r="E171" s="16">
        <v>100</v>
      </c>
      <c r="F171" s="16">
        <v>100</v>
      </c>
      <c r="G171" s="16">
        <v>100</v>
      </c>
      <c r="H171" s="16">
        <v>100</v>
      </c>
      <c r="I171" s="16">
        <v>100</v>
      </c>
      <c r="J171" s="16">
        <v>100</v>
      </c>
      <c r="K171" s="16">
        <v>100</v>
      </c>
      <c r="L171" s="16">
        <v>100</v>
      </c>
      <c r="M171" s="16">
        <v>100</v>
      </c>
      <c r="N171" s="16">
        <v>100</v>
      </c>
      <c r="O171" s="16">
        <v>100</v>
      </c>
      <c r="P171" s="16">
        <v>100</v>
      </c>
      <c r="Q171" s="58">
        <v>100</v>
      </c>
      <c r="R171" s="59" t="s">
        <v>550</v>
      </c>
      <c r="S171" s="59">
        <f>VLOOKUP(R171,CODES!$B$1:$C$346,2,0)</f>
        <v>8304</v>
      </c>
      <c r="T171" s="59">
        <f t="shared" si="2"/>
        <v>1400</v>
      </c>
    </row>
    <row r="172" spans="2:20" x14ac:dyDescent="0.3">
      <c r="B172" s="12" t="s">
        <v>252</v>
      </c>
      <c r="C172" s="13" t="s">
        <v>271</v>
      </c>
      <c r="D172" s="9">
        <v>100</v>
      </c>
      <c r="E172" s="9">
        <v>100</v>
      </c>
      <c r="F172" s="9">
        <v>100</v>
      </c>
      <c r="G172" s="9">
        <v>100</v>
      </c>
      <c r="H172" s="9">
        <v>100</v>
      </c>
      <c r="I172" s="9">
        <v>100</v>
      </c>
      <c r="J172" s="9">
        <v>100</v>
      </c>
      <c r="K172" s="9">
        <v>100</v>
      </c>
      <c r="L172" s="9">
        <v>100</v>
      </c>
      <c r="M172" s="9">
        <v>100</v>
      </c>
      <c r="N172" s="9">
        <v>100</v>
      </c>
      <c r="O172" s="9">
        <v>100</v>
      </c>
      <c r="P172" s="9">
        <v>100</v>
      </c>
      <c r="Q172" s="57">
        <v>100</v>
      </c>
      <c r="R172" s="59" t="s">
        <v>551</v>
      </c>
      <c r="S172" s="59">
        <f>VLOOKUP(R172,CODES!$B$1:$C$346,2,0)</f>
        <v>8305</v>
      </c>
      <c r="T172" s="59">
        <f t="shared" si="2"/>
        <v>1400</v>
      </c>
    </row>
    <row r="173" spans="2:20" x14ac:dyDescent="0.3">
      <c r="B173" s="14" t="s">
        <v>252</v>
      </c>
      <c r="C173" s="15" t="s">
        <v>272</v>
      </c>
      <c r="D173" s="16">
        <v>100</v>
      </c>
      <c r="E173" s="16">
        <v>100</v>
      </c>
      <c r="F173" s="16">
        <v>100</v>
      </c>
      <c r="G173" s="16">
        <v>100</v>
      </c>
      <c r="H173" s="16">
        <v>100</v>
      </c>
      <c r="I173" s="16">
        <v>100</v>
      </c>
      <c r="J173" s="16">
        <v>100</v>
      </c>
      <c r="K173" s="16">
        <v>100</v>
      </c>
      <c r="L173" s="16">
        <v>100</v>
      </c>
      <c r="M173" s="16">
        <v>100</v>
      </c>
      <c r="N173" s="16">
        <v>100</v>
      </c>
      <c r="O173" s="16">
        <v>100</v>
      </c>
      <c r="P173" s="16">
        <v>100</v>
      </c>
      <c r="Q173" s="58">
        <v>100</v>
      </c>
      <c r="R173" s="59" t="s">
        <v>552</v>
      </c>
      <c r="S173" s="59">
        <f>VLOOKUP(R173,CODES!$B$1:$C$346,2,0)</f>
        <v>8306</v>
      </c>
      <c r="T173" s="59">
        <f t="shared" si="2"/>
        <v>1400</v>
      </c>
    </row>
    <row r="174" spans="2:20" x14ac:dyDescent="0.3">
      <c r="B174" s="12" t="s">
        <v>252</v>
      </c>
      <c r="C174" s="13" t="s">
        <v>273</v>
      </c>
      <c r="D174" s="9">
        <v>100</v>
      </c>
      <c r="E174" s="9">
        <v>100</v>
      </c>
      <c r="F174" s="9">
        <v>100</v>
      </c>
      <c r="G174" s="9">
        <v>100</v>
      </c>
      <c r="H174" s="9">
        <v>100</v>
      </c>
      <c r="I174" s="9">
        <v>100</v>
      </c>
      <c r="J174" s="9">
        <v>100</v>
      </c>
      <c r="K174" s="9">
        <v>100</v>
      </c>
      <c r="L174" s="9">
        <v>100</v>
      </c>
      <c r="M174" s="9">
        <v>100</v>
      </c>
      <c r="N174" s="9">
        <v>100</v>
      </c>
      <c r="O174" s="9">
        <v>100</v>
      </c>
      <c r="P174" s="9">
        <v>100</v>
      </c>
      <c r="Q174" s="57">
        <v>100</v>
      </c>
      <c r="R174" s="59" t="s">
        <v>553</v>
      </c>
      <c r="S174" s="59">
        <f>VLOOKUP(R174,CODES!$B$1:$C$346,2,0)</f>
        <v>8307</v>
      </c>
      <c r="T174" s="59">
        <f t="shared" si="2"/>
        <v>1400</v>
      </c>
    </row>
    <row r="175" spans="2:20" x14ac:dyDescent="0.3">
      <c r="B175" s="12" t="s">
        <v>252</v>
      </c>
      <c r="C175" s="13" t="s">
        <v>275</v>
      </c>
      <c r="D175" s="9">
        <v>100</v>
      </c>
      <c r="E175" s="9">
        <v>100</v>
      </c>
      <c r="F175" s="9">
        <v>100</v>
      </c>
      <c r="G175" s="9">
        <v>100</v>
      </c>
      <c r="H175" s="9">
        <v>100</v>
      </c>
      <c r="I175" s="9">
        <v>100</v>
      </c>
      <c r="J175" s="9">
        <v>100</v>
      </c>
      <c r="K175" s="9">
        <v>100</v>
      </c>
      <c r="L175" s="9">
        <v>100</v>
      </c>
      <c r="M175" s="9">
        <v>100</v>
      </c>
      <c r="N175" s="9">
        <v>100</v>
      </c>
      <c r="O175" s="9">
        <v>100</v>
      </c>
      <c r="P175" s="9">
        <v>100</v>
      </c>
      <c r="Q175" s="57">
        <v>100</v>
      </c>
      <c r="R175" s="59" t="s">
        <v>554</v>
      </c>
      <c r="S175" s="59">
        <f>VLOOKUP(R175,CODES!$B$1:$C$346,2,0)</f>
        <v>8308</v>
      </c>
      <c r="T175" s="59">
        <f t="shared" si="2"/>
        <v>1400</v>
      </c>
    </row>
    <row r="176" spans="2:20" x14ac:dyDescent="0.3">
      <c r="B176" s="14" t="s">
        <v>252</v>
      </c>
      <c r="C176" s="15" t="s">
        <v>276</v>
      </c>
      <c r="D176" s="16">
        <v>100</v>
      </c>
      <c r="E176" s="16">
        <v>100</v>
      </c>
      <c r="F176" s="16">
        <v>100</v>
      </c>
      <c r="G176" s="16">
        <v>100</v>
      </c>
      <c r="H176" s="16">
        <v>100</v>
      </c>
      <c r="I176" s="16">
        <v>100</v>
      </c>
      <c r="J176" s="16">
        <v>100</v>
      </c>
      <c r="K176" s="16">
        <v>100</v>
      </c>
      <c r="L176" s="16">
        <v>100</v>
      </c>
      <c r="M176" s="16">
        <v>100</v>
      </c>
      <c r="N176" s="16">
        <v>100</v>
      </c>
      <c r="O176" s="16">
        <v>100</v>
      </c>
      <c r="P176" s="16">
        <v>100</v>
      </c>
      <c r="Q176" s="58">
        <v>100</v>
      </c>
      <c r="R176" s="59" t="s">
        <v>555</v>
      </c>
      <c r="S176" s="59">
        <f>VLOOKUP(R176,CODES!$B$1:$C$346,2,0)</f>
        <v>8309</v>
      </c>
      <c r="T176" s="59">
        <f t="shared" si="2"/>
        <v>1400</v>
      </c>
    </row>
    <row r="177" spans="2:20" x14ac:dyDescent="0.3">
      <c r="B177" s="14" t="s">
        <v>252</v>
      </c>
      <c r="C177" s="15" t="s">
        <v>278</v>
      </c>
      <c r="D177" s="16">
        <v>100</v>
      </c>
      <c r="E177" s="16">
        <v>100</v>
      </c>
      <c r="F177" s="16">
        <v>100</v>
      </c>
      <c r="G177" s="16">
        <v>100</v>
      </c>
      <c r="H177" s="16">
        <v>100</v>
      </c>
      <c r="I177" s="16">
        <v>100</v>
      </c>
      <c r="J177" s="16">
        <v>100</v>
      </c>
      <c r="K177" s="16">
        <v>100</v>
      </c>
      <c r="L177" s="16">
        <v>100</v>
      </c>
      <c r="M177" s="16">
        <v>100</v>
      </c>
      <c r="N177" s="16">
        <v>100</v>
      </c>
      <c r="O177" s="16">
        <v>100</v>
      </c>
      <c r="P177" s="16">
        <v>100</v>
      </c>
      <c r="Q177" s="58">
        <v>100</v>
      </c>
      <c r="R177" s="59" t="s">
        <v>556</v>
      </c>
      <c r="S177" s="59">
        <f>VLOOKUP(R177,CODES!$B$1:$C$346,2,0)</f>
        <v>8310</v>
      </c>
      <c r="T177" s="59">
        <f t="shared" si="2"/>
        <v>1400</v>
      </c>
    </row>
    <row r="178" spans="2:20" x14ac:dyDescent="0.3">
      <c r="B178" s="12" t="s">
        <v>252</v>
      </c>
      <c r="C178" s="13" t="s">
        <v>279</v>
      </c>
      <c r="D178" s="9">
        <v>100</v>
      </c>
      <c r="E178" s="9">
        <v>100</v>
      </c>
      <c r="F178" s="9">
        <v>100</v>
      </c>
      <c r="G178" s="9">
        <v>100</v>
      </c>
      <c r="H178" s="9">
        <v>100</v>
      </c>
      <c r="I178" s="9">
        <v>100</v>
      </c>
      <c r="J178" s="9">
        <v>100</v>
      </c>
      <c r="K178" s="9">
        <v>100</v>
      </c>
      <c r="L178" s="9">
        <v>100</v>
      </c>
      <c r="M178" s="9">
        <v>100</v>
      </c>
      <c r="N178" s="9">
        <v>100</v>
      </c>
      <c r="O178" s="9">
        <v>100</v>
      </c>
      <c r="P178" s="9">
        <v>100</v>
      </c>
      <c r="Q178" s="57">
        <v>100</v>
      </c>
      <c r="R178" s="59" t="s">
        <v>557</v>
      </c>
      <c r="S178" s="59">
        <f>VLOOKUP(R178,CODES!$B$1:$C$346,2,0)</f>
        <v>8311</v>
      </c>
      <c r="T178" s="59">
        <f t="shared" si="2"/>
        <v>1400</v>
      </c>
    </row>
    <row r="179" spans="2:20" x14ac:dyDescent="0.3">
      <c r="B179" s="14" t="s">
        <v>252</v>
      </c>
      <c r="C179" s="15" t="s">
        <v>284</v>
      </c>
      <c r="D179" s="16">
        <v>100</v>
      </c>
      <c r="E179" s="16">
        <v>100</v>
      </c>
      <c r="F179" s="16">
        <v>100</v>
      </c>
      <c r="G179" s="16">
        <v>100</v>
      </c>
      <c r="H179" s="16">
        <v>100</v>
      </c>
      <c r="I179" s="16">
        <v>100</v>
      </c>
      <c r="J179" s="16">
        <v>100</v>
      </c>
      <c r="K179" s="16">
        <v>100</v>
      </c>
      <c r="L179" s="16">
        <v>100</v>
      </c>
      <c r="M179" s="16">
        <v>100</v>
      </c>
      <c r="N179" s="16">
        <v>100</v>
      </c>
      <c r="O179" s="16">
        <v>100</v>
      </c>
      <c r="P179" s="16">
        <v>100</v>
      </c>
      <c r="Q179" s="58">
        <v>100</v>
      </c>
      <c r="R179" s="59" t="s">
        <v>558</v>
      </c>
      <c r="S179" s="59">
        <f>VLOOKUP(R179,CODES!$B$1:$C$346,2,0)</f>
        <v>8312</v>
      </c>
      <c r="T179" s="59">
        <f t="shared" si="2"/>
        <v>1400</v>
      </c>
    </row>
    <row r="180" spans="2:20" x14ac:dyDescent="0.3">
      <c r="B180" s="12" t="s">
        <v>252</v>
      </c>
      <c r="C180" s="13" t="s">
        <v>285</v>
      </c>
      <c r="D180" s="9">
        <v>100</v>
      </c>
      <c r="E180" s="9">
        <v>100</v>
      </c>
      <c r="F180" s="9">
        <v>100</v>
      </c>
      <c r="G180" s="9">
        <v>100</v>
      </c>
      <c r="H180" s="9">
        <v>100</v>
      </c>
      <c r="I180" s="9">
        <v>100</v>
      </c>
      <c r="J180" s="9">
        <v>100</v>
      </c>
      <c r="K180" s="9">
        <v>100</v>
      </c>
      <c r="L180" s="9">
        <v>100</v>
      </c>
      <c r="M180" s="9">
        <v>100</v>
      </c>
      <c r="N180" s="9">
        <v>100</v>
      </c>
      <c r="O180" s="9">
        <v>100</v>
      </c>
      <c r="P180" s="9">
        <v>100</v>
      </c>
      <c r="Q180" s="57">
        <v>100</v>
      </c>
      <c r="R180" s="59" t="s">
        <v>559</v>
      </c>
      <c r="S180" s="59">
        <f>VLOOKUP(R180,CODES!$B$1:$C$346,2,0)</f>
        <v>8313</v>
      </c>
      <c r="T180" s="59">
        <f t="shared" si="2"/>
        <v>1400</v>
      </c>
    </row>
    <row r="181" spans="2:20" x14ac:dyDescent="0.3">
      <c r="B181" s="12" t="s">
        <v>252</v>
      </c>
      <c r="C181" s="13" t="s">
        <v>253</v>
      </c>
      <c r="D181" s="9">
        <v>100</v>
      </c>
      <c r="E181" s="9">
        <v>100</v>
      </c>
      <c r="F181" s="9">
        <v>100</v>
      </c>
      <c r="G181" s="9">
        <v>100</v>
      </c>
      <c r="H181" s="9">
        <v>100</v>
      </c>
      <c r="I181" s="9">
        <v>100</v>
      </c>
      <c r="J181" s="9">
        <v>100</v>
      </c>
      <c r="K181" s="9">
        <v>100</v>
      </c>
      <c r="L181" s="9">
        <v>100</v>
      </c>
      <c r="M181" s="9">
        <v>100</v>
      </c>
      <c r="N181" s="9">
        <v>100</v>
      </c>
      <c r="O181" s="9">
        <v>100</v>
      </c>
      <c r="P181" s="9">
        <v>100</v>
      </c>
      <c r="Q181" s="57">
        <v>100</v>
      </c>
      <c r="R181" s="59" t="s">
        <v>560</v>
      </c>
      <c r="S181" s="59">
        <f>VLOOKUP(R181,CODES!$B$1:$C$346,2,0)</f>
        <v>8314</v>
      </c>
      <c r="T181" s="59">
        <f t="shared" si="2"/>
        <v>1400</v>
      </c>
    </row>
    <row r="182" spans="2:20" x14ac:dyDescent="0.3">
      <c r="B182" s="12" t="s">
        <v>286</v>
      </c>
      <c r="C182" s="13" t="s">
        <v>312</v>
      </c>
      <c r="D182" s="9">
        <v>100</v>
      </c>
      <c r="E182" s="9">
        <v>100</v>
      </c>
      <c r="F182" s="9">
        <v>100</v>
      </c>
      <c r="G182" s="9">
        <v>100</v>
      </c>
      <c r="H182" s="9">
        <v>100</v>
      </c>
      <c r="I182" s="9">
        <v>100</v>
      </c>
      <c r="J182" s="9">
        <v>100</v>
      </c>
      <c r="K182" s="9">
        <v>100</v>
      </c>
      <c r="L182" s="9">
        <v>100</v>
      </c>
      <c r="M182" s="9">
        <v>100</v>
      </c>
      <c r="N182" s="9">
        <v>100</v>
      </c>
      <c r="O182" s="9">
        <v>100</v>
      </c>
      <c r="P182" s="9">
        <v>100</v>
      </c>
      <c r="Q182" s="57">
        <v>100</v>
      </c>
      <c r="R182" s="59" t="s">
        <v>564</v>
      </c>
      <c r="S182" s="59">
        <f>VLOOKUP(R182,CODES!$B$1:$C$346,2,0)</f>
        <v>9101</v>
      </c>
      <c r="T182" s="59">
        <f t="shared" si="2"/>
        <v>1400</v>
      </c>
    </row>
    <row r="183" spans="2:20" x14ac:dyDescent="0.3">
      <c r="B183" s="12" t="s">
        <v>286</v>
      </c>
      <c r="C183" s="13" t="s">
        <v>288</v>
      </c>
      <c r="D183" s="9">
        <v>100</v>
      </c>
      <c r="E183" s="9">
        <v>100</v>
      </c>
      <c r="F183" s="9">
        <v>100</v>
      </c>
      <c r="G183" s="9">
        <v>100</v>
      </c>
      <c r="H183" s="9">
        <v>100</v>
      </c>
      <c r="I183" s="9">
        <v>100</v>
      </c>
      <c r="J183" s="9">
        <v>100</v>
      </c>
      <c r="K183" s="9">
        <v>100</v>
      </c>
      <c r="L183" s="9">
        <v>100</v>
      </c>
      <c r="M183" s="9">
        <v>100</v>
      </c>
      <c r="N183" s="9">
        <v>100</v>
      </c>
      <c r="O183" s="9">
        <v>100</v>
      </c>
      <c r="P183" s="9">
        <v>100</v>
      </c>
      <c r="Q183" s="57">
        <v>100</v>
      </c>
      <c r="R183" s="59" t="s">
        <v>565</v>
      </c>
      <c r="S183" s="59">
        <f>VLOOKUP(R183,CODES!$B$1:$C$346,2,0)</f>
        <v>9102</v>
      </c>
      <c r="T183" s="59">
        <f t="shared" si="2"/>
        <v>1400</v>
      </c>
    </row>
    <row r="184" spans="2:20" x14ac:dyDescent="0.3">
      <c r="B184" s="14" t="s">
        <v>286</v>
      </c>
      <c r="C184" s="15" t="s">
        <v>291</v>
      </c>
      <c r="D184" s="16">
        <v>100</v>
      </c>
      <c r="E184" s="16">
        <v>100</v>
      </c>
      <c r="F184" s="16">
        <v>100</v>
      </c>
      <c r="G184" s="16">
        <v>100</v>
      </c>
      <c r="H184" s="16">
        <v>100</v>
      </c>
      <c r="I184" s="16">
        <v>100</v>
      </c>
      <c r="J184" s="16">
        <v>100</v>
      </c>
      <c r="K184" s="16">
        <v>100</v>
      </c>
      <c r="L184" s="16">
        <v>100</v>
      </c>
      <c r="M184" s="16">
        <v>100</v>
      </c>
      <c r="N184" s="16">
        <v>100</v>
      </c>
      <c r="O184" s="16">
        <v>100</v>
      </c>
      <c r="P184" s="16">
        <v>100</v>
      </c>
      <c r="Q184" s="58">
        <v>100</v>
      </c>
      <c r="R184" s="59" t="s">
        <v>566</v>
      </c>
      <c r="S184" s="59">
        <f>VLOOKUP(R184,CODES!$B$1:$C$346,2,0)</f>
        <v>9103</v>
      </c>
      <c r="T184" s="59">
        <f t="shared" si="2"/>
        <v>1400</v>
      </c>
    </row>
    <row r="185" spans="2:20" x14ac:dyDescent="0.3">
      <c r="B185" s="14" t="s">
        <v>286</v>
      </c>
      <c r="C185" s="15" t="s">
        <v>293</v>
      </c>
      <c r="D185" s="16">
        <v>100</v>
      </c>
      <c r="E185" s="16">
        <v>100</v>
      </c>
      <c r="F185" s="16">
        <v>100</v>
      </c>
      <c r="G185" s="16">
        <v>100</v>
      </c>
      <c r="H185" s="16">
        <v>100</v>
      </c>
      <c r="I185" s="16">
        <v>100</v>
      </c>
      <c r="J185" s="16">
        <v>100</v>
      </c>
      <c r="K185" s="16">
        <v>100</v>
      </c>
      <c r="L185" s="16">
        <v>100</v>
      </c>
      <c r="M185" s="16">
        <v>100</v>
      </c>
      <c r="N185" s="16">
        <v>100</v>
      </c>
      <c r="O185" s="16">
        <v>100</v>
      </c>
      <c r="P185" s="16">
        <v>100</v>
      </c>
      <c r="Q185" s="58">
        <v>100</v>
      </c>
      <c r="R185" s="59" t="s">
        <v>567</v>
      </c>
      <c r="S185" s="59">
        <f>VLOOKUP(R185,CODES!$B$1:$C$346,2,0)</f>
        <v>9104</v>
      </c>
      <c r="T185" s="59">
        <f t="shared" si="2"/>
        <v>1400</v>
      </c>
    </row>
    <row r="186" spans="2:20" x14ac:dyDescent="0.3">
      <c r="B186" s="14" t="s">
        <v>286</v>
      </c>
      <c r="C186" s="15" t="s">
        <v>295</v>
      </c>
      <c r="D186" s="16">
        <v>100</v>
      </c>
      <c r="E186" s="16">
        <v>100</v>
      </c>
      <c r="F186" s="16">
        <v>100</v>
      </c>
      <c r="G186" s="16">
        <v>100</v>
      </c>
      <c r="H186" s="16">
        <v>100</v>
      </c>
      <c r="I186" s="16">
        <v>100</v>
      </c>
      <c r="J186" s="16">
        <v>100</v>
      </c>
      <c r="K186" s="16">
        <v>100</v>
      </c>
      <c r="L186" s="16">
        <v>100</v>
      </c>
      <c r="M186" s="16">
        <v>100</v>
      </c>
      <c r="N186" s="16">
        <v>100</v>
      </c>
      <c r="O186" s="16">
        <v>100</v>
      </c>
      <c r="P186" s="16">
        <v>100</v>
      </c>
      <c r="Q186" s="58">
        <v>100</v>
      </c>
      <c r="R186" s="59" t="s">
        <v>568</v>
      </c>
      <c r="S186" s="59">
        <f>VLOOKUP(R186,CODES!$B$1:$C$346,2,0)</f>
        <v>9105</v>
      </c>
      <c r="T186" s="59">
        <f t="shared" si="2"/>
        <v>1400</v>
      </c>
    </row>
    <row r="187" spans="2:20" x14ac:dyDescent="0.3">
      <c r="B187" s="12" t="s">
        <v>286</v>
      </c>
      <c r="C187" s="13" t="s">
        <v>296</v>
      </c>
      <c r="D187" s="9">
        <v>100</v>
      </c>
      <c r="E187" s="9">
        <v>100</v>
      </c>
      <c r="F187" s="9">
        <v>100</v>
      </c>
      <c r="G187" s="9">
        <v>100</v>
      </c>
      <c r="H187" s="9">
        <v>100</v>
      </c>
      <c r="I187" s="9">
        <v>100</v>
      </c>
      <c r="J187" s="9">
        <v>100</v>
      </c>
      <c r="K187" s="9">
        <v>100</v>
      </c>
      <c r="L187" s="9">
        <v>100</v>
      </c>
      <c r="M187" s="9">
        <v>100</v>
      </c>
      <c r="N187" s="9">
        <v>100</v>
      </c>
      <c r="O187" s="9">
        <v>100</v>
      </c>
      <c r="P187" s="9">
        <v>100</v>
      </c>
      <c r="Q187" s="57">
        <v>100</v>
      </c>
      <c r="R187" s="59" t="s">
        <v>569</v>
      </c>
      <c r="S187" s="59">
        <f>VLOOKUP(R187,CODES!$B$1:$C$346,2,0)</f>
        <v>9106</v>
      </c>
      <c r="T187" s="59">
        <f t="shared" si="2"/>
        <v>1400</v>
      </c>
    </row>
    <row r="188" spans="2:20" x14ac:dyDescent="0.3">
      <c r="B188" s="14" t="s">
        <v>286</v>
      </c>
      <c r="C188" s="15" t="s">
        <v>297</v>
      </c>
      <c r="D188" s="16">
        <v>100</v>
      </c>
      <c r="E188" s="16">
        <v>100</v>
      </c>
      <c r="F188" s="16">
        <v>100</v>
      </c>
      <c r="G188" s="16">
        <v>100</v>
      </c>
      <c r="H188" s="16">
        <v>100</v>
      </c>
      <c r="I188" s="16">
        <v>100</v>
      </c>
      <c r="J188" s="16">
        <v>100</v>
      </c>
      <c r="K188" s="16">
        <v>100</v>
      </c>
      <c r="L188" s="16">
        <v>100</v>
      </c>
      <c r="M188" s="16">
        <v>100</v>
      </c>
      <c r="N188" s="16">
        <v>100</v>
      </c>
      <c r="O188" s="16">
        <v>100</v>
      </c>
      <c r="P188" s="16">
        <v>100</v>
      </c>
      <c r="Q188" s="58">
        <v>100</v>
      </c>
      <c r="R188" s="59" t="s">
        <v>570</v>
      </c>
      <c r="S188" s="59">
        <f>VLOOKUP(R188,CODES!$B$1:$C$346,2,0)</f>
        <v>9107</v>
      </c>
      <c r="T188" s="59">
        <f t="shared" si="2"/>
        <v>1400</v>
      </c>
    </row>
    <row r="189" spans="2:20" x14ac:dyDescent="0.3">
      <c r="B189" s="12" t="s">
        <v>286</v>
      </c>
      <c r="C189" s="13" t="s">
        <v>298</v>
      </c>
      <c r="D189" s="9">
        <v>100</v>
      </c>
      <c r="E189" s="9">
        <v>100</v>
      </c>
      <c r="F189" s="9">
        <v>100</v>
      </c>
      <c r="G189" s="9">
        <v>100</v>
      </c>
      <c r="H189" s="9">
        <v>100</v>
      </c>
      <c r="I189" s="9">
        <v>100</v>
      </c>
      <c r="J189" s="9">
        <v>100</v>
      </c>
      <c r="K189" s="9">
        <v>100</v>
      </c>
      <c r="L189" s="9">
        <v>100</v>
      </c>
      <c r="M189" s="9">
        <v>100</v>
      </c>
      <c r="N189" s="9">
        <v>100</v>
      </c>
      <c r="O189" s="9">
        <v>100</v>
      </c>
      <c r="P189" s="9">
        <v>100</v>
      </c>
      <c r="Q189" s="57">
        <v>100</v>
      </c>
      <c r="R189" s="59" t="s">
        <v>571</v>
      </c>
      <c r="S189" s="59">
        <f>VLOOKUP(R189,CODES!$B$1:$C$346,2,0)</f>
        <v>9108</v>
      </c>
      <c r="T189" s="59">
        <f t="shared" si="2"/>
        <v>1400</v>
      </c>
    </row>
    <row r="190" spans="2:20" x14ac:dyDescent="0.3">
      <c r="B190" s="14" t="s">
        <v>286</v>
      </c>
      <c r="C190" s="15" t="s">
        <v>299</v>
      </c>
      <c r="D190" s="16">
        <v>100</v>
      </c>
      <c r="E190" s="16">
        <v>100</v>
      </c>
      <c r="F190" s="16">
        <v>100</v>
      </c>
      <c r="G190" s="16">
        <v>100</v>
      </c>
      <c r="H190" s="16">
        <v>100</v>
      </c>
      <c r="I190" s="16">
        <v>100</v>
      </c>
      <c r="J190" s="16">
        <v>100</v>
      </c>
      <c r="K190" s="16">
        <v>100</v>
      </c>
      <c r="L190" s="16">
        <v>100</v>
      </c>
      <c r="M190" s="16">
        <v>100</v>
      </c>
      <c r="N190" s="16">
        <v>100</v>
      </c>
      <c r="O190" s="16">
        <v>100</v>
      </c>
      <c r="P190" s="16">
        <v>100</v>
      </c>
      <c r="Q190" s="58">
        <v>100</v>
      </c>
      <c r="R190" s="59" t="s">
        <v>572</v>
      </c>
      <c r="S190" s="59">
        <f>VLOOKUP(R190,CODES!$B$1:$C$346,2,0)</f>
        <v>9109</v>
      </c>
      <c r="T190" s="59">
        <f t="shared" si="2"/>
        <v>1400</v>
      </c>
    </row>
    <row r="191" spans="2:20" x14ac:dyDescent="0.3">
      <c r="B191" s="14" t="s">
        <v>286</v>
      </c>
      <c r="C191" s="15" t="s">
        <v>303</v>
      </c>
      <c r="D191" s="16">
        <v>100</v>
      </c>
      <c r="E191" s="16">
        <v>100</v>
      </c>
      <c r="F191" s="16">
        <v>100</v>
      </c>
      <c r="G191" s="16">
        <v>100</v>
      </c>
      <c r="H191" s="16">
        <v>100</v>
      </c>
      <c r="I191" s="16">
        <v>100</v>
      </c>
      <c r="J191" s="16">
        <v>100</v>
      </c>
      <c r="K191" s="16">
        <v>100</v>
      </c>
      <c r="L191" s="16">
        <v>100</v>
      </c>
      <c r="M191" s="16">
        <v>100</v>
      </c>
      <c r="N191" s="16">
        <v>100</v>
      </c>
      <c r="O191" s="16">
        <v>100</v>
      </c>
      <c r="P191" s="16">
        <v>100</v>
      </c>
      <c r="Q191" s="58">
        <v>100</v>
      </c>
      <c r="R191" s="59" t="s">
        <v>573</v>
      </c>
      <c r="S191" s="59">
        <f>VLOOKUP(R191,CODES!$B$1:$C$346,2,0)</f>
        <v>9110</v>
      </c>
      <c r="T191" s="59">
        <f t="shared" si="2"/>
        <v>1400</v>
      </c>
    </row>
    <row r="192" spans="2:20" x14ac:dyDescent="0.3">
      <c r="B192" s="12" t="s">
        <v>286</v>
      </c>
      <c r="C192" s="13" t="s">
        <v>304</v>
      </c>
      <c r="D192" s="9">
        <v>100</v>
      </c>
      <c r="E192" s="9">
        <v>100</v>
      </c>
      <c r="F192" s="9">
        <v>100</v>
      </c>
      <c r="G192" s="9">
        <v>100</v>
      </c>
      <c r="H192" s="9">
        <v>100</v>
      </c>
      <c r="I192" s="9">
        <v>100</v>
      </c>
      <c r="J192" s="9">
        <v>100</v>
      </c>
      <c r="K192" s="9">
        <v>100</v>
      </c>
      <c r="L192" s="9">
        <v>100</v>
      </c>
      <c r="M192" s="9">
        <v>100</v>
      </c>
      <c r="N192" s="9">
        <v>100</v>
      </c>
      <c r="O192" s="9">
        <v>100</v>
      </c>
      <c r="P192" s="9">
        <v>100</v>
      </c>
      <c r="Q192" s="57">
        <v>100</v>
      </c>
      <c r="R192" s="59" t="s">
        <v>574</v>
      </c>
      <c r="S192" s="59">
        <f>VLOOKUP(R192,CODES!$B$1:$C$346,2,0)</f>
        <v>9111</v>
      </c>
      <c r="T192" s="59">
        <f t="shared" si="2"/>
        <v>1400</v>
      </c>
    </row>
    <row r="193" spans="2:20" x14ac:dyDescent="0.3">
      <c r="B193" s="14" t="s">
        <v>286</v>
      </c>
      <c r="C193" s="15" t="s">
        <v>305</v>
      </c>
      <c r="D193" s="16">
        <v>100</v>
      </c>
      <c r="E193" s="16">
        <v>100</v>
      </c>
      <c r="F193" s="16">
        <v>100</v>
      </c>
      <c r="G193" s="16">
        <v>100</v>
      </c>
      <c r="H193" s="16">
        <v>100</v>
      </c>
      <c r="I193" s="16">
        <v>100</v>
      </c>
      <c r="J193" s="16">
        <v>100</v>
      </c>
      <c r="K193" s="16">
        <v>100</v>
      </c>
      <c r="L193" s="16">
        <v>100</v>
      </c>
      <c r="M193" s="16">
        <v>100</v>
      </c>
      <c r="N193" s="16">
        <v>100</v>
      </c>
      <c r="O193" s="16">
        <v>100</v>
      </c>
      <c r="P193" s="16">
        <v>100</v>
      </c>
      <c r="Q193" s="58">
        <v>100</v>
      </c>
      <c r="R193" s="59" t="s">
        <v>575</v>
      </c>
      <c r="S193" s="59">
        <f>VLOOKUP(R193,CODES!$B$1:$C$346,2,0)</f>
        <v>9112</v>
      </c>
      <c r="T193" s="59">
        <f t="shared" si="2"/>
        <v>1400</v>
      </c>
    </row>
    <row r="194" spans="2:20" x14ac:dyDescent="0.3">
      <c r="B194" s="12" t="s">
        <v>286</v>
      </c>
      <c r="C194" s="13" t="s">
        <v>306</v>
      </c>
      <c r="D194" s="9">
        <v>100</v>
      </c>
      <c r="E194" s="9">
        <v>100</v>
      </c>
      <c r="F194" s="9">
        <v>100</v>
      </c>
      <c r="G194" s="9">
        <v>100</v>
      </c>
      <c r="H194" s="9">
        <v>100</v>
      </c>
      <c r="I194" s="9">
        <v>100</v>
      </c>
      <c r="J194" s="9">
        <v>100</v>
      </c>
      <c r="K194" s="9">
        <v>100</v>
      </c>
      <c r="L194" s="9">
        <v>100</v>
      </c>
      <c r="M194" s="9">
        <v>100</v>
      </c>
      <c r="N194" s="9">
        <v>100</v>
      </c>
      <c r="O194" s="9">
        <v>100</v>
      </c>
      <c r="P194" s="9">
        <v>100</v>
      </c>
      <c r="Q194" s="57">
        <v>100</v>
      </c>
      <c r="R194" s="59" t="s">
        <v>576</v>
      </c>
      <c r="S194" s="59">
        <f>VLOOKUP(R194,CODES!$B$1:$C$346,2,0)</f>
        <v>9113</v>
      </c>
      <c r="T194" s="59">
        <f t="shared" si="2"/>
        <v>1400</v>
      </c>
    </row>
    <row r="195" spans="2:20" x14ac:dyDescent="0.3">
      <c r="B195" s="14" t="s">
        <v>286</v>
      </c>
      <c r="C195" s="15" t="s">
        <v>307</v>
      </c>
      <c r="D195" s="16">
        <v>100</v>
      </c>
      <c r="E195" s="16">
        <v>100</v>
      </c>
      <c r="F195" s="16">
        <v>100</v>
      </c>
      <c r="G195" s="16">
        <v>100</v>
      </c>
      <c r="H195" s="16">
        <v>100</v>
      </c>
      <c r="I195" s="16">
        <v>100</v>
      </c>
      <c r="J195" s="16">
        <v>100</v>
      </c>
      <c r="K195" s="16">
        <v>100</v>
      </c>
      <c r="L195" s="16">
        <v>100</v>
      </c>
      <c r="M195" s="16">
        <v>100</v>
      </c>
      <c r="N195" s="16">
        <v>100</v>
      </c>
      <c r="O195" s="16">
        <v>100</v>
      </c>
      <c r="P195" s="16">
        <v>100</v>
      </c>
      <c r="Q195" s="58">
        <v>100</v>
      </c>
      <c r="R195" s="59" t="s">
        <v>577</v>
      </c>
      <c r="S195" s="59">
        <f>VLOOKUP(R195,CODES!$B$1:$C$346,2,0)</f>
        <v>9114</v>
      </c>
      <c r="T195" s="59">
        <f t="shared" si="2"/>
        <v>1400</v>
      </c>
    </row>
    <row r="196" spans="2:20" x14ac:dyDescent="0.3">
      <c r="B196" s="12" t="s">
        <v>286</v>
      </c>
      <c r="C196" s="13" t="s">
        <v>308</v>
      </c>
      <c r="D196" s="9">
        <v>100</v>
      </c>
      <c r="E196" s="9">
        <v>100</v>
      </c>
      <c r="F196" s="9">
        <v>100</v>
      </c>
      <c r="G196" s="9">
        <v>100</v>
      </c>
      <c r="H196" s="9">
        <v>100</v>
      </c>
      <c r="I196" s="9">
        <v>100</v>
      </c>
      <c r="J196" s="9">
        <v>100</v>
      </c>
      <c r="K196" s="9">
        <v>100</v>
      </c>
      <c r="L196" s="9">
        <v>100</v>
      </c>
      <c r="M196" s="9">
        <v>100</v>
      </c>
      <c r="N196" s="9">
        <v>100</v>
      </c>
      <c r="O196" s="9">
        <v>100</v>
      </c>
      <c r="P196" s="9">
        <v>100</v>
      </c>
      <c r="Q196" s="57">
        <v>100</v>
      </c>
      <c r="R196" s="59" t="s">
        <v>578</v>
      </c>
      <c r="S196" s="59">
        <f>VLOOKUP(R196,CODES!$B$1:$C$346,2,0)</f>
        <v>9115</v>
      </c>
      <c r="T196" s="59">
        <f t="shared" si="2"/>
        <v>1400</v>
      </c>
    </row>
    <row r="197" spans="2:20" x14ac:dyDescent="0.3">
      <c r="B197" s="14" t="s">
        <v>286</v>
      </c>
      <c r="C197" s="15" t="s">
        <v>311</v>
      </c>
      <c r="D197" s="16">
        <v>100</v>
      </c>
      <c r="E197" s="16">
        <v>100</v>
      </c>
      <c r="F197" s="16">
        <v>100</v>
      </c>
      <c r="G197" s="16">
        <v>100</v>
      </c>
      <c r="H197" s="16">
        <v>100</v>
      </c>
      <c r="I197" s="16">
        <v>100</v>
      </c>
      <c r="J197" s="16">
        <v>100</v>
      </c>
      <c r="K197" s="16">
        <v>100</v>
      </c>
      <c r="L197" s="16">
        <v>100</v>
      </c>
      <c r="M197" s="16">
        <v>100</v>
      </c>
      <c r="N197" s="16">
        <v>100</v>
      </c>
      <c r="O197" s="16">
        <v>100</v>
      </c>
      <c r="P197" s="16">
        <v>100</v>
      </c>
      <c r="Q197" s="58">
        <v>100</v>
      </c>
      <c r="R197" s="59" t="s">
        <v>579</v>
      </c>
      <c r="S197" s="59">
        <f>VLOOKUP(R197,CODES!$B$1:$C$346,2,0)</f>
        <v>9116</v>
      </c>
      <c r="T197" s="59">
        <f t="shared" si="2"/>
        <v>1400</v>
      </c>
    </row>
    <row r="198" spans="2:20" x14ac:dyDescent="0.3">
      <c r="B198" s="14" t="s">
        <v>286</v>
      </c>
      <c r="C198" s="15" t="s">
        <v>313</v>
      </c>
      <c r="D198" s="16">
        <v>100</v>
      </c>
      <c r="E198" s="16">
        <v>100</v>
      </c>
      <c r="F198" s="16">
        <v>100</v>
      </c>
      <c r="G198" s="16">
        <v>100</v>
      </c>
      <c r="H198" s="16">
        <v>100</v>
      </c>
      <c r="I198" s="16">
        <v>100</v>
      </c>
      <c r="J198" s="16">
        <v>100</v>
      </c>
      <c r="K198" s="16">
        <v>100</v>
      </c>
      <c r="L198" s="16">
        <v>100</v>
      </c>
      <c r="M198" s="16">
        <v>100</v>
      </c>
      <c r="N198" s="16">
        <v>100</v>
      </c>
      <c r="O198" s="16">
        <v>100</v>
      </c>
      <c r="P198" s="16">
        <v>100</v>
      </c>
      <c r="Q198" s="58">
        <v>100</v>
      </c>
      <c r="R198" s="59" t="s">
        <v>580</v>
      </c>
      <c r="S198" s="59">
        <f>VLOOKUP(R198,CODES!$B$1:$C$346,2,0)</f>
        <v>9117</v>
      </c>
      <c r="T198" s="59">
        <f t="shared" si="2"/>
        <v>1400</v>
      </c>
    </row>
    <row r="199" spans="2:20" x14ac:dyDescent="0.3">
      <c r="B199" s="12" t="s">
        <v>286</v>
      </c>
      <c r="C199" s="13" t="s">
        <v>314</v>
      </c>
      <c r="D199" s="9">
        <v>100</v>
      </c>
      <c r="E199" s="9">
        <v>100</v>
      </c>
      <c r="F199" s="9">
        <v>100</v>
      </c>
      <c r="G199" s="9">
        <v>100</v>
      </c>
      <c r="H199" s="9">
        <v>100</v>
      </c>
      <c r="I199" s="9">
        <v>100</v>
      </c>
      <c r="J199" s="9">
        <v>100</v>
      </c>
      <c r="K199" s="9">
        <v>100</v>
      </c>
      <c r="L199" s="9">
        <v>100</v>
      </c>
      <c r="M199" s="9">
        <v>100</v>
      </c>
      <c r="N199" s="9">
        <v>100</v>
      </c>
      <c r="O199" s="9">
        <v>100</v>
      </c>
      <c r="P199" s="9">
        <v>100</v>
      </c>
      <c r="Q199" s="57">
        <v>100</v>
      </c>
      <c r="R199" s="59" t="s">
        <v>581</v>
      </c>
      <c r="S199" s="59">
        <f>VLOOKUP(R199,CODES!$B$1:$C$346,2,0)</f>
        <v>9118</v>
      </c>
      <c r="T199" s="59">
        <f t="shared" si="2"/>
        <v>1400</v>
      </c>
    </row>
    <row r="200" spans="2:20" x14ac:dyDescent="0.3">
      <c r="B200" s="14" t="s">
        <v>286</v>
      </c>
      <c r="C200" s="15" t="s">
        <v>317</v>
      </c>
      <c r="D200" s="16">
        <v>100</v>
      </c>
      <c r="E200" s="16">
        <v>100</v>
      </c>
      <c r="F200" s="16">
        <v>100</v>
      </c>
      <c r="G200" s="16">
        <v>100</v>
      </c>
      <c r="H200" s="16">
        <v>100</v>
      </c>
      <c r="I200" s="16">
        <v>100</v>
      </c>
      <c r="J200" s="16">
        <v>100</v>
      </c>
      <c r="K200" s="16">
        <v>100</v>
      </c>
      <c r="L200" s="16">
        <v>100</v>
      </c>
      <c r="M200" s="16">
        <v>100</v>
      </c>
      <c r="N200" s="16">
        <v>100</v>
      </c>
      <c r="O200" s="16">
        <v>100</v>
      </c>
      <c r="P200" s="16">
        <v>100</v>
      </c>
      <c r="Q200" s="58">
        <v>100</v>
      </c>
      <c r="R200" s="59" t="s">
        <v>582</v>
      </c>
      <c r="S200" s="59">
        <f>VLOOKUP(R200,CODES!$B$1:$C$346,2,0)</f>
        <v>9119</v>
      </c>
      <c r="T200" s="59">
        <f t="shared" ref="T200:T263" si="3">SUM(D200:Q200)</f>
        <v>1400</v>
      </c>
    </row>
    <row r="201" spans="2:20" x14ac:dyDescent="0.3">
      <c r="B201" s="12" t="s">
        <v>286</v>
      </c>
      <c r="C201" s="13" t="s">
        <v>318</v>
      </c>
      <c r="D201" s="9">
        <v>100</v>
      </c>
      <c r="E201" s="9">
        <v>100</v>
      </c>
      <c r="F201" s="9">
        <v>100</v>
      </c>
      <c r="G201" s="9">
        <v>100</v>
      </c>
      <c r="H201" s="9">
        <v>100</v>
      </c>
      <c r="I201" s="9">
        <v>100</v>
      </c>
      <c r="J201" s="9">
        <v>100</v>
      </c>
      <c r="K201" s="9">
        <v>100</v>
      </c>
      <c r="L201" s="9">
        <v>100</v>
      </c>
      <c r="M201" s="9">
        <v>100</v>
      </c>
      <c r="N201" s="9">
        <v>100</v>
      </c>
      <c r="O201" s="9">
        <v>100</v>
      </c>
      <c r="P201" s="9">
        <v>100</v>
      </c>
      <c r="Q201" s="57">
        <v>100</v>
      </c>
      <c r="R201" s="59" t="s">
        <v>583</v>
      </c>
      <c r="S201" s="59">
        <f>VLOOKUP(R201,CODES!$B$1:$C$346,2,0)</f>
        <v>9120</v>
      </c>
      <c r="T201" s="59">
        <f t="shared" si="3"/>
        <v>1400</v>
      </c>
    </row>
    <row r="202" spans="2:20" x14ac:dyDescent="0.3">
      <c r="B202" s="14" t="s">
        <v>286</v>
      </c>
      <c r="C202" s="15" t="s">
        <v>289</v>
      </c>
      <c r="D202" s="16">
        <v>100</v>
      </c>
      <c r="E202" s="16">
        <v>100</v>
      </c>
      <c r="F202" s="16">
        <v>100</v>
      </c>
      <c r="G202" s="16">
        <v>100</v>
      </c>
      <c r="H202" s="16">
        <v>100</v>
      </c>
      <c r="I202" s="16">
        <v>100</v>
      </c>
      <c r="J202" s="16">
        <v>100</v>
      </c>
      <c r="K202" s="16">
        <v>100</v>
      </c>
      <c r="L202" s="16">
        <v>100</v>
      </c>
      <c r="M202" s="16">
        <v>100</v>
      </c>
      <c r="N202" s="16">
        <v>100</v>
      </c>
      <c r="O202" s="16">
        <v>100</v>
      </c>
      <c r="P202" s="16">
        <v>100</v>
      </c>
      <c r="Q202" s="58">
        <v>100</v>
      </c>
      <c r="R202" s="59" t="s">
        <v>584</v>
      </c>
      <c r="S202" s="59">
        <f>VLOOKUP(R202,CODES!$B$1:$C$346,2,0)</f>
        <v>9121</v>
      </c>
      <c r="T202" s="59">
        <f t="shared" si="3"/>
        <v>1400</v>
      </c>
    </row>
    <row r="203" spans="2:20" x14ac:dyDescent="0.3">
      <c r="B203" s="14" t="s">
        <v>286</v>
      </c>
      <c r="C203" s="15" t="s">
        <v>287</v>
      </c>
      <c r="D203" s="16">
        <v>100</v>
      </c>
      <c r="E203" s="16">
        <v>100</v>
      </c>
      <c r="F203" s="16">
        <v>100</v>
      </c>
      <c r="G203" s="16">
        <v>100</v>
      </c>
      <c r="H203" s="16">
        <v>100</v>
      </c>
      <c r="I203" s="16">
        <v>100</v>
      </c>
      <c r="J203" s="16">
        <v>100</v>
      </c>
      <c r="K203" s="16">
        <v>100</v>
      </c>
      <c r="L203" s="16">
        <v>100</v>
      </c>
      <c r="M203" s="16">
        <v>100</v>
      </c>
      <c r="N203" s="16">
        <v>100</v>
      </c>
      <c r="O203" s="16">
        <v>100</v>
      </c>
      <c r="P203" s="16">
        <v>100</v>
      </c>
      <c r="Q203" s="58">
        <v>100</v>
      </c>
      <c r="R203" s="59" t="s">
        <v>585</v>
      </c>
      <c r="S203" s="59">
        <f>VLOOKUP(R203,CODES!$B$1:$C$346,2,0)</f>
        <v>9201</v>
      </c>
      <c r="T203" s="59">
        <f t="shared" si="3"/>
        <v>1400</v>
      </c>
    </row>
    <row r="204" spans="2:20" x14ac:dyDescent="0.3">
      <c r="B204" s="12" t="s">
        <v>286</v>
      </c>
      <c r="C204" s="13" t="s">
        <v>290</v>
      </c>
      <c r="D204" s="9">
        <v>100</v>
      </c>
      <c r="E204" s="9">
        <v>100</v>
      </c>
      <c r="F204" s="9">
        <v>100</v>
      </c>
      <c r="G204" s="9">
        <v>100</v>
      </c>
      <c r="H204" s="9">
        <v>100</v>
      </c>
      <c r="I204" s="9">
        <v>100</v>
      </c>
      <c r="J204" s="9">
        <v>100</v>
      </c>
      <c r="K204" s="9">
        <v>100</v>
      </c>
      <c r="L204" s="9">
        <v>100</v>
      </c>
      <c r="M204" s="9">
        <v>100</v>
      </c>
      <c r="N204" s="9">
        <v>100</v>
      </c>
      <c r="O204" s="9">
        <v>100</v>
      </c>
      <c r="P204" s="9">
        <v>100</v>
      </c>
      <c r="Q204" s="57">
        <v>100</v>
      </c>
      <c r="R204" s="59" t="s">
        <v>586</v>
      </c>
      <c r="S204" s="59">
        <f>VLOOKUP(R204,CODES!$B$1:$C$346,2,0)</f>
        <v>9202</v>
      </c>
      <c r="T204" s="59">
        <f t="shared" si="3"/>
        <v>1400</v>
      </c>
    </row>
    <row r="205" spans="2:20" x14ac:dyDescent="0.3">
      <c r="B205" s="12" t="s">
        <v>286</v>
      </c>
      <c r="C205" s="13" t="s">
        <v>292</v>
      </c>
      <c r="D205" s="9">
        <v>100</v>
      </c>
      <c r="E205" s="9">
        <v>100</v>
      </c>
      <c r="F205" s="9">
        <v>100</v>
      </c>
      <c r="G205" s="9">
        <v>100</v>
      </c>
      <c r="H205" s="9">
        <v>100</v>
      </c>
      <c r="I205" s="9">
        <v>100</v>
      </c>
      <c r="J205" s="9">
        <v>100</v>
      </c>
      <c r="K205" s="9">
        <v>100</v>
      </c>
      <c r="L205" s="9">
        <v>100</v>
      </c>
      <c r="M205" s="9">
        <v>100</v>
      </c>
      <c r="N205" s="9">
        <v>100</v>
      </c>
      <c r="O205" s="9">
        <v>100</v>
      </c>
      <c r="P205" s="9">
        <v>100</v>
      </c>
      <c r="Q205" s="57">
        <v>100</v>
      </c>
      <c r="R205" s="59" t="s">
        <v>587</v>
      </c>
      <c r="S205" s="59">
        <f>VLOOKUP(R205,CODES!$B$1:$C$346,2,0)</f>
        <v>9203</v>
      </c>
      <c r="T205" s="59">
        <f t="shared" si="3"/>
        <v>1400</v>
      </c>
    </row>
    <row r="206" spans="2:20" x14ac:dyDescent="0.3">
      <c r="B206" s="12" t="s">
        <v>286</v>
      </c>
      <c r="C206" s="13" t="s">
        <v>294</v>
      </c>
      <c r="D206" s="9">
        <v>100</v>
      </c>
      <c r="E206" s="9">
        <v>100</v>
      </c>
      <c r="F206" s="9">
        <v>100</v>
      </c>
      <c r="G206" s="9">
        <v>100</v>
      </c>
      <c r="H206" s="9">
        <v>100</v>
      </c>
      <c r="I206" s="9">
        <v>100</v>
      </c>
      <c r="J206" s="9">
        <v>100</v>
      </c>
      <c r="K206" s="9">
        <v>100</v>
      </c>
      <c r="L206" s="9">
        <v>100</v>
      </c>
      <c r="M206" s="9">
        <v>100</v>
      </c>
      <c r="N206" s="9">
        <v>100</v>
      </c>
      <c r="O206" s="9">
        <v>100</v>
      </c>
      <c r="P206" s="9">
        <v>100</v>
      </c>
      <c r="Q206" s="57">
        <v>100</v>
      </c>
      <c r="R206" s="59" t="s">
        <v>588</v>
      </c>
      <c r="S206" s="59">
        <f>VLOOKUP(R206,CODES!$B$1:$C$346,2,0)</f>
        <v>9204</v>
      </c>
      <c r="T206" s="59">
        <f t="shared" si="3"/>
        <v>1400</v>
      </c>
    </row>
    <row r="207" spans="2:20" x14ac:dyDescent="0.3">
      <c r="B207" s="12" t="s">
        <v>286</v>
      </c>
      <c r="C207" s="13" t="s">
        <v>300</v>
      </c>
      <c r="D207" s="9">
        <v>100</v>
      </c>
      <c r="E207" s="9">
        <v>100</v>
      </c>
      <c r="F207" s="9">
        <v>100</v>
      </c>
      <c r="G207" s="9">
        <v>100</v>
      </c>
      <c r="H207" s="9">
        <v>100</v>
      </c>
      <c r="I207" s="9">
        <v>100</v>
      </c>
      <c r="J207" s="9">
        <v>100</v>
      </c>
      <c r="K207" s="9">
        <v>100</v>
      </c>
      <c r="L207" s="9">
        <v>100</v>
      </c>
      <c r="M207" s="9">
        <v>100</v>
      </c>
      <c r="N207" s="9">
        <v>100</v>
      </c>
      <c r="O207" s="9">
        <v>100</v>
      </c>
      <c r="P207" s="9">
        <v>100</v>
      </c>
      <c r="Q207" s="57">
        <v>100</v>
      </c>
      <c r="R207" s="59" t="s">
        <v>563</v>
      </c>
      <c r="S207" s="59">
        <f>VLOOKUP(R207,CODES!$B$1:$C$346,2,0)</f>
        <v>9205</v>
      </c>
      <c r="T207" s="59">
        <f t="shared" si="3"/>
        <v>1400</v>
      </c>
    </row>
    <row r="208" spans="2:20" x14ac:dyDescent="0.3">
      <c r="B208" s="14" t="s">
        <v>286</v>
      </c>
      <c r="C208" s="15" t="s">
        <v>301</v>
      </c>
      <c r="D208" s="16">
        <v>100</v>
      </c>
      <c r="E208" s="16">
        <v>100</v>
      </c>
      <c r="F208" s="16">
        <v>100</v>
      </c>
      <c r="G208" s="16">
        <v>100</v>
      </c>
      <c r="H208" s="16">
        <v>100</v>
      </c>
      <c r="I208" s="16">
        <v>100</v>
      </c>
      <c r="J208" s="16">
        <v>100</v>
      </c>
      <c r="K208" s="16">
        <v>100</v>
      </c>
      <c r="L208" s="16">
        <v>100</v>
      </c>
      <c r="M208" s="16">
        <v>100</v>
      </c>
      <c r="N208" s="16">
        <v>100</v>
      </c>
      <c r="O208" s="16">
        <v>100</v>
      </c>
      <c r="P208" s="16">
        <v>100</v>
      </c>
      <c r="Q208" s="58">
        <v>100</v>
      </c>
      <c r="R208" s="59" t="s">
        <v>589</v>
      </c>
      <c r="S208" s="59">
        <f>VLOOKUP(R208,CODES!$B$1:$C$346,2,0)</f>
        <v>9206</v>
      </c>
      <c r="T208" s="59">
        <f t="shared" si="3"/>
        <v>1400</v>
      </c>
    </row>
    <row r="209" spans="2:20" x14ac:dyDescent="0.3">
      <c r="B209" s="12" t="s">
        <v>286</v>
      </c>
      <c r="C209" s="13" t="s">
        <v>302</v>
      </c>
      <c r="D209" s="9">
        <v>100</v>
      </c>
      <c r="E209" s="9">
        <v>100</v>
      </c>
      <c r="F209" s="9">
        <v>100</v>
      </c>
      <c r="G209" s="9">
        <v>100</v>
      </c>
      <c r="H209" s="9">
        <v>100</v>
      </c>
      <c r="I209" s="9">
        <v>100</v>
      </c>
      <c r="J209" s="9">
        <v>100</v>
      </c>
      <c r="K209" s="9">
        <v>100</v>
      </c>
      <c r="L209" s="9">
        <v>100</v>
      </c>
      <c r="M209" s="9">
        <v>100</v>
      </c>
      <c r="N209" s="9">
        <v>100</v>
      </c>
      <c r="O209" s="9">
        <v>100</v>
      </c>
      <c r="P209" s="9">
        <v>100</v>
      </c>
      <c r="Q209" s="57">
        <v>100</v>
      </c>
      <c r="R209" s="59" t="s">
        <v>590</v>
      </c>
      <c r="S209" s="59">
        <f>VLOOKUP(R209,CODES!$B$1:$C$346,2,0)</f>
        <v>9207</v>
      </c>
      <c r="T209" s="59">
        <f t="shared" si="3"/>
        <v>1400</v>
      </c>
    </row>
    <row r="210" spans="2:20" x14ac:dyDescent="0.3">
      <c r="B210" s="14" t="s">
        <v>286</v>
      </c>
      <c r="C210" s="15" t="s">
        <v>309</v>
      </c>
      <c r="D210" s="16">
        <v>100</v>
      </c>
      <c r="E210" s="16">
        <v>100</v>
      </c>
      <c r="F210" s="16">
        <v>100</v>
      </c>
      <c r="G210" s="16">
        <v>100</v>
      </c>
      <c r="H210" s="16">
        <v>100</v>
      </c>
      <c r="I210" s="16">
        <v>100</v>
      </c>
      <c r="J210" s="16">
        <v>100</v>
      </c>
      <c r="K210" s="16">
        <v>100</v>
      </c>
      <c r="L210" s="16">
        <v>100</v>
      </c>
      <c r="M210" s="16">
        <v>100</v>
      </c>
      <c r="N210" s="16">
        <v>100</v>
      </c>
      <c r="O210" s="16">
        <v>100</v>
      </c>
      <c r="P210" s="16">
        <v>100</v>
      </c>
      <c r="Q210" s="58">
        <v>100</v>
      </c>
      <c r="R210" s="59" t="s">
        <v>591</v>
      </c>
      <c r="S210" s="59">
        <f>VLOOKUP(R210,CODES!$B$1:$C$346,2,0)</f>
        <v>9208</v>
      </c>
      <c r="T210" s="59">
        <f t="shared" si="3"/>
        <v>1400</v>
      </c>
    </row>
    <row r="211" spans="2:20" x14ac:dyDescent="0.3">
      <c r="B211" s="12" t="s">
        <v>286</v>
      </c>
      <c r="C211" s="13" t="s">
        <v>310</v>
      </c>
      <c r="D211" s="9">
        <v>100</v>
      </c>
      <c r="E211" s="9">
        <v>100</v>
      </c>
      <c r="F211" s="9">
        <v>100</v>
      </c>
      <c r="G211" s="9">
        <v>100</v>
      </c>
      <c r="H211" s="9">
        <v>100</v>
      </c>
      <c r="I211" s="9">
        <v>100</v>
      </c>
      <c r="J211" s="9">
        <v>100</v>
      </c>
      <c r="K211" s="9">
        <v>100</v>
      </c>
      <c r="L211" s="9">
        <v>100</v>
      </c>
      <c r="M211" s="9">
        <v>100</v>
      </c>
      <c r="N211" s="9">
        <v>100</v>
      </c>
      <c r="O211" s="9">
        <v>100</v>
      </c>
      <c r="P211" s="9">
        <v>100</v>
      </c>
      <c r="Q211" s="57">
        <v>100</v>
      </c>
      <c r="R211" s="59" t="s">
        <v>592</v>
      </c>
      <c r="S211" s="59">
        <f>VLOOKUP(R211,CODES!$B$1:$C$346,2,0)</f>
        <v>9209</v>
      </c>
      <c r="T211" s="59">
        <f t="shared" si="3"/>
        <v>1400</v>
      </c>
    </row>
    <row r="212" spans="2:20" x14ac:dyDescent="0.3">
      <c r="B212" s="14" t="s">
        <v>286</v>
      </c>
      <c r="C212" s="15" t="s">
        <v>315</v>
      </c>
      <c r="D212" s="16">
        <v>100</v>
      </c>
      <c r="E212" s="16">
        <v>100</v>
      </c>
      <c r="F212" s="16">
        <v>100</v>
      </c>
      <c r="G212" s="16">
        <v>100</v>
      </c>
      <c r="H212" s="16">
        <v>100</v>
      </c>
      <c r="I212" s="16">
        <v>100</v>
      </c>
      <c r="J212" s="16">
        <v>100</v>
      </c>
      <c r="K212" s="16">
        <v>100</v>
      </c>
      <c r="L212" s="16">
        <v>100</v>
      </c>
      <c r="M212" s="16">
        <v>100</v>
      </c>
      <c r="N212" s="16">
        <v>100</v>
      </c>
      <c r="O212" s="16">
        <v>100</v>
      </c>
      <c r="P212" s="16">
        <v>100</v>
      </c>
      <c r="Q212" s="58">
        <v>100</v>
      </c>
      <c r="R212" s="59" t="s">
        <v>593</v>
      </c>
      <c r="S212" s="59">
        <f>VLOOKUP(R212,CODES!$B$1:$C$346,2,0)</f>
        <v>9210</v>
      </c>
      <c r="T212" s="59">
        <f t="shared" si="3"/>
        <v>1400</v>
      </c>
    </row>
    <row r="213" spans="2:20" x14ac:dyDescent="0.3">
      <c r="B213" s="12" t="s">
        <v>286</v>
      </c>
      <c r="C213" s="13" t="s">
        <v>316</v>
      </c>
      <c r="D213" s="9">
        <v>100</v>
      </c>
      <c r="E213" s="9">
        <v>100</v>
      </c>
      <c r="F213" s="9">
        <v>100</v>
      </c>
      <c r="G213" s="9">
        <v>100</v>
      </c>
      <c r="H213" s="9">
        <v>100</v>
      </c>
      <c r="I213" s="9">
        <v>100</v>
      </c>
      <c r="J213" s="9">
        <v>100</v>
      </c>
      <c r="K213" s="9">
        <v>100</v>
      </c>
      <c r="L213" s="9">
        <v>100</v>
      </c>
      <c r="M213" s="9">
        <v>100</v>
      </c>
      <c r="N213" s="9">
        <v>100</v>
      </c>
      <c r="O213" s="9">
        <v>100</v>
      </c>
      <c r="P213" s="9">
        <v>100</v>
      </c>
      <c r="Q213" s="57">
        <v>100</v>
      </c>
      <c r="R213" s="59" t="s">
        <v>594</v>
      </c>
      <c r="S213" s="59">
        <f>VLOOKUP(R213,CODES!$B$1:$C$346,2,0)</f>
        <v>9211</v>
      </c>
      <c r="T213" s="59">
        <f t="shared" si="3"/>
        <v>1400</v>
      </c>
    </row>
    <row r="214" spans="2:20" x14ac:dyDescent="0.3">
      <c r="B214" s="12" t="s">
        <v>319</v>
      </c>
      <c r="C214" s="13" t="s">
        <v>337</v>
      </c>
      <c r="D214" s="9">
        <v>100</v>
      </c>
      <c r="E214" s="9">
        <v>100</v>
      </c>
      <c r="F214" s="9">
        <v>100</v>
      </c>
      <c r="G214" s="9">
        <v>100</v>
      </c>
      <c r="H214" s="9">
        <v>100</v>
      </c>
      <c r="I214" s="9">
        <v>100</v>
      </c>
      <c r="J214" s="9">
        <v>100</v>
      </c>
      <c r="K214" s="9">
        <v>100</v>
      </c>
      <c r="L214" s="9">
        <v>100</v>
      </c>
      <c r="M214" s="9">
        <v>100</v>
      </c>
      <c r="N214" s="9">
        <v>100</v>
      </c>
      <c r="O214" s="9">
        <v>100</v>
      </c>
      <c r="P214" s="9">
        <v>100</v>
      </c>
      <c r="Q214" s="57">
        <v>100</v>
      </c>
      <c r="R214" s="59" t="s">
        <v>595</v>
      </c>
      <c r="S214" s="59">
        <f>VLOOKUP(R214,CODES!$B$1:$C$346,2,0)</f>
        <v>10101</v>
      </c>
      <c r="T214" s="59">
        <f t="shared" si="3"/>
        <v>1400</v>
      </c>
    </row>
    <row r="215" spans="2:20" x14ac:dyDescent="0.3">
      <c r="B215" s="12" t="s">
        <v>319</v>
      </c>
      <c r="C215" s="13" t="s">
        <v>321</v>
      </c>
      <c r="D215" s="9">
        <v>100</v>
      </c>
      <c r="E215" s="9">
        <v>100</v>
      </c>
      <c r="F215" s="9">
        <v>100</v>
      </c>
      <c r="G215" s="9">
        <v>100</v>
      </c>
      <c r="H215" s="9">
        <v>100</v>
      </c>
      <c r="I215" s="9">
        <v>100</v>
      </c>
      <c r="J215" s="9">
        <v>100</v>
      </c>
      <c r="K215" s="9">
        <v>100</v>
      </c>
      <c r="L215" s="9">
        <v>100</v>
      </c>
      <c r="M215" s="9">
        <v>100</v>
      </c>
      <c r="N215" s="9">
        <v>100</v>
      </c>
      <c r="O215" s="9">
        <v>100</v>
      </c>
      <c r="P215" s="9">
        <v>100</v>
      </c>
      <c r="Q215" s="57">
        <v>100</v>
      </c>
      <c r="R215" s="59" t="s">
        <v>596</v>
      </c>
      <c r="S215" s="59">
        <f>VLOOKUP(R215,CODES!$B$1:$C$346,2,0)</f>
        <v>10102</v>
      </c>
      <c r="T215" s="59">
        <f t="shared" si="3"/>
        <v>1400</v>
      </c>
    </row>
    <row r="216" spans="2:20" x14ac:dyDescent="0.3">
      <c r="B216" s="12" t="s">
        <v>319</v>
      </c>
      <c r="C216" s="13" t="s">
        <v>325</v>
      </c>
      <c r="D216" s="9">
        <v>100</v>
      </c>
      <c r="E216" s="9">
        <v>100</v>
      </c>
      <c r="F216" s="9">
        <v>100</v>
      </c>
      <c r="G216" s="9">
        <v>100</v>
      </c>
      <c r="H216" s="9">
        <v>100</v>
      </c>
      <c r="I216" s="9">
        <v>100</v>
      </c>
      <c r="J216" s="9">
        <v>100</v>
      </c>
      <c r="K216" s="9">
        <v>100</v>
      </c>
      <c r="L216" s="9">
        <v>100</v>
      </c>
      <c r="M216" s="9">
        <v>100</v>
      </c>
      <c r="N216" s="9">
        <v>100</v>
      </c>
      <c r="O216" s="9">
        <v>100</v>
      </c>
      <c r="P216" s="9">
        <v>0</v>
      </c>
      <c r="Q216" s="57">
        <v>0</v>
      </c>
      <c r="R216" s="59" t="s">
        <v>597</v>
      </c>
      <c r="S216" s="59">
        <f>VLOOKUP(R216,CODES!$B$1:$C$346,2,0)</f>
        <v>10103</v>
      </c>
      <c r="T216" s="59">
        <f t="shared" si="3"/>
        <v>1200</v>
      </c>
    </row>
    <row r="217" spans="2:20" x14ac:dyDescent="0.3">
      <c r="B217" s="14" t="s">
        <v>319</v>
      </c>
      <c r="C217" s="15" t="s">
        <v>328</v>
      </c>
      <c r="D217" s="16">
        <v>100</v>
      </c>
      <c r="E217" s="16">
        <v>100</v>
      </c>
      <c r="F217" s="16">
        <v>100</v>
      </c>
      <c r="G217" s="16">
        <v>100</v>
      </c>
      <c r="H217" s="16">
        <v>100</v>
      </c>
      <c r="I217" s="16">
        <v>100</v>
      </c>
      <c r="J217" s="16">
        <v>100</v>
      </c>
      <c r="K217" s="16">
        <v>100</v>
      </c>
      <c r="L217" s="16">
        <v>100</v>
      </c>
      <c r="M217" s="16">
        <v>100</v>
      </c>
      <c r="N217" s="16">
        <v>100</v>
      </c>
      <c r="O217" s="16">
        <v>100</v>
      </c>
      <c r="P217" s="16">
        <v>100</v>
      </c>
      <c r="Q217" s="58">
        <v>100</v>
      </c>
      <c r="R217" s="59" t="s">
        <v>598</v>
      </c>
      <c r="S217" s="59">
        <f>VLOOKUP(R217,CODES!$B$1:$C$346,2,0)</f>
        <v>10104</v>
      </c>
      <c r="T217" s="59">
        <f t="shared" si="3"/>
        <v>1400</v>
      </c>
    </row>
    <row r="218" spans="2:20" x14ac:dyDescent="0.3">
      <c r="B218" s="12" t="s">
        <v>319</v>
      </c>
      <c r="C218" s="13" t="s">
        <v>329</v>
      </c>
      <c r="D218" s="9">
        <v>100</v>
      </c>
      <c r="E218" s="9">
        <v>100</v>
      </c>
      <c r="F218" s="9">
        <v>100</v>
      </c>
      <c r="G218" s="9">
        <v>100</v>
      </c>
      <c r="H218" s="9">
        <v>100</v>
      </c>
      <c r="I218" s="9">
        <v>100</v>
      </c>
      <c r="J218" s="9">
        <v>100</v>
      </c>
      <c r="K218" s="9">
        <v>100</v>
      </c>
      <c r="L218" s="9">
        <v>100</v>
      </c>
      <c r="M218" s="9">
        <v>100</v>
      </c>
      <c r="N218" s="9">
        <v>100</v>
      </c>
      <c r="O218" s="9">
        <v>100</v>
      </c>
      <c r="P218" s="9">
        <v>100</v>
      </c>
      <c r="Q218" s="57">
        <v>100</v>
      </c>
      <c r="R218" s="59" t="s">
        <v>599</v>
      </c>
      <c r="S218" s="59">
        <f>VLOOKUP(R218,CODES!$B$1:$C$346,2,0)</f>
        <v>10105</v>
      </c>
      <c r="T218" s="59">
        <f t="shared" si="3"/>
        <v>1400</v>
      </c>
    </row>
    <row r="219" spans="2:20" x14ac:dyDescent="0.3">
      <c r="B219" s="12" t="s">
        <v>319</v>
      </c>
      <c r="C219" s="13" t="s">
        <v>333</v>
      </c>
      <c r="D219" s="9">
        <v>100</v>
      </c>
      <c r="E219" s="9">
        <v>100</v>
      </c>
      <c r="F219" s="9">
        <v>100</v>
      </c>
      <c r="G219" s="9">
        <v>100</v>
      </c>
      <c r="H219" s="9">
        <v>100</v>
      </c>
      <c r="I219" s="9">
        <v>100</v>
      </c>
      <c r="J219" s="9">
        <v>100</v>
      </c>
      <c r="K219" s="9">
        <v>100</v>
      </c>
      <c r="L219" s="9">
        <v>100</v>
      </c>
      <c r="M219" s="9">
        <v>100</v>
      </c>
      <c r="N219" s="9">
        <v>100</v>
      </c>
      <c r="O219" s="9">
        <v>100</v>
      </c>
      <c r="P219" s="9">
        <v>100</v>
      </c>
      <c r="Q219" s="57">
        <v>100</v>
      </c>
      <c r="R219" s="59" t="s">
        <v>600</v>
      </c>
      <c r="S219" s="59">
        <f>VLOOKUP(R219,CODES!$B$1:$C$346,2,0)</f>
        <v>10106</v>
      </c>
      <c r="T219" s="59">
        <f t="shared" si="3"/>
        <v>1400</v>
      </c>
    </row>
    <row r="220" spans="2:20" x14ac:dyDescent="0.3">
      <c r="B220" s="14" t="s">
        <v>319</v>
      </c>
      <c r="C220" s="15" t="s">
        <v>332</v>
      </c>
      <c r="D220" s="16">
        <v>100</v>
      </c>
      <c r="E220" s="16">
        <v>100</v>
      </c>
      <c r="F220" s="16">
        <v>100</v>
      </c>
      <c r="G220" s="16">
        <v>100</v>
      </c>
      <c r="H220" s="16">
        <v>100</v>
      </c>
      <c r="I220" s="16">
        <v>100</v>
      </c>
      <c r="J220" s="16">
        <v>100</v>
      </c>
      <c r="K220" s="16">
        <v>100</v>
      </c>
      <c r="L220" s="16">
        <v>100</v>
      </c>
      <c r="M220" s="16">
        <v>100</v>
      </c>
      <c r="N220" s="16">
        <v>100</v>
      </c>
      <c r="O220" s="16">
        <v>100</v>
      </c>
      <c r="P220" s="16">
        <v>100</v>
      </c>
      <c r="Q220" s="58">
        <v>100</v>
      </c>
      <c r="R220" s="59" t="s">
        <v>601</v>
      </c>
      <c r="S220" s="59">
        <f>VLOOKUP(R220,CODES!$B$1:$C$346,2,0)</f>
        <v>10107</v>
      </c>
      <c r="T220" s="59">
        <f t="shared" si="3"/>
        <v>1400</v>
      </c>
    </row>
    <row r="221" spans="2:20" x14ac:dyDescent="0.3">
      <c r="B221" s="14" t="s">
        <v>319</v>
      </c>
      <c r="C221" s="15" t="s">
        <v>334</v>
      </c>
      <c r="D221" s="16">
        <v>100</v>
      </c>
      <c r="E221" s="16">
        <v>100</v>
      </c>
      <c r="F221" s="16">
        <v>100</v>
      </c>
      <c r="G221" s="16">
        <v>100</v>
      </c>
      <c r="H221" s="16">
        <v>100</v>
      </c>
      <c r="I221" s="16">
        <v>100</v>
      </c>
      <c r="J221" s="16">
        <v>100</v>
      </c>
      <c r="K221" s="16">
        <v>100</v>
      </c>
      <c r="L221" s="16">
        <v>100</v>
      </c>
      <c r="M221" s="16">
        <v>100</v>
      </c>
      <c r="N221" s="16">
        <v>100</v>
      </c>
      <c r="O221" s="16">
        <v>100</v>
      </c>
      <c r="P221" s="16">
        <v>100</v>
      </c>
      <c r="Q221" s="58">
        <v>100</v>
      </c>
      <c r="R221" s="59" t="s">
        <v>602</v>
      </c>
      <c r="S221" s="59">
        <f>VLOOKUP(R221,CODES!$B$1:$C$346,2,0)</f>
        <v>10108</v>
      </c>
      <c r="T221" s="59">
        <f t="shared" si="3"/>
        <v>1400</v>
      </c>
    </row>
    <row r="222" spans="2:20" x14ac:dyDescent="0.3">
      <c r="B222" s="12" t="s">
        <v>319</v>
      </c>
      <c r="C222" s="13" t="s">
        <v>339</v>
      </c>
      <c r="D222" s="9">
        <v>100</v>
      </c>
      <c r="E222" s="9">
        <v>100</v>
      </c>
      <c r="F222" s="9">
        <v>100</v>
      </c>
      <c r="G222" s="9">
        <v>100</v>
      </c>
      <c r="H222" s="9">
        <v>100</v>
      </c>
      <c r="I222" s="9">
        <v>100</v>
      </c>
      <c r="J222" s="9">
        <v>100</v>
      </c>
      <c r="K222" s="9">
        <v>100</v>
      </c>
      <c r="L222" s="9">
        <v>100</v>
      </c>
      <c r="M222" s="9">
        <v>100</v>
      </c>
      <c r="N222" s="9">
        <v>100</v>
      </c>
      <c r="O222" s="9">
        <v>100</v>
      </c>
      <c r="P222" s="9">
        <v>100</v>
      </c>
      <c r="Q222" s="57">
        <v>100</v>
      </c>
      <c r="R222" s="59" t="s">
        <v>603</v>
      </c>
      <c r="S222" s="59">
        <f>VLOOKUP(R222,CODES!$B$1:$C$346,2,0)</f>
        <v>10109</v>
      </c>
      <c r="T222" s="59">
        <f t="shared" si="3"/>
        <v>1400</v>
      </c>
    </row>
    <row r="223" spans="2:20" x14ac:dyDescent="0.3">
      <c r="B223" s="14" t="s">
        <v>319</v>
      </c>
      <c r="C223" s="15" t="s">
        <v>322</v>
      </c>
      <c r="D223" s="16">
        <v>100</v>
      </c>
      <c r="E223" s="16">
        <v>100</v>
      </c>
      <c r="F223" s="16">
        <v>100</v>
      </c>
      <c r="G223" s="16">
        <v>100</v>
      </c>
      <c r="H223" s="16">
        <v>100</v>
      </c>
      <c r="I223" s="16">
        <v>100</v>
      </c>
      <c r="J223" s="16">
        <v>100</v>
      </c>
      <c r="K223" s="16">
        <v>100</v>
      </c>
      <c r="L223" s="16">
        <v>100</v>
      </c>
      <c r="M223" s="16">
        <v>100</v>
      </c>
      <c r="N223" s="16">
        <v>100</v>
      </c>
      <c r="O223" s="16">
        <v>100</v>
      </c>
      <c r="P223" s="16">
        <v>100</v>
      </c>
      <c r="Q223" s="58">
        <v>100</v>
      </c>
      <c r="R223" s="59" t="s">
        <v>604</v>
      </c>
      <c r="S223" s="59">
        <f>VLOOKUP(R223,CODES!$B$1:$C$346,2,0)</f>
        <v>10201</v>
      </c>
      <c r="T223" s="59">
        <f t="shared" si="3"/>
        <v>1400</v>
      </c>
    </row>
    <row r="224" spans="2:20" x14ac:dyDescent="0.3">
      <c r="B224" s="14" t="s">
        <v>319</v>
      </c>
      <c r="C224" s="15" t="s">
        <v>320</v>
      </c>
      <c r="D224" s="16">
        <v>100</v>
      </c>
      <c r="E224" s="16">
        <v>100</v>
      </c>
      <c r="F224" s="16">
        <v>100</v>
      </c>
      <c r="G224" s="16">
        <v>100</v>
      </c>
      <c r="H224" s="16">
        <v>100</v>
      </c>
      <c r="I224" s="16">
        <v>100</v>
      </c>
      <c r="J224" s="16">
        <v>100</v>
      </c>
      <c r="K224" s="16">
        <v>100</v>
      </c>
      <c r="L224" s="16">
        <v>100</v>
      </c>
      <c r="M224" s="16">
        <v>100</v>
      </c>
      <c r="N224" s="16">
        <v>100</v>
      </c>
      <c r="O224" s="16">
        <v>100</v>
      </c>
      <c r="P224" s="16">
        <v>100</v>
      </c>
      <c r="Q224" s="58">
        <v>100</v>
      </c>
      <c r="R224" s="59" t="s">
        <v>605</v>
      </c>
      <c r="S224" s="59">
        <f>VLOOKUP(R224,CODES!$B$1:$C$346,2,0)</f>
        <v>10202</v>
      </c>
      <c r="T224" s="59">
        <f t="shared" si="3"/>
        <v>1400</v>
      </c>
    </row>
    <row r="225" spans="2:20" x14ac:dyDescent="0.3">
      <c r="B225" s="14" t="s">
        <v>319</v>
      </c>
      <c r="C225" s="15" t="s">
        <v>324</v>
      </c>
      <c r="D225" s="16">
        <v>100</v>
      </c>
      <c r="E225" s="16">
        <v>100</v>
      </c>
      <c r="F225" s="16">
        <v>100</v>
      </c>
      <c r="G225" s="16">
        <v>100</v>
      </c>
      <c r="H225" s="16">
        <v>100</v>
      </c>
      <c r="I225" s="16">
        <v>100</v>
      </c>
      <c r="J225" s="16">
        <v>100</v>
      </c>
      <c r="K225" s="16">
        <v>100</v>
      </c>
      <c r="L225" s="16">
        <v>100</v>
      </c>
      <c r="M225" s="16">
        <v>100</v>
      </c>
      <c r="N225" s="16">
        <v>100</v>
      </c>
      <c r="O225" s="16">
        <v>100</v>
      </c>
      <c r="P225" s="16">
        <v>100</v>
      </c>
      <c r="Q225" s="58">
        <v>100</v>
      </c>
      <c r="R225" s="59" t="s">
        <v>606</v>
      </c>
      <c r="S225" s="59">
        <f>VLOOKUP(R225,CODES!$B$1:$C$346,2,0)</f>
        <v>10203</v>
      </c>
      <c r="T225" s="59">
        <f t="shared" si="3"/>
        <v>1400</v>
      </c>
    </row>
    <row r="226" spans="2:20" x14ac:dyDescent="0.3">
      <c r="B226" s="14" t="s">
        <v>319</v>
      </c>
      <c r="C226" s="15" t="s">
        <v>326</v>
      </c>
      <c r="D226" s="16">
        <v>100</v>
      </c>
      <c r="E226" s="16">
        <v>100</v>
      </c>
      <c r="F226" s="16">
        <v>100</v>
      </c>
      <c r="G226" s="16">
        <v>100</v>
      </c>
      <c r="H226" s="16">
        <v>100</v>
      </c>
      <c r="I226" s="16">
        <v>100</v>
      </c>
      <c r="J226" s="16">
        <v>100</v>
      </c>
      <c r="K226" s="16">
        <v>100</v>
      </c>
      <c r="L226" s="16">
        <v>100</v>
      </c>
      <c r="M226" s="16">
        <v>100</v>
      </c>
      <c r="N226" s="16">
        <v>100</v>
      </c>
      <c r="O226" s="16">
        <v>100</v>
      </c>
      <c r="P226" s="16">
        <v>100</v>
      </c>
      <c r="Q226" s="58">
        <v>100</v>
      </c>
      <c r="R226" s="59" t="s">
        <v>607</v>
      </c>
      <c r="S226" s="59">
        <f>VLOOKUP(R226,CODES!$B$1:$C$346,2,0)</f>
        <v>10204</v>
      </c>
      <c r="T226" s="59">
        <f t="shared" si="3"/>
        <v>1400</v>
      </c>
    </row>
    <row r="227" spans="2:20" x14ac:dyDescent="0.3">
      <c r="B227" s="12" t="s">
        <v>319</v>
      </c>
      <c r="C227" s="13" t="s">
        <v>327</v>
      </c>
      <c r="D227" s="9">
        <v>100</v>
      </c>
      <c r="E227" s="9">
        <v>100</v>
      </c>
      <c r="F227" s="9">
        <v>100</v>
      </c>
      <c r="G227" s="9">
        <v>100</v>
      </c>
      <c r="H227" s="9">
        <v>100</v>
      </c>
      <c r="I227" s="9">
        <v>100</v>
      </c>
      <c r="J227" s="9">
        <v>100</v>
      </c>
      <c r="K227" s="9">
        <v>100</v>
      </c>
      <c r="L227" s="9">
        <v>100</v>
      </c>
      <c r="M227" s="9">
        <v>100</v>
      </c>
      <c r="N227" s="9">
        <v>100</v>
      </c>
      <c r="O227" s="9">
        <v>100</v>
      </c>
      <c r="P227" s="9">
        <v>100</v>
      </c>
      <c r="Q227" s="57">
        <v>100</v>
      </c>
      <c r="R227" s="59" t="s">
        <v>608</v>
      </c>
      <c r="S227" s="59">
        <f>VLOOKUP(R227,CODES!$B$1:$C$346,2,0)</f>
        <v>10205</v>
      </c>
      <c r="T227" s="59">
        <f t="shared" si="3"/>
        <v>1400</v>
      </c>
    </row>
    <row r="228" spans="2:20" x14ac:dyDescent="0.3">
      <c r="B228" s="14" t="s">
        <v>319</v>
      </c>
      <c r="C228" s="15" t="s">
        <v>340</v>
      </c>
      <c r="D228" s="16">
        <v>100</v>
      </c>
      <c r="E228" s="16">
        <v>100</v>
      </c>
      <c r="F228" s="16">
        <v>100</v>
      </c>
      <c r="G228" s="16">
        <v>100</v>
      </c>
      <c r="H228" s="16">
        <v>100</v>
      </c>
      <c r="I228" s="16">
        <v>100</v>
      </c>
      <c r="J228" s="16">
        <v>100</v>
      </c>
      <c r="K228" s="16">
        <v>100</v>
      </c>
      <c r="L228" s="16">
        <v>100</v>
      </c>
      <c r="M228" s="16">
        <v>100</v>
      </c>
      <c r="N228" s="16">
        <v>100</v>
      </c>
      <c r="O228" s="16">
        <v>100</v>
      </c>
      <c r="P228" s="16">
        <v>100</v>
      </c>
      <c r="Q228" s="58">
        <v>100</v>
      </c>
      <c r="R228" s="59" t="s">
        <v>609</v>
      </c>
      <c r="S228" s="59">
        <f>VLOOKUP(R228,CODES!$B$1:$C$346,2,0)</f>
        <v>10206</v>
      </c>
      <c r="T228" s="59">
        <f t="shared" si="3"/>
        <v>1400</v>
      </c>
    </row>
    <row r="229" spans="2:20" x14ac:dyDescent="0.3">
      <c r="B229" s="12" t="s">
        <v>319</v>
      </c>
      <c r="C229" s="13" t="s">
        <v>343</v>
      </c>
      <c r="D229" s="9">
        <v>100</v>
      </c>
      <c r="E229" s="9">
        <v>100</v>
      </c>
      <c r="F229" s="9">
        <v>100</v>
      </c>
      <c r="G229" s="9">
        <v>100</v>
      </c>
      <c r="H229" s="9">
        <v>100</v>
      </c>
      <c r="I229" s="9">
        <v>100</v>
      </c>
      <c r="J229" s="9">
        <v>100</v>
      </c>
      <c r="K229" s="9">
        <v>100</v>
      </c>
      <c r="L229" s="9">
        <v>0</v>
      </c>
      <c r="M229" s="9">
        <v>0</v>
      </c>
      <c r="N229" s="9">
        <v>0</v>
      </c>
      <c r="O229" s="9">
        <v>0</v>
      </c>
      <c r="P229" s="9">
        <v>0</v>
      </c>
      <c r="Q229" s="57">
        <v>0</v>
      </c>
      <c r="R229" s="59" t="s">
        <v>610</v>
      </c>
      <c r="S229" s="59">
        <f>VLOOKUP(R229,CODES!$B$1:$C$346,2,0)</f>
        <v>10207</v>
      </c>
      <c r="T229" s="59">
        <f t="shared" si="3"/>
        <v>800</v>
      </c>
    </row>
    <row r="230" spans="2:20" x14ac:dyDescent="0.3">
      <c r="B230" s="14" t="s">
        <v>319</v>
      </c>
      <c r="C230" s="15" t="s">
        <v>344</v>
      </c>
      <c r="D230" s="16">
        <v>100</v>
      </c>
      <c r="E230" s="16">
        <v>100</v>
      </c>
      <c r="F230" s="16">
        <v>100</v>
      </c>
      <c r="G230" s="16">
        <v>100</v>
      </c>
      <c r="H230" s="16">
        <v>100</v>
      </c>
      <c r="I230" s="16">
        <v>100</v>
      </c>
      <c r="J230" s="16">
        <v>100</v>
      </c>
      <c r="K230" s="16">
        <v>100</v>
      </c>
      <c r="L230" s="16">
        <v>100</v>
      </c>
      <c r="M230" s="16">
        <v>100</v>
      </c>
      <c r="N230" s="16">
        <v>100</v>
      </c>
      <c r="O230" s="16">
        <v>100</v>
      </c>
      <c r="P230" s="16">
        <v>100</v>
      </c>
      <c r="Q230" s="58">
        <v>100</v>
      </c>
      <c r="R230" s="59" t="s">
        <v>611</v>
      </c>
      <c r="S230" s="59">
        <f>VLOOKUP(R230,CODES!$B$1:$C$346,2,0)</f>
        <v>10208</v>
      </c>
      <c r="T230" s="59">
        <f t="shared" si="3"/>
        <v>1400</v>
      </c>
    </row>
    <row r="231" spans="2:20" x14ac:dyDescent="0.3">
      <c r="B231" s="12" t="s">
        <v>319</v>
      </c>
      <c r="C231" s="13" t="s">
        <v>345</v>
      </c>
      <c r="D231" s="9">
        <v>100</v>
      </c>
      <c r="E231" s="9">
        <v>100</v>
      </c>
      <c r="F231" s="9">
        <v>100</v>
      </c>
      <c r="G231" s="9">
        <v>100</v>
      </c>
      <c r="H231" s="9">
        <v>100</v>
      </c>
      <c r="I231" s="9">
        <v>100</v>
      </c>
      <c r="J231" s="9">
        <v>100</v>
      </c>
      <c r="K231" s="9">
        <v>100</v>
      </c>
      <c r="L231" s="9">
        <v>100</v>
      </c>
      <c r="M231" s="9">
        <v>100</v>
      </c>
      <c r="N231" s="9">
        <v>100</v>
      </c>
      <c r="O231" s="9">
        <v>100</v>
      </c>
      <c r="P231" s="9">
        <v>100</v>
      </c>
      <c r="Q231" s="57">
        <v>100</v>
      </c>
      <c r="R231" s="59" t="s">
        <v>612</v>
      </c>
      <c r="S231" s="59">
        <f>VLOOKUP(R231,CODES!$B$1:$C$346,2,0)</f>
        <v>10209</v>
      </c>
      <c r="T231" s="59">
        <f t="shared" si="3"/>
        <v>1400</v>
      </c>
    </row>
    <row r="232" spans="2:20" x14ac:dyDescent="0.3">
      <c r="B232" s="14" t="s">
        <v>319</v>
      </c>
      <c r="C232" s="15" t="s">
        <v>346</v>
      </c>
      <c r="D232" s="16">
        <v>100</v>
      </c>
      <c r="E232" s="16">
        <v>100</v>
      </c>
      <c r="F232" s="16">
        <v>100</v>
      </c>
      <c r="G232" s="16">
        <v>100</v>
      </c>
      <c r="H232" s="16">
        <v>100</v>
      </c>
      <c r="I232" s="16">
        <v>100</v>
      </c>
      <c r="J232" s="16">
        <v>100</v>
      </c>
      <c r="K232" s="16">
        <v>100</v>
      </c>
      <c r="L232" s="16">
        <v>100</v>
      </c>
      <c r="M232" s="16">
        <v>100</v>
      </c>
      <c r="N232" s="16">
        <v>100</v>
      </c>
      <c r="O232" s="16">
        <v>100</v>
      </c>
      <c r="P232" s="16">
        <v>100</v>
      </c>
      <c r="Q232" s="58">
        <v>100</v>
      </c>
      <c r="R232" s="59" t="s">
        <v>613</v>
      </c>
      <c r="S232" s="59">
        <f>VLOOKUP(R232,CODES!$B$1:$C$346,2,0)</f>
        <v>10210</v>
      </c>
      <c r="T232" s="59">
        <f t="shared" si="3"/>
        <v>1400</v>
      </c>
    </row>
    <row r="233" spans="2:20" x14ac:dyDescent="0.3">
      <c r="B233" s="12" t="s">
        <v>319</v>
      </c>
      <c r="C233" s="13" t="s">
        <v>335</v>
      </c>
      <c r="D233" s="9">
        <v>100</v>
      </c>
      <c r="E233" s="9">
        <v>100</v>
      </c>
      <c r="F233" s="9">
        <v>100</v>
      </c>
      <c r="G233" s="9">
        <v>100</v>
      </c>
      <c r="H233" s="9">
        <v>100</v>
      </c>
      <c r="I233" s="9">
        <v>100</v>
      </c>
      <c r="J233" s="9">
        <v>100</v>
      </c>
      <c r="K233" s="9">
        <v>100</v>
      </c>
      <c r="L233" s="9">
        <v>100</v>
      </c>
      <c r="M233" s="9">
        <v>100</v>
      </c>
      <c r="N233" s="9">
        <v>100</v>
      </c>
      <c r="O233" s="9">
        <v>100</v>
      </c>
      <c r="P233" s="9">
        <v>100</v>
      </c>
      <c r="Q233" s="57">
        <v>100</v>
      </c>
      <c r="R233" s="59" t="s">
        <v>614</v>
      </c>
      <c r="S233" s="59">
        <f>VLOOKUP(R233,CODES!$B$1:$C$346,2,0)</f>
        <v>10301</v>
      </c>
      <c r="T233" s="59">
        <f t="shared" si="3"/>
        <v>1400</v>
      </c>
    </row>
    <row r="234" spans="2:20" x14ac:dyDescent="0.3">
      <c r="B234" s="14" t="s">
        <v>319</v>
      </c>
      <c r="C234" s="15" t="s">
        <v>338</v>
      </c>
      <c r="D234" s="16">
        <v>100</v>
      </c>
      <c r="E234" s="16">
        <v>100</v>
      </c>
      <c r="F234" s="16">
        <v>100</v>
      </c>
      <c r="G234" s="16">
        <v>100</v>
      </c>
      <c r="H234" s="16">
        <v>100</v>
      </c>
      <c r="I234" s="16">
        <v>100</v>
      </c>
      <c r="J234" s="16">
        <v>100</v>
      </c>
      <c r="K234" s="16">
        <v>100</v>
      </c>
      <c r="L234" s="16">
        <v>100</v>
      </c>
      <c r="M234" s="16">
        <v>100</v>
      </c>
      <c r="N234" s="16">
        <v>100</v>
      </c>
      <c r="O234" s="16">
        <v>100</v>
      </c>
      <c r="P234" s="16">
        <v>100</v>
      </c>
      <c r="Q234" s="58">
        <v>100</v>
      </c>
      <c r="R234" s="59" t="s">
        <v>615</v>
      </c>
      <c r="S234" s="59">
        <f>VLOOKUP(R234,CODES!$B$1:$C$346,2,0)</f>
        <v>10302</v>
      </c>
      <c r="T234" s="59">
        <f t="shared" si="3"/>
        <v>1400</v>
      </c>
    </row>
    <row r="235" spans="2:20" x14ac:dyDescent="0.3">
      <c r="B235" s="12" t="s">
        <v>319</v>
      </c>
      <c r="C235" s="13" t="s">
        <v>341</v>
      </c>
      <c r="D235" s="9">
        <v>100</v>
      </c>
      <c r="E235" s="9">
        <v>100</v>
      </c>
      <c r="F235" s="9">
        <v>100</v>
      </c>
      <c r="G235" s="9">
        <v>100</v>
      </c>
      <c r="H235" s="9">
        <v>100</v>
      </c>
      <c r="I235" s="9">
        <v>100</v>
      </c>
      <c r="J235" s="9">
        <v>100</v>
      </c>
      <c r="K235" s="9">
        <v>100</v>
      </c>
      <c r="L235" s="9">
        <v>100</v>
      </c>
      <c r="M235" s="9">
        <v>100</v>
      </c>
      <c r="N235" s="9">
        <v>100</v>
      </c>
      <c r="O235" s="9">
        <v>100</v>
      </c>
      <c r="P235" s="9">
        <v>100</v>
      </c>
      <c r="Q235" s="57">
        <v>100</v>
      </c>
      <c r="R235" s="59" t="s">
        <v>616</v>
      </c>
      <c r="S235" s="59">
        <f>VLOOKUP(R235,CODES!$B$1:$C$346,2,0)</f>
        <v>10303</v>
      </c>
      <c r="T235" s="59">
        <f t="shared" si="3"/>
        <v>1400</v>
      </c>
    </row>
    <row r="236" spans="2:20" x14ac:dyDescent="0.3">
      <c r="B236" s="14" t="s">
        <v>319</v>
      </c>
      <c r="C236" s="15" t="s">
        <v>342</v>
      </c>
      <c r="D236" s="16">
        <v>100</v>
      </c>
      <c r="E236" s="16">
        <v>100</v>
      </c>
      <c r="F236" s="16">
        <v>100</v>
      </c>
      <c r="G236" s="16">
        <v>100</v>
      </c>
      <c r="H236" s="16">
        <v>100</v>
      </c>
      <c r="I236" s="16">
        <v>100</v>
      </c>
      <c r="J236" s="16">
        <v>100</v>
      </c>
      <c r="K236" s="16">
        <v>100</v>
      </c>
      <c r="L236" s="16">
        <v>100</v>
      </c>
      <c r="M236" s="16">
        <v>100</v>
      </c>
      <c r="N236" s="16">
        <v>100</v>
      </c>
      <c r="O236" s="16">
        <v>100</v>
      </c>
      <c r="P236" s="16">
        <v>100</v>
      </c>
      <c r="Q236" s="58">
        <v>100</v>
      </c>
      <c r="R236" s="59" t="s">
        <v>617</v>
      </c>
      <c r="S236" s="59">
        <f>VLOOKUP(R236,CODES!$B$1:$C$346,2,0)</f>
        <v>10304</v>
      </c>
      <c r="T236" s="59">
        <f t="shared" si="3"/>
        <v>1400</v>
      </c>
    </row>
    <row r="237" spans="2:20" x14ac:dyDescent="0.3">
      <c r="B237" s="12" t="s">
        <v>319</v>
      </c>
      <c r="C237" s="13" t="s">
        <v>347</v>
      </c>
      <c r="D237" s="9">
        <v>100</v>
      </c>
      <c r="E237" s="9">
        <v>100</v>
      </c>
      <c r="F237" s="9">
        <v>100</v>
      </c>
      <c r="G237" s="9">
        <v>100</v>
      </c>
      <c r="H237" s="9">
        <v>100</v>
      </c>
      <c r="I237" s="9">
        <v>100</v>
      </c>
      <c r="J237" s="9">
        <v>100</v>
      </c>
      <c r="K237" s="9">
        <v>100</v>
      </c>
      <c r="L237" s="9">
        <v>100</v>
      </c>
      <c r="M237" s="9">
        <v>100</v>
      </c>
      <c r="N237" s="9">
        <v>100</v>
      </c>
      <c r="O237" s="9">
        <v>100</v>
      </c>
      <c r="P237" s="9">
        <v>100</v>
      </c>
      <c r="Q237" s="57">
        <v>100</v>
      </c>
      <c r="R237" s="59" t="s">
        <v>618</v>
      </c>
      <c r="S237" s="59">
        <f>VLOOKUP(R237,CODES!$B$1:$C$346,2,0)</f>
        <v>10305</v>
      </c>
      <c r="T237" s="59">
        <f t="shared" si="3"/>
        <v>1400</v>
      </c>
    </row>
    <row r="238" spans="2:20" x14ac:dyDescent="0.3">
      <c r="B238" s="14" t="s">
        <v>319</v>
      </c>
      <c r="C238" s="15" t="s">
        <v>348</v>
      </c>
      <c r="D238" s="16">
        <v>100</v>
      </c>
      <c r="E238" s="16">
        <v>100</v>
      </c>
      <c r="F238" s="16">
        <v>100</v>
      </c>
      <c r="G238" s="16">
        <v>100</v>
      </c>
      <c r="H238" s="16">
        <v>100</v>
      </c>
      <c r="I238" s="16">
        <v>100</v>
      </c>
      <c r="J238" s="16">
        <v>100</v>
      </c>
      <c r="K238" s="16">
        <v>100</v>
      </c>
      <c r="L238" s="16">
        <v>100</v>
      </c>
      <c r="M238" s="16">
        <v>100</v>
      </c>
      <c r="N238" s="16">
        <v>100</v>
      </c>
      <c r="O238" s="16">
        <v>100</v>
      </c>
      <c r="P238" s="16">
        <v>100</v>
      </c>
      <c r="Q238" s="58">
        <v>100</v>
      </c>
      <c r="R238" s="59" t="s">
        <v>619</v>
      </c>
      <c r="S238" s="59">
        <f>VLOOKUP(R238,CODES!$B$1:$C$346,2,0)</f>
        <v>10306</v>
      </c>
      <c r="T238" s="59">
        <f t="shared" si="3"/>
        <v>1400</v>
      </c>
    </row>
    <row r="239" spans="2:20" x14ac:dyDescent="0.3">
      <c r="B239" s="12" t="s">
        <v>319</v>
      </c>
      <c r="C239" s="13" t="s">
        <v>349</v>
      </c>
      <c r="D239" s="9">
        <v>100</v>
      </c>
      <c r="E239" s="9">
        <v>100</v>
      </c>
      <c r="F239" s="9">
        <v>100</v>
      </c>
      <c r="G239" s="9">
        <v>100</v>
      </c>
      <c r="H239" s="9">
        <v>100</v>
      </c>
      <c r="I239" s="9">
        <v>100</v>
      </c>
      <c r="J239" s="9">
        <v>100</v>
      </c>
      <c r="K239" s="9">
        <v>100</v>
      </c>
      <c r="L239" s="9">
        <v>100</v>
      </c>
      <c r="M239" s="9">
        <v>100</v>
      </c>
      <c r="N239" s="9">
        <v>100</v>
      </c>
      <c r="O239" s="9">
        <v>100</v>
      </c>
      <c r="P239" s="9">
        <v>100</v>
      </c>
      <c r="Q239" s="57">
        <v>100</v>
      </c>
      <c r="R239" s="59" t="s">
        <v>620</v>
      </c>
      <c r="S239" s="59">
        <f>VLOOKUP(R239,CODES!$B$1:$C$346,2,0)</f>
        <v>10307</v>
      </c>
      <c r="T239" s="59">
        <f t="shared" si="3"/>
        <v>1400</v>
      </c>
    </row>
    <row r="240" spans="2:20" x14ac:dyDescent="0.3">
      <c r="B240" s="12" t="s">
        <v>319</v>
      </c>
      <c r="C240" s="13" t="s">
        <v>323</v>
      </c>
      <c r="D240" s="9">
        <v>100</v>
      </c>
      <c r="E240" s="9">
        <v>100</v>
      </c>
      <c r="F240" s="9">
        <v>100</v>
      </c>
      <c r="G240" s="9">
        <v>100</v>
      </c>
      <c r="H240" s="9">
        <v>100</v>
      </c>
      <c r="I240" s="9">
        <v>100</v>
      </c>
      <c r="J240" s="9">
        <v>100</v>
      </c>
      <c r="K240" s="9">
        <v>100</v>
      </c>
      <c r="L240" s="9">
        <v>100</v>
      </c>
      <c r="M240" s="9">
        <v>100</v>
      </c>
      <c r="N240" s="9">
        <v>100</v>
      </c>
      <c r="O240" s="9">
        <v>100</v>
      </c>
      <c r="P240" s="9">
        <v>100</v>
      </c>
      <c r="Q240" s="57">
        <v>100</v>
      </c>
      <c r="R240" s="59" t="s">
        <v>621</v>
      </c>
      <c r="S240" s="59">
        <f>VLOOKUP(R240,CODES!$B$1:$C$346,2,0)</f>
        <v>10401</v>
      </c>
      <c r="T240" s="59">
        <f t="shared" si="3"/>
        <v>1400</v>
      </c>
    </row>
    <row r="241" spans="2:20" x14ac:dyDescent="0.3">
      <c r="B241" s="14" t="s">
        <v>319</v>
      </c>
      <c r="C241" s="15" t="s">
        <v>330</v>
      </c>
      <c r="D241" s="16">
        <v>100</v>
      </c>
      <c r="E241" s="16">
        <v>100</v>
      </c>
      <c r="F241" s="16">
        <v>100</v>
      </c>
      <c r="G241" s="16">
        <v>100</v>
      </c>
      <c r="H241" s="16">
        <v>100</v>
      </c>
      <c r="I241" s="16">
        <v>100</v>
      </c>
      <c r="J241" s="16">
        <v>100</v>
      </c>
      <c r="K241" s="16">
        <v>100</v>
      </c>
      <c r="L241" s="16">
        <v>100</v>
      </c>
      <c r="M241" s="16">
        <v>100</v>
      </c>
      <c r="N241" s="16">
        <v>100</v>
      </c>
      <c r="O241" s="16">
        <v>100</v>
      </c>
      <c r="P241" s="16">
        <v>100</v>
      </c>
      <c r="Q241" s="58">
        <v>100</v>
      </c>
      <c r="R241" s="59" t="s">
        <v>622</v>
      </c>
      <c r="S241" s="59">
        <f>VLOOKUP(R241,CODES!$B$1:$C$346,2,0)</f>
        <v>10402</v>
      </c>
      <c r="T241" s="59">
        <f t="shared" si="3"/>
        <v>1400</v>
      </c>
    </row>
    <row r="242" spans="2:20" x14ac:dyDescent="0.3">
      <c r="B242" s="12" t="s">
        <v>319</v>
      </c>
      <c r="C242" s="13" t="s">
        <v>331</v>
      </c>
      <c r="D242" s="9">
        <v>100</v>
      </c>
      <c r="E242" s="9">
        <v>100</v>
      </c>
      <c r="F242" s="9">
        <v>100</v>
      </c>
      <c r="G242" s="9">
        <v>100</v>
      </c>
      <c r="H242" s="9">
        <v>100</v>
      </c>
      <c r="I242" s="9">
        <v>100</v>
      </c>
      <c r="J242" s="9">
        <v>100</v>
      </c>
      <c r="K242" s="9">
        <v>100</v>
      </c>
      <c r="L242" s="9">
        <v>100</v>
      </c>
      <c r="M242" s="9">
        <v>100</v>
      </c>
      <c r="N242" s="9">
        <v>100</v>
      </c>
      <c r="O242" s="9">
        <v>100</v>
      </c>
      <c r="P242" s="9">
        <v>100</v>
      </c>
      <c r="Q242" s="57">
        <v>100</v>
      </c>
      <c r="R242" s="59" t="s">
        <v>623</v>
      </c>
      <c r="S242" s="59">
        <f>VLOOKUP(R242,CODES!$B$1:$C$346,2,0)</f>
        <v>10403</v>
      </c>
      <c r="T242" s="59">
        <f t="shared" si="3"/>
        <v>1400</v>
      </c>
    </row>
    <row r="243" spans="2:20" x14ac:dyDescent="0.3">
      <c r="B243" s="14" t="s">
        <v>319</v>
      </c>
      <c r="C243" s="15" t="s">
        <v>336</v>
      </c>
      <c r="D243" s="16">
        <v>100</v>
      </c>
      <c r="E243" s="16">
        <v>100</v>
      </c>
      <c r="F243" s="16">
        <v>100</v>
      </c>
      <c r="G243" s="16">
        <v>100</v>
      </c>
      <c r="H243" s="16">
        <v>100</v>
      </c>
      <c r="I243" s="16">
        <v>100</v>
      </c>
      <c r="J243" s="16">
        <v>100</v>
      </c>
      <c r="K243" s="16">
        <v>100</v>
      </c>
      <c r="L243" s="16">
        <v>100</v>
      </c>
      <c r="M243" s="16">
        <v>100</v>
      </c>
      <c r="N243" s="16">
        <v>100</v>
      </c>
      <c r="O243" s="16">
        <v>100</v>
      </c>
      <c r="P243" s="16">
        <v>100</v>
      </c>
      <c r="Q243" s="58">
        <v>100</v>
      </c>
      <c r="R243" s="59" t="s">
        <v>624</v>
      </c>
      <c r="S243" s="59">
        <f>VLOOKUP(R243,CODES!$B$1:$C$346,2,0)</f>
        <v>10404</v>
      </c>
      <c r="T243" s="59">
        <f t="shared" si="3"/>
        <v>1400</v>
      </c>
    </row>
    <row r="244" spans="2:20" x14ac:dyDescent="0.3">
      <c r="B244" s="14" t="s">
        <v>363</v>
      </c>
      <c r="C244" s="15" t="s">
        <v>368</v>
      </c>
      <c r="D244" s="16">
        <v>100</v>
      </c>
      <c r="E244" s="16">
        <v>100</v>
      </c>
      <c r="F244" s="16">
        <v>100</v>
      </c>
      <c r="G244" s="16">
        <v>100</v>
      </c>
      <c r="H244" s="16">
        <v>100</v>
      </c>
      <c r="I244" s="16">
        <v>100</v>
      </c>
      <c r="J244" s="16">
        <v>100</v>
      </c>
      <c r="K244" s="16">
        <v>100</v>
      </c>
      <c r="L244" s="16">
        <v>100</v>
      </c>
      <c r="M244" s="16">
        <v>100</v>
      </c>
      <c r="N244" s="16">
        <v>100</v>
      </c>
      <c r="O244" s="16">
        <v>100</v>
      </c>
      <c r="P244" s="16">
        <v>100</v>
      </c>
      <c r="Q244" s="58">
        <v>100</v>
      </c>
      <c r="R244" s="59" t="s">
        <v>634</v>
      </c>
      <c r="S244" s="59">
        <f>VLOOKUP(R244,CODES!$B$1:$C$346,2,0)</f>
        <v>11101</v>
      </c>
      <c r="T244" s="59">
        <f t="shared" si="3"/>
        <v>1400</v>
      </c>
    </row>
    <row r="245" spans="2:20" x14ac:dyDescent="0.3">
      <c r="B245" s="14" t="s">
        <v>363</v>
      </c>
      <c r="C245" s="15" t="s">
        <v>370</v>
      </c>
      <c r="D245" s="16">
        <v>100</v>
      </c>
      <c r="E245" s="16">
        <v>100</v>
      </c>
      <c r="F245" s="16">
        <v>100</v>
      </c>
      <c r="G245" s="16">
        <v>100</v>
      </c>
      <c r="H245" s="16">
        <v>100</v>
      </c>
      <c r="I245" s="16">
        <v>100</v>
      </c>
      <c r="J245" s="16">
        <v>100</v>
      </c>
      <c r="K245" s="16">
        <v>100</v>
      </c>
      <c r="L245" s="16">
        <v>100</v>
      </c>
      <c r="M245" s="16">
        <v>100</v>
      </c>
      <c r="N245" s="16">
        <v>100</v>
      </c>
      <c r="O245" s="16">
        <v>100</v>
      </c>
      <c r="P245" s="16">
        <v>100</v>
      </c>
      <c r="Q245" s="58">
        <v>100</v>
      </c>
      <c r="R245" s="59" t="s">
        <v>626</v>
      </c>
      <c r="S245" s="59">
        <f>VLOOKUP(R245,CODES!$B$1:$C$346,2,0)</f>
        <v>11102</v>
      </c>
      <c r="T245" s="59">
        <f t="shared" si="3"/>
        <v>1400</v>
      </c>
    </row>
    <row r="246" spans="2:20" x14ac:dyDescent="0.3">
      <c r="B246" s="14" t="s">
        <v>363</v>
      </c>
      <c r="C246" s="15" t="s">
        <v>364</v>
      </c>
      <c r="D246" s="16">
        <v>100</v>
      </c>
      <c r="E246" s="16">
        <v>100</v>
      </c>
      <c r="F246" s="16">
        <v>100</v>
      </c>
      <c r="G246" s="16">
        <v>100</v>
      </c>
      <c r="H246" s="16">
        <v>100</v>
      </c>
      <c r="I246" s="16">
        <v>100</v>
      </c>
      <c r="J246" s="16">
        <v>100</v>
      </c>
      <c r="K246" s="16">
        <v>100</v>
      </c>
      <c r="L246" s="16">
        <v>100</v>
      </c>
      <c r="M246" s="16">
        <v>100</v>
      </c>
      <c r="N246" s="16">
        <v>100</v>
      </c>
      <c r="O246" s="16">
        <v>100</v>
      </c>
      <c r="P246" s="16">
        <v>100</v>
      </c>
      <c r="Q246" s="58">
        <v>100</v>
      </c>
      <c r="R246" s="59" t="s">
        <v>625</v>
      </c>
      <c r="S246" s="59">
        <f>VLOOKUP(R246,CODES!$B$1:$C$346,2,0)</f>
        <v>11201</v>
      </c>
      <c r="T246" s="59">
        <f t="shared" si="3"/>
        <v>1400</v>
      </c>
    </row>
    <row r="247" spans="2:20" x14ac:dyDescent="0.3">
      <c r="B247" s="14" t="s">
        <v>363</v>
      </c>
      <c r="C247" s="15" t="s">
        <v>366</v>
      </c>
      <c r="D247" s="16">
        <v>100</v>
      </c>
      <c r="E247" s="16">
        <v>100</v>
      </c>
      <c r="F247" s="16">
        <v>100</v>
      </c>
      <c r="G247" s="16">
        <v>100</v>
      </c>
      <c r="H247" s="16">
        <v>100</v>
      </c>
      <c r="I247" s="16">
        <v>100</v>
      </c>
      <c r="J247" s="16">
        <v>100</v>
      </c>
      <c r="K247" s="16">
        <v>100</v>
      </c>
      <c r="L247" s="16">
        <v>100</v>
      </c>
      <c r="M247" s="16">
        <v>100</v>
      </c>
      <c r="N247" s="16">
        <v>100</v>
      </c>
      <c r="O247" s="16">
        <v>100</v>
      </c>
      <c r="P247" s="16">
        <v>100</v>
      </c>
      <c r="Q247" s="58">
        <v>100</v>
      </c>
      <c r="R247" s="59" t="s">
        <v>627</v>
      </c>
      <c r="S247" s="59">
        <f>VLOOKUP(R247,CODES!$B$1:$C$346,2,0)</f>
        <v>11202</v>
      </c>
      <c r="T247" s="59">
        <f t="shared" si="3"/>
        <v>1400</v>
      </c>
    </row>
    <row r="248" spans="2:20" x14ac:dyDescent="0.3">
      <c r="B248" s="12" t="s">
        <v>363</v>
      </c>
      <c r="C248" s="13" t="s">
        <v>369</v>
      </c>
      <c r="D248" s="9">
        <v>100</v>
      </c>
      <c r="E248" s="9">
        <v>100</v>
      </c>
      <c r="F248" s="9">
        <v>100</v>
      </c>
      <c r="G248" s="9">
        <v>100</v>
      </c>
      <c r="H248" s="9">
        <v>100</v>
      </c>
      <c r="I248" s="9">
        <v>100</v>
      </c>
      <c r="J248" s="9">
        <v>100</v>
      </c>
      <c r="K248" s="9">
        <v>100</v>
      </c>
      <c r="L248" s="9">
        <v>100</v>
      </c>
      <c r="M248" s="9">
        <v>100</v>
      </c>
      <c r="N248" s="9">
        <v>100</v>
      </c>
      <c r="O248" s="9">
        <v>100</v>
      </c>
      <c r="P248" s="9">
        <v>100</v>
      </c>
      <c r="Q248" s="57">
        <v>100</v>
      </c>
      <c r="R248" s="59" t="s">
        <v>628</v>
      </c>
      <c r="S248" s="59">
        <f>VLOOKUP(R248,CODES!$B$1:$C$346,2,0)</f>
        <v>11203</v>
      </c>
      <c r="T248" s="59">
        <f t="shared" si="3"/>
        <v>1400</v>
      </c>
    </row>
    <row r="249" spans="2:20" x14ac:dyDescent="0.3">
      <c r="B249" s="12" t="s">
        <v>363</v>
      </c>
      <c r="C249" s="13" t="s">
        <v>367</v>
      </c>
      <c r="D249" s="9">
        <v>100</v>
      </c>
      <c r="E249" s="9">
        <v>100</v>
      </c>
      <c r="F249" s="9">
        <v>100</v>
      </c>
      <c r="G249" s="9">
        <v>100</v>
      </c>
      <c r="H249" s="9">
        <v>100</v>
      </c>
      <c r="I249" s="9">
        <v>100</v>
      </c>
      <c r="J249" s="9">
        <v>100</v>
      </c>
      <c r="K249" s="9">
        <v>100</v>
      </c>
      <c r="L249" s="9">
        <v>100</v>
      </c>
      <c r="M249" s="9">
        <v>100</v>
      </c>
      <c r="N249" s="9">
        <v>100</v>
      </c>
      <c r="O249" s="9">
        <v>100</v>
      </c>
      <c r="P249" s="9">
        <v>100</v>
      </c>
      <c r="Q249" s="57">
        <v>100</v>
      </c>
      <c r="R249" s="59" t="s">
        <v>629</v>
      </c>
      <c r="S249" s="59">
        <f>VLOOKUP(R249,CODES!$B$1:$C$346,2,0)</f>
        <v>11301</v>
      </c>
      <c r="T249" s="59">
        <f t="shared" si="3"/>
        <v>1400</v>
      </c>
    </row>
    <row r="250" spans="2:20" x14ac:dyDescent="0.3">
      <c r="B250" s="12" t="s">
        <v>363</v>
      </c>
      <c r="C250" s="13" t="s">
        <v>371</v>
      </c>
      <c r="D250" s="9">
        <v>100</v>
      </c>
      <c r="E250" s="9">
        <v>100</v>
      </c>
      <c r="F250" s="9">
        <v>100</v>
      </c>
      <c r="G250" s="9">
        <v>100</v>
      </c>
      <c r="H250" s="9">
        <v>100</v>
      </c>
      <c r="I250" s="9">
        <v>100</v>
      </c>
      <c r="J250" s="9">
        <v>100</v>
      </c>
      <c r="K250" s="9">
        <v>100</v>
      </c>
      <c r="L250" s="9">
        <v>100</v>
      </c>
      <c r="M250" s="9">
        <v>100</v>
      </c>
      <c r="N250" s="9">
        <v>100</v>
      </c>
      <c r="O250" s="9">
        <v>100</v>
      </c>
      <c r="P250" s="9">
        <v>100</v>
      </c>
      <c r="Q250" s="57">
        <v>100</v>
      </c>
      <c r="R250" s="59" t="s">
        <v>630</v>
      </c>
      <c r="S250" s="59">
        <f>VLOOKUP(R250,CODES!$B$1:$C$346,2,0)</f>
        <v>11302</v>
      </c>
      <c r="T250" s="59">
        <f t="shared" si="3"/>
        <v>1400</v>
      </c>
    </row>
    <row r="251" spans="2:20" x14ac:dyDescent="0.3">
      <c r="B251" s="12" t="s">
        <v>363</v>
      </c>
      <c r="C251" s="13" t="s">
        <v>373</v>
      </c>
      <c r="D251" s="9">
        <v>100</v>
      </c>
      <c r="E251" s="9">
        <v>100</v>
      </c>
      <c r="F251" s="9">
        <v>100</v>
      </c>
      <c r="G251" s="9">
        <v>100</v>
      </c>
      <c r="H251" s="9">
        <v>100</v>
      </c>
      <c r="I251" s="9">
        <v>100</v>
      </c>
      <c r="J251" s="9">
        <v>100</v>
      </c>
      <c r="K251" s="9">
        <v>100</v>
      </c>
      <c r="L251" s="9">
        <v>100</v>
      </c>
      <c r="M251" s="9">
        <v>100</v>
      </c>
      <c r="N251" s="9">
        <v>100</v>
      </c>
      <c r="O251" s="9">
        <v>100</v>
      </c>
      <c r="P251" s="9">
        <v>100</v>
      </c>
      <c r="Q251" s="57">
        <v>100</v>
      </c>
      <c r="R251" s="59" t="s">
        <v>631</v>
      </c>
      <c r="S251" s="59">
        <f>VLOOKUP(R251,CODES!$B$1:$C$346,2,0)</f>
        <v>11303</v>
      </c>
      <c r="T251" s="59">
        <f t="shared" si="3"/>
        <v>1400</v>
      </c>
    </row>
    <row r="252" spans="2:20" x14ac:dyDescent="0.3">
      <c r="B252" s="12" t="s">
        <v>363</v>
      </c>
      <c r="C252" s="13" t="s">
        <v>365</v>
      </c>
      <c r="D252" s="9">
        <v>100</v>
      </c>
      <c r="E252" s="9">
        <v>100</v>
      </c>
      <c r="F252" s="9">
        <v>100</v>
      </c>
      <c r="G252" s="9">
        <v>100</v>
      </c>
      <c r="H252" s="9">
        <v>100</v>
      </c>
      <c r="I252" s="9">
        <v>100</v>
      </c>
      <c r="J252" s="9">
        <v>100</v>
      </c>
      <c r="K252" s="9">
        <v>100</v>
      </c>
      <c r="L252" s="9">
        <v>100</v>
      </c>
      <c r="M252" s="9">
        <v>100</v>
      </c>
      <c r="N252" s="9">
        <v>100</v>
      </c>
      <c r="O252" s="9">
        <v>100</v>
      </c>
      <c r="P252" s="9">
        <v>100</v>
      </c>
      <c r="Q252" s="57">
        <v>100</v>
      </c>
      <c r="R252" s="59" t="s">
        <v>632</v>
      </c>
      <c r="S252" s="59">
        <f>VLOOKUP(R252,CODES!$B$1:$C$346,2,0)</f>
        <v>11401</v>
      </c>
      <c r="T252" s="59">
        <f t="shared" si="3"/>
        <v>1400</v>
      </c>
    </row>
    <row r="253" spans="2:20" x14ac:dyDescent="0.3">
      <c r="B253" s="14" t="s">
        <v>363</v>
      </c>
      <c r="C253" s="15" t="s">
        <v>372</v>
      </c>
      <c r="D253" s="16">
        <v>100</v>
      </c>
      <c r="E253" s="16">
        <v>100</v>
      </c>
      <c r="F253" s="16">
        <v>100</v>
      </c>
      <c r="G253" s="16">
        <v>100</v>
      </c>
      <c r="H253" s="16">
        <v>100</v>
      </c>
      <c r="I253" s="16">
        <v>100</v>
      </c>
      <c r="J253" s="16">
        <v>100</v>
      </c>
      <c r="K253" s="16">
        <v>100</v>
      </c>
      <c r="L253" s="16">
        <v>100</v>
      </c>
      <c r="M253" s="16">
        <v>100</v>
      </c>
      <c r="N253" s="16">
        <v>100</v>
      </c>
      <c r="O253" s="16">
        <v>100</v>
      </c>
      <c r="P253" s="16">
        <v>100</v>
      </c>
      <c r="Q253" s="58">
        <v>100</v>
      </c>
      <c r="R253" s="59" t="s">
        <v>633</v>
      </c>
      <c r="S253" s="59">
        <f>VLOOKUP(R253,CODES!$B$1:$C$346,2,0)</f>
        <v>11402</v>
      </c>
      <c r="T253" s="59">
        <f t="shared" si="3"/>
        <v>1400</v>
      </c>
    </row>
    <row r="254" spans="2:20" x14ac:dyDescent="0.3">
      <c r="B254" s="12" t="s">
        <v>374</v>
      </c>
      <c r="C254" s="13" t="s">
        <v>380</v>
      </c>
      <c r="D254" s="9">
        <v>100</v>
      </c>
      <c r="E254" s="9">
        <v>100</v>
      </c>
      <c r="F254" s="9">
        <v>100</v>
      </c>
      <c r="G254" s="9">
        <v>100</v>
      </c>
      <c r="H254" s="9">
        <v>100</v>
      </c>
      <c r="I254" s="9">
        <v>100</v>
      </c>
      <c r="J254" s="9">
        <v>100</v>
      </c>
      <c r="K254" s="9">
        <v>100</v>
      </c>
      <c r="L254" s="9">
        <v>100</v>
      </c>
      <c r="M254" s="9">
        <v>100</v>
      </c>
      <c r="N254" s="9">
        <v>100</v>
      </c>
      <c r="O254" s="9">
        <v>100</v>
      </c>
      <c r="P254" s="9">
        <v>100</v>
      </c>
      <c r="Q254" s="57">
        <v>100</v>
      </c>
      <c r="R254" s="59" t="s">
        <v>635</v>
      </c>
      <c r="S254" s="59">
        <f>VLOOKUP(R254,CODES!$B$1:$C$346,2,0)</f>
        <v>12101</v>
      </c>
      <c r="T254" s="59">
        <f t="shared" si="3"/>
        <v>1400</v>
      </c>
    </row>
    <row r="255" spans="2:20" x14ac:dyDescent="0.3">
      <c r="B255" s="12" t="s">
        <v>374</v>
      </c>
      <c r="C255" s="13" t="s">
        <v>376</v>
      </c>
      <c r="D255" s="9">
        <v>100</v>
      </c>
      <c r="E255" s="9">
        <v>100</v>
      </c>
      <c r="F255" s="9">
        <v>100</v>
      </c>
      <c r="G255" s="9">
        <v>100</v>
      </c>
      <c r="H255" s="9">
        <v>100</v>
      </c>
      <c r="I255" s="9">
        <v>100</v>
      </c>
      <c r="J255" s="9">
        <v>100</v>
      </c>
      <c r="K255" s="9">
        <v>100</v>
      </c>
      <c r="L255" s="9">
        <v>100</v>
      </c>
      <c r="M255" s="9">
        <v>100</v>
      </c>
      <c r="N255" s="9">
        <v>100</v>
      </c>
      <c r="O255" s="9">
        <v>100</v>
      </c>
      <c r="P255" s="9">
        <v>100</v>
      </c>
      <c r="Q255" s="57">
        <v>100</v>
      </c>
      <c r="R255" s="59" t="s">
        <v>636</v>
      </c>
      <c r="S255" s="59">
        <f>VLOOKUP(R255,CODES!$B$1:$C$346,2,0)</f>
        <v>12102</v>
      </c>
      <c r="T255" s="59">
        <f t="shared" si="3"/>
        <v>1400</v>
      </c>
    </row>
    <row r="256" spans="2:20" x14ac:dyDescent="0.3">
      <c r="B256" s="14" t="s">
        <v>374</v>
      </c>
      <c r="C256" s="15" t="s">
        <v>381</v>
      </c>
      <c r="D256" s="16">
        <v>100</v>
      </c>
      <c r="E256" s="16">
        <v>100</v>
      </c>
      <c r="F256" s="16">
        <v>100</v>
      </c>
      <c r="G256" s="16">
        <v>100</v>
      </c>
      <c r="H256" s="16">
        <v>100</v>
      </c>
      <c r="I256" s="16">
        <v>100</v>
      </c>
      <c r="J256" s="16">
        <v>100</v>
      </c>
      <c r="K256" s="16">
        <v>100</v>
      </c>
      <c r="L256" s="16">
        <v>100</v>
      </c>
      <c r="M256" s="16">
        <v>100</v>
      </c>
      <c r="N256" s="16">
        <v>100</v>
      </c>
      <c r="O256" s="16">
        <v>100</v>
      </c>
      <c r="P256" s="16">
        <v>100</v>
      </c>
      <c r="Q256" s="58">
        <v>100</v>
      </c>
      <c r="R256" s="59" t="s">
        <v>637</v>
      </c>
      <c r="S256" s="59">
        <f>VLOOKUP(R256,CODES!$B$1:$C$346,2,0)</f>
        <v>12103</v>
      </c>
      <c r="T256" s="59">
        <f t="shared" si="3"/>
        <v>1400</v>
      </c>
    </row>
    <row r="257" spans="2:20" x14ac:dyDescent="0.3">
      <c r="B257" s="12" t="s">
        <v>374</v>
      </c>
      <c r="C257" s="13" t="s">
        <v>382</v>
      </c>
      <c r="D257" s="9">
        <v>100</v>
      </c>
      <c r="E257" s="9">
        <v>100</v>
      </c>
      <c r="F257" s="9">
        <v>100</v>
      </c>
      <c r="G257" s="9">
        <v>100</v>
      </c>
      <c r="H257" s="9">
        <v>100</v>
      </c>
      <c r="I257" s="9">
        <v>100</v>
      </c>
      <c r="J257" s="9">
        <v>100</v>
      </c>
      <c r="K257" s="9">
        <v>100</v>
      </c>
      <c r="L257" s="9">
        <v>100</v>
      </c>
      <c r="M257" s="9">
        <v>100</v>
      </c>
      <c r="N257" s="9">
        <v>100</v>
      </c>
      <c r="O257" s="9">
        <v>100</v>
      </c>
      <c r="P257" s="9">
        <v>100</v>
      </c>
      <c r="Q257" s="57">
        <v>100</v>
      </c>
      <c r="R257" s="59" t="s">
        <v>638</v>
      </c>
      <c r="S257" s="59">
        <f>VLOOKUP(R257,CODES!$B$1:$C$346,2,0)</f>
        <v>12104</v>
      </c>
      <c r="T257" s="59">
        <f t="shared" si="3"/>
        <v>1400</v>
      </c>
    </row>
    <row r="258" spans="2:20" x14ac:dyDescent="0.3">
      <c r="B258" s="14" t="s">
        <v>374</v>
      </c>
      <c r="C258" s="15" t="s">
        <v>375</v>
      </c>
      <c r="D258" s="16">
        <v>100</v>
      </c>
      <c r="E258" s="16">
        <v>100</v>
      </c>
      <c r="F258" s="16">
        <v>100</v>
      </c>
      <c r="G258" s="16">
        <v>100</v>
      </c>
      <c r="H258" s="16">
        <v>100</v>
      </c>
      <c r="I258" s="16">
        <v>100</v>
      </c>
      <c r="J258" s="16">
        <v>100</v>
      </c>
      <c r="K258" s="16">
        <v>100</v>
      </c>
      <c r="L258" s="16">
        <v>100</v>
      </c>
      <c r="M258" s="16">
        <v>100</v>
      </c>
      <c r="N258" s="16">
        <v>100</v>
      </c>
      <c r="O258" s="16">
        <v>100</v>
      </c>
      <c r="P258" s="16">
        <v>100</v>
      </c>
      <c r="Q258" s="58">
        <v>100</v>
      </c>
      <c r="R258" s="59" t="s">
        <v>639</v>
      </c>
      <c r="S258" s="59">
        <f>VLOOKUP(R258,CODES!$B$1:$C$346,2,0)</f>
        <v>12201</v>
      </c>
      <c r="T258" s="59">
        <f t="shared" si="3"/>
        <v>1400</v>
      </c>
    </row>
    <row r="259" spans="2:20" x14ac:dyDescent="0.3">
      <c r="B259" s="12" t="s">
        <v>374</v>
      </c>
      <c r="C259" s="13" t="s">
        <v>378</v>
      </c>
      <c r="D259" s="9">
        <v>100</v>
      </c>
      <c r="E259" s="9">
        <v>100</v>
      </c>
      <c r="F259" s="9">
        <v>100</v>
      </c>
      <c r="G259" s="9">
        <v>100</v>
      </c>
      <c r="H259" s="9">
        <v>100</v>
      </c>
      <c r="I259" s="9">
        <v>100</v>
      </c>
      <c r="J259" s="9">
        <v>100</v>
      </c>
      <c r="K259" s="9">
        <v>100</v>
      </c>
      <c r="L259" s="9">
        <v>100</v>
      </c>
      <c r="M259" s="9">
        <v>100</v>
      </c>
      <c r="N259" s="9">
        <v>100</v>
      </c>
      <c r="O259" s="9">
        <v>100</v>
      </c>
      <c r="P259" s="9">
        <v>100</v>
      </c>
      <c r="Q259" s="57">
        <v>100</v>
      </c>
      <c r="R259" s="59" t="s">
        <v>640</v>
      </c>
      <c r="S259" s="59">
        <f>VLOOKUP(R259,CODES!$B$1:$C$346,2,0)</f>
        <v>12301</v>
      </c>
      <c r="T259" s="59">
        <f t="shared" si="3"/>
        <v>1400</v>
      </c>
    </row>
    <row r="260" spans="2:20" x14ac:dyDescent="0.3">
      <c r="B260" s="14" t="s">
        <v>374</v>
      </c>
      <c r="C260" s="15" t="s">
        <v>379</v>
      </c>
      <c r="D260" s="16">
        <v>100</v>
      </c>
      <c r="E260" s="16">
        <v>100</v>
      </c>
      <c r="F260" s="16">
        <v>100</v>
      </c>
      <c r="G260" s="16">
        <v>100</v>
      </c>
      <c r="H260" s="16">
        <v>100</v>
      </c>
      <c r="I260" s="16">
        <v>100</v>
      </c>
      <c r="J260" s="16">
        <v>100</v>
      </c>
      <c r="K260" s="16">
        <v>100</v>
      </c>
      <c r="L260" s="16">
        <v>100</v>
      </c>
      <c r="M260" s="16">
        <v>100</v>
      </c>
      <c r="N260" s="16">
        <v>100</v>
      </c>
      <c r="O260" s="16">
        <v>100</v>
      </c>
      <c r="P260" s="16">
        <v>100</v>
      </c>
      <c r="Q260" s="58">
        <v>100</v>
      </c>
      <c r="R260" s="59" t="s">
        <v>641</v>
      </c>
      <c r="S260" s="59">
        <f>VLOOKUP(R260,CODES!$B$1:$C$346,2,0)</f>
        <v>12302</v>
      </c>
      <c r="T260" s="59">
        <f t="shared" si="3"/>
        <v>1400</v>
      </c>
    </row>
    <row r="261" spans="2:20" x14ac:dyDescent="0.3">
      <c r="B261" s="14" t="s">
        <v>374</v>
      </c>
      <c r="C261" s="15" t="s">
        <v>383</v>
      </c>
      <c r="D261" s="16">
        <v>100</v>
      </c>
      <c r="E261" s="16">
        <v>100</v>
      </c>
      <c r="F261" s="16">
        <v>100</v>
      </c>
      <c r="G261" s="16">
        <v>100</v>
      </c>
      <c r="H261" s="16">
        <v>100</v>
      </c>
      <c r="I261" s="16">
        <v>100</v>
      </c>
      <c r="J261" s="16">
        <v>100</v>
      </c>
      <c r="K261" s="16">
        <v>100</v>
      </c>
      <c r="L261" s="16">
        <v>100</v>
      </c>
      <c r="M261" s="16">
        <v>100</v>
      </c>
      <c r="N261" s="16">
        <v>100</v>
      </c>
      <c r="O261" s="16">
        <v>100</v>
      </c>
      <c r="P261" s="16">
        <v>100</v>
      </c>
      <c r="Q261" s="58">
        <v>100</v>
      </c>
      <c r="R261" s="59" t="s">
        <v>642</v>
      </c>
      <c r="S261" s="59">
        <f>VLOOKUP(R261,CODES!$B$1:$C$346,2,0)</f>
        <v>12303</v>
      </c>
      <c r="T261" s="59">
        <f t="shared" si="3"/>
        <v>1400</v>
      </c>
    </row>
    <row r="262" spans="2:20" x14ac:dyDescent="0.3">
      <c r="B262" s="14" t="s">
        <v>374</v>
      </c>
      <c r="C262" s="15" t="s">
        <v>377</v>
      </c>
      <c r="D262" s="16">
        <v>100</v>
      </c>
      <c r="E262" s="16">
        <v>100</v>
      </c>
      <c r="F262" s="16">
        <v>100</v>
      </c>
      <c r="G262" s="16">
        <v>100</v>
      </c>
      <c r="H262" s="16">
        <v>100</v>
      </c>
      <c r="I262" s="16">
        <v>100</v>
      </c>
      <c r="J262" s="16">
        <v>100</v>
      </c>
      <c r="K262" s="16">
        <v>100</v>
      </c>
      <c r="L262" s="16">
        <v>100</v>
      </c>
      <c r="M262" s="16">
        <v>100</v>
      </c>
      <c r="N262" s="16">
        <v>100</v>
      </c>
      <c r="O262" s="16">
        <v>100</v>
      </c>
      <c r="P262" s="16">
        <v>100</v>
      </c>
      <c r="Q262" s="58">
        <v>100</v>
      </c>
      <c r="R262" s="59" t="s">
        <v>643</v>
      </c>
      <c r="S262" s="59">
        <f>VLOOKUP(R262,CODES!$B$1:$C$346,2,0)</f>
        <v>12401</v>
      </c>
      <c r="T262" s="59">
        <f t="shared" si="3"/>
        <v>1400</v>
      </c>
    </row>
    <row r="263" spans="2:20" x14ac:dyDescent="0.3">
      <c r="B263" s="12" t="s">
        <v>374</v>
      </c>
      <c r="C263" s="13" t="s">
        <v>384</v>
      </c>
      <c r="D263" s="9">
        <v>100</v>
      </c>
      <c r="E263" s="9">
        <v>100</v>
      </c>
      <c r="F263" s="9">
        <v>100</v>
      </c>
      <c r="G263" s="9">
        <v>100</v>
      </c>
      <c r="H263" s="9">
        <v>100</v>
      </c>
      <c r="I263" s="9">
        <v>100</v>
      </c>
      <c r="J263" s="9">
        <v>100</v>
      </c>
      <c r="K263" s="9">
        <v>100</v>
      </c>
      <c r="L263" s="9">
        <v>100</v>
      </c>
      <c r="M263" s="9">
        <v>100</v>
      </c>
      <c r="N263" s="9">
        <v>100</v>
      </c>
      <c r="O263" s="9">
        <v>100</v>
      </c>
      <c r="P263" s="9">
        <v>100</v>
      </c>
      <c r="Q263" s="57">
        <v>100</v>
      </c>
      <c r="R263" s="59" t="s">
        <v>644</v>
      </c>
      <c r="S263" s="59">
        <f>VLOOKUP(R263,CODES!$B$1:$C$346,2,0)</f>
        <v>12402</v>
      </c>
      <c r="T263" s="59">
        <f t="shared" si="3"/>
        <v>1400</v>
      </c>
    </row>
    <row r="264" spans="2:20" x14ac:dyDescent="0.3">
      <c r="B264" s="14" t="s">
        <v>112</v>
      </c>
      <c r="C264" s="15" t="s">
        <v>160</v>
      </c>
      <c r="D264" s="16">
        <v>100</v>
      </c>
      <c r="E264" s="16">
        <v>100</v>
      </c>
      <c r="F264" s="16">
        <v>100</v>
      </c>
      <c r="G264" s="16">
        <v>100</v>
      </c>
      <c r="H264" s="16">
        <v>100</v>
      </c>
      <c r="I264" s="16">
        <v>100</v>
      </c>
      <c r="J264" s="16">
        <v>100</v>
      </c>
      <c r="K264" s="16">
        <v>100</v>
      </c>
      <c r="L264" s="16">
        <v>100</v>
      </c>
      <c r="M264" s="16">
        <v>100</v>
      </c>
      <c r="N264" s="16">
        <v>100</v>
      </c>
      <c r="O264" s="16">
        <v>100</v>
      </c>
      <c r="P264" s="16">
        <v>100</v>
      </c>
      <c r="Q264" s="58">
        <v>100</v>
      </c>
      <c r="R264" s="59" t="s">
        <v>666</v>
      </c>
      <c r="S264" s="59">
        <f>VLOOKUP(R264,CODES!$B$1:$C$346,2,0)</f>
        <v>13101</v>
      </c>
      <c r="T264" s="59">
        <f t="shared" ref="T264:T327" si="4">SUM(D264:Q264)</f>
        <v>1400</v>
      </c>
    </row>
    <row r="265" spans="2:20" x14ac:dyDescent="0.3">
      <c r="B265" s="14" t="s">
        <v>112</v>
      </c>
      <c r="C265" s="15" t="s">
        <v>116</v>
      </c>
      <c r="D265" s="16">
        <v>100</v>
      </c>
      <c r="E265" s="16">
        <v>100</v>
      </c>
      <c r="F265" s="16">
        <v>100</v>
      </c>
      <c r="G265" s="16">
        <v>100</v>
      </c>
      <c r="H265" s="16">
        <v>100</v>
      </c>
      <c r="I265" s="16">
        <v>100</v>
      </c>
      <c r="J265" s="16">
        <v>100</v>
      </c>
      <c r="K265" s="16">
        <v>100</v>
      </c>
      <c r="L265" s="16">
        <v>100</v>
      </c>
      <c r="M265" s="16">
        <v>100</v>
      </c>
      <c r="N265" s="16">
        <v>100</v>
      </c>
      <c r="O265" s="16">
        <v>100</v>
      </c>
      <c r="P265" s="16">
        <v>100</v>
      </c>
      <c r="Q265" s="58">
        <v>100</v>
      </c>
      <c r="R265" s="59" t="s">
        <v>667</v>
      </c>
      <c r="S265" s="59">
        <f>VLOOKUP(R265,CODES!$B$1:$C$346,2,0)</f>
        <v>13102</v>
      </c>
      <c r="T265" s="59">
        <f t="shared" si="4"/>
        <v>1400</v>
      </c>
    </row>
    <row r="266" spans="2:20" x14ac:dyDescent="0.3">
      <c r="B266" s="12" t="s">
        <v>112</v>
      </c>
      <c r="C266" s="13" t="s">
        <v>117</v>
      </c>
      <c r="D266" s="9">
        <v>100</v>
      </c>
      <c r="E266" s="9">
        <v>100</v>
      </c>
      <c r="F266" s="9">
        <v>100</v>
      </c>
      <c r="G266" s="9">
        <v>100</v>
      </c>
      <c r="H266" s="9">
        <v>100</v>
      </c>
      <c r="I266" s="9">
        <v>100</v>
      </c>
      <c r="J266" s="9">
        <v>100</v>
      </c>
      <c r="K266" s="9">
        <v>100</v>
      </c>
      <c r="L266" s="9">
        <v>100</v>
      </c>
      <c r="M266" s="9">
        <v>100</v>
      </c>
      <c r="N266" s="9">
        <v>100</v>
      </c>
      <c r="O266" s="9">
        <v>100</v>
      </c>
      <c r="P266" s="9">
        <v>100</v>
      </c>
      <c r="Q266" s="57">
        <v>100</v>
      </c>
      <c r="R266" s="59" t="s">
        <v>668</v>
      </c>
      <c r="S266" s="59">
        <f>VLOOKUP(R266,CODES!$B$1:$C$346,2,0)</f>
        <v>13103</v>
      </c>
      <c r="T266" s="59">
        <f t="shared" si="4"/>
        <v>1400</v>
      </c>
    </row>
    <row r="267" spans="2:20" x14ac:dyDescent="0.3">
      <c r="B267" s="12" t="s">
        <v>112</v>
      </c>
      <c r="C267" s="13" t="s">
        <v>119</v>
      </c>
      <c r="D267" s="9">
        <v>100</v>
      </c>
      <c r="E267" s="9">
        <v>100</v>
      </c>
      <c r="F267" s="9">
        <v>100</v>
      </c>
      <c r="G267" s="9">
        <v>100</v>
      </c>
      <c r="H267" s="9">
        <v>100</v>
      </c>
      <c r="I267" s="9">
        <v>100</v>
      </c>
      <c r="J267" s="9">
        <v>100</v>
      </c>
      <c r="K267" s="9">
        <v>100</v>
      </c>
      <c r="L267" s="9">
        <v>100</v>
      </c>
      <c r="M267" s="9">
        <v>100</v>
      </c>
      <c r="N267" s="9">
        <v>100</v>
      </c>
      <c r="O267" s="9">
        <v>100</v>
      </c>
      <c r="P267" s="9">
        <v>100</v>
      </c>
      <c r="Q267" s="57">
        <v>100</v>
      </c>
      <c r="R267" s="59" t="s">
        <v>669</v>
      </c>
      <c r="S267" s="59">
        <f>VLOOKUP(R267,CODES!$B$1:$C$346,2,0)</f>
        <v>13104</v>
      </c>
      <c r="T267" s="59">
        <f t="shared" si="4"/>
        <v>1400</v>
      </c>
    </row>
    <row r="268" spans="2:20" x14ac:dyDescent="0.3">
      <c r="B268" s="12" t="s">
        <v>112</v>
      </c>
      <c r="C268" s="13" t="s">
        <v>121</v>
      </c>
      <c r="D268" s="9">
        <v>100</v>
      </c>
      <c r="E268" s="9">
        <v>100</v>
      </c>
      <c r="F268" s="9">
        <v>100</v>
      </c>
      <c r="G268" s="9">
        <v>100</v>
      </c>
      <c r="H268" s="9">
        <v>100</v>
      </c>
      <c r="I268" s="9">
        <v>100</v>
      </c>
      <c r="J268" s="9">
        <v>100</v>
      </c>
      <c r="K268" s="9">
        <v>100</v>
      </c>
      <c r="L268" s="9">
        <v>100</v>
      </c>
      <c r="M268" s="9">
        <v>100</v>
      </c>
      <c r="N268" s="9">
        <v>100</v>
      </c>
      <c r="O268" s="9">
        <v>100</v>
      </c>
      <c r="P268" s="9">
        <v>100</v>
      </c>
      <c r="Q268" s="57">
        <v>100</v>
      </c>
      <c r="R268" s="59" t="s">
        <v>670</v>
      </c>
      <c r="S268" s="59">
        <f>VLOOKUP(R268,CODES!$B$1:$C$346,2,0)</f>
        <v>13105</v>
      </c>
      <c r="T268" s="59">
        <f t="shared" si="4"/>
        <v>1400</v>
      </c>
    </row>
    <row r="269" spans="2:20" x14ac:dyDescent="0.3">
      <c r="B269" s="12" t="s">
        <v>112</v>
      </c>
      <c r="C269" s="13" t="s">
        <v>123</v>
      </c>
      <c r="D269" s="9">
        <v>100</v>
      </c>
      <c r="E269" s="9">
        <v>100</v>
      </c>
      <c r="F269" s="9">
        <v>100</v>
      </c>
      <c r="G269" s="9">
        <v>100</v>
      </c>
      <c r="H269" s="9">
        <v>100</v>
      </c>
      <c r="I269" s="9">
        <v>100</v>
      </c>
      <c r="J269" s="9">
        <v>100</v>
      </c>
      <c r="K269" s="9">
        <v>100</v>
      </c>
      <c r="L269" s="9">
        <v>100</v>
      </c>
      <c r="M269" s="9">
        <v>100</v>
      </c>
      <c r="N269" s="9">
        <v>100</v>
      </c>
      <c r="O269" s="9">
        <v>100</v>
      </c>
      <c r="P269" s="9">
        <v>100</v>
      </c>
      <c r="Q269" s="57">
        <v>100</v>
      </c>
      <c r="R269" s="59" t="s">
        <v>671</v>
      </c>
      <c r="S269" s="59">
        <f>VLOOKUP(R269,CODES!$B$1:$C$346,2,0)</f>
        <v>13106</v>
      </c>
      <c r="T269" s="59">
        <f t="shared" si="4"/>
        <v>1400</v>
      </c>
    </row>
    <row r="270" spans="2:20" x14ac:dyDescent="0.3">
      <c r="B270" s="14" t="s">
        <v>112</v>
      </c>
      <c r="C270" s="15" t="s">
        <v>124</v>
      </c>
      <c r="D270" s="16">
        <v>100</v>
      </c>
      <c r="E270" s="16">
        <v>100</v>
      </c>
      <c r="F270" s="16">
        <v>100</v>
      </c>
      <c r="G270" s="16">
        <v>100</v>
      </c>
      <c r="H270" s="16">
        <v>100</v>
      </c>
      <c r="I270" s="16">
        <v>100</v>
      </c>
      <c r="J270" s="16">
        <v>100</v>
      </c>
      <c r="K270" s="16">
        <v>100</v>
      </c>
      <c r="L270" s="16">
        <v>100</v>
      </c>
      <c r="M270" s="16">
        <v>100</v>
      </c>
      <c r="N270" s="16">
        <v>100</v>
      </c>
      <c r="O270" s="16">
        <v>100</v>
      </c>
      <c r="P270" s="16">
        <v>100</v>
      </c>
      <c r="Q270" s="58">
        <v>100</v>
      </c>
      <c r="R270" s="59" t="s">
        <v>672</v>
      </c>
      <c r="S270" s="59">
        <f>VLOOKUP(R270,CODES!$B$1:$C$346,2,0)</f>
        <v>13107</v>
      </c>
      <c r="T270" s="59">
        <f t="shared" si="4"/>
        <v>1400</v>
      </c>
    </row>
    <row r="271" spans="2:20" x14ac:dyDescent="0.3">
      <c r="B271" s="12" t="s">
        <v>112</v>
      </c>
      <c r="C271" s="13" t="s">
        <v>125</v>
      </c>
      <c r="D271" s="9">
        <v>100</v>
      </c>
      <c r="E271" s="9">
        <v>100</v>
      </c>
      <c r="F271" s="9">
        <v>100</v>
      </c>
      <c r="G271" s="9">
        <v>100</v>
      </c>
      <c r="H271" s="9">
        <v>100</v>
      </c>
      <c r="I271" s="9">
        <v>100</v>
      </c>
      <c r="J271" s="9">
        <v>100</v>
      </c>
      <c r="K271" s="9">
        <v>100</v>
      </c>
      <c r="L271" s="9">
        <v>100</v>
      </c>
      <c r="M271" s="9">
        <v>100</v>
      </c>
      <c r="N271" s="9">
        <v>100</v>
      </c>
      <c r="O271" s="9">
        <v>100</v>
      </c>
      <c r="P271" s="9">
        <v>100</v>
      </c>
      <c r="Q271" s="57">
        <v>100</v>
      </c>
      <c r="R271" s="59" t="s">
        <v>673</v>
      </c>
      <c r="S271" s="59">
        <f>VLOOKUP(R271,CODES!$B$1:$C$346,2,0)</f>
        <v>13108</v>
      </c>
      <c r="T271" s="59">
        <f t="shared" si="4"/>
        <v>1400</v>
      </c>
    </row>
    <row r="272" spans="2:20" x14ac:dyDescent="0.3">
      <c r="B272" s="12" t="s">
        <v>112</v>
      </c>
      <c r="C272" s="13" t="s">
        <v>127</v>
      </c>
      <c r="D272" s="9">
        <v>100</v>
      </c>
      <c r="E272" s="9">
        <v>100</v>
      </c>
      <c r="F272" s="9">
        <v>100</v>
      </c>
      <c r="G272" s="9">
        <v>100</v>
      </c>
      <c r="H272" s="9">
        <v>100</v>
      </c>
      <c r="I272" s="9">
        <v>100</v>
      </c>
      <c r="J272" s="9">
        <v>100</v>
      </c>
      <c r="K272" s="9">
        <v>100</v>
      </c>
      <c r="L272" s="9">
        <v>100</v>
      </c>
      <c r="M272" s="9">
        <v>100</v>
      </c>
      <c r="N272" s="9">
        <v>100</v>
      </c>
      <c r="O272" s="9">
        <v>100</v>
      </c>
      <c r="P272" s="9">
        <v>100</v>
      </c>
      <c r="Q272" s="57">
        <v>100</v>
      </c>
      <c r="R272" s="59" t="s">
        <v>674</v>
      </c>
      <c r="S272" s="59">
        <f>VLOOKUP(R272,CODES!$B$1:$C$346,2,0)</f>
        <v>13109</v>
      </c>
      <c r="T272" s="59">
        <f t="shared" si="4"/>
        <v>1400</v>
      </c>
    </row>
    <row r="273" spans="2:20" x14ac:dyDescent="0.3">
      <c r="B273" s="14" t="s">
        <v>112</v>
      </c>
      <c r="C273" s="15" t="s">
        <v>128</v>
      </c>
      <c r="D273" s="16">
        <v>100</v>
      </c>
      <c r="E273" s="16">
        <v>100</v>
      </c>
      <c r="F273" s="16">
        <v>100</v>
      </c>
      <c r="G273" s="16">
        <v>100</v>
      </c>
      <c r="H273" s="16">
        <v>100</v>
      </c>
      <c r="I273" s="16">
        <v>100</v>
      </c>
      <c r="J273" s="16">
        <v>100</v>
      </c>
      <c r="K273" s="16">
        <v>100</v>
      </c>
      <c r="L273" s="16">
        <v>100</v>
      </c>
      <c r="M273" s="16">
        <v>100</v>
      </c>
      <c r="N273" s="16">
        <v>100</v>
      </c>
      <c r="O273" s="16">
        <v>100</v>
      </c>
      <c r="P273" s="16">
        <v>100</v>
      </c>
      <c r="Q273" s="58">
        <v>100</v>
      </c>
      <c r="R273" s="59" t="s">
        <v>663</v>
      </c>
      <c r="S273" s="59">
        <f>VLOOKUP(R273,CODES!$B$1:$C$346,2,0)</f>
        <v>13110</v>
      </c>
      <c r="T273" s="59">
        <f t="shared" si="4"/>
        <v>1400</v>
      </c>
    </row>
    <row r="274" spans="2:20" x14ac:dyDescent="0.3">
      <c r="B274" s="12" t="s">
        <v>112</v>
      </c>
      <c r="C274" s="13" t="s">
        <v>129</v>
      </c>
      <c r="D274" s="9">
        <v>100</v>
      </c>
      <c r="E274" s="9">
        <v>100</v>
      </c>
      <c r="F274" s="9">
        <v>100</v>
      </c>
      <c r="G274" s="9">
        <v>100</v>
      </c>
      <c r="H274" s="9">
        <v>100</v>
      </c>
      <c r="I274" s="9">
        <v>100</v>
      </c>
      <c r="J274" s="9">
        <v>100</v>
      </c>
      <c r="K274" s="9">
        <v>100</v>
      </c>
      <c r="L274" s="9">
        <v>100</v>
      </c>
      <c r="M274" s="9">
        <v>100</v>
      </c>
      <c r="N274" s="9">
        <v>100</v>
      </c>
      <c r="O274" s="9">
        <v>100</v>
      </c>
      <c r="P274" s="9">
        <v>100</v>
      </c>
      <c r="Q274" s="57">
        <v>100</v>
      </c>
      <c r="R274" s="59" t="s">
        <v>664</v>
      </c>
      <c r="S274" s="59">
        <f>VLOOKUP(R274,CODES!$B$1:$C$346,2,0)</f>
        <v>13111</v>
      </c>
      <c r="T274" s="59">
        <f t="shared" si="4"/>
        <v>1400</v>
      </c>
    </row>
    <row r="275" spans="2:20" x14ac:dyDescent="0.3">
      <c r="B275" s="14" t="s">
        <v>112</v>
      </c>
      <c r="C275" s="15" t="s">
        <v>130</v>
      </c>
      <c r="D275" s="16">
        <v>100</v>
      </c>
      <c r="E275" s="16">
        <v>100</v>
      </c>
      <c r="F275" s="16">
        <v>100</v>
      </c>
      <c r="G275" s="16">
        <v>100</v>
      </c>
      <c r="H275" s="16">
        <v>100</v>
      </c>
      <c r="I275" s="16">
        <v>100</v>
      </c>
      <c r="J275" s="16">
        <v>100</v>
      </c>
      <c r="K275" s="16">
        <v>100</v>
      </c>
      <c r="L275" s="16">
        <v>100</v>
      </c>
      <c r="M275" s="16">
        <v>100</v>
      </c>
      <c r="N275" s="16">
        <v>100</v>
      </c>
      <c r="O275" s="16">
        <v>100</v>
      </c>
      <c r="P275" s="16">
        <v>100</v>
      </c>
      <c r="Q275" s="58">
        <v>100</v>
      </c>
      <c r="R275" s="59" t="s">
        <v>696</v>
      </c>
      <c r="S275" s="59">
        <f>VLOOKUP(R275,CODES!$B$1:$C$346,2,0)</f>
        <v>13112</v>
      </c>
      <c r="T275" s="59">
        <f t="shared" si="4"/>
        <v>1400</v>
      </c>
    </row>
    <row r="276" spans="2:20" x14ac:dyDescent="0.3">
      <c r="B276" s="12" t="s">
        <v>112</v>
      </c>
      <c r="C276" s="13" t="s">
        <v>131</v>
      </c>
      <c r="D276" s="9">
        <v>100</v>
      </c>
      <c r="E276" s="9">
        <v>100</v>
      </c>
      <c r="F276" s="9">
        <v>100</v>
      </c>
      <c r="G276" s="9">
        <v>100</v>
      </c>
      <c r="H276" s="9">
        <v>100</v>
      </c>
      <c r="I276" s="9">
        <v>100</v>
      </c>
      <c r="J276" s="9">
        <v>100</v>
      </c>
      <c r="K276" s="9">
        <v>100</v>
      </c>
      <c r="L276" s="9">
        <v>100</v>
      </c>
      <c r="M276" s="9">
        <v>100</v>
      </c>
      <c r="N276" s="9">
        <v>100</v>
      </c>
      <c r="O276" s="9">
        <v>100</v>
      </c>
      <c r="P276" s="9">
        <v>100</v>
      </c>
      <c r="Q276" s="57">
        <v>100</v>
      </c>
      <c r="R276" s="59" t="s">
        <v>646</v>
      </c>
      <c r="S276" s="59">
        <f>VLOOKUP(R276,CODES!$B$1:$C$346,2,0)</f>
        <v>13113</v>
      </c>
      <c r="T276" s="59">
        <f t="shared" si="4"/>
        <v>1400</v>
      </c>
    </row>
    <row r="277" spans="2:20" x14ac:dyDescent="0.3">
      <c r="B277" s="12" t="s">
        <v>112</v>
      </c>
      <c r="C277" s="13" t="s">
        <v>133</v>
      </c>
      <c r="D277" s="9">
        <v>100</v>
      </c>
      <c r="E277" s="9">
        <v>100</v>
      </c>
      <c r="F277" s="9">
        <v>100</v>
      </c>
      <c r="G277" s="9">
        <v>100</v>
      </c>
      <c r="H277" s="9">
        <v>100</v>
      </c>
      <c r="I277" s="9">
        <v>100</v>
      </c>
      <c r="J277" s="9">
        <v>100</v>
      </c>
      <c r="K277" s="9">
        <v>100</v>
      </c>
      <c r="L277" s="9">
        <v>100</v>
      </c>
      <c r="M277" s="9">
        <v>100</v>
      </c>
      <c r="N277" s="9">
        <v>100</v>
      </c>
      <c r="O277" s="9">
        <v>100</v>
      </c>
      <c r="P277" s="9">
        <v>100</v>
      </c>
      <c r="Q277" s="57">
        <v>100</v>
      </c>
      <c r="R277" s="59" t="s">
        <v>647</v>
      </c>
      <c r="S277" s="59">
        <f>VLOOKUP(R277,CODES!$B$1:$C$346,2,0)</f>
        <v>13114</v>
      </c>
      <c r="T277" s="59">
        <f t="shared" si="4"/>
        <v>1400</v>
      </c>
    </row>
    <row r="278" spans="2:20" x14ac:dyDescent="0.3">
      <c r="B278" s="14" t="s">
        <v>112</v>
      </c>
      <c r="C278" s="15" t="s">
        <v>134</v>
      </c>
      <c r="D278" s="16">
        <v>100</v>
      </c>
      <c r="E278" s="16">
        <v>100</v>
      </c>
      <c r="F278" s="16">
        <v>100</v>
      </c>
      <c r="G278" s="16">
        <v>100</v>
      </c>
      <c r="H278" s="16">
        <v>100</v>
      </c>
      <c r="I278" s="16">
        <v>100</v>
      </c>
      <c r="J278" s="16">
        <v>100</v>
      </c>
      <c r="K278" s="16">
        <v>100</v>
      </c>
      <c r="L278" s="16">
        <v>100</v>
      </c>
      <c r="M278" s="16">
        <v>100</v>
      </c>
      <c r="N278" s="16">
        <v>100</v>
      </c>
      <c r="O278" s="16">
        <v>100</v>
      </c>
      <c r="P278" s="16">
        <v>100</v>
      </c>
      <c r="Q278" s="58">
        <v>100</v>
      </c>
      <c r="R278" s="59" t="s">
        <v>662</v>
      </c>
      <c r="S278" s="59">
        <f>VLOOKUP(R278,CODES!$B$1:$C$346,2,0)</f>
        <v>13115</v>
      </c>
      <c r="T278" s="59">
        <f t="shared" si="4"/>
        <v>1400</v>
      </c>
    </row>
    <row r="279" spans="2:20" x14ac:dyDescent="0.3">
      <c r="B279" s="12" t="s">
        <v>112</v>
      </c>
      <c r="C279" s="13" t="s">
        <v>135</v>
      </c>
      <c r="D279" s="9">
        <v>100</v>
      </c>
      <c r="E279" s="9">
        <v>100</v>
      </c>
      <c r="F279" s="9">
        <v>100</v>
      </c>
      <c r="G279" s="9">
        <v>100</v>
      </c>
      <c r="H279" s="9">
        <v>100</v>
      </c>
      <c r="I279" s="9">
        <v>100</v>
      </c>
      <c r="J279" s="9">
        <v>100</v>
      </c>
      <c r="K279" s="9">
        <v>100</v>
      </c>
      <c r="L279" s="9">
        <v>100</v>
      </c>
      <c r="M279" s="9">
        <v>100</v>
      </c>
      <c r="N279" s="9">
        <v>100</v>
      </c>
      <c r="O279" s="9">
        <v>100</v>
      </c>
      <c r="P279" s="9">
        <v>100</v>
      </c>
      <c r="Q279" s="57">
        <v>100</v>
      </c>
      <c r="R279" s="59" t="s">
        <v>648</v>
      </c>
      <c r="S279" s="59">
        <f>VLOOKUP(R279,CODES!$B$1:$C$346,2,0)</f>
        <v>13116</v>
      </c>
      <c r="T279" s="59">
        <f t="shared" si="4"/>
        <v>1400</v>
      </c>
    </row>
    <row r="280" spans="2:20" x14ac:dyDescent="0.3">
      <c r="B280" s="14" t="s">
        <v>112</v>
      </c>
      <c r="C280" s="15" t="s">
        <v>136</v>
      </c>
      <c r="D280" s="16">
        <v>100</v>
      </c>
      <c r="E280" s="16">
        <v>100</v>
      </c>
      <c r="F280" s="16">
        <v>100</v>
      </c>
      <c r="G280" s="16">
        <v>100</v>
      </c>
      <c r="H280" s="16">
        <v>100</v>
      </c>
      <c r="I280" s="16">
        <v>100</v>
      </c>
      <c r="J280" s="16">
        <v>100</v>
      </c>
      <c r="K280" s="16">
        <v>100</v>
      </c>
      <c r="L280" s="16">
        <v>100</v>
      </c>
      <c r="M280" s="16">
        <v>100</v>
      </c>
      <c r="N280" s="16">
        <v>100</v>
      </c>
      <c r="O280" s="16">
        <v>100</v>
      </c>
      <c r="P280" s="16">
        <v>100</v>
      </c>
      <c r="Q280" s="58">
        <v>100</v>
      </c>
      <c r="R280" s="59" t="s">
        <v>649</v>
      </c>
      <c r="S280" s="59">
        <f>VLOOKUP(R280,CODES!$B$1:$C$346,2,0)</f>
        <v>13117</v>
      </c>
      <c r="T280" s="59">
        <f t="shared" si="4"/>
        <v>1400</v>
      </c>
    </row>
    <row r="281" spans="2:20" x14ac:dyDescent="0.3">
      <c r="B281" s="12" t="s">
        <v>112</v>
      </c>
      <c r="C281" s="13" t="s">
        <v>137</v>
      </c>
      <c r="D281" s="9">
        <v>100</v>
      </c>
      <c r="E281" s="9">
        <v>100</v>
      </c>
      <c r="F281" s="9">
        <v>100</v>
      </c>
      <c r="G281" s="9">
        <v>100</v>
      </c>
      <c r="H281" s="9">
        <v>100</v>
      </c>
      <c r="I281" s="9">
        <v>100</v>
      </c>
      <c r="J281" s="9">
        <v>100</v>
      </c>
      <c r="K281" s="9">
        <v>100</v>
      </c>
      <c r="L281" s="9">
        <v>100</v>
      </c>
      <c r="M281" s="9">
        <v>100</v>
      </c>
      <c r="N281" s="9">
        <v>100</v>
      </c>
      <c r="O281" s="9">
        <v>100</v>
      </c>
      <c r="P281" s="9">
        <v>100</v>
      </c>
      <c r="Q281" s="57">
        <v>100</v>
      </c>
      <c r="R281" s="59" t="s">
        <v>650</v>
      </c>
      <c r="S281" s="59">
        <f>VLOOKUP(R281,CODES!$B$1:$C$346,2,0)</f>
        <v>13118</v>
      </c>
      <c r="T281" s="59">
        <f t="shared" si="4"/>
        <v>1400</v>
      </c>
    </row>
    <row r="282" spans="2:20" x14ac:dyDescent="0.3">
      <c r="B282" s="14" t="s">
        <v>112</v>
      </c>
      <c r="C282" s="15" t="s">
        <v>138</v>
      </c>
      <c r="D282" s="16">
        <v>100</v>
      </c>
      <c r="E282" s="16">
        <v>100</v>
      </c>
      <c r="F282" s="16">
        <v>100</v>
      </c>
      <c r="G282" s="16">
        <v>100</v>
      </c>
      <c r="H282" s="16">
        <v>100</v>
      </c>
      <c r="I282" s="16">
        <v>100</v>
      </c>
      <c r="J282" s="16">
        <v>100</v>
      </c>
      <c r="K282" s="16">
        <v>100</v>
      </c>
      <c r="L282" s="16">
        <v>100</v>
      </c>
      <c r="M282" s="16">
        <v>100</v>
      </c>
      <c r="N282" s="16">
        <v>100</v>
      </c>
      <c r="O282" s="16">
        <v>100</v>
      </c>
      <c r="P282" s="16">
        <v>100</v>
      </c>
      <c r="Q282" s="58">
        <v>100</v>
      </c>
      <c r="R282" s="59" t="s">
        <v>651</v>
      </c>
      <c r="S282" s="59">
        <f>VLOOKUP(R282,CODES!$B$1:$C$346,2,0)</f>
        <v>13119</v>
      </c>
      <c r="T282" s="59">
        <f t="shared" si="4"/>
        <v>1400</v>
      </c>
    </row>
    <row r="283" spans="2:20" x14ac:dyDescent="0.3">
      <c r="B283" s="14" t="s">
        <v>112</v>
      </c>
      <c r="C283" s="15" t="s">
        <v>164</v>
      </c>
      <c r="D283" s="16">
        <v>100</v>
      </c>
      <c r="E283" s="16">
        <v>100</v>
      </c>
      <c r="F283" s="16">
        <v>100</v>
      </c>
      <c r="G283" s="16">
        <v>100</v>
      </c>
      <c r="H283" s="16">
        <v>100</v>
      </c>
      <c r="I283" s="16">
        <v>100</v>
      </c>
      <c r="J283" s="16">
        <v>100</v>
      </c>
      <c r="K283" s="16">
        <v>100</v>
      </c>
      <c r="L283" s="16">
        <v>100</v>
      </c>
      <c r="M283" s="16">
        <v>100</v>
      </c>
      <c r="N283" s="16">
        <v>100</v>
      </c>
      <c r="O283" s="16">
        <v>100</v>
      </c>
      <c r="P283" s="16">
        <v>100</v>
      </c>
      <c r="Q283" s="58">
        <v>100</v>
      </c>
      <c r="R283" s="59" t="s">
        <v>652</v>
      </c>
      <c r="S283" s="59">
        <f>VLOOKUP(R283,CODES!$B$1:$C$346,2,0)</f>
        <v>13120</v>
      </c>
      <c r="T283" s="59">
        <f t="shared" si="4"/>
        <v>1400</v>
      </c>
    </row>
    <row r="284" spans="2:20" x14ac:dyDescent="0.3">
      <c r="B284" s="12" t="s">
        <v>112</v>
      </c>
      <c r="C284" s="13" t="s">
        <v>143</v>
      </c>
      <c r="D284" s="9">
        <v>100</v>
      </c>
      <c r="E284" s="9">
        <v>100</v>
      </c>
      <c r="F284" s="9">
        <v>100</v>
      </c>
      <c r="G284" s="9">
        <v>100</v>
      </c>
      <c r="H284" s="9">
        <v>100</v>
      </c>
      <c r="I284" s="9">
        <v>100</v>
      </c>
      <c r="J284" s="9">
        <v>100</v>
      </c>
      <c r="K284" s="9">
        <v>100</v>
      </c>
      <c r="L284" s="9">
        <v>100</v>
      </c>
      <c r="M284" s="9">
        <v>100</v>
      </c>
      <c r="N284" s="9">
        <v>100</v>
      </c>
      <c r="O284" s="9">
        <v>100</v>
      </c>
      <c r="P284" s="9">
        <v>100</v>
      </c>
      <c r="Q284" s="57">
        <v>100</v>
      </c>
      <c r="R284" s="59" t="s">
        <v>695</v>
      </c>
      <c r="S284" s="59">
        <f>VLOOKUP(R284,CODES!$B$1:$C$346,2,0)</f>
        <v>13121</v>
      </c>
      <c r="T284" s="59">
        <f t="shared" si="4"/>
        <v>1400</v>
      </c>
    </row>
    <row r="285" spans="2:20" x14ac:dyDescent="0.3">
      <c r="B285" s="12" t="s">
        <v>112</v>
      </c>
      <c r="C285" s="13" t="s">
        <v>145</v>
      </c>
      <c r="D285" s="9">
        <v>100</v>
      </c>
      <c r="E285" s="9">
        <v>100</v>
      </c>
      <c r="F285" s="9">
        <v>100</v>
      </c>
      <c r="G285" s="9">
        <v>100</v>
      </c>
      <c r="H285" s="9">
        <v>100</v>
      </c>
      <c r="I285" s="9">
        <v>100</v>
      </c>
      <c r="J285" s="9">
        <v>100</v>
      </c>
      <c r="K285" s="9">
        <v>100</v>
      </c>
      <c r="L285" s="9">
        <v>100</v>
      </c>
      <c r="M285" s="9">
        <v>100</v>
      </c>
      <c r="N285" s="9">
        <v>100</v>
      </c>
      <c r="O285" s="9">
        <v>100</v>
      </c>
      <c r="P285" s="9">
        <v>100</v>
      </c>
      <c r="Q285" s="57">
        <v>100</v>
      </c>
      <c r="R285" s="59" t="s">
        <v>653</v>
      </c>
      <c r="S285" s="59">
        <f>VLOOKUP(R285,CODES!$B$1:$C$346,2,0)</f>
        <v>13122</v>
      </c>
      <c r="T285" s="59">
        <f t="shared" si="4"/>
        <v>1400</v>
      </c>
    </row>
    <row r="286" spans="2:20" x14ac:dyDescent="0.3">
      <c r="B286" s="12" t="s">
        <v>112</v>
      </c>
      <c r="C286" s="13" t="s">
        <v>147</v>
      </c>
      <c r="D286" s="9">
        <v>100</v>
      </c>
      <c r="E286" s="9">
        <v>100</v>
      </c>
      <c r="F286" s="9">
        <v>100</v>
      </c>
      <c r="G286" s="9">
        <v>100</v>
      </c>
      <c r="H286" s="9">
        <v>100</v>
      </c>
      <c r="I286" s="9">
        <v>100</v>
      </c>
      <c r="J286" s="9">
        <v>100</v>
      </c>
      <c r="K286" s="9">
        <v>100</v>
      </c>
      <c r="L286" s="9">
        <v>100</v>
      </c>
      <c r="M286" s="9">
        <v>100</v>
      </c>
      <c r="N286" s="9">
        <v>100</v>
      </c>
      <c r="O286" s="9">
        <v>100</v>
      </c>
      <c r="P286" s="9">
        <v>100</v>
      </c>
      <c r="Q286" s="57">
        <v>100</v>
      </c>
      <c r="R286" s="59" t="s">
        <v>654</v>
      </c>
      <c r="S286" s="59">
        <f>VLOOKUP(R286,CODES!$B$1:$C$346,2,0)</f>
        <v>13123</v>
      </c>
      <c r="T286" s="59">
        <f t="shared" si="4"/>
        <v>1400</v>
      </c>
    </row>
    <row r="287" spans="2:20" x14ac:dyDescent="0.3">
      <c r="B287" s="14" t="s">
        <v>112</v>
      </c>
      <c r="C287" s="15" t="s">
        <v>148</v>
      </c>
      <c r="D287" s="16">
        <v>100</v>
      </c>
      <c r="E287" s="16">
        <v>100</v>
      </c>
      <c r="F287" s="16">
        <v>100</v>
      </c>
      <c r="G287" s="16">
        <v>100</v>
      </c>
      <c r="H287" s="16">
        <v>100</v>
      </c>
      <c r="I287" s="16">
        <v>100</v>
      </c>
      <c r="J287" s="16">
        <v>100</v>
      </c>
      <c r="K287" s="16">
        <v>100</v>
      </c>
      <c r="L287" s="16">
        <v>100</v>
      </c>
      <c r="M287" s="16">
        <v>100</v>
      </c>
      <c r="N287" s="16">
        <v>100</v>
      </c>
      <c r="O287" s="16">
        <v>100</v>
      </c>
      <c r="P287" s="16">
        <v>100</v>
      </c>
      <c r="Q287" s="58">
        <v>100</v>
      </c>
      <c r="R287" s="59" t="s">
        <v>655</v>
      </c>
      <c r="S287" s="59">
        <f>VLOOKUP(R287,CODES!$B$1:$C$346,2,0)</f>
        <v>13124</v>
      </c>
      <c r="T287" s="59">
        <f t="shared" si="4"/>
        <v>1400</v>
      </c>
    </row>
    <row r="288" spans="2:20" x14ac:dyDescent="0.3">
      <c r="B288" s="14" t="s">
        <v>112</v>
      </c>
      <c r="C288" s="15" t="s">
        <v>150</v>
      </c>
      <c r="D288" s="16">
        <v>100</v>
      </c>
      <c r="E288" s="16">
        <v>100</v>
      </c>
      <c r="F288" s="16">
        <v>100</v>
      </c>
      <c r="G288" s="16">
        <v>100</v>
      </c>
      <c r="H288" s="16">
        <v>100</v>
      </c>
      <c r="I288" s="16">
        <v>100</v>
      </c>
      <c r="J288" s="16">
        <v>100</v>
      </c>
      <c r="K288" s="16">
        <v>100</v>
      </c>
      <c r="L288" s="16">
        <v>100</v>
      </c>
      <c r="M288" s="16">
        <v>100</v>
      </c>
      <c r="N288" s="16">
        <v>100</v>
      </c>
      <c r="O288" s="16">
        <v>100</v>
      </c>
      <c r="P288" s="16">
        <v>100</v>
      </c>
      <c r="Q288" s="58">
        <v>100</v>
      </c>
      <c r="R288" s="59" t="s">
        <v>656</v>
      </c>
      <c r="S288" s="59">
        <f>VLOOKUP(R288,CODES!$B$1:$C$346,2,0)</f>
        <v>13125</v>
      </c>
      <c r="T288" s="59">
        <f t="shared" si="4"/>
        <v>1400</v>
      </c>
    </row>
    <row r="289" spans="2:20" x14ac:dyDescent="0.3">
      <c r="B289" s="12" t="s">
        <v>112</v>
      </c>
      <c r="C289" s="13" t="s">
        <v>151</v>
      </c>
      <c r="D289" s="9">
        <v>100</v>
      </c>
      <c r="E289" s="9">
        <v>100</v>
      </c>
      <c r="F289" s="9">
        <v>100</v>
      </c>
      <c r="G289" s="9">
        <v>100</v>
      </c>
      <c r="H289" s="9">
        <v>100</v>
      </c>
      <c r="I289" s="9">
        <v>100</v>
      </c>
      <c r="J289" s="9">
        <v>100</v>
      </c>
      <c r="K289" s="9">
        <v>100</v>
      </c>
      <c r="L289" s="9">
        <v>100</v>
      </c>
      <c r="M289" s="9">
        <v>100</v>
      </c>
      <c r="N289" s="9">
        <v>100</v>
      </c>
      <c r="O289" s="9">
        <v>100</v>
      </c>
      <c r="P289" s="9">
        <v>100</v>
      </c>
      <c r="Q289" s="57">
        <v>100</v>
      </c>
      <c r="R289" s="59" t="s">
        <v>657</v>
      </c>
      <c r="S289" s="59">
        <f>VLOOKUP(R289,CODES!$B$1:$C$346,2,0)</f>
        <v>13126</v>
      </c>
      <c r="T289" s="59">
        <f t="shared" si="4"/>
        <v>1400</v>
      </c>
    </row>
    <row r="290" spans="2:20" x14ac:dyDescent="0.3">
      <c r="B290" s="14" t="s">
        <v>112</v>
      </c>
      <c r="C290" s="15" t="s">
        <v>152</v>
      </c>
      <c r="D290" s="16">
        <v>100</v>
      </c>
      <c r="E290" s="16">
        <v>100</v>
      </c>
      <c r="F290" s="16">
        <v>100</v>
      </c>
      <c r="G290" s="16">
        <v>100</v>
      </c>
      <c r="H290" s="16">
        <v>100</v>
      </c>
      <c r="I290" s="16">
        <v>100</v>
      </c>
      <c r="J290" s="16">
        <v>100</v>
      </c>
      <c r="K290" s="16">
        <v>100</v>
      </c>
      <c r="L290" s="16">
        <v>100</v>
      </c>
      <c r="M290" s="16">
        <v>100</v>
      </c>
      <c r="N290" s="16">
        <v>100</v>
      </c>
      <c r="O290" s="16">
        <v>100</v>
      </c>
      <c r="P290" s="16">
        <v>100</v>
      </c>
      <c r="Q290" s="58">
        <v>100</v>
      </c>
      <c r="R290" s="59" t="s">
        <v>658</v>
      </c>
      <c r="S290" s="59">
        <f>VLOOKUP(R290,CODES!$B$1:$C$346,2,0)</f>
        <v>13127</v>
      </c>
      <c r="T290" s="59">
        <f t="shared" si="4"/>
        <v>1400</v>
      </c>
    </row>
    <row r="291" spans="2:20" x14ac:dyDescent="0.3">
      <c r="B291" s="12" t="s">
        <v>112</v>
      </c>
      <c r="C291" s="13" t="s">
        <v>153</v>
      </c>
      <c r="D291" s="9">
        <v>100</v>
      </c>
      <c r="E291" s="9">
        <v>100</v>
      </c>
      <c r="F291" s="9">
        <v>100</v>
      </c>
      <c r="G291" s="9">
        <v>100</v>
      </c>
      <c r="H291" s="9">
        <v>100</v>
      </c>
      <c r="I291" s="9">
        <v>100</v>
      </c>
      <c r="J291" s="9">
        <v>100</v>
      </c>
      <c r="K291" s="9">
        <v>100</v>
      </c>
      <c r="L291" s="9">
        <v>100</v>
      </c>
      <c r="M291" s="9">
        <v>100</v>
      </c>
      <c r="N291" s="9">
        <v>100</v>
      </c>
      <c r="O291" s="9">
        <v>100</v>
      </c>
      <c r="P291" s="9">
        <v>100</v>
      </c>
      <c r="Q291" s="57">
        <v>100</v>
      </c>
      <c r="R291" s="59" t="s">
        <v>659</v>
      </c>
      <c r="S291" s="59">
        <f>VLOOKUP(R291,CODES!$B$1:$C$346,2,0)</f>
        <v>13128</v>
      </c>
      <c r="T291" s="59">
        <f t="shared" si="4"/>
        <v>1400</v>
      </c>
    </row>
    <row r="292" spans="2:20" x14ac:dyDescent="0.3">
      <c r="B292" s="12" t="s">
        <v>112</v>
      </c>
      <c r="C292" s="13" t="s">
        <v>155</v>
      </c>
      <c r="D292" s="9">
        <v>100</v>
      </c>
      <c r="E292" s="9">
        <v>100</v>
      </c>
      <c r="F292" s="9">
        <v>100</v>
      </c>
      <c r="G292" s="9">
        <v>100</v>
      </c>
      <c r="H292" s="9">
        <v>100</v>
      </c>
      <c r="I292" s="9">
        <v>100</v>
      </c>
      <c r="J292" s="9">
        <v>100</v>
      </c>
      <c r="K292" s="9">
        <v>100</v>
      </c>
      <c r="L292" s="9">
        <v>100</v>
      </c>
      <c r="M292" s="9">
        <v>100</v>
      </c>
      <c r="N292" s="9">
        <v>100</v>
      </c>
      <c r="O292" s="9">
        <v>100</v>
      </c>
      <c r="P292" s="9">
        <v>100</v>
      </c>
      <c r="Q292" s="57">
        <v>100</v>
      </c>
      <c r="R292" s="59" t="s">
        <v>660</v>
      </c>
      <c r="S292" s="59">
        <f>VLOOKUP(R292,CODES!$B$1:$C$346,2,0)</f>
        <v>13129</v>
      </c>
      <c r="T292" s="59">
        <f t="shared" si="4"/>
        <v>1400</v>
      </c>
    </row>
    <row r="293" spans="2:20" x14ac:dyDescent="0.3">
      <c r="B293" s="12" t="s">
        <v>112</v>
      </c>
      <c r="C293" s="13" t="s">
        <v>157</v>
      </c>
      <c r="D293" s="9">
        <v>100</v>
      </c>
      <c r="E293" s="9">
        <v>100</v>
      </c>
      <c r="F293" s="9">
        <v>100</v>
      </c>
      <c r="G293" s="9">
        <v>100</v>
      </c>
      <c r="H293" s="9">
        <v>100</v>
      </c>
      <c r="I293" s="9">
        <v>100</v>
      </c>
      <c r="J293" s="9">
        <v>100</v>
      </c>
      <c r="K293" s="9">
        <v>100</v>
      </c>
      <c r="L293" s="9">
        <v>100</v>
      </c>
      <c r="M293" s="9">
        <v>100</v>
      </c>
      <c r="N293" s="9">
        <v>100</v>
      </c>
      <c r="O293" s="9">
        <v>100</v>
      </c>
      <c r="P293" s="9">
        <v>100</v>
      </c>
      <c r="Q293" s="57">
        <v>100</v>
      </c>
      <c r="R293" s="59" t="s">
        <v>661</v>
      </c>
      <c r="S293" s="59">
        <f>VLOOKUP(R293,CODES!$B$1:$C$346,2,0)</f>
        <v>13130</v>
      </c>
      <c r="T293" s="59">
        <f t="shared" si="4"/>
        <v>1400</v>
      </c>
    </row>
    <row r="294" spans="2:20" x14ac:dyDescent="0.3">
      <c r="B294" s="12" t="s">
        <v>112</v>
      </c>
      <c r="C294" s="13" t="s">
        <v>159</v>
      </c>
      <c r="D294" s="9">
        <v>100</v>
      </c>
      <c r="E294" s="9">
        <v>100</v>
      </c>
      <c r="F294" s="9">
        <v>100</v>
      </c>
      <c r="G294" s="9">
        <v>100</v>
      </c>
      <c r="H294" s="9">
        <v>100</v>
      </c>
      <c r="I294" s="9">
        <v>100</v>
      </c>
      <c r="J294" s="9">
        <v>100</v>
      </c>
      <c r="K294" s="9">
        <v>100</v>
      </c>
      <c r="L294" s="9">
        <v>100</v>
      </c>
      <c r="M294" s="9">
        <v>100</v>
      </c>
      <c r="N294" s="9">
        <v>100</v>
      </c>
      <c r="O294" s="9">
        <v>100</v>
      </c>
      <c r="P294" s="9">
        <v>100</v>
      </c>
      <c r="Q294" s="57">
        <v>100</v>
      </c>
      <c r="R294" s="59" t="s">
        <v>665</v>
      </c>
      <c r="S294" s="59">
        <f>VLOOKUP(R294,CODES!$B$1:$C$346,2,0)</f>
        <v>13131</v>
      </c>
      <c r="T294" s="59">
        <f t="shared" si="4"/>
        <v>1400</v>
      </c>
    </row>
    <row r="295" spans="2:20" x14ac:dyDescent="0.3">
      <c r="B295" s="12" t="s">
        <v>112</v>
      </c>
      <c r="C295" s="13" t="s">
        <v>163</v>
      </c>
      <c r="D295" s="9">
        <v>100</v>
      </c>
      <c r="E295" s="9">
        <v>100</v>
      </c>
      <c r="F295" s="9">
        <v>100</v>
      </c>
      <c r="G295" s="9">
        <v>100</v>
      </c>
      <c r="H295" s="9">
        <v>100</v>
      </c>
      <c r="I295" s="9">
        <v>100</v>
      </c>
      <c r="J295" s="9">
        <v>100</v>
      </c>
      <c r="K295" s="9">
        <v>100</v>
      </c>
      <c r="L295" s="9">
        <v>100</v>
      </c>
      <c r="M295" s="9">
        <v>100</v>
      </c>
      <c r="N295" s="9">
        <v>100</v>
      </c>
      <c r="O295" s="9">
        <v>100</v>
      </c>
      <c r="P295" s="9">
        <v>100</v>
      </c>
      <c r="Q295" s="57">
        <v>100</v>
      </c>
      <c r="R295" s="59" t="s">
        <v>675</v>
      </c>
      <c r="S295" s="59">
        <f>VLOOKUP(R295,CODES!$B$1:$C$346,2,0)</f>
        <v>13132</v>
      </c>
      <c r="T295" s="59">
        <f t="shared" si="4"/>
        <v>1400</v>
      </c>
    </row>
    <row r="296" spans="2:20" x14ac:dyDescent="0.3">
      <c r="B296" s="12" t="s">
        <v>112</v>
      </c>
      <c r="C296" s="13" t="s">
        <v>149</v>
      </c>
      <c r="D296" s="9">
        <v>100</v>
      </c>
      <c r="E296" s="9">
        <v>100</v>
      </c>
      <c r="F296" s="9">
        <v>100</v>
      </c>
      <c r="G296" s="9">
        <v>100</v>
      </c>
      <c r="H296" s="9">
        <v>100</v>
      </c>
      <c r="I296" s="9">
        <v>100</v>
      </c>
      <c r="J296" s="9">
        <v>100</v>
      </c>
      <c r="K296" s="9">
        <v>100</v>
      </c>
      <c r="L296" s="9">
        <v>100</v>
      </c>
      <c r="M296" s="9">
        <v>100</v>
      </c>
      <c r="N296" s="9">
        <v>100</v>
      </c>
      <c r="O296" s="9">
        <v>100</v>
      </c>
      <c r="P296" s="9">
        <v>100</v>
      </c>
      <c r="Q296" s="57">
        <v>100</v>
      </c>
      <c r="R296" s="59" t="s">
        <v>645</v>
      </c>
      <c r="S296" s="59">
        <f>VLOOKUP(R296,CODES!$B$1:$C$346,2,0)</f>
        <v>13201</v>
      </c>
      <c r="T296" s="59">
        <f t="shared" si="4"/>
        <v>1400</v>
      </c>
    </row>
    <row r="297" spans="2:20" x14ac:dyDescent="0.3">
      <c r="B297" s="14" t="s">
        <v>112</v>
      </c>
      <c r="C297" s="15" t="s">
        <v>146</v>
      </c>
      <c r="D297" s="16">
        <v>100</v>
      </c>
      <c r="E297" s="16">
        <v>100</v>
      </c>
      <c r="F297" s="16">
        <v>100</v>
      </c>
      <c r="G297" s="16">
        <v>100</v>
      </c>
      <c r="H297" s="16">
        <v>100</v>
      </c>
      <c r="I297" s="16">
        <v>100</v>
      </c>
      <c r="J297" s="16">
        <v>100</v>
      </c>
      <c r="K297" s="16">
        <v>100</v>
      </c>
      <c r="L297" s="16">
        <v>100</v>
      </c>
      <c r="M297" s="16">
        <v>100</v>
      </c>
      <c r="N297" s="16">
        <v>100</v>
      </c>
      <c r="O297" s="16">
        <v>100</v>
      </c>
      <c r="P297" s="16">
        <v>100</v>
      </c>
      <c r="Q297" s="58">
        <v>100</v>
      </c>
      <c r="R297" s="59" t="s">
        <v>676</v>
      </c>
      <c r="S297" s="59">
        <f>VLOOKUP(R297,CODES!$B$1:$C$346,2,0)</f>
        <v>13202</v>
      </c>
      <c r="T297" s="59">
        <f t="shared" si="4"/>
        <v>1400</v>
      </c>
    </row>
    <row r="298" spans="2:20" x14ac:dyDescent="0.3">
      <c r="B298" s="14" t="s">
        <v>112</v>
      </c>
      <c r="C298" s="15" t="s">
        <v>156</v>
      </c>
      <c r="D298" s="16">
        <v>100</v>
      </c>
      <c r="E298" s="16">
        <v>100</v>
      </c>
      <c r="F298" s="16">
        <v>100</v>
      </c>
      <c r="G298" s="16">
        <v>100</v>
      </c>
      <c r="H298" s="16">
        <v>100</v>
      </c>
      <c r="I298" s="16">
        <v>100</v>
      </c>
      <c r="J298" s="16">
        <v>100</v>
      </c>
      <c r="K298" s="16">
        <v>100</v>
      </c>
      <c r="L298" s="16">
        <v>100</v>
      </c>
      <c r="M298" s="16">
        <v>100</v>
      </c>
      <c r="N298" s="16">
        <v>100</v>
      </c>
      <c r="O298" s="16">
        <v>100</v>
      </c>
      <c r="P298" s="16">
        <v>100</v>
      </c>
      <c r="Q298" s="58">
        <v>100</v>
      </c>
      <c r="R298" s="59" t="s">
        <v>677</v>
      </c>
      <c r="S298" s="59">
        <f>VLOOKUP(R298,CODES!$B$1:$C$346,2,0)</f>
        <v>13203</v>
      </c>
      <c r="T298" s="59">
        <f t="shared" si="4"/>
        <v>1400</v>
      </c>
    </row>
    <row r="299" spans="2:20" x14ac:dyDescent="0.3">
      <c r="B299" s="14" t="s">
        <v>112</v>
      </c>
      <c r="C299" s="15" t="s">
        <v>118</v>
      </c>
      <c r="D299" s="16">
        <v>100</v>
      </c>
      <c r="E299" s="16">
        <v>100</v>
      </c>
      <c r="F299" s="16">
        <v>100</v>
      </c>
      <c r="G299" s="16">
        <v>100</v>
      </c>
      <c r="H299" s="16">
        <v>100</v>
      </c>
      <c r="I299" s="16">
        <v>100</v>
      </c>
      <c r="J299" s="16">
        <v>100</v>
      </c>
      <c r="K299" s="16">
        <v>100</v>
      </c>
      <c r="L299" s="16">
        <v>100</v>
      </c>
      <c r="M299" s="16">
        <v>100</v>
      </c>
      <c r="N299" s="16">
        <v>100</v>
      </c>
      <c r="O299" s="16">
        <v>100</v>
      </c>
      <c r="P299" s="16">
        <v>100</v>
      </c>
      <c r="Q299" s="58">
        <v>100</v>
      </c>
      <c r="R299" s="59" t="s">
        <v>678</v>
      </c>
      <c r="S299" s="59">
        <f>VLOOKUP(R299,CODES!$B$1:$C$346,2,0)</f>
        <v>13301</v>
      </c>
      <c r="T299" s="59">
        <f t="shared" si="4"/>
        <v>1400</v>
      </c>
    </row>
    <row r="300" spans="2:20" x14ac:dyDescent="0.3">
      <c r="B300" s="14" t="s">
        <v>112</v>
      </c>
      <c r="C300" s="15" t="s">
        <v>132</v>
      </c>
      <c r="D300" s="16">
        <v>100</v>
      </c>
      <c r="E300" s="16">
        <v>100</v>
      </c>
      <c r="F300" s="16">
        <v>100</v>
      </c>
      <c r="G300" s="16">
        <v>100</v>
      </c>
      <c r="H300" s="16">
        <v>100</v>
      </c>
      <c r="I300" s="16">
        <v>100</v>
      </c>
      <c r="J300" s="16">
        <v>100</v>
      </c>
      <c r="K300" s="16">
        <v>100</v>
      </c>
      <c r="L300" s="16">
        <v>100</v>
      </c>
      <c r="M300" s="16">
        <v>100</v>
      </c>
      <c r="N300" s="16">
        <v>100</v>
      </c>
      <c r="O300" s="16">
        <v>100</v>
      </c>
      <c r="P300" s="16">
        <v>100</v>
      </c>
      <c r="Q300" s="58">
        <v>100</v>
      </c>
      <c r="R300" s="59" t="s">
        <v>679</v>
      </c>
      <c r="S300" s="59">
        <f>VLOOKUP(R300,CODES!$B$1:$C$346,2,0)</f>
        <v>13302</v>
      </c>
      <c r="T300" s="59">
        <f t="shared" si="4"/>
        <v>1400</v>
      </c>
    </row>
    <row r="301" spans="2:20" x14ac:dyDescent="0.3">
      <c r="B301" s="14" t="s">
        <v>112</v>
      </c>
      <c r="C301" s="15" t="s">
        <v>162</v>
      </c>
      <c r="D301" s="16">
        <v>100</v>
      </c>
      <c r="E301" s="16">
        <v>100</v>
      </c>
      <c r="F301" s="16">
        <v>100</v>
      </c>
      <c r="G301" s="16">
        <v>100</v>
      </c>
      <c r="H301" s="16">
        <v>100</v>
      </c>
      <c r="I301" s="16">
        <v>100</v>
      </c>
      <c r="J301" s="16">
        <v>100</v>
      </c>
      <c r="K301" s="16">
        <v>100</v>
      </c>
      <c r="L301" s="16">
        <v>100</v>
      </c>
      <c r="M301" s="16">
        <v>100</v>
      </c>
      <c r="N301" s="16">
        <v>100</v>
      </c>
      <c r="O301" s="16">
        <v>100</v>
      </c>
      <c r="P301" s="16">
        <v>100</v>
      </c>
      <c r="Q301" s="58">
        <v>100</v>
      </c>
      <c r="R301" s="59" t="s">
        <v>680</v>
      </c>
      <c r="S301" s="59">
        <f>VLOOKUP(R301,CODES!$B$1:$C$346,2,0)</f>
        <v>13303</v>
      </c>
      <c r="T301" s="59">
        <f t="shared" si="4"/>
        <v>1400</v>
      </c>
    </row>
    <row r="302" spans="2:20" x14ac:dyDescent="0.3">
      <c r="B302" s="14" t="s">
        <v>112</v>
      </c>
      <c r="C302" s="15" t="s">
        <v>154</v>
      </c>
      <c r="D302" s="16">
        <v>100</v>
      </c>
      <c r="E302" s="16">
        <v>100</v>
      </c>
      <c r="F302" s="16">
        <v>100</v>
      </c>
      <c r="G302" s="16">
        <v>100</v>
      </c>
      <c r="H302" s="16">
        <v>100</v>
      </c>
      <c r="I302" s="16">
        <v>100</v>
      </c>
      <c r="J302" s="16">
        <v>100</v>
      </c>
      <c r="K302" s="16">
        <v>100</v>
      </c>
      <c r="L302" s="16">
        <v>100</v>
      </c>
      <c r="M302" s="16">
        <v>100</v>
      </c>
      <c r="N302" s="16">
        <v>100</v>
      </c>
      <c r="O302" s="16">
        <v>100</v>
      </c>
      <c r="P302" s="16">
        <v>100</v>
      </c>
      <c r="Q302" s="58">
        <v>100</v>
      </c>
      <c r="R302" s="59" t="s">
        <v>681</v>
      </c>
      <c r="S302" s="59">
        <f>VLOOKUP(R302,CODES!$B$1:$C$346,2,0)</f>
        <v>13401</v>
      </c>
      <c r="T302" s="59">
        <f t="shared" si="4"/>
        <v>1400</v>
      </c>
    </row>
    <row r="303" spans="2:20" x14ac:dyDescent="0.3">
      <c r="B303" s="14" t="s">
        <v>112</v>
      </c>
      <c r="C303" s="15" t="s">
        <v>114</v>
      </c>
      <c r="D303" s="16">
        <v>100</v>
      </c>
      <c r="E303" s="16">
        <v>100</v>
      </c>
      <c r="F303" s="16">
        <v>100</v>
      </c>
      <c r="G303" s="16">
        <v>100</v>
      </c>
      <c r="H303" s="16">
        <v>100</v>
      </c>
      <c r="I303" s="16">
        <v>100</v>
      </c>
      <c r="J303" s="16">
        <v>100</v>
      </c>
      <c r="K303" s="16">
        <v>100</v>
      </c>
      <c r="L303" s="16">
        <v>100</v>
      </c>
      <c r="M303" s="16">
        <v>100</v>
      </c>
      <c r="N303" s="16">
        <v>100</v>
      </c>
      <c r="O303" s="16">
        <v>100</v>
      </c>
      <c r="P303" s="16">
        <v>100</v>
      </c>
      <c r="Q303" s="58">
        <v>100</v>
      </c>
      <c r="R303" s="59" t="s">
        <v>682</v>
      </c>
      <c r="S303" s="59">
        <f>VLOOKUP(R303,CODES!$B$1:$C$346,2,0)</f>
        <v>13402</v>
      </c>
      <c r="T303" s="59">
        <f t="shared" si="4"/>
        <v>1400</v>
      </c>
    </row>
    <row r="304" spans="2:20" x14ac:dyDescent="0.3">
      <c r="B304" s="12" t="s">
        <v>112</v>
      </c>
      <c r="C304" s="13" t="s">
        <v>115</v>
      </c>
      <c r="D304" s="9">
        <v>100</v>
      </c>
      <c r="E304" s="9">
        <v>100</v>
      </c>
      <c r="F304" s="9">
        <v>100</v>
      </c>
      <c r="G304" s="9">
        <v>100</v>
      </c>
      <c r="H304" s="9">
        <v>100</v>
      </c>
      <c r="I304" s="9">
        <v>100</v>
      </c>
      <c r="J304" s="9">
        <v>100</v>
      </c>
      <c r="K304" s="9">
        <v>100</v>
      </c>
      <c r="L304" s="9">
        <v>100</v>
      </c>
      <c r="M304" s="9">
        <v>100</v>
      </c>
      <c r="N304" s="9">
        <v>100</v>
      </c>
      <c r="O304" s="9">
        <v>100</v>
      </c>
      <c r="P304" s="9">
        <v>100</v>
      </c>
      <c r="Q304" s="57">
        <v>100</v>
      </c>
      <c r="R304" s="59" t="s">
        <v>683</v>
      </c>
      <c r="S304" s="59">
        <f>VLOOKUP(R304,CODES!$B$1:$C$346,2,0)</f>
        <v>13403</v>
      </c>
      <c r="T304" s="59">
        <f t="shared" si="4"/>
        <v>1400</v>
      </c>
    </row>
    <row r="305" spans="2:20" x14ac:dyDescent="0.3">
      <c r="B305" s="14" t="s">
        <v>112</v>
      </c>
      <c r="C305" s="15" t="s">
        <v>142</v>
      </c>
      <c r="D305" s="16">
        <v>100</v>
      </c>
      <c r="E305" s="16">
        <v>100</v>
      </c>
      <c r="F305" s="16">
        <v>100</v>
      </c>
      <c r="G305" s="16">
        <v>100</v>
      </c>
      <c r="H305" s="16">
        <v>100</v>
      </c>
      <c r="I305" s="16">
        <v>100</v>
      </c>
      <c r="J305" s="16">
        <v>100</v>
      </c>
      <c r="K305" s="16">
        <v>100</v>
      </c>
      <c r="L305" s="16">
        <v>100</v>
      </c>
      <c r="M305" s="16">
        <v>100</v>
      </c>
      <c r="N305" s="16">
        <v>100</v>
      </c>
      <c r="O305" s="16">
        <v>100</v>
      </c>
      <c r="P305" s="16">
        <v>100</v>
      </c>
      <c r="Q305" s="58">
        <v>100</v>
      </c>
      <c r="R305" s="59" t="s">
        <v>684</v>
      </c>
      <c r="S305" s="59">
        <f>VLOOKUP(R305,CODES!$B$1:$C$346,2,0)</f>
        <v>13404</v>
      </c>
      <c r="T305" s="59">
        <f t="shared" si="4"/>
        <v>1400</v>
      </c>
    </row>
    <row r="306" spans="2:20" x14ac:dyDescent="0.3">
      <c r="B306" s="14" t="s">
        <v>112</v>
      </c>
      <c r="C306" s="15" t="s">
        <v>140</v>
      </c>
      <c r="D306" s="16">
        <v>100</v>
      </c>
      <c r="E306" s="16">
        <v>100</v>
      </c>
      <c r="F306" s="16">
        <v>100</v>
      </c>
      <c r="G306" s="16">
        <v>100</v>
      </c>
      <c r="H306" s="16">
        <v>100</v>
      </c>
      <c r="I306" s="16">
        <v>100</v>
      </c>
      <c r="J306" s="16">
        <v>100</v>
      </c>
      <c r="K306" s="16">
        <v>100</v>
      </c>
      <c r="L306" s="16">
        <v>100</v>
      </c>
      <c r="M306" s="16">
        <v>100</v>
      </c>
      <c r="N306" s="16">
        <v>100</v>
      </c>
      <c r="O306" s="16">
        <v>100</v>
      </c>
      <c r="P306" s="16">
        <v>100</v>
      </c>
      <c r="Q306" s="58">
        <v>100</v>
      </c>
      <c r="R306" s="59" t="s">
        <v>685</v>
      </c>
      <c r="S306" s="59">
        <f>VLOOKUP(R306,CODES!$B$1:$C$346,2,0)</f>
        <v>13501</v>
      </c>
      <c r="T306" s="59">
        <f t="shared" si="4"/>
        <v>1400</v>
      </c>
    </row>
    <row r="307" spans="2:20" x14ac:dyDescent="0.3">
      <c r="B307" s="12" t="s">
        <v>112</v>
      </c>
      <c r="C307" s="13" t="s">
        <v>113</v>
      </c>
      <c r="D307" s="9">
        <v>100</v>
      </c>
      <c r="E307" s="9">
        <v>100</v>
      </c>
      <c r="F307" s="9">
        <v>100</v>
      </c>
      <c r="G307" s="9">
        <v>100</v>
      </c>
      <c r="H307" s="9">
        <v>100</v>
      </c>
      <c r="I307" s="9">
        <v>100</v>
      </c>
      <c r="J307" s="9">
        <v>100</v>
      </c>
      <c r="K307" s="9">
        <v>100</v>
      </c>
      <c r="L307" s="9">
        <v>100</v>
      </c>
      <c r="M307" s="9">
        <v>100</v>
      </c>
      <c r="N307" s="9">
        <v>100</v>
      </c>
      <c r="O307" s="9">
        <v>100</v>
      </c>
      <c r="P307" s="9">
        <v>100</v>
      </c>
      <c r="Q307" s="57">
        <v>100</v>
      </c>
      <c r="R307" s="59" t="s">
        <v>686</v>
      </c>
      <c r="S307" s="59">
        <f>VLOOKUP(R307,CODES!$B$1:$C$346,2,0)</f>
        <v>13502</v>
      </c>
      <c r="T307" s="59">
        <f t="shared" si="4"/>
        <v>1400</v>
      </c>
    </row>
    <row r="308" spans="2:20" x14ac:dyDescent="0.3">
      <c r="B308" s="14" t="s">
        <v>112</v>
      </c>
      <c r="C308" s="15" t="s">
        <v>120</v>
      </c>
      <c r="D308" s="16">
        <v>100</v>
      </c>
      <c r="E308" s="16">
        <v>100</v>
      </c>
      <c r="F308" s="16">
        <v>100</v>
      </c>
      <c r="G308" s="16">
        <v>100</v>
      </c>
      <c r="H308" s="16">
        <v>100</v>
      </c>
      <c r="I308" s="16">
        <v>100</v>
      </c>
      <c r="J308" s="16">
        <v>100</v>
      </c>
      <c r="K308" s="16">
        <v>100</v>
      </c>
      <c r="L308" s="16">
        <v>100</v>
      </c>
      <c r="M308" s="16">
        <v>100</v>
      </c>
      <c r="N308" s="16">
        <v>100</v>
      </c>
      <c r="O308" s="16">
        <v>100</v>
      </c>
      <c r="P308" s="16">
        <v>100</v>
      </c>
      <c r="Q308" s="58">
        <v>100</v>
      </c>
      <c r="R308" s="59" t="s">
        <v>687</v>
      </c>
      <c r="S308" s="59">
        <f>VLOOKUP(R308,CODES!$B$1:$C$346,2,0)</f>
        <v>13503</v>
      </c>
      <c r="T308" s="59">
        <f t="shared" si="4"/>
        <v>1400</v>
      </c>
    </row>
    <row r="309" spans="2:20" x14ac:dyDescent="0.3">
      <c r="B309" s="12" t="s">
        <v>112</v>
      </c>
      <c r="C309" s="13" t="s">
        <v>139</v>
      </c>
      <c r="D309" s="9">
        <v>100</v>
      </c>
      <c r="E309" s="9">
        <v>100</v>
      </c>
      <c r="F309" s="9">
        <v>100</v>
      </c>
      <c r="G309" s="9">
        <v>100</v>
      </c>
      <c r="H309" s="9">
        <v>100</v>
      </c>
      <c r="I309" s="9">
        <v>100</v>
      </c>
      <c r="J309" s="9">
        <v>100</v>
      </c>
      <c r="K309" s="9">
        <v>100</v>
      </c>
      <c r="L309" s="9">
        <v>100</v>
      </c>
      <c r="M309" s="9">
        <v>100</v>
      </c>
      <c r="N309" s="9">
        <v>100</v>
      </c>
      <c r="O309" s="9">
        <v>100</v>
      </c>
      <c r="P309" s="9">
        <v>100</v>
      </c>
      <c r="Q309" s="57">
        <v>100</v>
      </c>
      <c r="R309" s="59" t="s">
        <v>688</v>
      </c>
      <c r="S309" s="59">
        <f>VLOOKUP(R309,CODES!$B$1:$C$346,2,0)</f>
        <v>13504</v>
      </c>
      <c r="T309" s="59">
        <f t="shared" si="4"/>
        <v>1400</v>
      </c>
    </row>
    <row r="310" spans="2:20" x14ac:dyDescent="0.3">
      <c r="B310" s="14" t="s">
        <v>112</v>
      </c>
      <c r="C310" s="15" t="s">
        <v>158</v>
      </c>
      <c r="D310" s="16">
        <v>100</v>
      </c>
      <c r="E310" s="16">
        <v>100</v>
      </c>
      <c r="F310" s="16">
        <v>100</v>
      </c>
      <c r="G310" s="16">
        <v>100</v>
      </c>
      <c r="H310" s="16">
        <v>100</v>
      </c>
      <c r="I310" s="16">
        <v>100</v>
      </c>
      <c r="J310" s="16">
        <v>100</v>
      </c>
      <c r="K310" s="16">
        <v>100</v>
      </c>
      <c r="L310" s="16">
        <v>100</v>
      </c>
      <c r="M310" s="16">
        <v>100</v>
      </c>
      <c r="N310" s="16">
        <v>100</v>
      </c>
      <c r="O310" s="16">
        <v>100</v>
      </c>
      <c r="P310" s="16">
        <v>100</v>
      </c>
      <c r="Q310" s="58">
        <v>100</v>
      </c>
      <c r="R310" s="59" t="s">
        <v>689</v>
      </c>
      <c r="S310" s="59">
        <f>VLOOKUP(R310,CODES!$B$1:$C$346,2,0)</f>
        <v>13505</v>
      </c>
      <c r="T310" s="59">
        <f t="shared" si="4"/>
        <v>1400</v>
      </c>
    </row>
    <row r="311" spans="2:20" x14ac:dyDescent="0.3">
      <c r="B311" s="12" t="s">
        <v>112</v>
      </c>
      <c r="C311" s="13" t="s">
        <v>161</v>
      </c>
      <c r="D311" s="9">
        <v>100</v>
      </c>
      <c r="E311" s="9">
        <v>100</v>
      </c>
      <c r="F311" s="9">
        <v>100</v>
      </c>
      <c r="G311" s="9">
        <v>100</v>
      </c>
      <c r="H311" s="9">
        <v>100</v>
      </c>
      <c r="I311" s="9">
        <v>100</v>
      </c>
      <c r="J311" s="9">
        <v>100</v>
      </c>
      <c r="K311" s="9">
        <v>100</v>
      </c>
      <c r="L311" s="9">
        <v>100</v>
      </c>
      <c r="M311" s="9">
        <v>100</v>
      </c>
      <c r="N311" s="9">
        <v>100</v>
      </c>
      <c r="O311" s="9">
        <v>100</v>
      </c>
      <c r="P311" s="9">
        <v>100</v>
      </c>
      <c r="Q311" s="57">
        <v>100</v>
      </c>
      <c r="R311" s="59" t="s">
        <v>690</v>
      </c>
      <c r="S311" s="59">
        <f>VLOOKUP(R311,CODES!$B$1:$C$346,2,0)</f>
        <v>13601</v>
      </c>
      <c r="T311" s="59">
        <f t="shared" si="4"/>
        <v>1400</v>
      </c>
    </row>
    <row r="312" spans="2:20" x14ac:dyDescent="0.3">
      <c r="B312" s="14" t="s">
        <v>112</v>
      </c>
      <c r="C312" s="15" t="s">
        <v>122</v>
      </c>
      <c r="D312" s="16">
        <v>100</v>
      </c>
      <c r="E312" s="16">
        <v>100</v>
      </c>
      <c r="F312" s="16">
        <v>100</v>
      </c>
      <c r="G312" s="16">
        <v>100</v>
      </c>
      <c r="H312" s="16">
        <v>100</v>
      </c>
      <c r="I312" s="16">
        <v>100</v>
      </c>
      <c r="J312" s="16">
        <v>100</v>
      </c>
      <c r="K312" s="16">
        <v>100</v>
      </c>
      <c r="L312" s="16">
        <v>100</v>
      </c>
      <c r="M312" s="16">
        <v>100</v>
      </c>
      <c r="N312" s="16">
        <v>100</v>
      </c>
      <c r="O312" s="16">
        <v>100</v>
      </c>
      <c r="P312" s="16">
        <v>100</v>
      </c>
      <c r="Q312" s="58">
        <v>100</v>
      </c>
      <c r="R312" s="59" t="s">
        <v>691</v>
      </c>
      <c r="S312" s="59">
        <f>VLOOKUP(R312,CODES!$B$1:$C$346,2,0)</f>
        <v>13602</v>
      </c>
      <c r="T312" s="59">
        <f t="shared" si="4"/>
        <v>1400</v>
      </c>
    </row>
    <row r="313" spans="2:20" x14ac:dyDescent="0.3">
      <c r="B313" s="14" t="s">
        <v>112</v>
      </c>
      <c r="C313" s="15" t="s">
        <v>126</v>
      </c>
      <c r="D313" s="16">
        <v>100</v>
      </c>
      <c r="E313" s="16">
        <v>100</v>
      </c>
      <c r="F313" s="16">
        <v>100</v>
      </c>
      <c r="G313" s="16">
        <v>100</v>
      </c>
      <c r="H313" s="16">
        <v>100</v>
      </c>
      <c r="I313" s="16">
        <v>100</v>
      </c>
      <c r="J313" s="16">
        <v>100</v>
      </c>
      <c r="K313" s="16">
        <v>100</v>
      </c>
      <c r="L313" s="16">
        <v>100</v>
      </c>
      <c r="M313" s="16">
        <v>100</v>
      </c>
      <c r="N313" s="16">
        <v>100</v>
      </c>
      <c r="O313" s="16">
        <v>100</v>
      </c>
      <c r="P313" s="16">
        <v>100</v>
      </c>
      <c r="Q313" s="58">
        <v>100</v>
      </c>
      <c r="R313" s="59" t="s">
        <v>692</v>
      </c>
      <c r="S313" s="59">
        <f>VLOOKUP(R313,CODES!$B$1:$C$346,2,0)</f>
        <v>13603</v>
      </c>
      <c r="T313" s="59">
        <f t="shared" si="4"/>
        <v>1400</v>
      </c>
    </row>
    <row r="314" spans="2:20" x14ac:dyDescent="0.3">
      <c r="B314" s="12" t="s">
        <v>112</v>
      </c>
      <c r="C314" s="13" t="s">
        <v>141</v>
      </c>
      <c r="D314" s="9">
        <v>100</v>
      </c>
      <c r="E314" s="9">
        <v>100</v>
      </c>
      <c r="F314" s="9">
        <v>100</v>
      </c>
      <c r="G314" s="9">
        <v>100</v>
      </c>
      <c r="H314" s="9">
        <v>100</v>
      </c>
      <c r="I314" s="9">
        <v>100</v>
      </c>
      <c r="J314" s="9">
        <v>100</v>
      </c>
      <c r="K314" s="9">
        <v>100</v>
      </c>
      <c r="L314" s="9">
        <v>100</v>
      </c>
      <c r="M314" s="9">
        <v>100</v>
      </c>
      <c r="N314" s="9">
        <v>100</v>
      </c>
      <c r="O314" s="9">
        <v>100</v>
      </c>
      <c r="P314" s="9">
        <v>100</v>
      </c>
      <c r="Q314" s="57">
        <v>100</v>
      </c>
      <c r="R314" s="59" t="s">
        <v>693</v>
      </c>
      <c r="S314" s="59">
        <f>VLOOKUP(R314,CODES!$B$1:$C$346,2,0)</f>
        <v>13604</v>
      </c>
      <c r="T314" s="59">
        <f t="shared" si="4"/>
        <v>1400</v>
      </c>
    </row>
    <row r="315" spans="2:20" x14ac:dyDescent="0.3">
      <c r="B315" s="14" t="s">
        <v>112</v>
      </c>
      <c r="C315" s="15" t="s">
        <v>144</v>
      </c>
      <c r="D315" s="16">
        <v>100</v>
      </c>
      <c r="E315" s="16">
        <v>100</v>
      </c>
      <c r="F315" s="16">
        <v>100</v>
      </c>
      <c r="G315" s="16">
        <v>100</v>
      </c>
      <c r="H315" s="16">
        <v>100</v>
      </c>
      <c r="I315" s="16">
        <v>100</v>
      </c>
      <c r="J315" s="16">
        <v>100</v>
      </c>
      <c r="K315" s="16">
        <v>100</v>
      </c>
      <c r="L315" s="16">
        <v>100</v>
      </c>
      <c r="M315" s="16">
        <v>100</v>
      </c>
      <c r="N315" s="16">
        <v>100</v>
      </c>
      <c r="O315" s="16">
        <v>100</v>
      </c>
      <c r="P315" s="16">
        <v>100</v>
      </c>
      <c r="Q315" s="58">
        <v>100</v>
      </c>
      <c r="R315" s="59" t="s">
        <v>694</v>
      </c>
      <c r="S315" s="59">
        <f>VLOOKUP(R315,CODES!$B$1:$C$346,2,0)</f>
        <v>13605</v>
      </c>
      <c r="T315" s="59">
        <f t="shared" si="4"/>
        <v>1400</v>
      </c>
    </row>
    <row r="316" spans="2:20" x14ac:dyDescent="0.3">
      <c r="B316" s="12" t="s">
        <v>350</v>
      </c>
      <c r="C316" s="13" t="s">
        <v>362</v>
      </c>
      <c r="D316" s="9">
        <v>100</v>
      </c>
      <c r="E316" s="9">
        <v>100</v>
      </c>
      <c r="F316" s="9">
        <v>100</v>
      </c>
      <c r="G316" s="9">
        <v>100</v>
      </c>
      <c r="H316" s="9">
        <v>100</v>
      </c>
      <c r="I316" s="9">
        <v>100</v>
      </c>
      <c r="J316" s="9">
        <v>100</v>
      </c>
      <c r="K316" s="9">
        <v>100</v>
      </c>
      <c r="L316" s="9">
        <v>100</v>
      </c>
      <c r="M316" s="9">
        <v>100</v>
      </c>
      <c r="N316" s="9">
        <v>100</v>
      </c>
      <c r="O316" s="9">
        <v>100</v>
      </c>
      <c r="P316" s="9">
        <v>100</v>
      </c>
      <c r="Q316" s="57">
        <v>100</v>
      </c>
      <c r="R316" s="59" t="s">
        <v>700</v>
      </c>
      <c r="S316" s="59">
        <f>VLOOKUP(R316,CODES!$B$1:$C$346,2,0)</f>
        <v>14101</v>
      </c>
      <c r="T316" s="59">
        <f t="shared" si="4"/>
        <v>1400</v>
      </c>
    </row>
    <row r="317" spans="2:20" x14ac:dyDescent="0.3">
      <c r="B317" s="14" t="s">
        <v>350</v>
      </c>
      <c r="C317" s="15" t="s">
        <v>351</v>
      </c>
      <c r="D317" s="16">
        <v>100</v>
      </c>
      <c r="E317" s="16">
        <v>100</v>
      </c>
      <c r="F317" s="16">
        <v>100</v>
      </c>
      <c r="G317" s="16">
        <v>100</v>
      </c>
      <c r="H317" s="16">
        <v>100</v>
      </c>
      <c r="I317" s="16">
        <v>100</v>
      </c>
      <c r="J317" s="16">
        <v>100</v>
      </c>
      <c r="K317" s="16">
        <v>100</v>
      </c>
      <c r="L317" s="16">
        <v>100</v>
      </c>
      <c r="M317" s="16">
        <v>100</v>
      </c>
      <c r="N317" s="16">
        <v>100</v>
      </c>
      <c r="O317" s="16">
        <v>100</v>
      </c>
      <c r="P317" s="16">
        <v>100</v>
      </c>
      <c r="Q317" s="58">
        <v>100</v>
      </c>
      <c r="R317" s="59" t="s">
        <v>702</v>
      </c>
      <c r="S317" s="59">
        <f>VLOOKUP(R317,CODES!$B$1:$C$346,2,0)</f>
        <v>14102</v>
      </c>
      <c r="T317" s="59">
        <f t="shared" si="4"/>
        <v>1400</v>
      </c>
    </row>
    <row r="318" spans="2:20" x14ac:dyDescent="0.3">
      <c r="B318" s="14" t="s">
        <v>350</v>
      </c>
      <c r="C318" s="15" t="s">
        <v>355</v>
      </c>
      <c r="D318" s="16">
        <v>100</v>
      </c>
      <c r="E318" s="16">
        <v>100</v>
      </c>
      <c r="F318" s="16">
        <v>100</v>
      </c>
      <c r="G318" s="16">
        <v>100</v>
      </c>
      <c r="H318" s="16">
        <v>100</v>
      </c>
      <c r="I318" s="16">
        <v>100</v>
      </c>
      <c r="J318" s="16">
        <v>100</v>
      </c>
      <c r="K318" s="16">
        <v>100</v>
      </c>
      <c r="L318" s="16">
        <v>100</v>
      </c>
      <c r="M318" s="16">
        <v>100</v>
      </c>
      <c r="N318" s="16">
        <v>100</v>
      </c>
      <c r="O318" s="16">
        <v>100</v>
      </c>
      <c r="P318" s="16">
        <v>100</v>
      </c>
      <c r="Q318" s="58">
        <v>100</v>
      </c>
      <c r="R318" s="59" t="s">
        <v>703</v>
      </c>
      <c r="S318" s="59">
        <f>VLOOKUP(R318,CODES!$B$1:$C$346,2,0)</f>
        <v>14103</v>
      </c>
      <c r="T318" s="59">
        <f t="shared" si="4"/>
        <v>1400</v>
      </c>
    </row>
    <row r="319" spans="2:20" x14ac:dyDescent="0.3">
      <c r="B319" s="12" t="s">
        <v>350</v>
      </c>
      <c r="C319" s="13" t="s">
        <v>356</v>
      </c>
      <c r="D319" s="9">
        <v>100</v>
      </c>
      <c r="E319" s="9">
        <v>100</v>
      </c>
      <c r="F319" s="9">
        <v>100</v>
      </c>
      <c r="G319" s="9">
        <v>100</v>
      </c>
      <c r="H319" s="9">
        <v>100</v>
      </c>
      <c r="I319" s="9">
        <v>100</v>
      </c>
      <c r="J319" s="9">
        <v>100</v>
      </c>
      <c r="K319" s="9">
        <v>100</v>
      </c>
      <c r="L319" s="9">
        <v>100</v>
      </c>
      <c r="M319" s="9">
        <v>100</v>
      </c>
      <c r="N319" s="9">
        <v>100</v>
      </c>
      <c r="O319" s="9">
        <v>100</v>
      </c>
      <c r="P319" s="9">
        <v>100</v>
      </c>
      <c r="Q319" s="57">
        <v>100</v>
      </c>
      <c r="R319" s="59" t="s">
        <v>704</v>
      </c>
      <c r="S319" s="59">
        <f>VLOOKUP(R319,CODES!$B$1:$C$346,2,0)</f>
        <v>14104</v>
      </c>
      <c r="T319" s="59">
        <f t="shared" si="4"/>
        <v>1400</v>
      </c>
    </row>
    <row r="320" spans="2:20" x14ac:dyDescent="0.3">
      <c r="B320" s="12" t="s">
        <v>350</v>
      </c>
      <c r="C320" s="13" t="s">
        <v>358</v>
      </c>
      <c r="D320" s="9">
        <v>100</v>
      </c>
      <c r="E320" s="9">
        <v>100</v>
      </c>
      <c r="F320" s="9">
        <v>100</v>
      </c>
      <c r="G320" s="9">
        <v>100</v>
      </c>
      <c r="H320" s="9">
        <v>100</v>
      </c>
      <c r="I320" s="9">
        <v>100</v>
      </c>
      <c r="J320" s="9">
        <v>100</v>
      </c>
      <c r="K320" s="9">
        <v>100</v>
      </c>
      <c r="L320" s="9">
        <v>100</v>
      </c>
      <c r="M320" s="9">
        <v>100</v>
      </c>
      <c r="N320" s="9">
        <v>100</v>
      </c>
      <c r="O320" s="9">
        <v>100</v>
      </c>
      <c r="P320" s="9">
        <v>100</v>
      </c>
      <c r="Q320" s="57">
        <v>100</v>
      </c>
      <c r="R320" s="59" t="s">
        <v>705</v>
      </c>
      <c r="S320" s="59">
        <f>VLOOKUP(R320,CODES!$B$1:$C$346,2,0)</f>
        <v>14105</v>
      </c>
      <c r="T320" s="59">
        <f t="shared" si="4"/>
        <v>1400</v>
      </c>
    </row>
    <row r="321" spans="2:20" x14ac:dyDescent="0.3">
      <c r="B321" s="14" t="s">
        <v>350</v>
      </c>
      <c r="C321" s="15" t="s">
        <v>357</v>
      </c>
      <c r="D321" s="16">
        <v>100</v>
      </c>
      <c r="E321" s="16">
        <v>100</v>
      </c>
      <c r="F321" s="16">
        <v>100</v>
      </c>
      <c r="G321" s="16">
        <v>100</v>
      </c>
      <c r="H321" s="16">
        <v>100</v>
      </c>
      <c r="I321" s="16">
        <v>100</v>
      </c>
      <c r="J321" s="16">
        <v>100</v>
      </c>
      <c r="K321" s="16">
        <v>100</v>
      </c>
      <c r="L321" s="16">
        <v>100</v>
      </c>
      <c r="M321" s="16">
        <v>100</v>
      </c>
      <c r="N321" s="16">
        <v>100</v>
      </c>
      <c r="O321" s="16">
        <v>100</v>
      </c>
      <c r="P321" s="16">
        <v>100</v>
      </c>
      <c r="Q321" s="58">
        <v>100</v>
      </c>
      <c r="R321" s="59" t="s">
        <v>706</v>
      </c>
      <c r="S321" s="59">
        <f>VLOOKUP(R321,CODES!$B$1:$C$346,2,0)</f>
        <v>14106</v>
      </c>
      <c r="T321" s="59">
        <f t="shared" si="4"/>
        <v>1400</v>
      </c>
    </row>
    <row r="322" spans="2:20" x14ac:dyDescent="0.3">
      <c r="B322" s="14" t="s">
        <v>350</v>
      </c>
      <c r="C322" s="15" t="s">
        <v>359</v>
      </c>
      <c r="D322" s="16">
        <v>100</v>
      </c>
      <c r="E322" s="16">
        <v>100</v>
      </c>
      <c r="F322" s="16">
        <v>100</v>
      </c>
      <c r="G322" s="16">
        <v>100</v>
      </c>
      <c r="H322" s="16">
        <v>100</v>
      </c>
      <c r="I322" s="16">
        <v>100</v>
      </c>
      <c r="J322" s="16">
        <v>100</v>
      </c>
      <c r="K322" s="16">
        <v>100</v>
      </c>
      <c r="L322" s="16">
        <v>100</v>
      </c>
      <c r="M322" s="16">
        <v>100</v>
      </c>
      <c r="N322" s="16">
        <v>100</v>
      </c>
      <c r="O322" s="16">
        <v>100</v>
      </c>
      <c r="P322" s="16">
        <v>100</v>
      </c>
      <c r="Q322" s="58">
        <v>100</v>
      </c>
      <c r="R322" s="59" t="s">
        <v>707</v>
      </c>
      <c r="S322" s="59">
        <f>VLOOKUP(R322,CODES!$B$1:$C$346,2,0)</f>
        <v>14107</v>
      </c>
      <c r="T322" s="59">
        <f t="shared" si="4"/>
        <v>1400</v>
      </c>
    </row>
    <row r="323" spans="2:20" x14ac:dyDescent="0.3">
      <c r="B323" s="12" t="s">
        <v>350</v>
      </c>
      <c r="C323" s="13" t="s">
        <v>360</v>
      </c>
      <c r="D323" s="9">
        <v>100</v>
      </c>
      <c r="E323" s="9">
        <v>100</v>
      </c>
      <c r="F323" s="9">
        <v>100</v>
      </c>
      <c r="G323" s="9">
        <v>100</v>
      </c>
      <c r="H323" s="9">
        <v>100</v>
      </c>
      <c r="I323" s="9">
        <v>100</v>
      </c>
      <c r="J323" s="9">
        <v>100</v>
      </c>
      <c r="K323" s="9">
        <v>100</v>
      </c>
      <c r="L323" s="9">
        <v>100</v>
      </c>
      <c r="M323" s="9">
        <v>100</v>
      </c>
      <c r="N323" s="9">
        <v>100</v>
      </c>
      <c r="O323" s="9">
        <v>100</v>
      </c>
      <c r="P323" s="9">
        <v>100</v>
      </c>
      <c r="Q323" s="57">
        <v>100</v>
      </c>
      <c r="R323" s="59" t="s">
        <v>708</v>
      </c>
      <c r="S323" s="59">
        <f>VLOOKUP(R323,CODES!$B$1:$C$346,2,0)</f>
        <v>14108</v>
      </c>
      <c r="T323" s="59">
        <f t="shared" si="4"/>
        <v>1400</v>
      </c>
    </row>
    <row r="324" spans="2:20" x14ac:dyDescent="0.3">
      <c r="B324" s="14" t="s">
        <v>350</v>
      </c>
      <c r="C324" s="15" t="s">
        <v>353</v>
      </c>
      <c r="D324" s="16">
        <v>100</v>
      </c>
      <c r="E324" s="16">
        <v>100</v>
      </c>
      <c r="F324" s="16">
        <v>100</v>
      </c>
      <c r="G324" s="16">
        <v>100</v>
      </c>
      <c r="H324" s="16">
        <v>100</v>
      </c>
      <c r="I324" s="16">
        <v>100</v>
      </c>
      <c r="J324" s="16">
        <v>100</v>
      </c>
      <c r="K324" s="16">
        <v>100</v>
      </c>
      <c r="L324" s="16">
        <v>100</v>
      </c>
      <c r="M324" s="16">
        <v>100</v>
      </c>
      <c r="N324" s="16">
        <v>100</v>
      </c>
      <c r="O324" s="16">
        <v>100</v>
      </c>
      <c r="P324" s="16">
        <v>100</v>
      </c>
      <c r="Q324" s="58">
        <v>100</v>
      </c>
      <c r="R324" s="59" t="s">
        <v>701</v>
      </c>
      <c r="S324" s="59">
        <f>VLOOKUP(R324,CODES!$B$1:$C$346,2,0)</f>
        <v>14201</v>
      </c>
      <c r="T324" s="59">
        <f t="shared" si="4"/>
        <v>1400</v>
      </c>
    </row>
    <row r="325" spans="2:20" x14ac:dyDescent="0.3">
      <c r="B325" s="12" t="s">
        <v>350</v>
      </c>
      <c r="C325" s="13" t="s">
        <v>352</v>
      </c>
      <c r="D325" s="9">
        <v>100</v>
      </c>
      <c r="E325" s="9">
        <v>100</v>
      </c>
      <c r="F325" s="9">
        <v>100</v>
      </c>
      <c r="G325" s="9">
        <v>100</v>
      </c>
      <c r="H325" s="9">
        <v>100</v>
      </c>
      <c r="I325" s="9">
        <v>100</v>
      </c>
      <c r="J325" s="9">
        <v>100</v>
      </c>
      <c r="K325" s="9">
        <v>100</v>
      </c>
      <c r="L325" s="9">
        <v>100</v>
      </c>
      <c r="M325" s="9">
        <v>100</v>
      </c>
      <c r="N325" s="9">
        <v>100</v>
      </c>
      <c r="O325" s="9">
        <v>100</v>
      </c>
      <c r="P325" s="9">
        <v>100</v>
      </c>
      <c r="Q325" s="57">
        <v>100</v>
      </c>
      <c r="R325" s="59" t="s">
        <v>697</v>
      </c>
      <c r="S325" s="59">
        <f>VLOOKUP(R325,CODES!$B$1:$C$346,2,0)</f>
        <v>14202</v>
      </c>
      <c r="T325" s="59">
        <f t="shared" si="4"/>
        <v>1400</v>
      </c>
    </row>
    <row r="326" spans="2:20" x14ac:dyDescent="0.3">
      <c r="B326" s="12" t="s">
        <v>350</v>
      </c>
      <c r="C326" s="13" t="s">
        <v>354</v>
      </c>
      <c r="D326" s="9">
        <v>100</v>
      </c>
      <c r="E326" s="9">
        <v>100</v>
      </c>
      <c r="F326" s="9">
        <v>100</v>
      </c>
      <c r="G326" s="9">
        <v>100</v>
      </c>
      <c r="H326" s="9">
        <v>100</v>
      </c>
      <c r="I326" s="9">
        <v>100</v>
      </c>
      <c r="J326" s="9">
        <v>100</v>
      </c>
      <c r="K326" s="9">
        <v>100</v>
      </c>
      <c r="L326" s="9">
        <v>100</v>
      </c>
      <c r="M326" s="9">
        <v>100</v>
      </c>
      <c r="N326" s="9">
        <v>100</v>
      </c>
      <c r="O326" s="9">
        <v>100</v>
      </c>
      <c r="P326" s="9">
        <v>100</v>
      </c>
      <c r="Q326" s="57">
        <v>100</v>
      </c>
      <c r="R326" s="59" t="s">
        <v>698</v>
      </c>
      <c r="S326" s="59">
        <f>VLOOKUP(R326,CODES!$B$1:$C$346,2,0)</f>
        <v>14203</v>
      </c>
      <c r="T326" s="59">
        <f t="shared" si="4"/>
        <v>1400</v>
      </c>
    </row>
    <row r="327" spans="2:20" x14ac:dyDescent="0.3">
      <c r="B327" s="14" t="s">
        <v>350</v>
      </c>
      <c r="C327" s="15" t="s">
        <v>361</v>
      </c>
      <c r="D327" s="16">
        <v>100</v>
      </c>
      <c r="E327" s="16">
        <v>100</v>
      </c>
      <c r="F327" s="16">
        <v>100</v>
      </c>
      <c r="G327" s="16">
        <v>100</v>
      </c>
      <c r="H327" s="16">
        <v>100</v>
      </c>
      <c r="I327" s="16">
        <v>100</v>
      </c>
      <c r="J327" s="16">
        <v>100</v>
      </c>
      <c r="K327" s="16">
        <v>100</v>
      </c>
      <c r="L327" s="16">
        <v>100</v>
      </c>
      <c r="M327" s="16">
        <v>100</v>
      </c>
      <c r="N327" s="16">
        <v>100</v>
      </c>
      <c r="O327" s="16">
        <v>100</v>
      </c>
      <c r="P327" s="16">
        <v>100</v>
      </c>
      <c r="Q327" s="58">
        <v>100</v>
      </c>
      <c r="R327" s="59" t="s">
        <v>699</v>
      </c>
      <c r="S327" s="59">
        <f>VLOOKUP(R327,CODES!$B$1:$C$346,2,0)</f>
        <v>14204</v>
      </c>
      <c r="T327" s="59">
        <f t="shared" si="4"/>
        <v>1400</v>
      </c>
    </row>
    <row r="328" spans="2:20" x14ac:dyDescent="0.3">
      <c r="B328" s="12" t="s">
        <v>24</v>
      </c>
      <c r="C328" s="13" t="s">
        <v>25</v>
      </c>
      <c r="D328" s="9">
        <v>100</v>
      </c>
      <c r="E328" s="9">
        <v>100</v>
      </c>
      <c r="F328" s="9">
        <v>100</v>
      </c>
      <c r="G328" s="9">
        <v>100</v>
      </c>
      <c r="H328" s="9">
        <v>100</v>
      </c>
      <c r="I328" s="9">
        <v>100</v>
      </c>
      <c r="J328" s="9">
        <v>100</v>
      </c>
      <c r="K328" s="9">
        <v>100</v>
      </c>
      <c r="L328" s="9">
        <v>100</v>
      </c>
      <c r="M328" s="9">
        <v>100</v>
      </c>
      <c r="N328" s="9">
        <v>100</v>
      </c>
      <c r="O328" s="9">
        <v>100</v>
      </c>
      <c r="P328" s="9">
        <v>100</v>
      </c>
      <c r="Q328" s="57">
        <v>100</v>
      </c>
      <c r="R328" s="59" t="s">
        <v>709</v>
      </c>
      <c r="S328" s="59">
        <f>VLOOKUP(R328,CODES!$B$1:$C$346,2,0)</f>
        <v>15101</v>
      </c>
      <c r="T328" s="59">
        <f t="shared" ref="T328:T352" si="5">SUM(D328:Q328)</f>
        <v>1400</v>
      </c>
    </row>
    <row r="329" spans="2:20" x14ac:dyDescent="0.3">
      <c r="B329" s="14" t="s">
        <v>24</v>
      </c>
      <c r="C329" s="15" t="s">
        <v>26</v>
      </c>
      <c r="D329" s="16">
        <v>100</v>
      </c>
      <c r="E329" s="16">
        <v>100</v>
      </c>
      <c r="F329" s="16">
        <v>100</v>
      </c>
      <c r="G329" s="16">
        <v>100</v>
      </c>
      <c r="H329" s="16">
        <v>100</v>
      </c>
      <c r="I329" s="16">
        <v>100</v>
      </c>
      <c r="J329" s="16">
        <v>100</v>
      </c>
      <c r="K329" s="16">
        <v>100</v>
      </c>
      <c r="L329" s="16">
        <v>100</v>
      </c>
      <c r="M329" s="16">
        <v>100</v>
      </c>
      <c r="N329" s="16">
        <v>100</v>
      </c>
      <c r="O329" s="16">
        <v>100</v>
      </c>
      <c r="P329" s="16">
        <v>100</v>
      </c>
      <c r="Q329" s="58">
        <v>100</v>
      </c>
      <c r="R329" s="59" t="s">
        <v>710</v>
      </c>
      <c r="S329" s="59">
        <f>VLOOKUP(R329,CODES!$B$1:$C$346,2,0)</f>
        <v>15102</v>
      </c>
      <c r="T329" s="59">
        <f t="shared" si="5"/>
        <v>1400</v>
      </c>
    </row>
    <row r="330" spans="2:20" x14ac:dyDescent="0.3">
      <c r="B330" s="14" t="s">
        <v>24</v>
      </c>
      <c r="C330" s="15" t="s">
        <v>28</v>
      </c>
      <c r="D330" s="16">
        <v>100</v>
      </c>
      <c r="E330" s="16">
        <v>100</v>
      </c>
      <c r="F330" s="16">
        <v>100</v>
      </c>
      <c r="G330" s="16">
        <v>100</v>
      </c>
      <c r="H330" s="16">
        <v>100</v>
      </c>
      <c r="I330" s="16">
        <v>100</v>
      </c>
      <c r="J330" s="16">
        <v>100</v>
      </c>
      <c r="K330" s="16">
        <v>100</v>
      </c>
      <c r="L330" s="16">
        <v>100</v>
      </c>
      <c r="M330" s="16">
        <v>100</v>
      </c>
      <c r="N330" s="16">
        <v>100</v>
      </c>
      <c r="O330" s="16">
        <v>100</v>
      </c>
      <c r="P330" s="16">
        <v>100</v>
      </c>
      <c r="Q330" s="58">
        <v>100</v>
      </c>
      <c r="R330" s="59" t="s">
        <v>711</v>
      </c>
      <c r="S330" s="59">
        <f>VLOOKUP(R330,CODES!$B$1:$C$346,2,0)</f>
        <v>15201</v>
      </c>
      <c r="T330" s="59">
        <f t="shared" si="5"/>
        <v>1400</v>
      </c>
    </row>
    <row r="331" spans="2:20" x14ac:dyDescent="0.3">
      <c r="B331" s="12" t="s">
        <v>24</v>
      </c>
      <c r="C331" s="13" t="s">
        <v>27</v>
      </c>
      <c r="D331" s="9">
        <v>100</v>
      </c>
      <c r="E331" s="9">
        <v>100</v>
      </c>
      <c r="F331" s="9">
        <v>100</v>
      </c>
      <c r="G331" s="9">
        <v>100</v>
      </c>
      <c r="H331" s="9">
        <v>100</v>
      </c>
      <c r="I331" s="9">
        <v>100</v>
      </c>
      <c r="J331" s="9">
        <v>100</v>
      </c>
      <c r="K331" s="9">
        <v>100</v>
      </c>
      <c r="L331" s="9">
        <v>100</v>
      </c>
      <c r="M331" s="9">
        <v>100</v>
      </c>
      <c r="N331" s="9">
        <v>100</v>
      </c>
      <c r="O331" s="9">
        <v>100</v>
      </c>
      <c r="P331" s="9">
        <v>100</v>
      </c>
      <c r="Q331" s="57">
        <v>100</v>
      </c>
      <c r="R331" s="59" t="s">
        <v>712</v>
      </c>
      <c r="S331" s="59">
        <f>VLOOKUP(R331,CODES!$B$1:$C$346,2,0)</f>
        <v>15202</v>
      </c>
      <c r="T331" s="59">
        <f t="shared" si="5"/>
        <v>1400</v>
      </c>
    </row>
    <row r="332" spans="2:20" x14ac:dyDescent="0.3">
      <c r="B332" s="12" t="s">
        <v>230</v>
      </c>
      <c r="C332" s="13" t="s">
        <v>232</v>
      </c>
      <c r="D332" s="9">
        <v>100</v>
      </c>
      <c r="E332" s="9">
        <v>100</v>
      </c>
      <c r="F332" s="9">
        <v>100</v>
      </c>
      <c r="G332" s="9">
        <v>100</v>
      </c>
      <c r="H332" s="9">
        <v>100</v>
      </c>
      <c r="I332" s="9">
        <v>100</v>
      </c>
      <c r="J332" s="9">
        <v>100</v>
      </c>
      <c r="K332" s="9">
        <v>100</v>
      </c>
      <c r="L332" s="9">
        <v>100</v>
      </c>
      <c r="M332" s="9">
        <v>100</v>
      </c>
      <c r="N332" s="9">
        <v>100</v>
      </c>
      <c r="O332" s="9">
        <v>100</v>
      </c>
      <c r="P332" s="9">
        <v>100</v>
      </c>
      <c r="Q332" s="57">
        <v>100</v>
      </c>
      <c r="R332" s="59" t="s">
        <v>713</v>
      </c>
      <c r="S332" s="59">
        <f>VLOOKUP(R332,CODES!$B$1:$C$346,2,0)</f>
        <v>16101</v>
      </c>
      <c r="T332" s="59">
        <f t="shared" si="5"/>
        <v>1400</v>
      </c>
    </row>
    <row r="333" spans="2:20" x14ac:dyDescent="0.3">
      <c r="B333" s="14" t="s">
        <v>230</v>
      </c>
      <c r="C333" s="15" t="s">
        <v>231</v>
      </c>
      <c r="D333" s="16">
        <v>100</v>
      </c>
      <c r="E333" s="16">
        <v>100</v>
      </c>
      <c r="F333" s="16">
        <v>100</v>
      </c>
      <c r="G333" s="16">
        <v>100</v>
      </c>
      <c r="H333" s="16">
        <v>100</v>
      </c>
      <c r="I333" s="16">
        <v>100</v>
      </c>
      <c r="J333" s="16">
        <v>100</v>
      </c>
      <c r="K333" s="16">
        <v>100</v>
      </c>
      <c r="L333" s="16">
        <v>100</v>
      </c>
      <c r="M333" s="16">
        <v>100</v>
      </c>
      <c r="N333" s="16">
        <v>100</v>
      </c>
      <c r="O333" s="16">
        <v>100</v>
      </c>
      <c r="P333" s="16">
        <v>100</v>
      </c>
      <c r="Q333" s="58">
        <v>100</v>
      </c>
      <c r="R333" s="59" t="s">
        <v>714</v>
      </c>
      <c r="S333" s="59">
        <f>VLOOKUP(R333,CODES!$B$1:$C$346,2,0)</f>
        <v>16102</v>
      </c>
      <c r="T333" s="59">
        <f t="shared" si="5"/>
        <v>1400</v>
      </c>
    </row>
    <row r="334" spans="2:20" x14ac:dyDescent="0.3">
      <c r="B334" s="14" t="s">
        <v>230</v>
      </c>
      <c r="C334" s="15" t="s">
        <v>233</v>
      </c>
      <c r="D334" s="16">
        <v>100</v>
      </c>
      <c r="E334" s="16">
        <v>100</v>
      </c>
      <c r="F334" s="16">
        <v>100</v>
      </c>
      <c r="G334" s="16">
        <v>100</v>
      </c>
      <c r="H334" s="16">
        <v>100</v>
      </c>
      <c r="I334" s="16">
        <v>100</v>
      </c>
      <c r="J334" s="16">
        <v>100</v>
      </c>
      <c r="K334" s="16">
        <v>100</v>
      </c>
      <c r="L334" s="16">
        <v>100</v>
      </c>
      <c r="M334" s="16">
        <v>100</v>
      </c>
      <c r="N334" s="16">
        <v>100</v>
      </c>
      <c r="O334" s="16">
        <v>100</v>
      </c>
      <c r="P334" s="16">
        <v>100</v>
      </c>
      <c r="Q334" s="58">
        <v>100</v>
      </c>
      <c r="R334" s="59" t="s">
        <v>718</v>
      </c>
      <c r="S334" s="59">
        <f>VLOOKUP(R334,CODES!$B$1:$C$346,2,0)</f>
        <v>16103</v>
      </c>
      <c r="T334" s="59">
        <f t="shared" si="5"/>
        <v>1400</v>
      </c>
    </row>
    <row r="335" spans="2:20" x14ac:dyDescent="0.3">
      <c r="B335" s="14" t="s">
        <v>230</v>
      </c>
      <c r="C335" s="15" t="s">
        <v>237</v>
      </c>
      <c r="D335" s="16">
        <v>100</v>
      </c>
      <c r="E335" s="16">
        <v>100</v>
      </c>
      <c r="F335" s="16">
        <v>100</v>
      </c>
      <c r="G335" s="16">
        <v>100</v>
      </c>
      <c r="H335" s="16">
        <v>100</v>
      </c>
      <c r="I335" s="16">
        <v>100</v>
      </c>
      <c r="J335" s="16">
        <v>100</v>
      </c>
      <c r="K335" s="16">
        <v>100</v>
      </c>
      <c r="L335" s="16">
        <v>100</v>
      </c>
      <c r="M335" s="16">
        <v>100</v>
      </c>
      <c r="N335" s="16">
        <v>100</v>
      </c>
      <c r="O335" s="16">
        <v>100</v>
      </c>
      <c r="P335" s="16">
        <v>100</v>
      </c>
      <c r="Q335" s="58">
        <v>100</v>
      </c>
      <c r="R335" s="59" t="s">
        <v>719</v>
      </c>
      <c r="S335" s="59">
        <f>VLOOKUP(R335,CODES!$B$1:$C$346,2,0)</f>
        <v>16104</v>
      </c>
      <c r="T335" s="59">
        <f t="shared" si="5"/>
        <v>1400</v>
      </c>
    </row>
    <row r="336" spans="2:20" x14ac:dyDescent="0.3">
      <c r="B336" s="14" t="s">
        <v>230</v>
      </c>
      <c r="C336" s="15" t="s">
        <v>239</v>
      </c>
      <c r="D336" s="16">
        <v>100</v>
      </c>
      <c r="E336" s="16">
        <v>100</v>
      </c>
      <c r="F336" s="16">
        <v>100</v>
      </c>
      <c r="G336" s="16">
        <v>100</v>
      </c>
      <c r="H336" s="16">
        <v>100</v>
      </c>
      <c r="I336" s="16">
        <v>100</v>
      </c>
      <c r="J336" s="16">
        <v>100</v>
      </c>
      <c r="K336" s="16">
        <v>100</v>
      </c>
      <c r="L336" s="16">
        <v>100</v>
      </c>
      <c r="M336" s="16">
        <v>100</v>
      </c>
      <c r="N336" s="16">
        <v>100</v>
      </c>
      <c r="O336" s="16">
        <v>100</v>
      </c>
      <c r="P336" s="16">
        <v>100</v>
      </c>
      <c r="Q336" s="58">
        <v>100</v>
      </c>
      <c r="R336" s="59" t="s">
        <v>722</v>
      </c>
      <c r="S336" s="59">
        <f>VLOOKUP(R336,CODES!$B$1:$C$346,2,0)</f>
        <v>16105</v>
      </c>
      <c r="T336" s="59">
        <f t="shared" si="5"/>
        <v>1400</v>
      </c>
    </row>
    <row r="337" spans="2:20" x14ac:dyDescent="0.3">
      <c r="B337" s="12" t="s">
        <v>230</v>
      </c>
      <c r="C337" s="13" t="s">
        <v>240</v>
      </c>
      <c r="D337" s="9">
        <v>100</v>
      </c>
      <c r="E337" s="9">
        <v>100</v>
      </c>
      <c r="F337" s="9">
        <v>100</v>
      </c>
      <c r="G337" s="9">
        <v>100</v>
      </c>
      <c r="H337" s="9">
        <v>100</v>
      </c>
      <c r="I337" s="9">
        <v>100</v>
      </c>
      <c r="J337" s="9">
        <v>100</v>
      </c>
      <c r="K337" s="9">
        <v>100</v>
      </c>
      <c r="L337" s="9">
        <v>100</v>
      </c>
      <c r="M337" s="9">
        <v>100</v>
      </c>
      <c r="N337" s="9">
        <v>100</v>
      </c>
      <c r="O337" s="9">
        <v>100</v>
      </c>
      <c r="P337" s="9">
        <v>100</v>
      </c>
      <c r="Q337" s="57">
        <v>100</v>
      </c>
      <c r="R337" s="59" t="s">
        <v>723</v>
      </c>
      <c r="S337" s="59">
        <f>VLOOKUP(R337,CODES!$B$1:$C$346,2,0)</f>
        <v>16106</v>
      </c>
      <c r="T337" s="59">
        <f t="shared" si="5"/>
        <v>1400</v>
      </c>
    </row>
    <row r="338" spans="2:20" x14ac:dyDescent="0.3">
      <c r="B338" s="12" t="s">
        <v>230</v>
      </c>
      <c r="C338" s="13" t="s">
        <v>242</v>
      </c>
      <c r="D338" s="9">
        <v>100</v>
      </c>
      <c r="E338" s="9">
        <v>100</v>
      </c>
      <c r="F338" s="9">
        <v>100</v>
      </c>
      <c r="G338" s="9">
        <v>100</v>
      </c>
      <c r="H338" s="9">
        <v>100</v>
      </c>
      <c r="I338" s="9">
        <v>100</v>
      </c>
      <c r="J338" s="9">
        <v>100</v>
      </c>
      <c r="K338" s="9">
        <v>100</v>
      </c>
      <c r="L338" s="9">
        <v>100</v>
      </c>
      <c r="M338" s="9">
        <v>100</v>
      </c>
      <c r="N338" s="9">
        <v>100</v>
      </c>
      <c r="O338" s="9">
        <v>100</v>
      </c>
      <c r="P338" s="9">
        <v>100</v>
      </c>
      <c r="Q338" s="57">
        <v>100</v>
      </c>
      <c r="R338" s="59" t="s">
        <v>725</v>
      </c>
      <c r="S338" s="59">
        <f>VLOOKUP(R338,CODES!$B$1:$C$346,2,0)</f>
        <v>16107</v>
      </c>
      <c r="T338" s="59">
        <f t="shared" si="5"/>
        <v>1400</v>
      </c>
    </row>
    <row r="339" spans="2:20" x14ac:dyDescent="0.3">
      <c r="B339" s="14" t="s">
        <v>230</v>
      </c>
      <c r="C339" s="15" t="s">
        <v>247</v>
      </c>
      <c r="D339" s="16">
        <v>100</v>
      </c>
      <c r="E339" s="16">
        <v>100</v>
      </c>
      <c r="F339" s="16">
        <v>100</v>
      </c>
      <c r="G339" s="16">
        <v>100</v>
      </c>
      <c r="H339" s="16">
        <v>100</v>
      </c>
      <c r="I339" s="16">
        <v>100</v>
      </c>
      <c r="J339" s="16">
        <v>100</v>
      </c>
      <c r="K339" s="16">
        <v>100</v>
      </c>
      <c r="L339" s="16">
        <v>100</v>
      </c>
      <c r="M339" s="16">
        <v>100</v>
      </c>
      <c r="N339" s="16">
        <v>100</v>
      </c>
      <c r="O339" s="16">
        <v>100</v>
      </c>
      <c r="P339" s="16">
        <v>100</v>
      </c>
      <c r="Q339" s="58">
        <v>100</v>
      </c>
      <c r="R339" s="59" t="s">
        <v>729</v>
      </c>
      <c r="S339" s="59">
        <f>VLOOKUP(R339,CODES!$B$1:$C$346,2,0)</f>
        <v>16108</v>
      </c>
      <c r="T339" s="59">
        <f t="shared" si="5"/>
        <v>1400</v>
      </c>
    </row>
    <row r="340" spans="2:20" x14ac:dyDescent="0.3">
      <c r="B340" s="12" t="s">
        <v>230</v>
      </c>
      <c r="C340" s="13" t="s">
        <v>250</v>
      </c>
      <c r="D340" s="9">
        <v>100</v>
      </c>
      <c r="E340" s="9">
        <v>100</v>
      </c>
      <c r="F340" s="9">
        <v>100</v>
      </c>
      <c r="G340" s="9">
        <v>100</v>
      </c>
      <c r="H340" s="9">
        <v>100</v>
      </c>
      <c r="I340" s="9">
        <v>100</v>
      </c>
      <c r="J340" s="9">
        <v>100</v>
      </c>
      <c r="K340" s="9">
        <v>100</v>
      </c>
      <c r="L340" s="9">
        <v>100</v>
      </c>
      <c r="M340" s="9">
        <v>100</v>
      </c>
      <c r="N340" s="9">
        <v>100</v>
      </c>
      <c r="O340" s="9">
        <v>100</v>
      </c>
      <c r="P340" s="9">
        <v>100</v>
      </c>
      <c r="Q340" s="57">
        <v>100</v>
      </c>
      <c r="R340" s="59" t="s">
        <v>732</v>
      </c>
      <c r="S340" s="59">
        <f>VLOOKUP(R340,CODES!$B$1:$C$346,2,0)</f>
        <v>16109</v>
      </c>
      <c r="T340" s="59">
        <f t="shared" si="5"/>
        <v>1400</v>
      </c>
    </row>
    <row r="341" spans="2:20" x14ac:dyDescent="0.3">
      <c r="B341" s="14" t="s">
        <v>230</v>
      </c>
      <c r="C341" s="15" t="s">
        <v>243</v>
      </c>
      <c r="D341" s="16">
        <v>100</v>
      </c>
      <c r="E341" s="16">
        <v>100</v>
      </c>
      <c r="F341" s="16">
        <v>100</v>
      </c>
      <c r="G341" s="16">
        <v>100</v>
      </c>
      <c r="H341" s="16">
        <v>100</v>
      </c>
      <c r="I341" s="16">
        <v>100</v>
      </c>
      <c r="J341" s="16">
        <v>100</v>
      </c>
      <c r="K341" s="16">
        <v>100</v>
      </c>
      <c r="L341" s="16">
        <v>100</v>
      </c>
      <c r="M341" s="16">
        <v>100</v>
      </c>
      <c r="N341" s="16">
        <v>100</v>
      </c>
      <c r="O341" s="16">
        <v>100</v>
      </c>
      <c r="P341" s="16">
        <v>100</v>
      </c>
      <c r="Q341" s="58">
        <v>100</v>
      </c>
      <c r="R341" s="59" t="s">
        <v>726</v>
      </c>
      <c r="S341" s="59">
        <f>VLOOKUP(R341,CODES!$B$1:$C$346,2,0)</f>
        <v>16201</v>
      </c>
      <c r="T341" s="59">
        <f t="shared" si="5"/>
        <v>1400</v>
      </c>
    </row>
    <row r="342" spans="2:20" x14ac:dyDescent="0.3">
      <c r="B342" s="12" t="s">
        <v>230</v>
      </c>
      <c r="C342" s="13" t="s">
        <v>234</v>
      </c>
      <c r="D342" s="9">
        <v>100</v>
      </c>
      <c r="E342" s="9">
        <v>100</v>
      </c>
      <c r="F342" s="9">
        <v>100</v>
      </c>
      <c r="G342" s="9">
        <v>100</v>
      </c>
      <c r="H342" s="9">
        <v>100</v>
      </c>
      <c r="I342" s="9">
        <v>100</v>
      </c>
      <c r="J342" s="9">
        <v>100</v>
      </c>
      <c r="K342" s="9">
        <v>100</v>
      </c>
      <c r="L342" s="9">
        <v>100</v>
      </c>
      <c r="M342" s="9">
        <v>100</v>
      </c>
      <c r="N342" s="9">
        <v>100</v>
      </c>
      <c r="O342" s="9">
        <v>100</v>
      </c>
      <c r="P342" s="9">
        <v>100</v>
      </c>
      <c r="Q342" s="57">
        <v>100</v>
      </c>
      <c r="R342" s="59" t="s">
        <v>715</v>
      </c>
      <c r="S342" s="59">
        <f>VLOOKUP(R342,CODES!$B$1:$C$346,2,0)</f>
        <v>16202</v>
      </c>
      <c r="T342" s="59">
        <f t="shared" si="5"/>
        <v>1400</v>
      </c>
    </row>
    <row r="343" spans="2:20" x14ac:dyDescent="0.3">
      <c r="B343" s="14" t="s">
        <v>230</v>
      </c>
      <c r="C343" s="15" t="s">
        <v>235</v>
      </c>
      <c r="D343" s="16">
        <v>100</v>
      </c>
      <c r="E343" s="16">
        <v>100</v>
      </c>
      <c r="F343" s="16">
        <v>100</v>
      </c>
      <c r="G343" s="16">
        <v>100</v>
      </c>
      <c r="H343" s="16">
        <v>100</v>
      </c>
      <c r="I343" s="16">
        <v>100</v>
      </c>
      <c r="J343" s="16">
        <v>100</v>
      </c>
      <c r="K343" s="16">
        <v>100</v>
      </c>
      <c r="L343" s="16">
        <v>100</v>
      </c>
      <c r="M343" s="16">
        <v>100</v>
      </c>
      <c r="N343" s="16">
        <v>100</v>
      </c>
      <c r="O343" s="16">
        <v>100</v>
      </c>
      <c r="P343" s="16">
        <v>100</v>
      </c>
      <c r="Q343" s="58">
        <v>100</v>
      </c>
      <c r="R343" s="59" t="s">
        <v>716</v>
      </c>
      <c r="S343" s="59">
        <f>VLOOKUP(R343,CODES!$B$1:$C$346,2,0)</f>
        <v>16203</v>
      </c>
      <c r="T343" s="59">
        <f t="shared" si="5"/>
        <v>1400</v>
      </c>
    </row>
    <row r="344" spans="2:20" x14ac:dyDescent="0.3">
      <c r="B344" s="12" t="s">
        <v>230</v>
      </c>
      <c r="C344" s="13" t="s">
        <v>238</v>
      </c>
      <c r="D344" s="9">
        <v>100</v>
      </c>
      <c r="E344" s="9">
        <v>100</v>
      </c>
      <c r="F344" s="9">
        <v>100</v>
      </c>
      <c r="G344" s="9">
        <v>100</v>
      </c>
      <c r="H344" s="9">
        <v>100</v>
      </c>
      <c r="I344" s="9">
        <v>100</v>
      </c>
      <c r="J344" s="9">
        <v>100</v>
      </c>
      <c r="K344" s="9">
        <v>100</v>
      </c>
      <c r="L344" s="9">
        <v>100</v>
      </c>
      <c r="M344" s="9">
        <v>100</v>
      </c>
      <c r="N344" s="9">
        <v>100</v>
      </c>
      <c r="O344" s="9">
        <v>100</v>
      </c>
      <c r="P344" s="9">
        <v>100</v>
      </c>
      <c r="Q344" s="57">
        <v>100</v>
      </c>
      <c r="R344" s="59" t="s">
        <v>720</v>
      </c>
      <c r="S344" s="59">
        <f>VLOOKUP(R344,CODES!$B$1:$C$346,2,0)</f>
        <v>16204</v>
      </c>
      <c r="T344" s="59">
        <f t="shared" si="5"/>
        <v>1400</v>
      </c>
    </row>
    <row r="345" spans="2:20" x14ac:dyDescent="0.3">
      <c r="B345" s="14" t="s">
        <v>230</v>
      </c>
      <c r="C345" s="15" t="s">
        <v>241</v>
      </c>
      <c r="D345" s="16">
        <v>100</v>
      </c>
      <c r="E345" s="16">
        <v>100</v>
      </c>
      <c r="F345" s="16">
        <v>100</v>
      </c>
      <c r="G345" s="16">
        <v>100</v>
      </c>
      <c r="H345" s="16">
        <v>100</v>
      </c>
      <c r="I345" s="16">
        <v>100</v>
      </c>
      <c r="J345" s="16">
        <v>100</v>
      </c>
      <c r="K345" s="16">
        <v>100</v>
      </c>
      <c r="L345" s="16">
        <v>100</v>
      </c>
      <c r="M345" s="16">
        <v>100</v>
      </c>
      <c r="N345" s="16">
        <v>100</v>
      </c>
      <c r="O345" s="16">
        <v>100</v>
      </c>
      <c r="P345" s="16">
        <v>100</v>
      </c>
      <c r="Q345" s="58">
        <v>100</v>
      </c>
      <c r="R345" s="59" t="s">
        <v>724</v>
      </c>
      <c r="S345" s="59">
        <f>VLOOKUP(R345,CODES!$B$1:$C$346,2,0)</f>
        <v>16205</v>
      </c>
      <c r="T345" s="59">
        <f t="shared" si="5"/>
        <v>1400</v>
      </c>
    </row>
    <row r="346" spans="2:20" x14ac:dyDescent="0.3">
      <c r="B346" s="12" t="s">
        <v>230</v>
      </c>
      <c r="C346" s="13" t="s">
        <v>244</v>
      </c>
      <c r="D346" s="9">
        <v>100</v>
      </c>
      <c r="E346" s="9">
        <v>100</v>
      </c>
      <c r="F346" s="9">
        <v>100</v>
      </c>
      <c r="G346" s="9">
        <v>100</v>
      </c>
      <c r="H346" s="9">
        <v>100</v>
      </c>
      <c r="I346" s="9">
        <v>100</v>
      </c>
      <c r="J346" s="9">
        <v>100</v>
      </c>
      <c r="K346" s="9">
        <v>100</v>
      </c>
      <c r="L346" s="9">
        <v>100</v>
      </c>
      <c r="M346" s="9">
        <v>100</v>
      </c>
      <c r="N346" s="9">
        <v>100</v>
      </c>
      <c r="O346" s="9">
        <v>100</v>
      </c>
      <c r="P346" s="9">
        <v>100</v>
      </c>
      <c r="Q346" s="57">
        <v>100</v>
      </c>
      <c r="R346" s="59" t="s">
        <v>733</v>
      </c>
      <c r="S346" s="59">
        <f>VLOOKUP(R346,CODES!$B$1:$C$346,2,0)</f>
        <v>16206</v>
      </c>
      <c r="T346" s="59">
        <f t="shared" si="5"/>
        <v>1400</v>
      </c>
    </row>
    <row r="347" spans="2:20" x14ac:dyDescent="0.3">
      <c r="B347" s="14" t="s">
        <v>230</v>
      </c>
      <c r="C347" s="15" t="s">
        <v>249</v>
      </c>
      <c r="D347" s="16">
        <v>100</v>
      </c>
      <c r="E347" s="16">
        <v>100</v>
      </c>
      <c r="F347" s="16">
        <v>100</v>
      </c>
      <c r="G347" s="16">
        <v>100</v>
      </c>
      <c r="H347" s="16">
        <v>100</v>
      </c>
      <c r="I347" s="16">
        <v>100</v>
      </c>
      <c r="J347" s="16">
        <v>100</v>
      </c>
      <c r="K347" s="16">
        <v>100</v>
      </c>
      <c r="L347" s="16">
        <v>100</v>
      </c>
      <c r="M347" s="16">
        <v>100</v>
      </c>
      <c r="N347" s="16">
        <v>100</v>
      </c>
      <c r="O347" s="16">
        <v>100</v>
      </c>
      <c r="P347" s="16">
        <v>100</v>
      </c>
      <c r="Q347" s="58">
        <v>100</v>
      </c>
      <c r="R347" s="59" t="s">
        <v>731</v>
      </c>
      <c r="S347" s="59">
        <f>VLOOKUP(R347,CODES!$B$1:$C$346,2,0)</f>
        <v>16207</v>
      </c>
      <c r="T347" s="59">
        <f t="shared" si="5"/>
        <v>1400</v>
      </c>
    </row>
    <row r="348" spans="2:20" x14ac:dyDescent="0.3">
      <c r="B348" s="14" t="s">
        <v>230</v>
      </c>
      <c r="C348" s="15" t="s">
        <v>245</v>
      </c>
      <c r="D348" s="16">
        <v>100</v>
      </c>
      <c r="E348" s="16">
        <v>100</v>
      </c>
      <c r="F348" s="16">
        <v>100</v>
      </c>
      <c r="G348" s="16">
        <v>100</v>
      </c>
      <c r="H348" s="16">
        <v>100</v>
      </c>
      <c r="I348" s="16">
        <v>100</v>
      </c>
      <c r="J348" s="16">
        <v>100</v>
      </c>
      <c r="K348" s="16">
        <v>100</v>
      </c>
      <c r="L348" s="16">
        <v>100</v>
      </c>
      <c r="M348" s="16">
        <v>100</v>
      </c>
      <c r="N348" s="16">
        <v>100</v>
      </c>
      <c r="O348" s="16">
        <v>100</v>
      </c>
      <c r="P348" s="16">
        <v>100</v>
      </c>
      <c r="Q348" s="58">
        <v>100</v>
      </c>
      <c r="R348" s="59" t="s">
        <v>727</v>
      </c>
      <c r="S348" s="59">
        <f>VLOOKUP(R348,CODES!$B$1:$C$346,2,0)</f>
        <v>16301</v>
      </c>
      <c r="T348" s="59">
        <f t="shared" si="5"/>
        <v>1400</v>
      </c>
    </row>
    <row r="349" spans="2:20" x14ac:dyDescent="0.3">
      <c r="B349" s="12" t="s">
        <v>230</v>
      </c>
      <c r="C349" s="13" t="s">
        <v>236</v>
      </c>
      <c r="D349" s="9">
        <v>100</v>
      </c>
      <c r="E349" s="9">
        <v>100</v>
      </c>
      <c r="F349" s="9">
        <v>100</v>
      </c>
      <c r="G349" s="9">
        <v>100</v>
      </c>
      <c r="H349" s="9">
        <v>100</v>
      </c>
      <c r="I349" s="9">
        <v>100</v>
      </c>
      <c r="J349" s="9">
        <v>100</v>
      </c>
      <c r="K349" s="9">
        <v>100</v>
      </c>
      <c r="L349" s="9">
        <v>100</v>
      </c>
      <c r="M349" s="9">
        <v>100</v>
      </c>
      <c r="N349" s="9">
        <v>100</v>
      </c>
      <c r="O349" s="9">
        <v>100</v>
      </c>
      <c r="P349" s="9">
        <v>100</v>
      </c>
      <c r="Q349" s="57">
        <v>100</v>
      </c>
      <c r="R349" s="59" t="s">
        <v>717</v>
      </c>
      <c r="S349" s="59">
        <f>VLOOKUP(R349,CODES!$B$1:$C$346,2,0)</f>
        <v>16302</v>
      </c>
      <c r="T349" s="59">
        <f t="shared" si="5"/>
        <v>1400</v>
      </c>
    </row>
    <row r="350" spans="2:20" x14ac:dyDescent="0.3">
      <c r="B350" s="14" t="s">
        <v>230</v>
      </c>
      <c r="C350" s="15" t="s">
        <v>251</v>
      </c>
      <c r="D350" s="16">
        <v>100</v>
      </c>
      <c r="E350" s="16">
        <v>100</v>
      </c>
      <c r="F350" s="16">
        <v>100</v>
      </c>
      <c r="G350" s="16">
        <v>100</v>
      </c>
      <c r="H350" s="16">
        <v>100</v>
      </c>
      <c r="I350" s="16">
        <v>100</v>
      </c>
      <c r="J350" s="16">
        <v>100</v>
      </c>
      <c r="K350" s="16">
        <v>100</v>
      </c>
      <c r="L350" s="16">
        <v>100</v>
      </c>
      <c r="M350" s="16">
        <v>100</v>
      </c>
      <c r="N350" s="16">
        <v>100</v>
      </c>
      <c r="O350" s="16">
        <v>100</v>
      </c>
      <c r="P350" s="16">
        <v>100</v>
      </c>
      <c r="Q350" s="58">
        <v>100</v>
      </c>
      <c r="R350" s="59" t="s">
        <v>721</v>
      </c>
      <c r="S350" s="59">
        <f>VLOOKUP(R350,CODES!$B$1:$C$346,2,0)</f>
        <v>16303</v>
      </c>
      <c r="T350" s="59">
        <f t="shared" si="5"/>
        <v>1400</v>
      </c>
    </row>
    <row r="351" spans="2:20" x14ac:dyDescent="0.3">
      <c r="B351" s="12" t="s">
        <v>230</v>
      </c>
      <c r="C351" s="13" t="s">
        <v>246</v>
      </c>
      <c r="D351" s="9">
        <v>100</v>
      </c>
      <c r="E351" s="9">
        <v>100</v>
      </c>
      <c r="F351" s="9">
        <v>100</v>
      </c>
      <c r="G351" s="9">
        <v>100</v>
      </c>
      <c r="H351" s="9">
        <v>100</v>
      </c>
      <c r="I351" s="9">
        <v>100</v>
      </c>
      <c r="J351" s="9">
        <v>100</v>
      </c>
      <c r="K351" s="9">
        <v>100</v>
      </c>
      <c r="L351" s="9">
        <v>100</v>
      </c>
      <c r="M351" s="9">
        <v>100</v>
      </c>
      <c r="N351" s="9">
        <v>100</v>
      </c>
      <c r="O351" s="9">
        <v>100</v>
      </c>
      <c r="P351" s="9">
        <v>100</v>
      </c>
      <c r="Q351" s="57">
        <v>100</v>
      </c>
      <c r="R351" s="59" t="s">
        <v>728</v>
      </c>
      <c r="S351" s="59">
        <f>VLOOKUP(R351,CODES!$B$1:$C$346,2,0)</f>
        <v>16304</v>
      </c>
      <c r="T351" s="59">
        <f t="shared" si="5"/>
        <v>1400</v>
      </c>
    </row>
    <row r="352" spans="2:20" x14ac:dyDescent="0.3">
      <c r="B352" s="12" t="s">
        <v>230</v>
      </c>
      <c r="C352" s="13" t="s">
        <v>248</v>
      </c>
      <c r="D352" s="9">
        <v>100</v>
      </c>
      <c r="E352" s="9">
        <v>100</v>
      </c>
      <c r="F352" s="9">
        <v>100</v>
      </c>
      <c r="G352" s="9">
        <v>100</v>
      </c>
      <c r="H352" s="9">
        <v>100</v>
      </c>
      <c r="I352" s="9">
        <v>100</v>
      </c>
      <c r="J352" s="9">
        <v>100</v>
      </c>
      <c r="K352" s="9">
        <v>100</v>
      </c>
      <c r="L352" s="9">
        <v>100</v>
      </c>
      <c r="M352" s="9">
        <v>100</v>
      </c>
      <c r="N352" s="9">
        <v>100</v>
      </c>
      <c r="O352" s="9">
        <v>100</v>
      </c>
      <c r="P352" s="9">
        <v>100</v>
      </c>
      <c r="Q352" s="57">
        <v>100</v>
      </c>
      <c r="R352" s="59" t="s">
        <v>730</v>
      </c>
      <c r="S352" s="59">
        <f>VLOOKUP(R352,CODES!$B$1:$C$346,2,0)</f>
        <v>16305</v>
      </c>
      <c r="T352" s="59">
        <f t="shared" si="5"/>
        <v>1400</v>
      </c>
    </row>
    <row r="353" spans="1:17" x14ac:dyDescent="0.3"/>
    <row r="354" spans="1:17" x14ac:dyDescent="0.3">
      <c r="A354" s="17"/>
      <c r="B354" s="18" t="s">
        <v>385</v>
      </c>
      <c r="C354" s="17"/>
      <c r="D354" s="19"/>
      <c r="E354" s="19"/>
      <c r="F354" s="19"/>
      <c r="G354" s="19"/>
      <c r="H354" s="19"/>
      <c r="I354" s="19"/>
      <c r="J354" s="19"/>
      <c r="K354" s="19"/>
      <c r="L354" s="19"/>
      <c r="M354" s="19"/>
      <c r="N354" s="19"/>
      <c r="O354" s="19"/>
      <c r="P354" s="19"/>
      <c r="Q354" s="19"/>
    </row>
    <row r="355" spans="1:17" x14ac:dyDescent="0.3">
      <c r="A355" s="20"/>
      <c r="B355" s="21" t="s">
        <v>386</v>
      </c>
      <c r="C355" s="21"/>
      <c r="D355" s="21"/>
      <c r="E355" s="21"/>
      <c r="F355" s="21"/>
      <c r="G355" s="21"/>
      <c r="H355" s="21"/>
      <c r="I355" s="21"/>
      <c r="J355" s="21"/>
      <c r="K355" s="21"/>
      <c r="L355" s="21"/>
      <c r="M355" s="21"/>
      <c r="N355" s="21"/>
      <c r="O355" s="21"/>
      <c r="P355" s="21"/>
      <c r="Q355" s="21"/>
    </row>
    <row r="356" spans="1:17" x14ac:dyDescent="0.3">
      <c r="A356" s="20"/>
      <c r="B356" s="83" t="s">
        <v>387</v>
      </c>
      <c r="C356" s="83"/>
      <c r="D356" s="83"/>
      <c r="E356" s="83"/>
      <c r="F356" s="83"/>
      <c r="G356" s="83"/>
      <c r="H356" s="83"/>
      <c r="I356" s="83"/>
      <c r="J356" s="83"/>
      <c r="K356" s="83"/>
      <c r="L356" s="83"/>
      <c r="M356" s="83"/>
      <c r="N356" s="83"/>
      <c r="O356" s="83"/>
      <c r="P356" s="83"/>
      <c r="Q356" s="83"/>
    </row>
    <row r="357" spans="1:17" ht="33.9" customHeight="1" x14ac:dyDescent="0.3">
      <c r="A357" s="22"/>
      <c r="B357" s="84" t="s">
        <v>1710</v>
      </c>
      <c r="C357" s="84"/>
      <c r="D357" s="84"/>
      <c r="E357" s="84"/>
      <c r="F357" s="84"/>
      <c r="G357" s="84"/>
      <c r="H357" s="84"/>
      <c r="I357" s="84"/>
      <c r="J357" s="84"/>
      <c r="K357" s="84"/>
      <c r="L357" s="84"/>
      <c r="M357" s="84"/>
      <c r="N357" s="84"/>
      <c r="O357" s="84"/>
      <c r="P357" s="84"/>
      <c r="Q357" s="84"/>
    </row>
    <row r="358" spans="1:17" ht="29.1" customHeight="1" x14ac:dyDescent="0.3">
      <c r="A358" s="22"/>
      <c r="B358" s="83" t="s">
        <v>1711</v>
      </c>
      <c r="C358" s="83"/>
      <c r="D358" s="83"/>
      <c r="E358" s="83"/>
      <c r="F358" s="83"/>
      <c r="G358" s="83"/>
      <c r="H358" s="83"/>
      <c r="I358" s="83"/>
      <c r="J358" s="83"/>
      <c r="K358" s="83"/>
      <c r="L358" s="83"/>
      <c r="M358" s="83"/>
      <c r="N358" s="83"/>
      <c r="O358" s="83"/>
      <c r="P358" s="83"/>
      <c r="Q358" s="83"/>
    </row>
    <row r="359" spans="1:17" ht="42.6" customHeight="1" x14ac:dyDescent="0.3">
      <c r="A359" s="20"/>
      <c r="B359" s="83" t="s">
        <v>388</v>
      </c>
      <c r="C359" s="83"/>
      <c r="D359" s="83"/>
      <c r="E359" s="83"/>
      <c r="F359" s="83"/>
      <c r="G359" s="83"/>
      <c r="H359" s="83"/>
      <c r="I359" s="83"/>
      <c r="J359" s="83"/>
      <c r="K359" s="83"/>
      <c r="L359" s="83"/>
      <c r="M359" s="83"/>
      <c r="N359" s="83"/>
      <c r="O359" s="83"/>
      <c r="P359" s="83"/>
      <c r="Q359" s="83"/>
    </row>
  </sheetData>
  <sheetProtection algorithmName="SHA-512" hashValue="nmNieEPUCbplNwa2h1PhyX2yuHuNgGGZgHui19m7taG4gdCXYHyscl7kJcJe0CB11YV8FVayOo9Cwu074/FFsQ==" saltValue="onCGbZD54rIHGdwbh/DKEA==" spinCount="100000" sheet="1" objects="1" scenarios="1"/>
  <sortState xmlns:xlrd2="http://schemas.microsoft.com/office/spreadsheetml/2017/richdata2" ref="B8:T352">
    <sortCondition ref="S8:S352"/>
  </sortState>
  <mergeCells count="11">
    <mergeCell ref="B356:Q356"/>
    <mergeCell ref="B357:Q357"/>
    <mergeCell ref="B358:Q358"/>
    <mergeCell ref="B359:Q359"/>
    <mergeCell ref="C1:I1"/>
    <mergeCell ref="C2:I2"/>
    <mergeCell ref="L2:Q2"/>
    <mergeCell ref="C3:I3"/>
    <mergeCell ref="L3:Q3"/>
    <mergeCell ref="C4:I4"/>
    <mergeCell ref="L4:Q4"/>
  </mergeCells>
  <conditionalFormatting sqref="D8:Q352">
    <cfRule type="iconSet" priority="8">
      <iconSet showValue="0">
        <cfvo type="percent" val="0"/>
        <cfvo type="num" val="1"/>
        <cfvo type="num" val="100"/>
      </iconSet>
    </cfRule>
  </conditionalFormatting>
  <conditionalFormatting sqref="K2:K3">
    <cfRule type="iconSet" priority="2">
      <iconSet showValue="0">
        <cfvo type="percent" val="0"/>
        <cfvo type="num" val="-100" gte="0"/>
        <cfvo type="num" val="50" gte="0"/>
      </iconSet>
    </cfRule>
  </conditionalFormatting>
  <conditionalFormatting sqref="K4">
    <cfRule type="iconSet" priority="1">
      <iconSet showValue="0">
        <cfvo type="percent" val="0"/>
        <cfvo type="num" val="1"/>
        <cfvo type="num" val="100"/>
      </iconSet>
    </cfRule>
  </conditionalFormatting>
  <conditionalFormatting sqref="L2:L4">
    <cfRule type="iconSet" priority="3">
      <iconSet showValue="0">
        <cfvo type="percent" val="0"/>
        <cfvo type="num" val="-100" gte="0"/>
        <cfvo type="num" val="50" gte="0"/>
      </iconSet>
    </cfRule>
  </conditionalFormatting>
  <conditionalFormatting sqref="Q2:Q4">
    <cfRule type="iconSet" priority="4">
      <iconSet showValue="0">
        <cfvo type="percent" val="0"/>
        <cfvo type="num" val="-100" gte="0"/>
        <cfvo type="num" val="50" gte="0"/>
      </iconSet>
    </cfRule>
  </conditionalFormatting>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48"/>
  <sheetViews>
    <sheetView showGridLines="0" topLeftCell="E1" workbookViewId="0">
      <selection activeCell="E1" sqref="E1"/>
    </sheetView>
  </sheetViews>
  <sheetFormatPr baseColWidth="10" defaultColWidth="0" defaultRowHeight="14.4" zeroHeight="1" x14ac:dyDescent="0.3"/>
  <cols>
    <col min="1" max="1" width="40.109375" style="1" hidden="1" customWidth="1"/>
    <col min="2" max="2" width="44.44140625" style="1" hidden="1" customWidth="1"/>
    <col min="3" max="3" width="10" style="1" hidden="1" customWidth="1"/>
    <col min="4" max="4" width="24.44140625" style="1" hidden="1" customWidth="1"/>
    <col min="5" max="5" width="11.44140625" style="1" customWidth="1"/>
    <col min="6" max="6" width="23.21875" style="1" bestFit="1" customWidth="1"/>
    <col min="7" max="7" width="20.21875" style="1" customWidth="1"/>
    <col min="8" max="16384" width="11.44140625" style="1" hidden="1"/>
  </cols>
  <sheetData>
    <row r="1" spans="1:7" x14ac:dyDescent="0.3">
      <c r="F1" s="33" t="str">
        <f>"Año "&amp;RIGHT('FIGEM 2025'!B2,4)-1</f>
        <v>Año 2023</v>
      </c>
    </row>
    <row r="2" spans="1:7" x14ac:dyDescent="0.3">
      <c r="F2" s="33" t="s">
        <v>1733</v>
      </c>
    </row>
    <row r="3" spans="1:7" ht="56.25" customHeight="1" x14ac:dyDescent="0.3">
      <c r="A3" s="23" t="s">
        <v>947</v>
      </c>
      <c r="B3" s="23" t="s">
        <v>948</v>
      </c>
      <c r="C3" s="23" t="s">
        <v>949</v>
      </c>
      <c r="D3" s="23" t="s">
        <v>950</v>
      </c>
      <c r="E3" s="61" t="s">
        <v>734</v>
      </c>
      <c r="F3" s="61" t="s">
        <v>930</v>
      </c>
      <c r="G3" s="61" t="s">
        <v>1667</v>
      </c>
    </row>
    <row r="4" spans="1:7" ht="15.6" x14ac:dyDescent="0.3">
      <c r="A4" s="24" t="s">
        <v>951</v>
      </c>
      <c r="B4" s="24" t="s">
        <v>1172</v>
      </c>
      <c r="C4" s="24" t="s">
        <v>1173</v>
      </c>
      <c r="D4" s="25">
        <v>95.82</v>
      </c>
      <c r="E4" s="1">
        <v>1101</v>
      </c>
      <c r="F4" s="1" t="s">
        <v>34</v>
      </c>
      <c r="G4" s="1">
        <v>95.82</v>
      </c>
    </row>
    <row r="5" spans="1:7" ht="15.6" x14ac:dyDescent="0.3">
      <c r="A5" s="24" t="s">
        <v>951</v>
      </c>
      <c r="B5" s="24" t="s">
        <v>960</v>
      </c>
      <c r="C5" s="24" t="s">
        <v>961</v>
      </c>
      <c r="D5" s="25">
        <v>99.77</v>
      </c>
      <c r="E5" s="1">
        <v>1107</v>
      </c>
      <c r="F5" s="1" t="s">
        <v>30</v>
      </c>
      <c r="G5" s="1">
        <v>99.77</v>
      </c>
    </row>
    <row r="6" spans="1:7" ht="15.6" x14ac:dyDescent="0.3">
      <c r="A6" s="24" t="s">
        <v>951</v>
      </c>
      <c r="B6" s="24" t="s">
        <v>1400</v>
      </c>
      <c r="C6" s="24" t="s">
        <v>1401</v>
      </c>
      <c r="D6" s="25">
        <v>99.81</v>
      </c>
      <c r="E6" s="1">
        <v>1401</v>
      </c>
      <c r="F6" s="1" t="s">
        <v>36</v>
      </c>
      <c r="G6" s="1">
        <v>99.81</v>
      </c>
    </row>
    <row r="7" spans="1:7" ht="15.6" x14ac:dyDescent="0.3">
      <c r="A7" s="24" t="s">
        <v>951</v>
      </c>
      <c r="B7" s="24" t="s">
        <v>998</v>
      </c>
      <c r="C7" s="24" t="s">
        <v>999</v>
      </c>
      <c r="D7" s="25">
        <v>85.47</v>
      </c>
      <c r="E7" s="1">
        <v>1402</v>
      </c>
      <c r="F7" s="1" t="s">
        <v>31</v>
      </c>
      <c r="G7" s="1">
        <v>85.47</v>
      </c>
    </row>
    <row r="8" spans="1:7" ht="15.6" x14ac:dyDescent="0.3">
      <c r="A8" s="24" t="s">
        <v>951</v>
      </c>
      <c r="B8" s="24" t="s">
        <v>1060</v>
      </c>
      <c r="C8" s="24" t="s">
        <v>1061</v>
      </c>
      <c r="D8" s="25">
        <v>77.52</v>
      </c>
      <c r="E8" s="1">
        <v>1403</v>
      </c>
      <c r="F8" s="1" t="s">
        <v>32</v>
      </c>
      <c r="G8" s="1">
        <v>77.52</v>
      </c>
    </row>
    <row r="9" spans="1:7" ht="15.6" x14ac:dyDescent="0.3">
      <c r="A9" s="24" t="s">
        <v>951</v>
      </c>
      <c r="B9" s="24" t="s">
        <v>1162</v>
      </c>
      <c r="C9" s="24" t="s">
        <v>1163</v>
      </c>
      <c r="D9" s="25">
        <v>57.51</v>
      </c>
      <c r="E9" s="1">
        <v>1404</v>
      </c>
      <c r="F9" s="1" t="s">
        <v>33</v>
      </c>
      <c r="G9" s="1">
        <v>57.51</v>
      </c>
    </row>
    <row r="10" spans="1:7" ht="15.6" x14ac:dyDescent="0.3">
      <c r="A10" s="24" t="s">
        <v>951</v>
      </c>
      <c r="B10" s="24" t="s">
        <v>1382</v>
      </c>
      <c r="C10" s="24" t="s">
        <v>1383</v>
      </c>
      <c r="D10" s="25">
        <v>96.84</v>
      </c>
      <c r="E10" s="1">
        <v>1405</v>
      </c>
      <c r="F10" s="1" t="s">
        <v>35</v>
      </c>
      <c r="G10" s="1">
        <v>96.84</v>
      </c>
    </row>
    <row r="11" spans="1:7" ht="15.6" x14ac:dyDescent="0.3">
      <c r="A11" s="24" t="s">
        <v>951</v>
      </c>
      <c r="B11" s="24" t="s">
        <v>968</v>
      </c>
      <c r="C11" s="24" t="s">
        <v>969</v>
      </c>
      <c r="D11" s="25">
        <v>75.540000000000006</v>
      </c>
      <c r="E11" s="1">
        <v>2101</v>
      </c>
      <c r="F11" s="1" t="s">
        <v>38</v>
      </c>
      <c r="G11" s="1">
        <v>75.540000000000006</v>
      </c>
    </row>
    <row r="12" spans="1:7" ht="15.6" x14ac:dyDescent="0.3">
      <c r="A12" s="24" t="s">
        <v>951</v>
      </c>
      <c r="B12" s="24" t="s">
        <v>1290</v>
      </c>
      <c r="C12" s="24" t="s">
        <v>1291</v>
      </c>
      <c r="D12" s="25">
        <v>99.5</v>
      </c>
      <c r="E12" s="1">
        <v>2102</v>
      </c>
      <c r="F12" s="1" t="s">
        <v>41</v>
      </c>
      <c r="G12" s="1">
        <v>99.5</v>
      </c>
    </row>
    <row r="13" spans="1:7" ht="15.6" x14ac:dyDescent="0.3">
      <c r="A13" s="24" t="s">
        <v>951</v>
      </c>
      <c r="B13" s="24" t="s">
        <v>1570</v>
      </c>
      <c r="C13" s="24" t="s">
        <v>1571</v>
      </c>
      <c r="D13" s="25">
        <v>63.44</v>
      </c>
      <c r="E13" s="1">
        <v>2103</v>
      </c>
      <c r="F13" s="1" t="s">
        <v>44</v>
      </c>
      <c r="G13" s="1">
        <v>63.44</v>
      </c>
    </row>
    <row r="14" spans="1:7" ht="15.6" x14ac:dyDescent="0.3">
      <c r="A14" s="24" t="s">
        <v>951</v>
      </c>
      <c r="B14" s="24" t="s">
        <v>1578</v>
      </c>
      <c r="C14" s="24" t="s">
        <v>1579</v>
      </c>
      <c r="D14" s="25">
        <v>84.99</v>
      </c>
      <c r="E14" s="1">
        <v>2104</v>
      </c>
      <c r="F14" s="1" t="s">
        <v>1657</v>
      </c>
      <c r="G14" s="1">
        <v>84.99</v>
      </c>
    </row>
    <row r="15" spans="1:7" ht="15.6" x14ac:dyDescent="0.3">
      <c r="A15" s="24" t="s">
        <v>951</v>
      </c>
      <c r="B15" s="24" t="s">
        <v>986</v>
      </c>
      <c r="C15" s="24" t="s">
        <v>987</v>
      </c>
      <c r="D15" s="25">
        <v>79.430000000000007</v>
      </c>
      <c r="E15" s="1">
        <v>2201</v>
      </c>
      <c r="F15" s="1" t="s">
        <v>39</v>
      </c>
      <c r="G15" s="1">
        <v>79.430000000000007</v>
      </c>
    </row>
    <row r="16" spans="1:7" ht="15.6" x14ac:dyDescent="0.3">
      <c r="A16" s="24" t="s">
        <v>951</v>
      </c>
      <c r="B16" s="24" t="s">
        <v>1326</v>
      </c>
      <c r="C16" s="24" t="s">
        <v>1327</v>
      </c>
      <c r="D16" s="25">
        <v>80.349999999999994</v>
      </c>
      <c r="E16" s="1">
        <v>2202</v>
      </c>
      <c r="F16" s="1" t="s">
        <v>42</v>
      </c>
      <c r="G16" s="1">
        <v>80.349999999999994</v>
      </c>
    </row>
    <row r="17" spans="1:7" ht="15.6" x14ac:dyDescent="0.3">
      <c r="A17" s="24" t="s">
        <v>951</v>
      </c>
      <c r="B17" s="24" t="s">
        <v>1544</v>
      </c>
      <c r="C17" s="24" t="s">
        <v>1545</v>
      </c>
      <c r="D17" s="25">
        <v>79.44</v>
      </c>
      <c r="E17" s="1">
        <v>2203</v>
      </c>
      <c r="F17" s="1" t="s">
        <v>43</v>
      </c>
      <c r="G17" s="1">
        <v>79.44</v>
      </c>
    </row>
    <row r="18" spans="1:7" ht="15.6" x14ac:dyDescent="0.3">
      <c r="A18" s="24" t="s">
        <v>951</v>
      </c>
      <c r="B18" s="24" t="s">
        <v>1594</v>
      </c>
      <c r="C18" s="24" t="s">
        <v>1595</v>
      </c>
      <c r="D18" s="25">
        <v>95.85</v>
      </c>
      <c r="E18" s="1">
        <v>2301</v>
      </c>
      <c r="F18" s="1" t="s">
        <v>46</v>
      </c>
      <c r="G18" s="1">
        <v>95.85</v>
      </c>
    </row>
    <row r="19" spans="1:7" ht="15.6" x14ac:dyDescent="0.3">
      <c r="A19" s="24" t="s">
        <v>951</v>
      </c>
      <c r="B19" s="24" t="s">
        <v>1280</v>
      </c>
      <c r="C19" s="24" t="s">
        <v>1281</v>
      </c>
      <c r="D19" s="25">
        <v>62.98</v>
      </c>
      <c r="E19" s="1">
        <v>2302</v>
      </c>
      <c r="F19" s="1" t="s">
        <v>40</v>
      </c>
      <c r="G19" s="1">
        <v>62.98</v>
      </c>
    </row>
    <row r="20" spans="1:7" ht="15.6" x14ac:dyDescent="0.3">
      <c r="A20" s="24" t="s">
        <v>951</v>
      </c>
      <c r="B20" s="24" t="s">
        <v>1080</v>
      </c>
      <c r="C20" s="24" t="s">
        <v>1081</v>
      </c>
      <c r="D20" s="25">
        <v>99.7</v>
      </c>
      <c r="E20" s="1">
        <v>3101</v>
      </c>
      <c r="F20" s="1" t="s">
        <v>51</v>
      </c>
      <c r="G20" s="1">
        <v>99.7</v>
      </c>
    </row>
    <row r="21" spans="1:7" ht="15.6" x14ac:dyDescent="0.3">
      <c r="A21" s="24" t="s">
        <v>951</v>
      </c>
      <c r="B21" s="24" t="s">
        <v>990</v>
      </c>
      <c r="C21" s="24" t="s">
        <v>991</v>
      </c>
      <c r="D21" s="25">
        <v>98.35</v>
      </c>
      <c r="E21" s="1">
        <v>3102</v>
      </c>
      <c r="F21" s="1" t="s">
        <v>49</v>
      </c>
      <c r="G21" s="1">
        <v>98.35</v>
      </c>
    </row>
    <row r="22" spans="1:7" ht="15.6" x14ac:dyDescent="0.3">
      <c r="A22" s="24" t="s">
        <v>951</v>
      </c>
      <c r="B22" s="24" t="s">
        <v>1586</v>
      </c>
      <c r="C22" s="24" t="s">
        <v>1587</v>
      </c>
      <c r="D22" s="25">
        <v>97.24</v>
      </c>
      <c r="E22" s="1">
        <v>3103</v>
      </c>
      <c r="F22" s="1" t="s">
        <v>55</v>
      </c>
      <c r="G22" s="1">
        <v>97.24</v>
      </c>
    </row>
    <row r="23" spans="1:7" ht="15.6" x14ac:dyDescent="0.3">
      <c r="A23" s="24" t="s">
        <v>951</v>
      </c>
      <c r="B23" s="24" t="s">
        <v>1024</v>
      </c>
      <c r="C23" s="24" t="s">
        <v>1025</v>
      </c>
      <c r="D23" s="25">
        <v>85.35</v>
      </c>
      <c r="E23" s="1">
        <v>3201</v>
      </c>
      <c r="F23" s="1" t="s">
        <v>50</v>
      </c>
      <c r="G23" s="1">
        <v>85.35</v>
      </c>
    </row>
    <row r="24" spans="1:7" ht="15.6" x14ac:dyDescent="0.3">
      <c r="A24" s="24" t="s">
        <v>951</v>
      </c>
      <c r="B24" s="24" t="s">
        <v>1108</v>
      </c>
      <c r="C24" s="24" t="s">
        <v>1109</v>
      </c>
      <c r="D24" s="25">
        <v>99.53</v>
      </c>
      <c r="E24" s="1">
        <v>3202</v>
      </c>
      <c r="F24" s="1" t="s">
        <v>52</v>
      </c>
      <c r="G24" s="1">
        <v>99.53</v>
      </c>
    </row>
    <row r="25" spans="1:7" ht="15.6" x14ac:dyDescent="0.3">
      <c r="A25" s="24" t="s">
        <v>951</v>
      </c>
      <c r="B25" s="24" t="s">
        <v>1612</v>
      </c>
      <c r="C25" s="24" t="s">
        <v>1613</v>
      </c>
      <c r="D25" s="25">
        <v>91.08</v>
      </c>
      <c r="E25" s="1">
        <v>3301</v>
      </c>
      <c r="F25" s="1" t="s">
        <v>56</v>
      </c>
      <c r="G25" s="1">
        <v>91.08</v>
      </c>
    </row>
    <row r="26" spans="1:7" ht="15.6" x14ac:dyDescent="0.3">
      <c r="A26" s="24" t="s">
        <v>951</v>
      </c>
      <c r="B26" s="24" t="s">
        <v>958</v>
      </c>
      <c r="C26" s="24" t="s">
        <v>959</v>
      </c>
      <c r="D26" s="25">
        <v>93.86</v>
      </c>
      <c r="E26" s="1">
        <v>3302</v>
      </c>
      <c r="F26" s="1" t="s">
        <v>48</v>
      </c>
      <c r="G26" s="1">
        <v>93.86</v>
      </c>
    </row>
    <row r="27" spans="1:7" ht="15.6" x14ac:dyDescent="0.3">
      <c r="A27" s="24" t="s">
        <v>951</v>
      </c>
      <c r="B27" s="24" t="s">
        <v>1132</v>
      </c>
      <c r="C27" s="24" t="s">
        <v>1133</v>
      </c>
      <c r="D27" s="25">
        <v>98.7</v>
      </c>
      <c r="E27" s="1">
        <v>3303</v>
      </c>
      <c r="F27" s="1" t="s">
        <v>53</v>
      </c>
      <c r="G27" s="1">
        <v>98.7</v>
      </c>
    </row>
    <row r="28" spans="1:7" ht="15.6" x14ac:dyDescent="0.3">
      <c r="A28" s="24" t="s">
        <v>951</v>
      </c>
      <c r="B28" s="24" t="s">
        <v>1164</v>
      </c>
      <c r="C28" s="24" t="s">
        <v>1165</v>
      </c>
      <c r="D28" s="25">
        <v>75.739999999999995</v>
      </c>
      <c r="E28" s="1">
        <v>3304</v>
      </c>
      <c r="F28" s="1" t="s">
        <v>54</v>
      </c>
      <c r="G28" s="1">
        <v>75.739999999999995</v>
      </c>
    </row>
    <row r="29" spans="1:7" ht="15.6" x14ac:dyDescent="0.3">
      <c r="A29" s="24" t="s">
        <v>951</v>
      </c>
      <c r="B29" s="24" t="s">
        <v>1200</v>
      </c>
      <c r="C29" s="24" t="s">
        <v>1201</v>
      </c>
      <c r="D29" s="25">
        <v>99.45</v>
      </c>
      <c r="E29" s="1">
        <v>4101</v>
      </c>
      <c r="F29" s="1" t="s">
        <v>1654</v>
      </c>
      <c r="G29" s="1">
        <v>99.45</v>
      </c>
    </row>
    <row r="30" spans="1:7" ht="15.6" x14ac:dyDescent="0.3">
      <c r="A30" s="24" t="s">
        <v>951</v>
      </c>
      <c r="B30" s="24" t="s">
        <v>1082</v>
      </c>
      <c r="C30" s="24" t="s">
        <v>1083</v>
      </c>
      <c r="D30" s="25">
        <v>100</v>
      </c>
      <c r="E30" s="1">
        <v>4102</v>
      </c>
      <c r="F30" s="1" t="s">
        <v>61</v>
      </c>
      <c r="G30" s="1">
        <v>100</v>
      </c>
    </row>
    <row r="31" spans="1:7" ht="15.6" x14ac:dyDescent="0.3">
      <c r="A31" s="24" t="s">
        <v>951</v>
      </c>
      <c r="B31" s="24" t="s">
        <v>964</v>
      </c>
      <c r="C31" s="24" t="s">
        <v>965</v>
      </c>
      <c r="D31" s="25">
        <v>99.59</v>
      </c>
      <c r="E31" s="1">
        <v>4103</v>
      </c>
      <c r="F31" s="1" t="s">
        <v>58</v>
      </c>
      <c r="G31" s="1">
        <v>99.59</v>
      </c>
    </row>
    <row r="32" spans="1:7" ht="15.6" x14ac:dyDescent="0.3">
      <c r="A32" s="24" t="s">
        <v>951</v>
      </c>
      <c r="B32" s="24" t="s">
        <v>1192</v>
      </c>
      <c r="C32" s="24" t="s">
        <v>1193</v>
      </c>
      <c r="D32" s="25">
        <v>67.650000000000006</v>
      </c>
      <c r="E32" s="1">
        <v>4104</v>
      </c>
      <c r="F32" s="1" t="s">
        <v>1650</v>
      </c>
      <c r="G32" s="1">
        <v>67.650000000000006</v>
      </c>
    </row>
    <row r="33" spans="1:7" ht="15.6" x14ac:dyDescent="0.3">
      <c r="A33" s="24" t="s">
        <v>951</v>
      </c>
      <c r="B33" s="24" t="s">
        <v>1338</v>
      </c>
      <c r="C33" s="24" t="s">
        <v>1339</v>
      </c>
      <c r="D33" s="25">
        <v>92.66</v>
      </c>
      <c r="E33" s="1">
        <v>4105</v>
      </c>
      <c r="F33" s="1" t="s">
        <v>1665</v>
      </c>
      <c r="G33" s="1">
        <v>92.66</v>
      </c>
    </row>
    <row r="34" spans="1:7" ht="15.6" x14ac:dyDescent="0.3">
      <c r="A34" s="24" t="s">
        <v>951</v>
      </c>
      <c r="B34" s="24" t="s">
        <v>1620</v>
      </c>
      <c r="C34" s="24" t="s">
        <v>1621</v>
      </c>
      <c r="D34" s="25">
        <v>84.07</v>
      </c>
      <c r="E34" s="1">
        <v>4106</v>
      </c>
      <c r="F34" s="1" t="s">
        <v>72</v>
      </c>
      <c r="G34" s="1">
        <v>84.07</v>
      </c>
    </row>
    <row r="35" spans="1:7" ht="15.6" x14ac:dyDescent="0.3">
      <c r="A35" s="24" t="s">
        <v>951</v>
      </c>
      <c r="B35" s="24" t="s">
        <v>1168</v>
      </c>
      <c r="C35" s="24" t="s">
        <v>1169</v>
      </c>
      <c r="D35" s="25">
        <v>99.36</v>
      </c>
      <c r="E35" s="1">
        <v>4201</v>
      </c>
      <c r="F35" s="1" t="s">
        <v>62</v>
      </c>
      <c r="G35" s="1">
        <v>99.36</v>
      </c>
    </row>
    <row r="36" spans="1:7" ht="15.6" x14ac:dyDescent="0.3">
      <c r="A36" s="24" t="s">
        <v>951</v>
      </c>
      <c r="B36" s="24" t="s">
        <v>1000</v>
      </c>
      <c r="C36" s="24" t="s">
        <v>1001</v>
      </c>
      <c r="D36" s="25">
        <v>51.56</v>
      </c>
      <c r="E36" s="1">
        <v>4202</v>
      </c>
      <c r="F36" s="1" t="s">
        <v>59</v>
      </c>
      <c r="G36" s="1">
        <v>51.56</v>
      </c>
    </row>
    <row r="37" spans="1:7" ht="15.6" x14ac:dyDescent="0.3">
      <c r="A37" s="24" t="s">
        <v>951</v>
      </c>
      <c r="B37" s="24" t="s">
        <v>1262</v>
      </c>
      <c r="C37" s="24" t="s">
        <v>1263</v>
      </c>
      <c r="D37" s="25">
        <v>99.82</v>
      </c>
      <c r="E37" s="1">
        <v>4203</v>
      </c>
      <c r="F37" s="1" t="s">
        <v>65</v>
      </c>
      <c r="G37" s="1">
        <v>99.82</v>
      </c>
    </row>
    <row r="38" spans="1:7" ht="15.6" x14ac:dyDescent="0.3">
      <c r="A38" s="24" t="s">
        <v>951</v>
      </c>
      <c r="B38" s="24" t="s">
        <v>1508</v>
      </c>
      <c r="C38" s="24" t="s">
        <v>1509</v>
      </c>
      <c r="D38" s="25">
        <v>94</v>
      </c>
      <c r="E38" s="1">
        <v>4204</v>
      </c>
      <c r="F38" s="1" t="s">
        <v>71</v>
      </c>
      <c r="G38" s="1">
        <v>94</v>
      </c>
    </row>
    <row r="39" spans="1:7" ht="15.6" x14ac:dyDescent="0.3">
      <c r="A39" s="24" t="s">
        <v>951</v>
      </c>
      <c r="B39" s="24" t="s">
        <v>1332</v>
      </c>
      <c r="C39" s="24" t="s">
        <v>1333</v>
      </c>
      <c r="D39" s="25">
        <v>87.15</v>
      </c>
      <c r="E39" s="1">
        <v>4301</v>
      </c>
      <c r="F39" s="1" t="s">
        <v>67</v>
      </c>
      <c r="G39" s="1">
        <v>87.15</v>
      </c>
    </row>
    <row r="40" spans="1:7" ht="15.6" x14ac:dyDescent="0.3">
      <c r="A40" s="24" t="s">
        <v>951</v>
      </c>
      <c r="B40" s="24" t="s">
        <v>1068</v>
      </c>
      <c r="C40" s="24" t="s">
        <v>1069</v>
      </c>
      <c r="D40" s="25">
        <v>52.91</v>
      </c>
      <c r="E40" s="1">
        <v>4302</v>
      </c>
      <c r="F40" s="1" t="s">
        <v>60</v>
      </c>
      <c r="G40" s="1">
        <v>52.91</v>
      </c>
    </row>
    <row r="41" spans="1:7" ht="15.6" x14ac:dyDescent="0.3">
      <c r="A41" s="24" t="s">
        <v>951</v>
      </c>
      <c r="B41" s="24" t="s">
        <v>1298</v>
      </c>
      <c r="C41" s="24" t="s">
        <v>1299</v>
      </c>
      <c r="D41" s="25">
        <v>96.46</v>
      </c>
      <c r="E41" s="1">
        <v>4303</v>
      </c>
      <c r="F41" s="1" t="s">
        <v>66</v>
      </c>
      <c r="G41" s="1">
        <v>96.46</v>
      </c>
    </row>
    <row r="42" spans="1:7" ht="15.6" x14ac:dyDescent="0.3">
      <c r="A42" s="24" t="s">
        <v>951</v>
      </c>
      <c r="B42" s="24" t="s">
        <v>1428</v>
      </c>
      <c r="C42" s="24" t="s">
        <v>1429</v>
      </c>
      <c r="D42" s="25">
        <v>85.65</v>
      </c>
      <c r="E42" s="1">
        <v>4304</v>
      </c>
      <c r="F42" s="1" t="s">
        <v>69</v>
      </c>
      <c r="G42" s="1">
        <v>85.65</v>
      </c>
    </row>
    <row r="43" spans="1:7" ht="15.6" x14ac:dyDescent="0.3">
      <c r="A43" s="24" t="s">
        <v>951</v>
      </c>
      <c r="B43" s="24" t="s">
        <v>1496</v>
      </c>
      <c r="C43" s="24" t="s">
        <v>1497</v>
      </c>
      <c r="D43" s="25">
        <v>99.52</v>
      </c>
      <c r="E43" s="1">
        <v>4305</v>
      </c>
      <c r="F43" s="1" t="s">
        <v>70</v>
      </c>
      <c r="G43" s="1">
        <v>99.52</v>
      </c>
    </row>
    <row r="44" spans="1:7" ht="15.6" x14ac:dyDescent="0.3">
      <c r="A44" s="24" t="s">
        <v>951</v>
      </c>
      <c r="B44" s="24" t="s">
        <v>1614</v>
      </c>
      <c r="C44" s="24" t="s">
        <v>1615</v>
      </c>
      <c r="D44" s="25">
        <v>92.34</v>
      </c>
      <c r="E44" s="1">
        <v>5101</v>
      </c>
      <c r="F44" s="1" t="s">
        <v>108</v>
      </c>
      <c r="G44" s="1">
        <v>92.34</v>
      </c>
    </row>
    <row r="45" spans="1:7" ht="15.6" x14ac:dyDescent="0.3">
      <c r="A45" s="24" t="s">
        <v>951</v>
      </c>
      <c r="B45" s="24" t="s">
        <v>1008</v>
      </c>
      <c r="C45" s="24" t="s">
        <v>1009</v>
      </c>
      <c r="D45" s="25">
        <v>95.43</v>
      </c>
      <c r="E45" s="1">
        <v>5102</v>
      </c>
      <c r="F45" s="1" t="s">
        <v>78</v>
      </c>
      <c r="G45" s="1">
        <v>95.43</v>
      </c>
    </row>
    <row r="46" spans="1:7" ht="15.6" x14ac:dyDescent="0.3">
      <c r="A46" s="24" t="s">
        <v>951</v>
      </c>
      <c r="B46" s="24" t="s">
        <v>1074</v>
      </c>
      <c r="C46" s="24" t="s">
        <v>1075</v>
      </c>
      <c r="D46" s="25">
        <v>97.39</v>
      </c>
      <c r="E46" s="1">
        <v>5103</v>
      </c>
      <c r="F46" s="1" t="s">
        <v>80</v>
      </c>
      <c r="G46" s="1">
        <v>97.39</v>
      </c>
    </row>
    <row r="47" spans="1:7" ht="15.6" x14ac:dyDescent="0.3">
      <c r="A47" s="24" t="s">
        <v>951</v>
      </c>
      <c r="B47" s="24" t="s">
        <v>1178</v>
      </c>
      <c r="C47" s="24" t="s">
        <v>1179</v>
      </c>
      <c r="D47" s="25">
        <v>86.27</v>
      </c>
      <c r="E47" s="1">
        <v>5104</v>
      </c>
      <c r="F47" s="1" t="s">
        <v>85</v>
      </c>
      <c r="G47" s="1">
        <v>86.27</v>
      </c>
    </row>
    <row r="48" spans="1:7" ht="15.6" x14ac:dyDescent="0.3">
      <c r="A48" s="24" t="s">
        <v>951</v>
      </c>
      <c r="B48" s="24" t="s">
        <v>1406</v>
      </c>
      <c r="C48" s="24" t="s">
        <v>1407</v>
      </c>
      <c r="D48" s="25">
        <v>76.760000000000005</v>
      </c>
      <c r="E48" s="1">
        <v>5105</v>
      </c>
      <c r="F48" s="1" t="s">
        <v>97</v>
      </c>
      <c r="G48" s="1">
        <v>76.760000000000005</v>
      </c>
    </row>
    <row r="49" spans="1:7" ht="15.6" x14ac:dyDescent="0.3">
      <c r="A49" s="24" t="s">
        <v>951</v>
      </c>
      <c r="B49" s="24" t="s">
        <v>1468</v>
      </c>
      <c r="C49" s="24" t="s">
        <v>1469</v>
      </c>
      <c r="D49" s="25">
        <v>98.28</v>
      </c>
      <c r="E49" s="1">
        <v>5107</v>
      </c>
      <c r="F49" s="1" t="s">
        <v>101</v>
      </c>
      <c r="G49" s="1">
        <v>98.28</v>
      </c>
    </row>
    <row r="50" spans="1:7" ht="15.6" x14ac:dyDescent="0.3">
      <c r="A50" s="24" t="s">
        <v>951</v>
      </c>
      <c r="B50" s="24" t="s">
        <v>1630</v>
      </c>
      <c r="C50" s="24" t="s">
        <v>1631</v>
      </c>
      <c r="D50" s="25">
        <v>99.93</v>
      </c>
      <c r="E50" s="1">
        <v>5109</v>
      </c>
      <c r="F50" s="1" t="s">
        <v>110</v>
      </c>
      <c r="G50" s="1">
        <v>99.93</v>
      </c>
    </row>
    <row r="51" spans="1:7" ht="15.6" x14ac:dyDescent="0.3">
      <c r="A51" s="24" t="s">
        <v>951</v>
      </c>
      <c r="B51" s="24" t="s">
        <v>1176</v>
      </c>
      <c r="C51" s="24" t="s">
        <v>1177</v>
      </c>
      <c r="D51" s="25">
        <v>94.41</v>
      </c>
      <c r="E51" s="1">
        <v>5201</v>
      </c>
      <c r="F51" s="1" t="s">
        <v>84</v>
      </c>
      <c r="G51" s="1">
        <v>94.41</v>
      </c>
    </row>
    <row r="52" spans="1:7" ht="15.6" x14ac:dyDescent="0.3">
      <c r="A52" s="24" t="s">
        <v>951</v>
      </c>
      <c r="B52" s="24" t="s">
        <v>1252</v>
      </c>
      <c r="C52" s="24" t="s">
        <v>1253</v>
      </c>
      <c r="D52" s="25">
        <v>87.38</v>
      </c>
      <c r="E52" s="1">
        <v>5301</v>
      </c>
      <c r="F52" s="1" t="s">
        <v>91</v>
      </c>
      <c r="G52" s="1">
        <v>87.38</v>
      </c>
    </row>
    <row r="53" spans="1:7" ht="15.6" x14ac:dyDescent="0.3">
      <c r="A53" s="24" t="s">
        <v>951</v>
      </c>
      <c r="B53" s="24" t="s">
        <v>994</v>
      </c>
      <c r="C53" s="24" t="s">
        <v>995</v>
      </c>
      <c r="D53" s="25">
        <v>100</v>
      </c>
      <c r="E53" s="1">
        <v>5302</v>
      </c>
      <c r="F53" s="1" t="s">
        <v>76</v>
      </c>
      <c r="G53" s="1">
        <v>100</v>
      </c>
    </row>
    <row r="54" spans="1:7" ht="15.6" x14ac:dyDescent="0.3">
      <c r="A54" s="24" t="s">
        <v>951</v>
      </c>
      <c r="B54" s="24" t="s">
        <v>1490</v>
      </c>
      <c r="C54" s="24" t="s">
        <v>1491</v>
      </c>
      <c r="D54" s="25">
        <v>93.56</v>
      </c>
      <c r="E54" s="1">
        <v>5303</v>
      </c>
      <c r="F54" s="1" t="s">
        <v>102</v>
      </c>
      <c r="G54" s="1">
        <v>93.56</v>
      </c>
    </row>
    <row r="55" spans="1:7" ht="15.6" x14ac:dyDescent="0.3">
      <c r="A55" s="24" t="s">
        <v>951</v>
      </c>
      <c r="B55" s="24" t="s">
        <v>1518</v>
      </c>
      <c r="C55" s="24" t="s">
        <v>1519</v>
      </c>
      <c r="D55" s="25">
        <v>98.11</v>
      </c>
      <c r="E55" s="1">
        <v>5304</v>
      </c>
      <c r="F55" s="1" t="s">
        <v>104</v>
      </c>
      <c r="G55" s="1">
        <v>98.11</v>
      </c>
    </row>
    <row r="56" spans="1:7" ht="15.6" x14ac:dyDescent="0.3">
      <c r="A56" s="24" t="s">
        <v>951</v>
      </c>
      <c r="B56" s="24" t="s">
        <v>1194</v>
      </c>
      <c r="C56" s="24" t="s">
        <v>1195</v>
      </c>
      <c r="D56" s="25">
        <v>82.8</v>
      </c>
      <c r="E56" s="1">
        <v>5401</v>
      </c>
      <c r="F56" s="1" t="s">
        <v>1651</v>
      </c>
      <c r="G56" s="1">
        <v>82.8</v>
      </c>
    </row>
    <row r="57" spans="1:7" ht="15.6" x14ac:dyDescent="0.3">
      <c r="A57" s="24" t="s">
        <v>951</v>
      </c>
      <c r="B57" s="24" t="s">
        <v>980</v>
      </c>
      <c r="C57" s="24" t="s">
        <v>981</v>
      </c>
      <c r="D57" s="25">
        <v>99.63</v>
      </c>
      <c r="E57" s="1">
        <v>5402</v>
      </c>
      <c r="F57" s="1" t="s">
        <v>75</v>
      </c>
      <c r="G57" s="1">
        <v>99.63</v>
      </c>
    </row>
    <row r="58" spans="1:7" ht="15.6" x14ac:dyDescent="0.3">
      <c r="A58" s="24" t="s">
        <v>951</v>
      </c>
      <c r="B58" s="24" t="s">
        <v>1352</v>
      </c>
      <c r="C58" s="24" t="s">
        <v>1353</v>
      </c>
      <c r="D58" s="25">
        <v>96.83</v>
      </c>
      <c r="E58" s="1">
        <v>5403</v>
      </c>
      <c r="F58" s="1" t="s">
        <v>95</v>
      </c>
      <c r="G58" s="1">
        <v>96.83</v>
      </c>
    </row>
    <row r="59" spans="1:7" ht="15.6" x14ac:dyDescent="0.3">
      <c r="A59" s="24" t="s">
        <v>951</v>
      </c>
      <c r="B59" s="24" t="s">
        <v>1378</v>
      </c>
      <c r="C59" s="24" t="s">
        <v>1379</v>
      </c>
      <c r="D59" s="25">
        <v>88.02</v>
      </c>
      <c r="E59" s="1">
        <v>5404</v>
      </c>
      <c r="F59" s="1" t="s">
        <v>96</v>
      </c>
      <c r="G59" s="1">
        <v>88.02</v>
      </c>
    </row>
    <row r="60" spans="1:7" ht="15.6" x14ac:dyDescent="0.3">
      <c r="A60" s="24" t="s">
        <v>951</v>
      </c>
      <c r="B60" s="24" t="s">
        <v>1640</v>
      </c>
      <c r="C60" s="24" t="s">
        <v>1641</v>
      </c>
      <c r="D60" s="25">
        <v>99.96</v>
      </c>
      <c r="E60" s="1">
        <v>5405</v>
      </c>
      <c r="F60" s="1" t="s">
        <v>111</v>
      </c>
      <c r="G60" s="1">
        <v>99.96</v>
      </c>
    </row>
    <row r="61" spans="1:7" ht="15.6" x14ac:dyDescent="0.3">
      <c r="A61" s="24" t="s">
        <v>951</v>
      </c>
      <c r="B61" s="24" t="s">
        <v>1458</v>
      </c>
      <c r="C61" s="24" t="s">
        <v>1459</v>
      </c>
      <c r="D61" s="25">
        <v>95.13</v>
      </c>
      <c r="E61" s="1">
        <v>5501</v>
      </c>
      <c r="F61" s="1" t="s">
        <v>99</v>
      </c>
      <c r="G61" s="1">
        <v>95.13</v>
      </c>
    </row>
    <row r="62" spans="1:7" ht="15.6" x14ac:dyDescent="0.3">
      <c r="A62" s="24" t="s">
        <v>951</v>
      </c>
      <c r="B62" s="24" t="s">
        <v>1180</v>
      </c>
      <c r="C62" s="24" t="s">
        <v>1181</v>
      </c>
      <c r="D62" s="25">
        <v>92.74</v>
      </c>
      <c r="E62" s="1">
        <v>5502</v>
      </c>
      <c r="F62" s="1" t="s">
        <v>1661</v>
      </c>
      <c r="G62" s="1">
        <v>92.74</v>
      </c>
    </row>
    <row r="63" spans="1:7" ht="15.6" x14ac:dyDescent="0.3">
      <c r="A63" s="24" t="s">
        <v>951</v>
      </c>
      <c r="B63" s="24" t="s">
        <v>1152</v>
      </c>
      <c r="C63" s="24" t="s">
        <v>1153</v>
      </c>
      <c r="D63" s="25">
        <v>76.75</v>
      </c>
      <c r="E63" s="1">
        <v>5503</v>
      </c>
      <c r="F63" s="1" t="s">
        <v>83</v>
      </c>
      <c r="G63" s="1">
        <v>76.75</v>
      </c>
    </row>
    <row r="64" spans="1:7" ht="15.6" x14ac:dyDescent="0.3">
      <c r="A64" s="24" t="s">
        <v>951</v>
      </c>
      <c r="B64" s="24" t="s">
        <v>1184</v>
      </c>
      <c r="C64" s="24" t="s">
        <v>1185</v>
      </c>
      <c r="D64" s="25">
        <v>98.1</v>
      </c>
      <c r="E64" s="1">
        <v>5504</v>
      </c>
      <c r="F64" s="1" t="s">
        <v>1646</v>
      </c>
      <c r="G64" s="1">
        <v>98.1</v>
      </c>
    </row>
    <row r="65" spans="1:7" ht="15.6" x14ac:dyDescent="0.3">
      <c r="A65" s="24" t="s">
        <v>951</v>
      </c>
      <c r="B65" s="24" t="s">
        <v>1314</v>
      </c>
      <c r="C65" s="24" t="s">
        <v>1315</v>
      </c>
      <c r="D65" s="25">
        <v>97.15</v>
      </c>
      <c r="E65" s="1">
        <v>5506</v>
      </c>
      <c r="F65" s="1" t="s">
        <v>92</v>
      </c>
      <c r="G65" s="1">
        <v>97.15</v>
      </c>
    </row>
    <row r="66" spans="1:7" ht="15.6" x14ac:dyDescent="0.3">
      <c r="A66" s="24" t="s">
        <v>951</v>
      </c>
      <c r="B66" s="24" t="s">
        <v>1510</v>
      </c>
      <c r="C66" s="24" t="s">
        <v>1511</v>
      </c>
      <c r="D66" s="25">
        <v>80.319999999999993</v>
      </c>
      <c r="E66" s="1">
        <v>5601</v>
      </c>
      <c r="F66" s="1" t="s">
        <v>103</v>
      </c>
      <c r="G66" s="1">
        <v>80.319999999999993</v>
      </c>
    </row>
    <row r="67" spans="1:7" ht="15.6" x14ac:dyDescent="0.3">
      <c r="A67" s="24" t="s">
        <v>951</v>
      </c>
      <c r="B67" s="24" t="s">
        <v>952</v>
      </c>
      <c r="C67" s="24" t="s">
        <v>953</v>
      </c>
      <c r="D67" s="25">
        <v>63.83</v>
      </c>
      <c r="E67" s="1">
        <v>5602</v>
      </c>
      <c r="F67" s="1" t="s">
        <v>74</v>
      </c>
      <c r="G67" s="1">
        <v>63.83</v>
      </c>
    </row>
    <row r="68" spans="1:7" ht="15.6" x14ac:dyDescent="0.3">
      <c r="A68" s="24" t="s">
        <v>951</v>
      </c>
      <c r="B68" s="24" t="s">
        <v>1006</v>
      </c>
      <c r="C68" s="24" t="s">
        <v>1007</v>
      </c>
      <c r="D68" s="25">
        <v>96.22</v>
      </c>
      <c r="E68" s="1">
        <v>5603</v>
      </c>
      <c r="F68" s="1" t="s">
        <v>77</v>
      </c>
      <c r="G68" s="1">
        <v>96.22</v>
      </c>
    </row>
    <row r="69" spans="1:7" ht="15.6" x14ac:dyDescent="0.3">
      <c r="A69" s="24" t="s">
        <v>951</v>
      </c>
      <c r="B69" s="24" t="s">
        <v>1118</v>
      </c>
      <c r="C69" s="24" t="s">
        <v>1119</v>
      </c>
      <c r="D69" s="25">
        <v>99.44</v>
      </c>
      <c r="E69" s="1">
        <v>5604</v>
      </c>
      <c r="F69" s="1" t="s">
        <v>81</v>
      </c>
      <c r="G69" s="1">
        <v>99.44</v>
      </c>
    </row>
    <row r="70" spans="1:7" ht="15.6" x14ac:dyDescent="0.3">
      <c r="A70" s="24" t="s">
        <v>951</v>
      </c>
      <c r="B70" s="24" t="s">
        <v>1120</v>
      </c>
      <c r="C70" s="24" t="s">
        <v>1121</v>
      </c>
      <c r="D70" s="25">
        <v>85.69</v>
      </c>
      <c r="E70" s="1">
        <v>5605</v>
      </c>
      <c r="F70" s="1" t="s">
        <v>82</v>
      </c>
      <c r="G70" s="1">
        <v>85.69</v>
      </c>
    </row>
    <row r="71" spans="1:7" ht="15.6" x14ac:dyDescent="0.3">
      <c r="A71" s="24" t="s">
        <v>951</v>
      </c>
      <c r="B71" s="24" t="s">
        <v>1568</v>
      </c>
      <c r="C71" s="24" t="s">
        <v>1569</v>
      </c>
      <c r="D71" s="25">
        <v>96.13</v>
      </c>
      <c r="E71" s="1">
        <v>5606</v>
      </c>
      <c r="F71" s="1" t="s">
        <v>107</v>
      </c>
      <c r="G71" s="1">
        <v>96.13</v>
      </c>
    </row>
    <row r="72" spans="1:7" ht="15.6" x14ac:dyDescent="0.3">
      <c r="A72" s="24" t="s">
        <v>951</v>
      </c>
      <c r="B72" s="24" t="s">
        <v>1522</v>
      </c>
      <c r="C72" s="24" t="s">
        <v>1523</v>
      </c>
      <c r="D72" s="25">
        <v>97.79</v>
      </c>
      <c r="E72" s="1">
        <v>5701</v>
      </c>
      <c r="F72" s="1" t="s">
        <v>105</v>
      </c>
      <c r="G72" s="1">
        <v>97.79</v>
      </c>
    </row>
    <row r="73" spans="1:7" ht="15.6" x14ac:dyDescent="0.3">
      <c r="A73" s="24" t="s">
        <v>951</v>
      </c>
      <c r="B73" s="24" t="s">
        <v>1012</v>
      </c>
      <c r="C73" s="24" t="s">
        <v>1013</v>
      </c>
      <c r="D73" s="25">
        <v>83.51</v>
      </c>
      <c r="E73" s="1">
        <v>5702</v>
      </c>
      <c r="F73" s="1" t="s">
        <v>79</v>
      </c>
      <c r="G73" s="1">
        <v>83.51</v>
      </c>
    </row>
    <row r="74" spans="1:7" ht="15.6" x14ac:dyDescent="0.3">
      <c r="A74" s="24" t="s">
        <v>951</v>
      </c>
      <c r="B74" s="24" t="s">
        <v>1234</v>
      </c>
      <c r="C74" s="24" t="s">
        <v>1235</v>
      </c>
      <c r="D74" s="25">
        <v>86.54</v>
      </c>
      <c r="E74" s="1">
        <v>5703</v>
      </c>
      <c r="F74" s="1" t="s">
        <v>1662</v>
      </c>
      <c r="G74" s="1">
        <v>86.54</v>
      </c>
    </row>
    <row r="75" spans="1:7" ht="15.6" x14ac:dyDescent="0.3">
      <c r="A75" s="24" t="s">
        <v>951</v>
      </c>
      <c r="B75" s="24" t="s">
        <v>1350</v>
      </c>
      <c r="C75" s="24" t="s">
        <v>1351</v>
      </c>
      <c r="D75" s="25">
        <v>94.23</v>
      </c>
      <c r="E75" s="1">
        <v>5704</v>
      </c>
      <c r="F75" s="1" t="s">
        <v>94</v>
      </c>
      <c r="G75" s="1">
        <v>94.23</v>
      </c>
    </row>
    <row r="76" spans="1:7" ht="15.6" x14ac:dyDescent="0.3">
      <c r="A76" s="24" t="s">
        <v>951</v>
      </c>
      <c r="B76" s="24" t="s">
        <v>1438</v>
      </c>
      <c r="C76" s="24" t="s">
        <v>1439</v>
      </c>
      <c r="D76" s="25">
        <v>91.39</v>
      </c>
      <c r="E76" s="1">
        <v>5705</v>
      </c>
      <c r="F76" s="1" t="s">
        <v>98</v>
      </c>
      <c r="G76" s="1">
        <v>91.39</v>
      </c>
    </row>
    <row r="77" spans="1:7" ht="15.6" x14ac:dyDescent="0.3">
      <c r="A77" s="24" t="s">
        <v>951</v>
      </c>
      <c r="B77" s="24" t="s">
        <v>1564</v>
      </c>
      <c r="C77" s="24" t="s">
        <v>1565</v>
      </c>
      <c r="D77" s="25">
        <v>99.53</v>
      </c>
      <c r="E77" s="1">
        <v>5706</v>
      </c>
      <c r="F77" s="1" t="s">
        <v>106</v>
      </c>
      <c r="G77" s="1">
        <v>99.53</v>
      </c>
    </row>
    <row r="78" spans="1:7" ht="15.6" x14ac:dyDescent="0.3">
      <c r="A78" s="24" t="s">
        <v>951</v>
      </c>
      <c r="B78" s="24" t="s">
        <v>1460</v>
      </c>
      <c r="C78" s="24" t="s">
        <v>1461</v>
      </c>
      <c r="D78" s="25">
        <v>94.86</v>
      </c>
      <c r="E78" s="1">
        <v>5801</v>
      </c>
      <c r="F78" s="1" t="s">
        <v>100</v>
      </c>
      <c r="G78" s="1">
        <v>94.86</v>
      </c>
    </row>
    <row r="79" spans="1:7" ht="15.6" x14ac:dyDescent="0.3">
      <c r="A79" s="24" t="s">
        <v>951</v>
      </c>
      <c r="B79" s="24" t="s">
        <v>1226</v>
      </c>
      <c r="C79" s="24" t="s">
        <v>1227</v>
      </c>
      <c r="D79" s="25">
        <v>81.97</v>
      </c>
      <c r="E79" s="1">
        <v>5802</v>
      </c>
      <c r="F79" s="1" t="s">
        <v>89</v>
      </c>
      <c r="G79" s="1">
        <v>81.97</v>
      </c>
    </row>
    <row r="80" spans="1:7" ht="15.6" x14ac:dyDescent="0.3">
      <c r="A80" s="24" t="s">
        <v>951</v>
      </c>
      <c r="B80" s="24" t="s">
        <v>1328</v>
      </c>
      <c r="C80" s="24" t="s">
        <v>1329</v>
      </c>
      <c r="D80" s="25">
        <v>98.99</v>
      </c>
      <c r="E80" s="1">
        <v>5803</v>
      </c>
      <c r="F80" s="1" t="s">
        <v>93</v>
      </c>
      <c r="G80" s="1">
        <v>98.99</v>
      </c>
    </row>
    <row r="81" spans="1:7" ht="15.6" x14ac:dyDescent="0.3">
      <c r="A81" s="24" t="s">
        <v>951</v>
      </c>
      <c r="B81" s="24" t="s">
        <v>1626</v>
      </c>
      <c r="C81" s="24" t="s">
        <v>1627</v>
      </c>
      <c r="D81" s="25">
        <v>94.27</v>
      </c>
      <c r="E81" s="1">
        <v>5804</v>
      </c>
      <c r="F81" s="1" t="s">
        <v>109</v>
      </c>
      <c r="G81" s="1">
        <v>94.27</v>
      </c>
    </row>
    <row r="82" spans="1:7" ht="15.6" x14ac:dyDescent="0.3">
      <c r="A82" s="24" t="s">
        <v>951</v>
      </c>
      <c r="B82" s="24" t="s">
        <v>1472</v>
      </c>
      <c r="C82" s="24" t="s">
        <v>1473</v>
      </c>
      <c r="D82" s="25">
        <v>99.1</v>
      </c>
      <c r="E82" s="1">
        <v>6101</v>
      </c>
      <c r="F82" s="1" t="s">
        <v>193</v>
      </c>
      <c r="G82" s="1">
        <v>99.1</v>
      </c>
    </row>
    <row r="83" spans="1:7" ht="15.6" x14ac:dyDescent="0.3">
      <c r="A83" s="24" t="s">
        <v>951</v>
      </c>
      <c r="B83" s="24" t="s">
        <v>1050</v>
      </c>
      <c r="C83" s="24" t="s">
        <v>1051</v>
      </c>
      <c r="D83" s="25">
        <v>99.81</v>
      </c>
      <c r="E83" s="1">
        <v>6102</v>
      </c>
      <c r="F83" s="1" t="s">
        <v>168</v>
      </c>
      <c r="G83" s="1">
        <v>99.81</v>
      </c>
    </row>
    <row r="84" spans="1:7" ht="15.6" x14ac:dyDescent="0.3">
      <c r="A84" s="24" t="s">
        <v>951</v>
      </c>
      <c r="B84" s="24" t="s">
        <v>1056</v>
      </c>
      <c r="C84" s="24" t="s">
        <v>1057</v>
      </c>
      <c r="D84" s="25">
        <v>98.23</v>
      </c>
      <c r="E84" s="1">
        <v>6103</v>
      </c>
      <c r="F84" s="1" t="s">
        <v>169</v>
      </c>
      <c r="G84" s="1">
        <v>98.23</v>
      </c>
    </row>
    <row r="85" spans="1:7" ht="15.6" x14ac:dyDescent="0.3">
      <c r="A85" s="24" t="s">
        <v>951</v>
      </c>
      <c r="B85" s="24" t="s">
        <v>1066</v>
      </c>
      <c r="C85" s="24" t="s">
        <v>1067</v>
      </c>
      <c r="D85" s="25">
        <v>95.31</v>
      </c>
      <c r="E85" s="1">
        <v>6104</v>
      </c>
      <c r="F85" s="1" t="s">
        <v>170</v>
      </c>
      <c r="G85" s="1">
        <v>95.31</v>
      </c>
    </row>
    <row r="86" spans="1:7" ht="15.6" x14ac:dyDescent="0.3">
      <c r="A86" s="24" t="s">
        <v>951</v>
      </c>
      <c r="B86" s="24" t="s">
        <v>1110</v>
      </c>
      <c r="C86" s="24" t="s">
        <v>1111</v>
      </c>
      <c r="D86" s="25">
        <v>99.81</v>
      </c>
      <c r="E86" s="1">
        <v>6105</v>
      </c>
      <c r="F86" s="1" t="s">
        <v>171</v>
      </c>
      <c r="G86" s="1">
        <v>99.81</v>
      </c>
    </row>
    <row r="87" spans="1:7" ht="15.6" x14ac:dyDescent="0.3">
      <c r="A87" s="24" t="s">
        <v>951</v>
      </c>
      <c r="B87" s="24" t="s">
        <v>1148</v>
      </c>
      <c r="C87" s="24" t="s">
        <v>1149</v>
      </c>
      <c r="D87" s="25">
        <v>79.349999999999994</v>
      </c>
      <c r="E87" s="1">
        <v>6106</v>
      </c>
      <c r="F87" s="1" t="s">
        <v>172</v>
      </c>
      <c r="G87" s="1">
        <v>79.349999999999994</v>
      </c>
    </row>
    <row r="88" spans="1:7" ht="15.6" x14ac:dyDescent="0.3">
      <c r="A88" s="24" t="s">
        <v>951</v>
      </c>
      <c r="B88" s="24" t="s">
        <v>1216</v>
      </c>
      <c r="C88" s="24" t="s">
        <v>1217</v>
      </c>
      <c r="D88" s="25">
        <v>88.26</v>
      </c>
      <c r="E88" s="1">
        <v>6107</v>
      </c>
      <c r="F88" s="1" t="s">
        <v>174</v>
      </c>
      <c r="G88" s="1">
        <v>88.26</v>
      </c>
    </row>
    <row r="89" spans="1:7" ht="15.6" x14ac:dyDescent="0.3">
      <c r="A89" s="24" t="s">
        <v>951</v>
      </c>
      <c r="B89" s="24" t="s">
        <v>1268</v>
      </c>
      <c r="C89" s="24" t="s">
        <v>1269</v>
      </c>
      <c r="D89" s="25">
        <v>94.6</v>
      </c>
      <c r="E89" s="1">
        <v>6108</v>
      </c>
      <c r="F89" s="1" t="s">
        <v>177</v>
      </c>
      <c r="G89" s="1">
        <v>94.6</v>
      </c>
    </row>
    <row r="90" spans="1:7" ht="15.6" x14ac:dyDescent="0.3">
      <c r="A90" s="24" t="s">
        <v>951</v>
      </c>
      <c r="B90" s="24" t="s">
        <v>1276</v>
      </c>
      <c r="C90" s="24" t="s">
        <v>1277</v>
      </c>
      <c r="D90" s="25">
        <v>79.16</v>
      </c>
      <c r="E90" s="1">
        <v>6109</v>
      </c>
      <c r="F90" s="1" t="s">
        <v>178</v>
      </c>
      <c r="G90" s="1">
        <v>79.16</v>
      </c>
    </row>
    <row r="91" spans="1:7" ht="15.6" x14ac:dyDescent="0.3">
      <c r="A91" s="24" t="s">
        <v>951</v>
      </c>
      <c r="B91" s="24" t="s">
        <v>1300</v>
      </c>
      <c r="C91" s="24" t="s">
        <v>1301</v>
      </c>
      <c r="D91" s="25">
        <v>61.91</v>
      </c>
      <c r="E91" s="1">
        <v>6110</v>
      </c>
      <c r="F91" s="1" t="s">
        <v>180</v>
      </c>
      <c r="G91" s="1">
        <v>61.91</v>
      </c>
    </row>
    <row r="92" spans="1:7" ht="15.6" x14ac:dyDescent="0.3">
      <c r="A92" s="24" t="s">
        <v>951</v>
      </c>
      <c r="B92" s="24" t="s">
        <v>1324</v>
      </c>
      <c r="C92" s="24" t="s">
        <v>1325</v>
      </c>
      <c r="D92" s="25">
        <v>96.97</v>
      </c>
      <c r="E92" s="1">
        <v>6111</v>
      </c>
      <c r="F92" s="1" t="s">
        <v>183</v>
      </c>
      <c r="G92" s="1">
        <v>96.97</v>
      </c>
    </row>
    <row r="93" spans="1:7" ht="15.6" x14ac:dyDescent="0.3">
      <c r="A93" s="24" t="s">
        <v>951</v>
      </c>
      <c r="B93" s="24" t="s">
        <v>1380</v>
      </c>
      <c r="C93" s="24" t="s">
        <v>1381</v>
      </c>
      <c r="D93" s="25">
        <v>97.22</v>
      </c>
      <c r="E93" s="1">
        <v>6112</v>
      </c>
      <c r="F93" s="1" t="s">
        <v>187</v>
      </c>
      <c r="G93" s="1">
        <v>97.22</v>
      </c>
    </row>
    <row r="94" spans="1:7" ht="15.6" x14ac:dyDescent="0.3">
      <c r="A94" s="24" t="s">
        <v>951</v>
      </c>
      <c r="B94" s="24" t="s">
        <v>1384</v>
      </c>
      <c r="C94" s="24" t="s">
        <v>1385</v>
      </c>
      <c r="D94" s="25">
        <v>86.68</v>
      </c>
      <c r="E94" s="1">
        <v>6113</v>
      </c>
      <c r="F94" s="1" t="s">
        <v>188</v>
      </c>
      <c r="G94" s="1">
        <v>86.68</v>
      </c>
    </row>
    <row r="95" spans="1:7" ht="15.6" x14ac:dyDescent="0.3">
      <c r="A95" s="24" t="s">
        <v>951</v>
      </c>
      <c r="B95" s="24" t="s">
        <v>1464</v>
      </c>
      <c r="C95" s="24" t="s">
        <v>1465</v>
      </c>
      <c r="D95" s="25">
        <v>84.31</v>
      </c>
      <c r="E95" s="1">
        <v>6114</v>
      </c>
      <c r="F95" s="1" t="s">
        <v>192</v>
      </c>
      <c r="G95" s="1">
        <v>84.31</v>
      </c>
    </row>
    <row r="96" spans="1:7" ht="15.6" x14ac:dyDescent="0.3">
      <c r="A96" s="24" t="s">
        <v>951</v>
      </c>
      <c r="B96" s="24" t="s">
        <v>1484</v>
      </c>
      <c r="C96" s="24" t="s">
        <v>1485</v>
      </c>
      <c r="D96" s="25">
        <v>88.8</v>
      </c>
      <c r="E96" s="1">
        <v>6115</v>
      </c>
      <c r="F96" s="1" t="s">
        <v>194</v>
      </c>
      <c r="G96" s="1">
        <v>88.8</v>
      </c>
    </row>
    <row r="97" spans="1:7" ht="15.6" x14ac:dyDescent="0.3">
      <c r="A97" s="24" t="s">
        <v>951</v>
      </c>
      <c r="B97" s="24" t="s">
        <v>1486</v>
      </c>
      <c r="C97" s="24" t="s">
        <v>1487</v>
      </c>
      <c r="D97" s="25">
        <v>86.03</v>
      </c>
      <c r="E97" s="1">
        <v>6116</v>
      </c>
      <c r="F97" s="1" t="s">
        <v>195</v>
      </c>
      <c r="G97" s="1">
        <v>86.03</v>
      </c>
    </row>
    <row r="98" spans="1:7" ht="15.6" x14ac:dyDescent="0.3">
      <c r="A98" s="24" t="s">
        <v>951</v>
      </c>
      <c r="B98" s="24" t="s">
        <v>1556</v>
      </c>
      <c r="C98" s="24" t="s">
        <v>1557</v>
      </c>
      <c r="D98" s="25">
        <v>99.81</v>
      </c>
      <c r="E98" s="1">
        <v>6117</v>
      </c>
      <c r="F98" s="1" t="s">
        <v>197</v>
      </c>
      <c r="G98" s="1">
        <v>99.81</v>
      </c>
    </row>
    <row r="99" spans="1:7" ht="15.6" x14ac:dyDescent="0.3">
      <c r="A99" s="24" t="s">
        <v>951</v>
      </c>
      <c r="B99" s="24" t="s">
        <v>1386</v>
      </c>
      <c r="C99" s="24" t="s">
        <v>1387</v>
      </c>
      <c r="D99" s="25">
        <v>81.53</v>
      </c>
      <c r="E99" s="1">
        <v>6201</v>
      </c>
      <c r="F99" s="1" t="s">
        <v>189</v>
      </c>
      <c r="G99" s="1">
        <v>81.53</v>
      </c>
    </row>
    <row r="100" spans="1:7" ht="15.6" x14ac:dyDescent="0.3">
      <c r="A100" s="24" t="s">
        <v>951</v>
      </c>
      <c r="B100" s="24" t="s">
        <v>1186</v>
      </c>
      <c r="C100" s="24" t="s">
        <v>1187</v>
      </c>
      <c r="D100" s="25">
        <v>99.53</v>
      </c>
      <c r="E100" s="1">
        <v>6202</v>
      </c>
      <c r="F100" s="1" t="s">
        <v>1647</v>
      </c>
      <c r="G100" s="1">
        <v>99.53</v>
      </c>
    </row>
    <row r="101" spans="1:7" ht="15.6" x14ac:dyDescent="0.3">
      <c r="A101" s="24" t="s">
        <v>951</v>
      </c>
      <c r="B101" s="24" t="s">
        <v>1230</v>
      </c>
      <c r="C101" s="24" t="s">
        <v>1231</v>
      </c>
      <c r="D101" s="25">
        <v>79.38</v>
      </c>
      <c r="E101" s="1">
        <v>6203</v>
      </c>
      <c r="F101" s="1" t="s">
        <v>175</v>
      </c>
      <c r="G101" s="1">
        <v>79.38</v>
      </c>
    </row>
    <row r="102" spans="1:7" ht="15.6" x14ac:dyDescent="0.3">
      <c r="A102" s="24" t="s">
        <v>951</v>
      </c>
      <c r="B102" s="24" t="s">
        <v>1278</v>
      </c>
      <c r="C102" s="24" t="s">
        <v>1279</v>
      </c>
      <c r="D102" s="25">
        <v>88.44</v>
      </c>
      <c r="E102" s="1">
        <v>6204</v>
      </c>
      <c r="F102" s="1" t="s">
        <v>179</v>
      </c>
      <c r="G102" s="1">
        <v>88.44</v>
      </c>
    </row>
    <row r="103" spans="1:7" ht="15.6" x14ac:dyDescent="0.3">
      <c r="A103" s="24" t="s">
        <v>951</v>
      </c>
      <c r="B103" s="24" t="s">
        <v>1308</v>
      </c>
      <c r="C103" s="24" t="s">
        <v>1309</v>
      </c>
      <c r="D103" s="25">
        <v>86.78</v>
      </c>
      <c r="E103" s="1">
        <v>6205</v>
      </c>
      <c r="F103" s="1" t="s">
        <v>182</v>
      </c>
      <c r="G103" s="1">
        <v>86.78</v>
      </c>
    </row>
    <row r="104" spans="1:7" ht="15.6" x14ac:dyDescent="0.3">
      <c r="A104" s="24" t="s">
        <v>951</v>
      </c>
      <c r="B104" s="24" t="s">
        <v>1354</v>
      </c>
      <c r="C104" s="24" t="s">
        <v>1355</v>
      </c>
      <c r="D104" s="25">
        <v>97.84</v>
      </c>
      <c r="E104" s="1">
        <v>6206</v>
      </c>
      <c r="F104" s="1" t="s">
        <v>185</v>
      </c>
      <c r="G104" s="1">
        <v>97.84</v>
      </c>
    </row>
    <row r="105" spans="1:7" ht="15.6" x14ac:dyDescent="0.3">
      <c r="A105" s="24" t="s">
        <v>951</v>
      </c>
      <c r="B105" s="24" t="s">
        <v>1524</v>
      </c>
      <c r="C105" s="24" t="s">
        <v>1525</v>
      </c>
      <c r="D105" s="25">
        <v>99.81</v>
      </c>
      <c r="E105" s="1">
        <v>6301</v>
      </c>
      <c r="F105" s="1" t="s">
        <v>196</v>
      </c>
      <c r="G105" s="1">
        <v>99.81</v>
      </c>
    </row>
    <row r="106" spans="1:7" ht="15.6" x14ac:dyDescent="0.3">
      <c r="A106" s="24" t="s">
        <v>951</v>
      </c>
      <c r="B106" s="24" t="s">
        <v>1026</v>
      </c>
      <c r="C106" s="24" t="s">
        <v>1027</v>
      </c>
      <c r="D106" s="25">
        <v>96.32</v>
      </c>
      <c r="E106" s="1">
        <v>6302</v>
      </c>
      <c r="F106" s="1" t="s">
        <v>167</v>
      </c>
      <c r="G106" s="1">
        <v>96.32</v>
      </c>
    </row>
    <row r="107" spans="1:7" ht="15.6" x14ac:dyDescent="0.3">
      <c r="A107" s="24" t="s">
        <v>951</v>
      </c>
      <c r="B107" s="24" t="s">
        <v>1036</v>
      </c>
      <c r="C107" s="24" t="s">
        <v>1037</v>
      </c>
      <c r="D107" s="25">
        <v>96.49</v>
      </c>
      <c r="E107" s="1">
        <v>6303</v>
      </c>
      <c r="F107" s="1" t="s">
        <v>166</v>
      </c>
      <c r="G107" s="1">
        <v>96.49</v>
      </c>
    </row>
    <row r="108" spans="1:7" ht="15.6" x14ac:dyDescent="0.3">
      <c r="A108" s="24" t="s">
        <v>951</v>
      </c>
      <c r="B108" s="24" t="s">
        <v>1242</v>
      </c>
      <c r="C108" s="24" t="s">
        <v>1243</v>
      </c>
      <c r="D108" s="25">
        <v>80.739999999999995</v>
      </c>
      <c r="E108" s="1">
        <v>6304</v>
      </c>
      <c r="F108" s="1" t="s">
        <v>176</v>
      </c>
      <c r="G108" s="1">
        <v>80.739999999999995</v>
      </c>
    </row>
    <row r="109" spans="1:7" ht="15.6" x14ac:dyDescent="0.3">
      <c r="A109" s="24" t="s">
        <v>951</v>
      </c>
      <c r="B109" s="24" t="s">
        <v>1306</v>
      </c>
      <c r="C109" s="24" t="s">
        <v>1307</v>
      </c>
      <c r="D109" s="25">
        <v>84.13</v>
      </c>
      <c r="E109" s="1">
        <v>6305</v>
      </c>
      <c r="F109" s="1" t="s">
        <v>181</v>
      </c>
      <c r="G109" s="1">
        <v>84.13</v>
      </c>
    </row>
    <row r="110" spans="1:7" ht="15.6" x14ac:dyDescent="0.3">
      <c r="A110" s="24" t="s">
        <v>951</v>
      </c>
      <c r="B110" s="24" t="s">
        <v>1346</v>
      </c>
      <c r="C110" s="24" t="s">
        <v>1347</v>
      </c>
      <c r="D110" s="25">
        <v>91.19</v>
      </c>
      <c r="E110" s="1">
        <v>6306</v>
      </c>
      <c r="F110" s="1" t="s">
        <v>184</v>
      </c>
      <c r="G110" s="1">
        <v>91.19</v>
      </c>
    </row>
    <row r="111" spans="1:7" ht="15.6" x14ac:dyDescent="0.3">
      <c r="A111" s="24" t="s">
        <v>951</v>
      </c>
      <c r="B111" s="24" t="s">
        <v>1374</v>
      </c>
      <c r="C111" s="24" t="s">
        <v>1375</v>
      </c>
      <c r="D111" s="25">
        <v>97.74</v>
      </c>
      <c r="E111" s="1">
        <v>6307</v>
      </c>
      <c r="F111" s="1" t="s">
        <v>186</v>
      </c>
      <c r="G111" s="1">
        <v>97.74</v>
      </c>
    </row>
    <row r="112" spans="1:7" ht="15.6" x14ac:dyDescent="0.3">
      <c r="A112" s="24" t="s">
        <v>951</v>
      </c>
      <c r="B112" s="24" t="s">
        <v>1394</v>
      </c>
      <c r="C112" s="24" t="s">
        <v>1395</v>
      </c>
      <c r="D112" s="25">
        <v>97.21</v>
      </c>
      <c r="E112" s="1">
        <v>6308</v>
      </c>
      <c r="F112" s="1" t="s">
        <v>190</v>
      </c>
      <c r="G112" s="1">
        <v>97.21</v>
      </c>
    </row>
    <row r="113" spans="1:7" ht="15.6" x14ac:dyDescent="0.3">
      <c r="A113" s="24" t="s">
        <v>951</v>
      </c>
      <c r="B113" s="24" t="s">
        <v>1426</v>
      </c>
      <c r="C113" s="24" t="s">
        <v>1427</v>
      </c>
      <c r="D113" s="25">
        <v>92.99</v>
      </c>
      <c r="E113" s="1">
        <v>6309</v>
      </c>
      <c r="F113" s="1" t="s">
        <v>191</v>
      </c>
      <c r="G113" s="1">
        <v>92.99</v>
      </c>
    </row>
    <row r="114" spans="1:7" ht="15.6" x14ac:dyDescent="0.3">
      <c r="A114" s="24" t="s">
        <v>951</v>
      </c>
      <c r="B114" s="24" t="s">
        <v>1560</v>
      </c>
      <c r="C114" s="24" t="s">
        <v>1561</v>
      </c>
      <c r="D114" s="25">
        <v>61.83</v>
      </c>
      <c r="E114" s="1">
        <v>6310</v>
      </c>
      <c r="F114" s="1" t="s">
        <v>198</v>
      </c>
      <c r="G114" s="1">
        <v>61.83</v>
      </c>
    </row>
    <row r="115" spans="1:7" ht="15.6" x14ac:dyDescent="0.3">
      <c r="A115" s="24" t="s">
        <v>951</v>
      </c>
      <c r="B115" s="24" t="s">
        <v>1574</v>
      </c>
      <c r="C115" s="24" t="s">
        <v>1575</v>
      </c>
      <c r="D115" s="25">
        <v>99.32</v>
      </c>
      <c r="E115" s="1">
        <v>7101</v>
      </c>
      <c r="F115" s="1" t="s">
        <v>225</v>
      </c>
      <c r="G115" s="1">
        <v>99.32</v>
      </c>
    </row>
    <row r="116" spans="1:7" ht="15.6" x14ac:dyDescent="0.3">
      <c r="A116" s="24" t="s">
        <v>951</v>
      </c>
      <c r="B116" s="24" t="s">
        <v>1076</v>
      </c>
      <c r="C116" s="24" t="s">
        <v>1077</v>
      </c>
      <c r="D116" s="25">
        <v>95.34</v>
      </c>
      <c r="E116" s="1">
        <v>7102</v>
      </c>
      <c r="F116" s="1" t="s">
        <v>203</v>
      </c>
      <c r="G116" s="1">
        <v>95.34</v>
      </c>
    </row>
    <row r="117" spans="1:7" ht="15.6" x14ac:dyDescent="0.3">
      <c r="A117" s="24" t="s">
        <v>951</v>
      </c>
      <c r="B117" s="24" t="s">
        <v>1102</v>
      </c>
      <c r="C117" s="24" t="s">
        <v>1103</v>
      </c>
      <c r="D117" s="25">
        <v>85.71</v>
      </c>
      <c r="E117" s="1">
        <v>7103</v>
      </c>
      <c r="F117" s="1" t="s">
        <v>204</v>
      </c>
      <c r="G117" s="1">
        <v>85.71</v>
      </c>
    </row>
    <row r="118" spans="1:7" ht="15.6" x14ac:dyDescent="0.3">
      <c r="A118" s="24" t="s">
        <v>951</v>
      </c>
      <c r="B118" s="24" t="s">
        <v>1122</v>
      </c>
      <c r="C118" s="24" t="s">
        <v>1123</v>
      </c>
      <c r="D118" s="25">
        <v>96.48</v>
      </c>
      <c r="E118" s="1">
        <v>7104</v>
      </c>
      <c r="F118" s="1" t="s">
        <v>206</v>
      </c>
      <c r="G118" s="1">
        <v>96.48</v>
      </c>
    </row>
    <row r="119" spans="1:7" ht="15.6" x14ac:dyDescent="0.3">
      <c r="A119" s="24" t="s">
        <v>951</v>
      </c>
      <c r="B119" s="24" t="s">
        <v>1286</v>
      </c>
      <c r="C119" s="24" t="s">
        <v>1287</v>
      </c>
      <c r="D119" s="25">
        <v>94.21</v>
      </c>
      <c r="E119" s="1">
        <v>7105</v>
      </c>
      <c r="F119" s="1" t="s">
        <v>211</v>
      </c>
      <c r="G119" s="1">
        <v>94.21</v>
      </c>
    </row>
    <row r="120" spans="1:7" ht="15.6" x14ac:dyDescent="0.3">
      <c r="A120" s="24" t="s">
        <v>951</v>
      </c>
      <c r="B120" s="24" t="s">
        <v>1360</v>
      </c>
      <c r="C120" s="24" t="s">
        <v>1361</v>
      </c>
      <c r="D120" s="25">
        <v>72.69</v>
      </c>
      <c r="E120" s="1">
        <v>7106</v>
      </c>
      <c r="F120" s="1" t="s">
        <v>214</v>
      </c>
      <c r="G120" s="1">
        <v>72.69</v>
      </c>
    </row>
    <row r="121" spans="1:7" ht="15.6" x14ac:dyDescent="0.3">
      <c r="A121" s="24" t="s">
        <v>951</v>
      </c>
      <c r="B121" s="24" t="s">
        <v>1366</v>
      </c>
      <c r="C121" s="24" t="s">
        <v>1367</v>
      </c>
      <c r="D121" s="25">
        <v>79.28</v>
      </c>
      <c r="E121" s="1">
        <v>7107</v>
      </c>
      <c r="F121" s="1" t="s">
        <v>216</v>
      </c>
      <c r="G121" s="1">
        <v>79.28</v>
      </c>
    </row>
    <row r="122" spans="1:7" ht="15.6" x14ac:dyDescent="0.3">
      <c r="A122" s="24" t="s">
        <v>951</v>
      </c>
      <c r="B122" s="24" t="s">
        <v>1494</v>
      </c>
      <c r="C122" s="24" t="s">
        <v>1495</v>
      </c>
      <c r="D122" s="25">
        <v>99.7</v>
      </c>
      <c r="E122" s="1">
        <v>7108</v>
      </c>
      <c r="F122" s="1" t="s">
        <v>220</v>
      </c>
      <c r="G122" s="1">
        <v>99.7</v>
      </c>
    </row>
    <row r="123" spans="1:7" ht="15.6" x14ac:dyDescent="0.3">
      <c r="A123" s="24" t="s">
        <v>951</v>
      </c>
      <c r="B123" s="24" t="s">
        <v>1516</v>
      </c>
      <c r="C123" s="24" t="s">
        <v>1517</v>
      </c>
      <c r="D123" s="25">
        <v>90.83</v>
      </c>
      <c r="E123" s="1">
        <v>7109</v>
      </c>
      <c r="F123" s="1" t="s">
        <v>222</v>
      </c>
      <c r="G123" s="1">
        <v>90.83</v>
      </c>
    </row>
    <row r="124" spans="1:7" ht="15.6" x14ac:dyDescent="0.3">
      <c r="A124" s="24" t="s">
        <v>951</v>
      </c>
      <c r="B124" s="24" t="s">
        <v>1550</v>
      </c>
      <c r="C124" s="24" t="s">
        <v>1551</v>
      </c>
      <c r="D124" s="25">
        <v>75.400000000000006</v>
      </c>
      <c r="E124" s="1">
        <v>7110</v>
      </c>
      <c r="F124" s="1" t="s">
        <v>224</v>
      </c>
      <c r="G124" s="1">
        <v>75.400000000000006</v>
      </c>
    </row>
    <row r="125" spans="1:7" ht="15.6" x14ac:dyDescent="0.3">
      <c r="A125" s="24" t="s">
        <v>951</v>
      </c>
      <c r="B125" s="24" t="s">
        <v>1014</v>
      </c>
      <c r="C125" s="24" t="s">
        <v>1015</v>
      </c>
      <c r="D125" s="25">
        <v>90.73</v>
      </c>
      <c r="E125" s="1">
        <v>7201</v>
      </c>
      <c r="F125" s="1" t="s">
        <v>200</v>
      </c>
      <c r="G125" s="1">
        <v>90.73</v>
      </c>
    </row>
    <row r="126" spans="1:7" ht="15.6" x14ac:dyDescent="0.3">
      <c r="A126" s="24" t="s">
        <v>951</v>
      </c>
      <c r="B126" s="24" t="s">
        <v>1022</v>
      </c>
      <c r="C126" s="24" t="s">
        <v>1023</v>
      </c>
      <c r="D126" s="25">
        <v>70.81</v>
      </c>
      <c r="E126" s="1">
        <v>7202</v>
      </c>
      <c r="F126" s="1" t="s">
        <v>201</v>
      </c>
      <c r="G126" s="1">
        <v>70.81</v>
      </c>
    </row>
    <row r="127" spans="1:7" ht="15.6" x14ac:dyDescent="0.3">
      <c r="A127" s="24" t="s">
        <v>951</v>
      </c>
      <c r="B127" s="24" t="s">
        <v>1362</v>
      </c>
      <c r="C127" s="24" t="s">
        <v>1363</v>
      </c>
      <c r="D127" s="25">
        <v>94.76</v>
      </c>
      <c r="E127" s="1">
        <v>7203</v>
      </c>
      <c r="F127" s="1" t="s">
        <v>215</v>
      </c>
      <c r="G127" s="1">
        <v>94.76</v>
      </c>
    </row>
    <row r="128" spans="1:7" ht="15.6" x14ac:dyDescent="0.3">
      <c r="A128" s="24" t="s">
        <v>951</v>
      </c>
      <c r="B128" s="24" t="s">
        <v>1104</v>
      </c>
      <c r="C128" s="24" t="s">
        <v>1105</v>
      </c>
      <c r="D128" s="25">
        <v>100</v>
      </c>
      <c r="E128" s="1">
        <v>7301</v>
      </c>
      <c r="F128" s="1" t="s">
        <v>205</v>
      </c>
      <c r="G128" s="1">
        <v>100</v>
      </c>
    </row>
    <row r="129" spans="1:7" ht="15.6" x14ac:dyDescent="0.3">
      <c r="A129" s="24" t="s">
        <v>951</v>
      </c>
      <c r="B129" s="24" t="s">
        <v>1156</v>
      </c>
      <c r="C129" s="24" t="s">
        <v>1157</v>
      </c>
      <c r="D129" s="25">
        <v>97.84</v>
      </c>
      <c r="E129" s="1">
        <v>7302</v>
      </c>
      <c r="F129" s="1" t="s">
        <v>1644</v>
      </c>
      <c r="G129" s="1">
        <v>97.84</v>
      </c>
    </row>
    <row r="130" spans="1:7" ht="15.6" x14ac:dyDescent="0.3">
      <c r="A130" s="24" t="s">
        <v>951</v>
      </c>
      <c r="B130" s="24" t="s">
        <v>1224</v>
      </c>
      <c r="C130" s="24" t="s">
        <v>1225</v>
      </c>
      <c r="D130" s="25">
        <v>85.29</v>
      </c>
      <c r="E130" s="1">
        <v>7303</v>
      </c>
      <c r="F130" s="1" t="s">
        <v>208</v>
      </c>
      <c r="G130" s="1">
        <v>85.29</v>
      </c>
    </row>
    <row r="131" spans="1:7" ht="15.6" x14ac:dyDescent="0.3">
      <c r="A131" s="24" t="s">
        <v>951</v>
      </c>
      <c r="B131" s="24" t="s">
        <v>1296</v>
      </c>
      <c r="C131" s="24" t="s">
        <v>1297</v>
      </c>
      <c r="D131" s="25">
        <v>97.89</v>
      </c>
      <c r="E131" s="1">
        <v>7304</v>
      </c>
      <c r="F131" s="1" t="s">
        <v>212</v>
      </c>
      <c r="G131" s="1">
        <v>97.89</v>
      </c>
    </row>
    <row r="132" spans="1:7" ht="15.6" x14ac:dyDescent="0.3">
      <c r="A132" s="24" t="s">
        <v>951</v>
      </c>
      <c r="B132" s="24" t="s">
        <v>1476</v>
      </c>
      <c r="C132" s="24" t="s">
        <v>1477</v>
      </c>
      <c r="D132" s="25">
        <v>86.95</v>
      </c>
      <c r="E132" s="1">
        <v>7305</v>
      </c>
      <c r="F132" s="1" t="s">
        <v>217</v>
      </c>
      <c r="G132" s="1">
        <v>86.95</v>
      </c>
    </row>
    <row r="133" spans="1:7" ht="15.6" x14ac:dyDescent="0.3">
      <c r="A133" s="24" t="s">
        <v>951</v>
      </c>
      <c r="B133" s="24" t="s">
        <v>1504</v>
      </c>
      <c r="C133" s="24" t="s">
        <v>1505</v>
      </c>
      <c r="D133" s="25">
        <v>98.34</v>
      </c>
      <c r="E133" s="1">
        <v>7306</v>
      </c>
      <c r="F133" s="1" t="s">
        <v>219</v>
      </c>
      <c r="G133" s="1">
        <v>98.34</v>
      </c>
    </row>
    <row r="134" spans="1:7" ht="15.6" x14ac:dyDescent="0.3">
      <c r="A134" s="24" t="s">
        <v>951</v>
      </c>
      <c r="B134" s="24" t="s">
        <v>1506</v>
      </c>
      <c r="C134" s="24" t="s">
        <v>1507</v>
      </c>
      <c r="D134" s="25">
        <v>81.7</v>
      </c>
      <c r="E134" s="1">
        <v>7307</v>
      </c>
      <c r="F134" s="1" t="s">
        <v>221</v>
      </c>
      <c r="G134" s="1">
        <v>81.7</v>
      </c>
    </row>
    <row r="135" spans="1:7" ht="15.6" x14ac:dyDescent="0.3">
      <c r="A135" s="24" t="s">
        <v>951</v>
      </c>
      <c r="B135" s="24" t="s">
        <v>1582</v>
      </c>
      <c r="C135" s="24" t="s">
        <v>1583</v>
      </c>
      <c r="D135" s="25">
        <v>77.290000000000006</v>
      </c>
      <c r="E135" s="1">
        <v>7308</v>
      </c>
      <c r="F135" s="1" t="s">
        <v>226</v>
      </c>
      <c r="G135" s="1">
        <v>77.290000000000006</v>
      </c>
    </row>
    <row r="136" spans="1:7" ht="15.6" x14ac:dyDescent="0.3">
      <c r="A136" s="24" t="s">
        <v>951</v>
      </c>
      <c r="B136" s="24" t="s">
        <v>1616</v>
      </c>
      <c r="C136" s="24" t="s">
        <v>1617</v>
      </c>
      <c r="D136" s="25">
        <v>61.17</v>
      </c>
      <c r="E136" s="1">
        <v>7309</v>
      </c>
      <c r="F136" s="1" t="s">
        <v>227</v>
      </c>
      <c r="G136" s="1">
        <v>61.17</v>
      </c>
    </row>
    <row r="137" spans="1:7" ht="15.6" x14ac:dyDescent="0.3">
      <c r="A137" s="24" t="s">
        <v>951</v>
      </c>
      <c r="B137" s="24" t="s">
        <v>1228</v>
      </c>
      <c r="C137" s="24" t="s">
        <v>1229</v>
      </c>
      <c r="D137" s="25">
        <v>80.150000000000006</v>
      </c>
      <c r="E137" s="1">
        <v>7401</v>
      </c>
      <c r="F137" s="1" t="s">
        <v>209</v>
      </c>
      <c r="G137" s="1">
        <v>80.150000000000006</v>
      </c>
    </row>
    <row r="138" spans="1:7" ht="15.6" x14ac:dyDescent="0.3">
      <c r="A138" s="24" t="s">
        <v>951</v>
      </c>
      <c r="B138" s="24" t="s">
        <v>1058</v>
      </c>
      <c r="C138" s="24" t="s">
        <v>1059</v>
      </c>
      <c r="D138" s="25">
        <v>88.04</v>
      </c>
      <c r="E138" s="1">
        <v>7402</v>
      </c>
      <c r="F138" s="1" t="s">
        <v>202</v>
      </c>
      <c r="G138" s="1">
        <v>88.04</v>
      </c>
    </row>
    <row r="139" spans="1:7" ht="15.6" x14ac:dyDescent="0.3">
      <c r="A139" s="24" t="s">
        <v>951</v>
      </c>
      <c r="B139" s="24" t="s">
        <v>1246</v>
      </c>
      <c r="C139" s="24" t="s">
        <v>1247</v>
      </c>
      <c r="D139" s="25">
        <v>92.88</v>
      </c>
      <c r="E139" s="1">
        <v>7403</v>
      </c>
      <c r="F139" s="1" t="s">
        <v>210</v>
      </c>
      <c r="G139" s="1">
        <v>92.88</v>
      </c>
    </row>
    <row r="140" spans="1:7" ht="15.6" x14ac:dyDescent="0.3">
      <c r="A140" s="24" t="s">
        <v>951</v>
      </c>
      <c r="B140" s="24" t="s">
        <v>1356</v>
      </c>
      <c r="C140" s="24" t="s">
        <v>1357</v>
      </c>
      <c r="D140" s="25">
        <v>97.4</v>
      </c>
      <c r="E140" s="1">
        <v>7404</v>
      </c>
      <c r="F140" s="1" t="s">
        <v>213</v>
      </c>
      <c r="G140" s="1">
        <v>97.4</v>
      </c>
    </row>
    <row r="141" spans="1:7" ht="15.6" x14ac:dyDescent="0.3">
      <c r="A141" s="24" t="s">
        <v>951</v>
      </c>
      <c r="B141" s="24" t="s">
        <v>1488</v>
      </c>
      <c r="C141" s="24" t="s">
        <v>1489</v>
      </c>
      <c r="D141" s="25">
        <v>75.45</v>
      </c>
      <c r="E141" s="1">
        <v>7405</v>
      </c>
      <c r="F141" s="1" t="s">
        <v>218</v>
      </c>
      <c r="G141" s="1">
        <v>75.45</v>
      </c>
    </row>
    <row r="142" spans="1:7" ht="15.6" x14ac:dyDescent="0.3">
      <c r="A142" s="24" t="s">
        <v>951</v>
      </c>
      <c r="B142" s="24" t="s">
        <v>1530</v>
      </c>
      <c r="C142" s="24" t="s">
        <v>1531</v>
      </c>
      <c r="D142" s="25">
        <v>97.95</v>
      </c>
      <c r="E142" s="1">
        <v>7406</v>
      </c>
      <c r="F142" s="1" t="s">
        <v>223</v>
      </c>
      <c r="G142" s="1">
        <v>97.95</v>
      </c>
    </row>
    <row r="143" spans="1:7" ht="15.6" x14ac:dyDescent="0.3">
      <c r="A143" s="24" t="s">
        <v>951</v>
      </c>
      <c r="B143" s="24" t="s">
        <v>1624</v>
      </c>
      <c r="C143" s="24" t="s">
        <v>1625</v>
      </c>
      <c r="D143" s="25">
        <v>99.88</v>
      </c>
      <c r="E143" s="1">
        <v>7407</v>
      </c>
      <c r="F143" s="1" t="s">
        <v>228</v>
      </c>
      <c r="G143" s="1">
        <v>99.88</v>
      </c>
    </row>
    <row r="144" spans="1:7" ht="15.6" x14ac:dyDescent="0.3">
      <c r="A144" s="24" t="s">
        <v>951</v>
      </c>
      <c r="B144" s="24" t="s">
        <v>1634</v>
      </c>
      <c r="C144" s="24" t="s">
        <v>1635</v>
      </c>
      <c r="D144" s="25">
        <v>88.83</v>
      </c>
      <c r="E144" s="1">
        <v>7408</v>
      </c>
      <c r="F144" s="1" t="s">
        <v>229</v>
      </c>
      <c r="G144" s="1">
        <v>88.83</v>
      </c>
    </row>
    <row r="145" spans="1:7" ht="15.6" x14ac:dyDescent="0.3">
      <c r="A145" s="24" t="s">
        <v>951</v>
      </c>
      <c r="B145" s="24" t="s">
        <v>1070</v>
      </c>
      <c r="C145" s="24" t="s">
        <v>1071</v>
      </c>
      <c r="D145" s="25">
        <v>95.25</v>
      </c>
      <c r="E145" s="1">
        <v>8101</v>
      </c>
      <c r="F145" s="1" t="s">
        <v>259</v>
      </c>
      <c r="G145" s="1">
        <v>95.25</v>
      </c>
    </row>
    <row r="146" spans="1:7" ht="15.6" x14ac:dyDescent="0.3">
      <c r="A146" s="24" t="s">
        <v>951</v>
      </c>
      <c r="B146" s="24" t="s">
        <v>1084</v>
      </c>
      <c r="C146" s="24" t="s">
        <v>1085</v>
      </c>
      <c r="D146" s="25">
        <v>92.1</v>
      </c>
      <c r="E146" s="1">
        <v>8102</v>
      </c>
      <c r="F146" s="1" t="s">
        <v>261</v>
      </c>
      <c r="G146" s="1">
        <v>92.1</v>
      </c>
    </row>
    <row r="147" spans="1:7" ht="15.6" x14ac:dyDescent="0.3">
      <c r="A147" s="24" t="s">
        <v>951</v>
      </c>
      <c r="B147" s="24" t="s">
        <v>1028</v>
      </c>
      <c r="C147" s="24" t="s">
        <v>1029</v>
      </c>
      <c r="D147" s="25">
        <v>99.77</v>
      </c>
      <c r="E147" s="1">
        <v>8103</v>
      </c>
      <c r="F147" s="1" t="s">
        <v>258</v>
      </c>
      <c r="G147" s="1">
        <v>99.77</v>
      </c>
    </row>
    <row r="148" spans="1:7" ht="15.6" x14ac:dyDescent="0.3">
      <c r="A148" s="24" t="s">
        <v>951</v>
      </c>
      <c r="B148" s="24" t="s">
        <v>1128</v>
      </c>
      <c r="C148" s="24" t="s">
        <v>1129</v>
      </c>
      <c r="D148" s="25">
        <v>99.76</v>
      </c>
      <c r="E148" s="1">
        <v>8104</v>
      </c>
      <c r="F148" s="1" t="s">
        <v>263</v>
      </c>
      <c r="G148" s="1">
        <v>99.76</v>
      </c>
    </row>
    <row r="149" spans="1:7" ht="15.6" x14ac:dyDescent="0.3">
      <c r="A149" s="24" t="s">
        <v>951</v>
      </c>
      <c r="B149" s="24" t="s">
        <v>1160</v>
      </c>
      <c r="C149" s="24" t="s">
        <v>1161</v>
      </c>
      <c r="D149" s="25">
        <v>95.63</v>
      </c>
      <c r="E149" s="1">
        <v>8105</v>
      </c>
      <c r="F149" s="1" t="s">
        <v>265</v>
      </c>
      <c r="G149" s="1">
        <v>95.63</v>
      </c>
    </row>
    <row r="150" spans="1:7" ht="15.6" x14ac:dyDescent="0.3">
      <c r="A150" s="24" t="s">
        <v>951</v>
      </c>
      <c r="B150" s="24" t="s">
        <v>1264</v>
      </c>
      <c r="C150" s="24" t="s">
        <v>1265</v>
      </c>
      <c r="D150" s="25">
        <v>92.89</v>
      </c>
      <c r="E150" s="1">
        <v>8106</v>
      </c>
      <c r="F150" s="1" t="s">
        <v>270</v>
      </c>
      <c r="G150" s="1">
        <v>92.89</v>
      </c>
    </row>
    <row r="151" spans="1:7" ht="15.6" x14ac:dyDescent="0.3">
      <c r="A151" s="24" t="s">
        <v>951</v>
      </c>
      <c r="B151" s="24" t="s">
        <v>1368</v>
      </c>
      <c r="C151" s="24" t="s">
        <v>1369</v>
      </c>
      <c r="D151" s="25">
        <v>98.07</v>
      </c>
      <c r="E151" s="1">
        <v>8107</v>
      </c>
      <c r="F151" s="1" t="s">
        <v>274</v>
      </c>
      <c r="G151" s="1">
        <v>98.07</v>
      </c>
    </row>
    <row r="152" spans="1:7" ht="15.6" x14ac:dyDescent="0.3">
      <c r="A152" s="24" t="s">
        <v>951</v>
      </c>
      <c r="B152" s="24" t="s">
        <v>1546</v>
      </c>
      <c r="C152" s="24" t="s">
        <v>1547</v>
      </c>
      <c r="D152" s="25">
        <v>96.71</v>
      </c>
      <c r="E152" s="1">
        <v>8108</v>
      </c>
      <c r="F152" s="1" t="s">
        <v>277</v>
      </c>
      <c r="G152" s="1">
        <v>96.71</v>
      </c>
    </row>
    <row r="153" spans="1:7" ht="15.6" x14ac:dyDescent="0.3">
      <c r="A153" s="24" t="s">
        <v>951</v>
      </c>
      <c r="B153" s="24" t="s">
        <v>1562</v>
      </c>
      <c r="C153" s="24" t="s">
        <v>1563</v>
      </c>
      <c r="D153" s="25">
        <v>67.36</v>
      </c>
      <c r="E153" s="1">
        <v>8109</v>
      </c>
      <c r="F153" s="1" t="s">
        <v>280</v>
      </c>
      <c r="G153" s="1">
        <v>67.36</v>
      </c>
    </row>
    <row r="154" spans="1:7" ht="15.6" x14ac:dyDescent="0.3">
      <c r="A154" s="24" t="s">
        <v>951</v>
      </c>
      <c r="B154" s="24" t="s">
        <v>1576</v>
      </c>
      <c r="C154" s="24" t="s">
        <v>1577</v>
      </c>
      <c r="D154" s="25">
        <v>94.17</v>
      </c>
      <c r="E154" s="1">
        <v>8110</v>
      </c>
      <c r="F154" s="1" t="s">
        <v>281</v>
      </c>
      <c r="G154" s="1">
        <v>94.17</v>
      </c>
    </row>
    <row r="155" spans="1:7" ht="15.6" x14ac:dyDescent="0.3">
      <c r="A155" s="24" t="s">
        <v>951</v>
      </c>
      <c r="B155" s="24" t="s">
        <v>1598</v>
      </c>
      <c r="C155" s="24" t="s">
        <v>1599</v>
      </c>
      <c r="D155" s="25">
        <v>99.55</v>
      </c>
      <c r="E155" s="1">
        <v>8111</v>
      </c>
      <c r="F155" s="1" t="s">
        <v>283</v>
      </c>
      <c r="G155" s="1">
        <v>99.55</v>
      </c>
    </row>
    <row r="156" spans="1:7" ht="15.6" x14ac:dyDescent="0.3">
      <c r="A156" s="24" t="s">
        <v>951</v>
      </c>
      <c r="B156" s="24" t="s">
        <v>1158</v>
      </c>
      <c r="C156" s="24" t="s">
        <v>1159</v>
      </c>
      <c r="D156" s="25">
        <v>86.88</v>
      </c>
      <c r="E156" s="1">
        <v>8112</v>
      </c>
      <c r="F156" s="1" t="s">
        <v>264</v>
      </c>
      <c r="G156" s="1">
        <v>86.88</v>
      </c>
    </row>
    <row r="157" spans="1:7" ht="15.6" x14ac:dyDescent="0.3">
      <c r="A157" s="24" t="s">
        <v>951</v>
      </c>
      <c r="B157" s="24" t="s">
        <v>1222</v>
      </c>
      <c r="C157" s="24" t="s">
        <v>1223</v>
      </c>
      <c r="D157" s="25">
        <v>90.38</v>
      </c>
      <c r="E157" s="1">
        <v>8201</v>
      </c>
      <c r="F157" s="1" t="s">
        <v>267</v>
      </c>
      <c r="G157" s="1">
        <v>90.38</v>
      </c>
    </row>
    <row r="158" spans="1:7" ht="15.6" x14ac:dyDescent="0.3">
      <c r="A158" s="24" t="s">
        <v>951</v>
      </c>
      <c r="B158" s="24" t="s">
        <v>972</v>
      </c>
      <c r="C158" s="24" t="s">
        <v>973</v>
      </c>
      <c r="D158" s="25">
        <v>96.05</v>
      </c>
      <c r="E158" s="1">
        <v>8202</v>
      </c>
      <c r="F158" s="1" t="s">
        <v>255</v>
      </c>
      <c r="G158" s="1">
        <v>96.05</v>
      </c>
    </row>
    <row r="159" spans="1:7" ht="15.6" x14ac:dyDescent="0.3">
      <c r="A159" s="24" t="s">
        <v>951</v>
      </c>
      <c r="B159" s="24" t="s">
        <v>1002</v>
      </c>
      <c r="C159" s="24" t="s">
        <v>1003</v>
      </c>
      <c r="D159" s="25">
        <v>92.82</v>
      </c>
      <c r="E159" s="1">
        <v>8203</v>
      </c>
      <c r="F159" s="1" t="s">
        <v>257</v>
      </c>
      <c r="G159" s="1">
        <v>92.82</v>
      </c>
    </row>
    <row r="160" spans="1:7" ht="15.6" x14ac:dyDescent="0.3">
      <c r="A160" s="24" t="s">
        <v>951</v>
      </c>
      <c r="B160" s="24" t="s">
        <v>1078</v>
      </c>
      <c r="C160" s="24" t="s">
        <v>1079</v>
      </c>
      <c r="D160" s="25">
        <v>86.26</v>
      </c>
      <c r="E160" s="1">
        <v>8204</v>
      </c>
      <c r="F160" s="1" t="s">
        <v>260</v>
      </c>
      <c r="G160" s="1">
        <v>86.26</v>
      </c>
    </row>
    <row r="161" spans="1:7" ht="15.6" x14ac:dyDescent="0.3">
      <c r="A161" s="24" t="s">
        <v>951</v>
      </c>
      <c r="B161" s="24" t="s">
        <v>1098</v>
      </c>
      <c r="C161" s="24" t="s">
        <v>1099</v>
      </c>
      <c r="D161" s="25">
        <v>95.11</v>
      </c>
      <c r="E161" s="1">
        <v>8205</v>
      </c>
      <c r="F161" s="1" t="s">
        <v>262</v>
      </c>
      <c r="G161" s="1">
        <v>95.11</v>
      </c>
    </row>
    <row r="162" spans="1:7" ht="15.6" x14ac:dyDescent="0.3">
      <c r="A162" s="24" t="s">
        <v>951</v>
      </c>
      <c r="B162" s="24" t="s">
        <v>1250</v>
      </c>
      <c r="C162" s="24" t="s">
        <v>1251</v>
      </c>
      <c r="D162" s="25">
        <v>93.27</v>
      </c>
      <c r="E162" s="1">
        <v>8206</v>
      </c>
      <c r="F162" s="1" t="s">
        <v>1663</v>
      </c>
      <c r="G162" s="1">
        <v>93.27</v>
      </c>
    </row>
    <row r="163" spans="1:7" ht="15.6" x14ac:dyDescent="0.3">
      <c r="A163" s="24" t="s">
        <v>951</v>
      </c>
      <c r="B163" s="24" t="s">
        <v>1592</v>
      </c>
      <c r="C163" s="24" t="s">
        <v>1593</v>
      </c>
      <c r="D163" s="25">
        <v>85.85</v>
      </c>
      <c r="E163" s="1">
        <v>8207</v>
      </c>
      <c r="F163" s="1" t="s">
        <v>282</v>
      </c>
      <c r="G163" s="1">
        <v>85.85</v>
      </c>
    </row>
    <row r="164" spans="1:7" ht="15.6" x14ac:dyDescent="0.3">
      <c r="A164" s="24" t="s">
        <v>951</v>
      </c>
      <c r="B164" s="24" t="s">
        <v>1254</v>
      </c>
      <c r="C164" s="24" t="s">
        <v>1255</v>
      </c>
      <c r="D164" s="25">
        <v>99.41</v>
      </c>
      <c r="E164" s="1">
        <v>8301</v>
      </c>
      <c r="F164" s="1" t="s">
        <v>1656</v>
      </c>
      <c r="G164" s="1">
        <v>99.41</v>
      </c>
    </row>
    <row r="165" spans="1:7" ht="15.6" x14ac:dyDescent="0.3">
      <c r="A165" s="24" t="s">
        <v>951</v>
      </c>
      <c r="B165" s="24" t="s">
        <v>970</v>
      </c>
      <c r="C165" s="24" t="s">
        <v>971</v>
      </c>
      <c r="D165" s="25">
        <v>87.98</v>
      </c>
      <c r="E165" s="1">
        <v>8302</v>
      </c>
      <c r="F165" s="1" t="s">
        <v>254</v>
      </c>
      <c r="G165" s="1">
        <v>87.98</v>
      </c>
    </row>
    <row r="166" spans="1:7" ht="15.6" x14ac:dyDescent="0.3">
      <c r="A166" s="24" t="s">
        <v>951</v>
      </c>
      <c r="B166" s="24" t="s">
        <v>984</v>
      </c>
      <c r="C166" s="24" t="s">
        <v>985</v>
      </c>
      <c r="D166" s="25">
        <v>78.489999999999995</v>
      </c>
      <c r="E166" s="1">
        <v>8303</v>
      </c>
      <c r="F166" s="1" t="s">
        <v>256</v>
      </c>
      <c r="G166" s="1">
        <v>78.489999999999995</v>
      </c>
    </row>
    <row r="167" spans="1:7" ht="15.6" x14ac:dyDescent="0.3">
      <c r="A167" s="24" t="s">
        <v>951</v>
      </c>
      <c r="B167" s="24" t="s">
        <v>1210</v>
      </c>
      <c r="C167" s="24" t="s">
        <v>1211</v>
      </c>
      <c r="D167" s="25">
        <v>97.14</v>
      </c>
      <c r="E167" s="1">
        <v>8304</v>
      </c>
      <c r="F167" s="1" t="s">
        <v>266</v>
      </c>
      <c r="G167" s="1">
        <v>97.14</v>
      </c>
    </row>
    <row r="168" spans="1:7" ht="15.6" x14ac:dyDescent="0.3">
      <c r="A168" s="24" t="s">
        <v>951</v>
      </c>
      <c r="B168" s="24" t="s">
        <v>1302</v>
      </c>
      <c r="C168" s="24" t="s">
        <v>1303</v>
      </c>
      <c r="D168" s="25">
        <v>84.49</v>
      </c>
      <c r="E168" s="1">
        <v>8305</v>
      </c>
      <c r="F168" s="1" t="s">
        <v>271</v>
      </c>
      <c r="G168" s="1">
        <v>84.49</v>
      </c>
    </row>
    <row r="169" spans="1:7" ht="15.6" x14ac:dyDescent="0.3">
      <c r="A169" s="24" t="s">
        <v>951</v>
      </c>
      <c r="B169" s="24" t="s">
        <v>1304</v>
      </c>
      <c r="C169" s="24" t="s">
        <v>1305</v>
      </c>
      <c r="D169" s="25">
        <v>93.77</v>
      </c>
      <c r="E169" s="1">
        <v>8306</v>
      </c>
      <c r="F169" s="1" t="s">
        <v>272</v>
      </c>
      <c r="G169" s="1">
        <v>93.77</v>
      </c>
    </row>
    <row r="170" spans="1:7" ht="15.6" x14ac:dyDescent="0.3">
      <c r="A170" s="24" t="s">
        <v>951</v>
      </c>
      <c r="B170" s="24" t="s">
        <v>1310</v>
      </c>
      <c r="C170" s="24" t="s">
        <v>1311</v>
      </c>
      <c r="D170" s="25">
        <v>81.94</v>
      </c>
      <c r="E170" s="1">
        <v>8307</v>
      </c>
      <c r="F170" s="1" t="s">
        <v>273</v>
      </c>
      <c r="G170" s="1">
        <v>81.94</v>
      </c>
    </row>
    <row r="171" spans="1:7" ht="15.6" x14ac:dyDescent="0.3">
      <c r="A171" s="24" t="s">
        <v>951</v>
      </c>
      <c r="B171" s="24" t="s">
        <v>1450</v>
      </c>
      <c r="C171" s="24" t="s">
        <v>1451</v>
      </c>
      <c r="D171" s="25">
        <v>87.15</v>
      </c>
      <c r="E171" s="1">
        <v>8308</v>
      </c>
      <c r="F171" s="1" t="s">
        <v>275</v>
      </c>
      <c r="G171" s="1">
        <v>87.15</v>
      </c>
    </row>
    <row r="172" spans="1:7" ht="15.6" x14ac:dyDescent="0.3">
      <c r="A172" s="24" t="s">
        <v>951</v>
      </c>
      <c r="B172" s="24" t="s">
        <v>1454</v>
      </c>
      <c r="C172" s="24" t="s">
        <v>1455</v>
      </c>
      <c r="D172" s="25">
        <v>92.66</v>
      </c>
      <c r="E172" s="1">
        <v>8309</v>
      </c>
      <c r="F172" s="1" t="s">
        <v>276</v>
      </c>
      <c r="G172" s="1">
        <v>92.66</v>
      </c>
    </row>
    <row r="173" spans="1:7" ht="15.6" x14ac:dyDescent="0.3">
      <c r="A173" s="24" t="s">
        <v>951</v>
      </c>
      <c r="B173" s="24" t="s">
        <v>1554</v>
      </c>
      <c r="C173" s="24" t="s">
        <v>1555</v>
      </c>
      <c r="D173" s="25">
        <v>82</v>
      </c>
      <c r="E173" s="1">
        <v>8310</v>
      </c>
      <c r="F173" s="1" t="s">
        <v>278</v>
      </c>
      <c r="G173" s="1">
        <v>82</v>
      </c>
    </row>
    <row r="174" spans="1:7" ht="15.6" x14ac:dyDescent="0.3">
      <c r="A174" s="24" t="s">
        <v>951</v>
      </c>
      <c r="B174" s="24" t="s">
        <v>1558</v>
      </c>
      <c r="C174" s="24" t="s">
        <v>1559</v>
      </c>
      <c r="D174" s="25">
        <v>85.66</v>
      </c>
      <c r="E174" s="1">
        <v>8311</v>
      </c>
      <c r="F174" s="1" t="s">
        <v>279</v>
      </c>
      <c r="G174" s="1">
        <v>85.66</v>
      </c>
    </row>
    <row r="175" spans="1:7" ht="15.6" x14ac:dyDescent="0.3">
      <c r="A175" s="24" t="s">
        <v>951</v>
      </c>
      <c r="B175" s="24" t="s">
        <v>1608</v>
      </c>
      <c r="C175" s="24" t="s">
        <v>1609</v>
      </c>
      <c r="D175" s="25">
        <v>99.71</v>
      </c>
      <c r="E175" s="1">
        <v>8312</v>
      </c>
      <c r="F175" s="1" t="s">
        <v>284</v>
      </c>
      <c r="G175" s="1">
        <v>99.71</v>
      </c>
    </row>
    <row r="176" spans="1:7" ht="15.6" x14ac:dyDescent="0.3">
      <c r="A176" s="24" t="s">
        <v>951</v>
      </c>
      <c r="B176" s="24" t="s">
        <v>1636</v>
      </c>
      <c r="C176" s="24" t="s">
        <v>1637</v>
      </c>
      <c r="D176" s="25">
        <v>91.71</v>
      </c>
      <c r="E176" s="1">
        <v>8313</v>
      </c>
      <c r="F176" s="1" t="s">
        <v>285</v>
      </c>
      <c r="G176" s="1">
        <v>91.71</v>
      </c>
    </row>
    <row r="177" spans="1:7" ht="15.6" x14ac:dyDescent="0.3">
      <c r="A177" s="24" t="s">
        <v>951</v>
      </c>
      <c r="B177" s="24" t="s">
        <v>956</v>
      </c>
      <c r="C177" s="24" t="s">
        <v>957</v>
      </c>
      <c r="D177" s="25">
        <v>64.650000000000006</v>
      </c>
      <c r="E177" s="1">
        <v>8314</v>
      </c>
      <c r="F177" s="1" t="s">
        <v>1660</v>
      </c>
      <c r="G177" s="1">
        <v>64.650000000000006</v>
      </c>
    </row>
    <row r="178" spans="1:7" ht="15.6" x14ac:dyDescent="0.3">
      <c r="A178" s="24" t="s">
        <v>951</v>
      </c>
      <c r="B178" s="24" t="s">
        <v>1580</v>
      </c>
      <c r="C178" s="24" t="s">
        <v>1581</v>
      </c>
      <c r="D178" s="25">
        <v>90.63</v>
      </c>
      <c r="E178" s="1">
        <v>9101</v>
      </c>
      <c r="F178" s="1" t="s">
        <v>312</v>
      </c>
      <c r="G178" s="1">
        <v>90.63</v>
      </c>
    </row>
    <row r="179" spans="1:7" ht="15.6" x14ac:dyDescent="0.3">
      <c r="A179" s="24" t="s">
        <v>951</v>
      </c>
      <c r="B179" s="24" t="s">
        <v>1004</v>
      </c>
      <c r="C179" s="24" t="s">
        <v>1005</v>
      </c>
      <c r="D179" s="25">
        <v>91.21</v>
      </c>
      <c r="E179" s="1">
        <v>9102</v>
      </c>
      <c r="F179" s="1" t="s">
        <v>288</v>
      </c>
      <c r="G179" s="1">
        <v>91.21</v>
      </c>
    </row>
    <row r="180" spans="1:7" ht="15.6" x14ac:dyDescent="0.3">
      <c r="A180" s="24" t="s">
        <v>951</v>
      </c>
      <c r="B180" s="24" t="s">
        <v>1090</v>
      </c>
      <c r="C180" s="24" t="s">
        <v>1091</v>
      </c>
      <c r="D180" s="25">
        <v>72.84</v>
      </c>
      <c r="E180" s="1">
        <v>9103</v>
      </c>
      <c r="F180" s="1" t="s">
        <v>291</v>
      </c>
      <c r="G180" s="1">
        <v>72.84</v>
      </c>
    </row>
    <row r="181" spans="1:7" ht="15.6" x14ac:dyDescent="0.3">
      <c r="A181" s="24" t="s">
        <v>951</v>
      </c>
      <c r="B181" s="24" t="s">
        <v>1100</v>
      </c>
      <c r="C181" s="24" t="s">
        <v>1101</v>
      </c>
      <c r="D181" s="25">
        <v>92.03</v>
      </c>
      <c r="E181" s="1">
        <v>9104</v>
      </c>
      <c r="F181" s="1" t="s">
        <v>293</v>
      </c>
      <c r="G181" s="1">
        <v>92.03</v>
      </c>
    </row>
    <row r="182" spans="1:7" ht="15.6" x14ac:dyDescent="0.3">
      <c r="A182" s="24" t="s">
        <v>951</v>
      </c>
      <c r="B182" s="24" t="s">
        <v>1130</v>
      </c>
      <c r="C182" s="24" t="s">
        <v>1131</v>
      </c>
      <c r="D182" s="25">
        <v>90.02</v>
      </c>
      <c r="E182" s="1">
        <v>9105</v>
      </c>
      <c r="F182" s="1" t="s">
        <v>295</v>
      </c>
      <c r="G182" s="1">
        <v>90.02</v>
      </c>
    </row>
    <row r="183" spans="1:7" ht="15.6" x14ac:dyDescent="0.3">
      <c r="A183" s="24" t="s">
        <v>951</v>
      </c>
      <c r="B183" s="24" t="s">
        <v>1142</v>
      </c>
      <c r="C183" s="24" t="s">
        <v>1143</v>
      </c>
      <c r="D183" s="25">
        <v>62.61</v>
      </c>
      <c r="E183" s="1">
        <v>9106</v>
      </c>
      <c r="F183" s="1" t="s">
        <v>296</v>
      </c>
      <c r="G183" s="1">
        <v>62.61</v>
      </c>
    </row>
    <row r="184" spans="1:7" ht="15.6" x14ac:dyDescent="0.3">
      <c r="A184" s="24" t="s">
        <v>951</v>
      </c>
      <c r="B184" s="24" t="s">
        <v>1146</v>
      </c>
      <c r="C184" s="24" t="s">
        <v>1147</v>
      </c>
      <c r="D184" s="25">
        <v>92.81</v>
      </c>
      <c r="E184" s="1">
        <v>9107</v>
      </c>
      <c r="F184" s="1" t="s">
        <v>297</v>
      </c>
      <c r="G184" s="1">
        <v>92.81</v>
      </c>
    </row>
    <row r="185" spans="1:7" ht="15.6" x14ac:dyDescent="0.3">
      <c r="A185" s="24" t="s">
        <v>951</v>
      </c>
      <c r="B185" s="24" t="s">
        <v>1220</v>
      </c>
      <c r="C185" s="24" t="s">
        <v>1221</v>
      </c>
      <c r="D185" s="25">
        <v>89.83</v>
      </c>
      <c r="E185" s="1">
        <v>9108</v>
      </c>
      <c r="F185" s="1" t="s">
        <v>298</v>
      </c>
      <c r="G185" s="1">
        <v>89.83</v>
      </c>
    </row>
    <row r="186" spans="1:7" ht="15.6" x14ac:dyDescent="0.3">
      <c r="A186" s="24" t="s">
        <v>951</v>
      </c>
      <c r="B186" s="24" t="s">
        <v>1244</v>
      </c>
      <c r="C186" s="24" t="s">
        <v>1245</v>
      </c>
      <c r="D186" s="25">
        <v>81.19</v>
      </c>
      <c r="E186" s="1">
        <v>9109</v>
      </c>
      <c r="F186" s="1" t="s">
        <v>299</v>
      </c>
      <c r="G186" s="1">
        <v>81.19</v>
      </c>
    </row>
    <row r="187" spans="1:7" ht="15.6" x14ac:dyDescent="0.3">
      <c r="A187" s="24" t="s">
        <v>951</v>
      </c>
      <c r="B187" s="24" t="s">
        <v>1292</v>
      </c>
      <c r="C187" s="24" t="s">
        <v>1293</v>
      </c>
      <c r="D187" s="25">
        <v>89.68</v>
      </c>
      <c r="E187" s="1">
        <v>9110</v>
      </c>
      <c r="F187" s="1" t="s">
        <v>303</v>
      </c>
      <c r="G187" s="1">
        <v>89.68</v>
      </c>
    </row>
    <row r="188" spans="1:7" ht="15.6" x14ac:dyDescent="0.3">
      <c r="A188" s="24" t="s">
        <v>951</v>
      </c>
      <c r="B188" s="24" t="s">
        <v>1316</v>
      </c>
      <c r="C188" s="24" t="s">
        <v>1317</v>
      </c>
      <c r="D188" s="25">
        <v>81.93</v>
      </c>
      <c r="E188" s="1">
        <v>9111</v>
      </c>
      <c r="F188" s="1" t="s">
        <v>304</v>
      </c>
      <c r="G188" s="1">
        <v>81.93</v>
      </c>
    </row>
    <row r="189" spans="1:7" ht="15.6" x14ac:dyDescent="0.3">
      <c r="A189" s="24" t="s">
        <v>951</v>
      </c>
      <c r="B189" s="24" t="s">
        <v>1336</v>
      </c>
      <c r="C189" s="24" t="s">
        <v>1337</v>
      </c>
      <c r="D189" s="25">
        <v>100</v>
      </c>
      <c r="E189" s="1">
        <v>9112</v>
      </c>
      <c r="F189" s="1" t="s">
        <v>305</v>
      </c>
      <c r="G189" s="1">
        <v>100</v>
      </c>
    </row>
    <row r="190" spans="1:7" ht="15.6" x14ac:dyDescent="0.3">
      <c r="A190" s="24" t="s">
        <v>951</v>
      </c>
      <c r="B190" s="24" t="s">
        <v>1376</v>
      </c>
      <c r="C190" s="24" t="s">
        <v>1377</v>
      </c>
      <c r="D190" s="25">
        <v>94.88</v>
      </c>
      <c r="E190" s="1">
        <v>9113</v>
      </c>
      <c r="F190" s="1" t="s">
        <v>306</v>
      </c>
      <c r="G190" s="1">
        <v>94.88</v>
      </c>
    </row>
    <row r="191" spans="1:7" ht="15.6" x14ac:dyDescent="0.3">
      <c r="A191" s="24" t="s">
        <v>951</v>
      </c>
      <c r="B191" s="24" t="s">
        <v>1392</v>
      </c>
      <c r="C191" s="24" t="s">
        <v>1393</v>
      </c>
      <c r="D191" s="25">
        <v>97.14</v>
      </c>
      <c r="E191" s="1">
        <v>9114</v>
      </c>
      <c r="F191" s="1" t="s">
        <v>307</v>
      </c>
      <c r="G191" s="1">
        <v>97.14</v>
      </c>
    </row>
    <row r="192" spans="1:7" ht="15.6" x14ac:dyDescent="0.3">
      <c r="A192" s="24" t="s">
        <v>951</v>
      </c>
      <c r="B192" s="24" t="s">
        <v>1408</v>
      </c>
      <c r="C192" s="24" t="s">
        <v>1409</v>
      </c>
      <c r="D192" s="25">
        <v>95.26</v>
      </c>
      <c r="E192" s="1">
        <v>9115</v>
      </c>
      <c r="F192" s="1" t="s">
        <v>308</v>
      </c>
      <c r="G192" s="1">
        <v>95.26</v>
      </c>
    </row>
    <row r="193" spans="1:7" ht="15.6" x14ac:dyDescent="0.3">
      <c r="A193" s="24" t="s">
        <v>951</v>
      </c>
      <c r="B193" s="24" t="s">
        <v>1422</v>
      </c>
      <c r="C193" s="24" t="s">
        <v>1423</v>
      </c>
      <c r="D193" s="25">
        <v>90.54</v>
      </c>
      <c r="E193" s="1">
        <v>9116</v>
      </c>
      <c r="F193" s="1" t="s">
        <v>311</v>
      </c>
      <c r="G193" s="1">
        <v>90.54</v>
      </c>
    </row>
    <row r="194" spans="1:7" ht="15.6" x14ac:dyDescent="0.3">
      <c r="A194" s="24" t="s">
        <v>951</v>
      </c>
      <c r="B194" s="24" t="s">
        <v>1584</v>
      </c>
      <c r="C194" s="24" t="s">
        <v>1585</v>
      </c>
      <c r="D194" s="25">
        <v>92.26</v>
      </c>
      <c r="E194" s="1">
        <v>9117</v>
      </c>
      <c r="F194" s="1" t="s">
        <v>313</v>
      </c>
      <c r="G194" s="1">
        <v>92.26</v>
      </c>
    </row>
    <row r="195" spans="1:7" ht="15.6" x14ac:dyDescent="0.3">
      <c r="A195" s="24" t="s">
        <v>951</v>
      </c>
      <c r="B195" s="24" t="s">
        <v>1596</v>
      </c>
      <c r="C195" s="24" t="s">
        <v>1597</v>
      </c>
      <c r="D195" s="25">
        <v>64.959999999999994</v>
      </c>
      <c r="E195" s="1">
        <v>9118</v>
      </c>
      <c r="F195" s="1" t="s">
        <v>314</v>
      </c>
      <c r="G195" s="1">
        <v>64.959999999999994</v>
      </c>
    </row>
    <row r="196" spans="1:7" ht="15.6" x14ac:dyDescent="0.3">
      <c r="A196" s="24" t="s">
        <v>951</v>
      </c>
      <c r="B196" s="24" t="s">
        <v>1622</v>
      </c>
      <c r="C196" s="24" t="s">
        <v>1623</v>
      </c>
      <c r="D196" s="25">
        <v>88.6</v>
      </c>
      <c r="E196" s="1">
        <v>9119</v>
      </c>
      <c r="F196" s="1" t="s">
        <v>317</v>
      </c>
      <c r="G196" s="1">
        <v>88.6</v>
      </c>
    </row>
    <row r="197" spans="1:7" ht="15.6" x14ac:dyDescent="0.3">
      <c r="A197" s="24" t="s">
        <v>951</v>
      </c>
      <c r="B197" s="24" t="s">
        <v>1628</v>
      </c>
      <c r="C197" s="24" t="s">
        <v>1629</v>
      </c>
      <c r="D197" s="25">
        <v>99.81</v>
      </c>
      <c r="E197" s="1">
        <v>9120</v>
      </c>
      <c r="F197" s="1" t="s">
        <v>318</v>
      </c>
      <c r="G197" s="1">
        <v>99.81</v>
      </c>
    </row>
    <row r="198" spans="1:7" ht="15.6" x14ac:dyDescent="0.3">
      <c r="A198" s="24" t="s">
        <v>951</v>
      </c>
      <c r="B198" s="24" t="s">
        <v>1038</v>
      </c>
      <c r="C198" s="24" t="s">
        <v>1039</v>
      </c>
      <c r="D198" s="25">
        <v>86.48</v>
      </c>
      <c r="E198" s="1">
        <v>9121</v>
      </c>
      <c r="F198" s="1" t="s">
        <v>289</v>
      </c>
      <c r="G198" s="1">
        <v>86.48</v>
      </c>
    </row>
    <row r="199" spans="1:7" ht="15.6" x14ac:dyDescent="0.3">
      <c r="A199" s="24" t="s">
        <v>951</v>
      </c>
      <c r="B199" s="24" t="s">
        <v>966</v>
      </c>
      <c r="C199" s="24" t="s">
        <v>967</v>
      </c>
      <c r="D199" s="25">
        <v>99.81</v>
      </c>
      <c r="E199" s="1">
        <v>9201</v>
      </c>
      <c r="F199" s="1" t="s">
        <v>287</v>
      </c>
      <c r="G199" s="1">
        <v>99.81</v>
      </c>
    </row>
    <row r="200" spans="1:7" ht="15.6" x14ac:dyDescent="0.3">
      <c r="A200" s="24" t="s">
        <v>951</v>
      </c>
      <c r="B200" s="24" t="s">
        <v>1064</v>
      </c>
      <c r="C200" s="24" t="s">
        <v>1065</v>
      </c>
      <c r="D200" s="25">
        <v>97.25</v>
      </c>
      <c r="E200" s="1">
        <v>9202</v>
      </c>
      <c r="F200" s="1" t="s">
        <v>290</v>
      </c>
      <c r="G200" s="1">
        <v>97.25</v>
      </c>
    </row>
    <row r="201" spans="1:7" ht="15.6" x14ac:dyDescent="0.3">
      <c r="A201" s="24" t="s">
        <v>951</v>
      </c>
      <c r="B201" s="24" t="s">
        <v>1092</v>
      </c>
      <c r="C201" s="24" t="s">
        <v>1093</v>
      </c>
      <c r="D201" s="25">
        <v>90.04</v>
      </c>
      <c r="E201" s="1">
        <v>9203</v>
      </c>
      <c r="F201" s="1" t="s">
        <v>292</v>
      </c>
      <c r="G201" s="1">
        <v>90.04</v>
      </c>
    </row>
    <row r="202" spans="1:7" ht="15.6" x14ac:dyDescent="0.3">
      <c r="A202" s="24" t="s">
        <v>951</v>
      </c>
      <c r="B202" s="24" t="s">
        <v>1124</v>
      </c>
      <c r="C202" s="24" t="s">
        <v>1125</v>
      </c>
      <c r="D202" s="25">
        <v>76.790000000000006</v>
      </c>
      <c r="E202" s="1">
        <v>9204</v>
      </c>
      <c r="F202" s="1" t="s">
        <v>294</v>
      </c>
      <c r="G202" s="1">
        <v>76.790000000000006</v>
      </c>
    </row>
    <row r="203" spans="1:7" ht="15.6" x14ac:dyDescent="0.3">
      <c r="A203" s="24" t="s">
        <v>951</v>
      </c>
      <c r="B203" s="24" t="s">
        <v>1248</v>
      </c>
      <c r="C203" s="24" t="s">
        <v>1249</v>
      </c>
      <c r="D203" s="25">
        <v>84.03</v>
      </c>
      <c r="E203" s="1">
        <v>9205</v>
      </c>
      <c r="F203" s="1" t="s">
        <v>300</v>
      </c>
      <c r="G203" s="1">
        <v>84.03</v>
      </c>
    </row>
    <row r="204" spans="1:7" ht="15.6" x14ac:dyDescent="0.3">
      <c r="A204" s="24" t="s">
        <v>951</v>
      </c>
      <c r="B204" s="24" t="s">
        <v>1260</v>
      </c>
      <c r="C204" s="24" t="s">
        <v>1261</v>
      </c>
      <c r="D204" s="25">
        <v>94.44</v>
      </c>
      <c r="E204" s="1">
        <v>9206</v>
      </c>
      <c r="F204" s="1" t="s">
        <v>301</v>
      </c>
      <c r="G204" s="1">
        <v>94.44</v>
      </c>
    </row>
    <row r="205" spans="1:7" ht="15.6" x14ac:dyDescent="0.3">
      <c r="A205" s="24" t="s">
        <v>951</v>
      </c>
      <c r="B205" s="24" t="s">
        <v>1266</v>
      </c>
      <c r="C205" s="24" t="s">
        <v>1267</v>
      </c>
      <c r="D205" s="25">
        <v>62.63</v>
      </c>
      <c r="E205" s="1">
        <v>9207</v>
      </c>
      <c r="F205" s="1" t="s">
        <v>302</v>
      </c>
      <c r="G205" s="1">
        <v>62.63</v>
      </c>
    </row>
    <row r="206" spans="1:7" ht="15.6" x14ac:dyDescent="0.3">
      <c r="A206" s="24" t="s">
        <v>951</v>
      </c>
      <c r="B206" s="24" t="s">
        <v>1434</v>
      </c>
      <c r="C206" s="24" t="s">
        <v>1435</v>
      </c>
      <c r="D206" s="25">
        <v>86.53</v>
      </c>
      <c r="E206" s="1">
        <v>9208</v>
      </c>
      <c r="F206" s="1" t="s">
        <v>309</v>
      </c>
      <c r="G206" s="1">
        <v>86.53</v>
      </c>
    </row>
    <row r="207" spans="1:7" ht="15.6" x14ac:dyDescent="0.3">
      <c r="A207" s="24" t="s">
        <v>951</v>
      </c>
      <c r="B207" s="24" t="s">
        <v>1480</v>
      </c>
      <c r="C207" s="24" t="s">
        <v>1481</v>
      </c>
      <c r="D207" s="25">
        <v>78.790000000000006</v>
      </c>
      <c r="E207" s="1">
        <v>9209</v>
      </c>
      <c r="F207" s="1" t="s">
        <v>310</v>
      </c>
      <c r="G207" s="1">
        <v>78.790000000000006</v>
      </c>
    </row>
    <row r="208" spans="1:7" ht="15.6" x14ac:dyDescent="0.3">
      <c r="A208" s="24" t="s">
        <v>951</v>
      </c>
      <c r="B208" s="24" t="s">
        <v>1604</v>
      </c>
      <c r="C208" s="24" t="s">
        <v>1605</v>
      </c>
      <c r="D208" s="25">
        <v>96.27</v>
      </c>
      <c r="E208" s="1">
        <v>9210</v>
      </c>
      <c r="F208" s="1" t="s">
        <v>315</v>
      </c>
      <c r="G208" s="1">
        <v>96.27</v>
      </c>
    </row>
    <row r="209" spans="1:7" ht="15.6" x14ac:dyDescent="0.3">
      <c r="A209" s="24" t="s">
        <v>951</v>
      </c>
      <c r="B209" s="24" t="s">
        <v>1618</v>
      </c>
      <c r="C209" s="24" t="s">
        <v>1619</v>
      </c>
      <c r="D209" s="25">
        <v>76.67</v>
      </c>
      <c r="E209" s="1">
        <v>9211</v>
      </c>
      <c r="F209" s="1" t="s">
        <v>316</v>
      </c>
      <c r="G209" s="1">
        <v>76.67</v>
      </c>
    </row>
    <row r="210" spans="1:7" ht="15.6" x14ac:dyDescent="0.3">
      <c r="A210" s="24" t="s">
        <v>951</v>
      </c>
      <c r="B210" s="24" t="s">
        <v>1416</v>
      </c>
      <c r="C210" s="24" t="s">
        <v>1417</v>
      </c>
      <c r="D210" s="25">
        <v>93.82</v>
      </c>
      <c r="E210" s="1">
        <v>10101</v>
      </c>
      <c r="F210" s="1" t="s">
        <v>337</v>
      </c>
      <c r="G210" s="1">
        <v>93.82</v>
      </c>
    </row>
    <row r="211" spans="1:7" ht="15.6" x14ac:dyDescent="0.3">
      <c r="A211" s="24" t="s">
        <v>951</v>
      </c>
      <c r="B211" s="24" t="s">
        <v>988</v>
      </c>
      <c r="C211" s="24" t="s">
        <v>989</v>
      </c>
      <c r="D211" s="25">
        <v>99.81</v>
      </c>
      <c r="E211" s="1">
        <v>10102</v>
      </c>
      <c r="F211" s="1" t="s">
        <v>321</v>
      </c>
      <c r="G211" s="1">
        <v>99.81</v>
      </c>
    </row>
    <row r="212" spans="1:7" ht="15.6" x14ac:dyDescent="0.3">
      <c r="A212" s="24" t="s">
        <v>951</v>
      </c>
      <c r="B212" s="24" t="s">
        <v>1046</v>
      </c>
      <c r="C212" s="24" t="s">
        <v>1047</v>
      </c>
      <c r="D212" s="25">
        <v>83.15</v>
      </c>
      <c r="E212" s="1">
        <v>10103</v>
      </c>
      <c r="F212" s="1" t="s">
        <v>325</v>
      </c>
      <c r="G212" s="1">
        <v>83.15</v>
      </c>
    </row>
    <row r="213" spans="1:7" ht="15.6" x14ac:dyDescent="0.3">
      <c r="A213" s="24" t="s">
        <v>951</v>
      </c>
      <c r="B213" s="24" t="s">
        <v>1134</v>
      </c>
      <c r="C213" s="24" t="s">
        <v>1135</v>
      </c>
      <c r="D213" s="25">
        <v>86.9</v>
      </c>
      <c r="E213" s="1">
        <v>10104</v>
      </c>
      <c r="F213" s="1" t="s">
        <v>328</v>
      </c>
      <c r="G213" s="1">
        <v>86.9</v>
      </c>
    </row>
    <row r="214" spans="1:7" ht="15.6" x14ac:dyDescent="0.3">
      <c r="A214" s="24" t="s">
        <v>951</v>
      </c>
      <c r="B214" s="24" t="s">
        <v>1136</v>
      </c>
      <c r="C214" s="24" t="s">
        <v>1137</v>
      </c>
      <c r="D214" s="25">
        <v>99.53</v>
      </c>
      <c r="E214" s="1">
        <v>10105</v>
      </c>
      <c r="F214" s="1" t="s">
        <v>329</v>
      </c>
      <c r="G214" s="1">
        <v>99.53</v>
      </c>
    </row>
    <row r="215" spans="1:7" ht="15.6" x14ac:dyDescent="0.3">
      <c r="A215" s="24" t="s">
        <v>951</v>
      </c>
      <c r="B215" s="24" t="s">
        <v>1258</v>
      </c>
      <c r="C215" s="24" t="s">
        <v>1259</v>
      </c>
      <c r="D215" s="25">
        <v>72.27</v>
      </c>
      <c r="E215" s="1">
        <v>10106</v>
      </c>
      <c r="F215" s="1" t="s">
        <v>333</v>
      </c>
      <c r="G215" s="1">
        <v>72.27</v>
      </c>
    </row>
    <row r="216" spans="1:7" ht="15.6" x14ac:dyDescent="0.3">
      <c r="A216" s="24" t="s">
        <v>951</v>
      </c>
      <c r="B216" s="24" t="s">
        <v>1232</v>
      </c>
      <c r="C216" s="24" t="s">
        <v>1233</v>
      </c>
      <c r="D216" s="25">
        <v>99.44</v>
      </c>
      <c r="E216" s="1">
        <v>10107</v>
      </c>
      <c r="F216" s="1" t="s">
        <v>332</v>
      </c>
      <c r="G216" s="1">
        <v>99.44</v>
      </c>
    </row>
    <row r="217" spans="1:7" ht="15.6" x14ac:dyDescent="0.3">
      <c r="A217" s="24" t="s">
        <v>951</v>
      </c>
      <c r="B217" s="24" t="s">
        <v>1288</v>
      </c>
      <c r="C217" s="24" t="s">
        <v>1289</v>
      </c>
      <c r="D217" s="25">
        <v>96.35</v>
      </c>
      <c r="E217" s="1">
        <v>10108</v>
      </c>
      <c r="F217" s="1" t="s">
        <v>334</v>
      </c>
      <c r="G217" s="1">
        <v>96.35</v>
      </c>
    </row>
    <row r="218" spans="1:7" ht="15.6" x14ac:dyDescent="0.3">
      <c r="A218" s="24" t="s">
        <v>951</v>
      </c>
      <c r="B218" s="24" t="s">
        <v>1424</v>
      </c>
      <c r="C218" s="24" t="s">
        <v>1425</v>
      </c>
      <c r="D218" s="25">
        <v>97.88</v>
      </c>
      <c r="E218" s="1">
        <v>10109</v>
      </c>
      <c r="F218" s="1" t="s">
        <v>339</v>
      </c>
      <c r="G218" s="1">
        <v>97.88</v>
      </c>
    </row>
    <row r="219" spans="1:7" ht="15.6" x14ac:dyDescent="0.3">
      <c r="A219" s="24" t="s">
        <v>951</v>
      </c>
      <c r="B219" s="24" t="s">
        <v>1010</v>
      </c>
      <c r="C219" s="24" t="s">
        <v>1011</v>
      </c>
      <c r="D219" s="25">
        <v>86.18</v>
      </c>
      <c r="E219" s="1">
        <v>10201</v>
      </c>
      <c r="F219" s="1" t="s">
        <v>322</v>
      </c>
      <c r="G219" s="1">
        <v>86.18</v>
      </c>
    </row>
    <row r="220" spans="1:7" ht="15.6" x14ac:dyDescent="0.3">
      <c r="A220" s="24" t="s">
        <v>951</v>
      </c>
      <c r="B220" s="24" t="s">
        <v>962</v>
      </c>
      <c r="C220" s="24" t="s">
        <v>963</v>
      </c>
      <c r="D220" s="25">
        <v>95.78</v>
      </c>
      <c r="E220" s="1">
        <v>10202</v>
      </c>
      <c r="F220" s="1" t="s">
        <v>320</v>
      </c>
      <c r="G220" s="1">
        <v>95.78</v>
      </c>
    </row>
    <row r="221" spans="1:7" ht="15.6" x14ac:dyDescent="0.3">
      <c r="A221" s="24" t="s">
        <v>951</v>
      </c>
      <c r="B221" s="24" t="s">
        <v>1040</v>
      </c>
      <c r="C221" s="24" t="s">
        <v>1041</v>
      </c>
      <c r="D221" s="25">
        <v>96.7</v>
      </c>
      <c r="E221" s="1">
        <v>10203</v>
      </c>
      <c r="F221" s="1" t="s">
        <v>324</v>
      </c>
      <c r="G221" s="1">
        <v>96.7</v>
      </c>
    </row>
    <row r="222" spans="1:7" ht="15.6" x14ac:dyDescent="0.3">
      <c r="A222" s="24" t="s">
        <v>951</v>
      </c>
      <c r="B222" s="24" t="s">
        <v>1096</v>
      </c>
      <c r="C222" s="24" t="s">
        <v>1097</v>
      </c>
      <c r="D222" s="25">
        <v>99.96</v>
      </c>
      <c r="E222" s="1">
        <v>10204</v>
      </c>
      <c r="F222" s="1" t="s">
        <v>326</v>
      </c>
      <c r="G222" s="1">
        <v>99.96</v>
      </c>
    </row>
    <row r="223" spans="1:7" ht="15.6" x14ac:dyDescent="0.3">
      <c r="A223" s="24" t="s">
        <v>951</v>
      </c>
      <c r="B223" s="24" t="s">
        <v>1106</v>
      </c>
      <c r="C223" s="24" t="s">
        <v>1107</v>
      </c>
      <c r="D223" s="25">
        <v>91.55</v>
      </c>
      <c r="E223" s="1">
        <v>10205</v>
      </c>
      <c r="F223" s="1" t="s">
        <v>327</v>
      </c>
      <c r="G223" s="1">
        <v>91.55</v>
      </c>
    </row>
    <row r="224" spans="1:7" ht="15.6" x14ac:dyDescent="0.3">
      <c r="A224" s="24" t="s">
        <v>951</v>
      </c>
      <c r="B224" s="24" t="s">
        <v>1432</v>
      </c>
      <c r="C224" s="24" t="s">
        <v>1433</v>
      </c>
      <c r="D224" s="25">
        <v>71.66</v>
      </c>
      <c r="E224" s="1">
        <v>10206</v>
      </c>
      <c r="F224" s="1" t="s">
        <v>340</v>
      </c>
      <c r="G224" s="1">
        <v>71.66</v>
      </c>
    </row>
    <row r="225" spans="1:7" ht="15.6" x14ac:dyDescent="0.3">
      <c r="A225" s="24" t="s">
        <v>951</v>
      </c>
      <c r="B225" s="24" t="s">
        <v>1444</v>
      </c>
      <c r="C225" s="24" t="s">
        <v>1445</v>
      </c>
      <c r="D225" s="25">
        <v>81.56</v>
      </c>
      <c r="E225" s="1">
        <v>10207</v>
      </c>
      <c r="F225" s="1" t="s">
        <v>343</v>
      </c>
      <c r="G225" s="1">
        <v>81.56</v>
      </c>
    </row>
    <row r="226" spans="1:7" ht="15.6" x14ac:dyDescent="0.3">
      <c r="A226" s="24" t="s">
        <v>951</v>
      </c>
      <c r="B226" s="24" t="s">
        <v>1446</v>
      </c>
      <c r="C226" s="24" t="s">
        <v>1447</v>
      </c>
      <c r="D226" s="25">
        <v>98.9</v>
      </c>
      <c r="E226" s="1">
        <v>10208</v>
      </c>
      <c r="F226" s="1" t="s">
        <v>344</v>
      </c>
      <c r="G226" s="1">
        <v>98.9</v>
      </c>
    </row>
    <row r="227" spans="1:7" ht="15.6" x14ac:dyDescent="0.3">
      <c r="A227" s="24" t="s">
        <v>951</v>
      </c>
      <c r="B227" s="24" t="s">
        <v>1448</v>
      </c>
      <c r="C227" s="24" t="s">
        <v>1449</v>
      </c>
      <c r="D227" s="25">
        <v>99.3</v>
      </c>
      <c r="E227" s="1">
        <v>10209</v>
      </c>
      <c r="F227" s="1" t="s">
        <v>345</v>
      </c>
      <c r="G227" s="1">
        <v>99.3</v>
      </c>
    </row>
    <row r="228" spans="1:7" ht="15.6" x14ac:dyDescent="0.3">
      <c r="A228" s="24" t="s">
        <v>951</v>
      </c>
      <c r="B228" s="24" t="s">
        <v>1462</v>
      </c>
      <c r="C228" s="24" t="s">
        <v>1463</v>
      </c>
      <c r="D228" s="25">
        <v>98.63</v>
      </c>
      <c r="E228" s="1">
        <v>10210</v>
      </c>
      <c r="F228" s="1" t="s">
        <v>346</v>
      </c>
      <c r="G228" s="1">
        <v>98.63</v>
      </c>
    </row>
    <row r="229" spans="1:7" ht="15.6" x14ac:dyDescent="0.3">
      <c r="A229" s="24" t="s">
        <v>951</v>
      </c>
      <c r="B229" s="24" t="s">
        <v>1330</v>
      </c>
      <c r="C229" s="24" t="s">
        <v>1331</v>
      </c>
      <c r="D229" s="25">
        <v>98.05</v>
      </c>
      <c r="E229" s="1">
        <v>10301</v>
      </c>
      <c r="F229" s="1" t="s">
        <v>335</v>
      </c>
      <c r="G229" s="1">
        <v>98.05</v>
      </c>
    </row>
    <row r="230" spans="1:7" ht="15.6" x14ac:dyDescent="0.3">
      <c r="A230" s="24" t="s">
        <v>951</v>
      </c>
      <c r="B230" s="24" t="s">
        <v>1420</v>
      </c>
      <c r="C230" s="24" t="s">
        <v>1421</v>
      </c>
      <c r="D230" s="25">
        <v>96.66</v>
      </c>
      <c r="E230" s="1">
        <v>10302</v>
      </c>
      <c r="F230" s="1" t="s">
        <v>338</v>
      </c>
      <c r="G230" s="1">
        <v>96.66</v>
      </c>
    </row>
    <row r="231" spans="1:7" ht="15.6" x14ac:dyDescent="0.3">
      <c r="A231" s="24" t="s">
        <v>951</v>
      </c>
      <c r="B231" s="24" t="s">
        <v>1436</v>
      </c>
      <c r="C231" s="24" t="s">
        <v>1437</v>
      </c>
      <c r="D231" s="25">
        <v>99.89</v>
      </c>
      <c r="E231" s="1">
        <v>10303</v>
      </c>
      <c r="F231" s="1" t="s">
        <v>341</v>
      </c>
      <c r="G231" s="1">
        <v>99.89</v>
      </c>
    </row>
    <row r="232" spans="1:7" ht="15.6" x14ac:dyDescent="0.3">
      <c r="A232" s="24" t="s">
        <v>951</v>
      </c>
      <c r="B232" s="24" t="s">
        <v>1442</v>
      </c>
      <c r="C232" s="24" t="s">
        <v>1443</v>
      </c>
      <c r="D232" s="25">
        <v>68.63</v>
      </c>
      <c r="E232" s="1">
        <v>10304</v>
      </c>
      <c r="F232" s="1" t="s">
        <v>342</v>
      </c>
      <c r="G232" s="1">
        <v>68.63</v>
      </c>
    </row>
    <row r="233" spans="1:7" ht="15.6" x14ac:dyDescent="0.3">
      <c r="A233" s="24" t="s">
        <v>951</v>
      </c>
      <c r="B233" s="24" t="s">
        <v>1500</v>
      </c>
      <c r="C233" s="24" t="s">
        <v>1501</v>
      </c>
      <c r="D233" s="25">
        <v>99.81</v>
      </c>
      <c r="E233" s="1">
        <v>10305</v>
      </c>
      <c r="F233" s="1" t="s">
        <v>347</v>
      </c>
      <c r="G233" s="1">
        <v>99.81</v>
      </c>
    </row>
    <row r="234" spans="1:7" ht="15.6" x14ac:dyDescent="0.3">
      <c r="A234" s="24" t="s">
        <v>951</v>
      </c>
      <c r="B234" s="24" t="s">
        <v>1536</v>
      </c>
      <c r="C234" s="24" t="s">
        <v>1537</v>
      </c>
      <c r="D234" s="25">
        <v>94.56</v>
      </c>
      <c r="E234" s="1">
        <v>10306</v>
      </c>
      <c r="F234" s="1" t="s">
        <v>348</v>
      </c>
      <c r="G234" s="1">
        <v>94.56</v>
      </c>
    </row>
    <row r="235" spans="1:7" ht="15.6" x14ac:dyDescent="0.3">
      <c r="A235" s="24" t="s">
        <v>951</v>
      </c>
      <c r="B235" s="24" t="s">
        <v>1542</v>
      </c>
      <c r="C235" s="24" t="s">
        <v>1543</v>
      </c>
      <c r="D235" s="25">
        <v>79.91</v>
      </c>
      <c r="E235" s="1">
        <v>10307</v>
      </c>
      <c r="F235" s="1" t="s">
        <v>349</v>
      </c>
      <c r="G235" s="1">
        <v>79.91</v>
      </c>
    </row>
    <row r="236" spans="1:7" ht="15.6" x14ac:dyDescent="0.3">
      <c r="A236" s="24" t="s">
        <v>951</v>
      </c>
      <c r="B236" s="24" t="s">
        <v>1020</v>
      </c>
      <c r="C236" s="24" t="s">
        <v>1021</v>
      </c>
      <c r="D236" s="25">
        <v>98.22</v>
      </c>
      <c r="E236" s="1">
        <v>10401</v>
      </c>
      <c r="F236" s="1" t="s">
        <v>1642</v>
      </c>
      <c r="G236" s="1">
        <v>98.22</v>
      </c>
    </row>
    <row r="237" spans="1:7" ht="15.6" x14ac:dyDescent="0.3">
      <c r="A237" s="24" t="s">
        <v>951</v>
      </c>
      <c r="B237" s="24" t="s">
        <v>1138</v>
      </c>
      <c r="C237" s="24" t="s">
        <v>1139</v>
      </c>
      <c r="D237" s="25">
        <v>86.9</v>
      </c>
      <c r="E237" s="1">
        <v>10402</v>
      </c>
      <c r="F237" s="1" t="s">
        <v>330</v>
      </c>
      <c r="G237" s="1">
        <v>86.9</v>
      </c>
    </row>
    <row r="238" spans="1:7" ht="15.6" x14ac:dyDescent="0.3">
      <c r="A238" s="24" t="s">
        <v>951</v>
      </c>
      <c r="B238" s="24" t="s">
        <v>1154</v>
      </c>
      <c r="C238" s="24" t="s">
        <v>1155</v>
      </c>
      <c r="D238" s="25">
        <v>87.03</v>
      </c>
      <c r="E238" s="1">
        <v>10403</v>
      </c>
      <c r="F238" s="1" t="s">
        <v>331</v>
      </c>
      <c r="G238" s="1">
        <v>87.03</v>
      </c>
    </row>
    <row r="239" spans="1:7" ht="15.6" x14ac:dyDescent="0.3">
      <c r="A239" s="24" t="s">
        <v>951</v>
      </c>
      <c r="B239" s="24" t="s">
        <v>1344</v>
      </c>
      <c r="C239" s="24" t="s">
        <v>1345</v>
      </c>
      <c r="D239" s="25">
        <v>85.68</v>
      </c>
      <c r="E239" s="1">
        <v>10404</v>
      </c>
      <c r="F239" s="1" t="s">
        <v>336</v>
      </c>
      <c r="G239" s="1">
        <v>85.68</v>
      </c>
    </row>
    <row r="240" spans="1:7" ht="15.6" x14ac:dyDescent="0.3">
      <c r="A240" s="24" t="s">
        <v>951</v>
      </c>
      <c r="B240" s="24" t="s">
        <v>1088</v>
      </c>
      <c r="C240" s="24" t="s">
        <v>1089</v>
      </c>
      <c r="D240" s="25">
        <v>93.2</v>
      </c>
      <c r="E240" s="1">
        <v>11101</v>
      </c>
      <c r="F240" s="1" t="s">
        <v>368</v>
      </c>
      <c r="G240" s="1">
        <v>93.2</v>
      </c>
    </row>
    <row r="241" spans="1:7" ht="15.6" x14ac:dyDescent="0.3">
      <c r="A241" s="24" t="s">
        <v>951</v>
      </c>
      <c r="B241" s="24" t="s">
        <v>1206</v>
      </c>
      <c r="C241" s="24" t="s">
        <v>1207</v>
      </c>
      <c r="D241" s="25">
        <v>92.18</v>
      </c>
      <c r="E241" s="1">
        <v>11102</v>
      </c>
      <c r="F241" s="1" t="s">
        <v>370</v>
      </c>
      <c r="G241" s="1">
        <v>92.18</v>
      </c>
    </row>
    <row r="242" spans="1:7" ht="15.6" x14ac:dyDescent="0.3">
      <c r="A242" s="24" t="s">
        <v>951</v>
      </c>
      <c r="B242" s="24" t="s">
        <v>1414</v>
      </c>
      <c r="C242" s="24" t="s">
        <v>1415</v>
      </c>
      <c r="D242" s="25">
        <v>96.88</v>
      </c>
      <c r="E242" s="1">
        <v>11201</v>
      </c>
      <c r="F242" s="1" t="s">
        <v>1666</v>
      </c>
      <c r="G242" s="1">
        <v>96.88</v>
      </c>
    </row>
    <row r="243" spans="1:7" ht="15.6" x14ac:dyDescent="0.3">
      <c r="A243" s="24" t="s">
        <v>951</v>
      </c>
      <c r="B243" s="24" t="s">
        <v>1042</v>
      </c>
      <c r="C243" s="24" t="s">
        <v>1043</v>
      </c>
      <c r="D243" s="25">
        <v>88.09</v>
      </c>
      <c r="E243" s="1">
        <v>11202</v>
      </c>
      <c r="F243" s="1" t="s">
        <v>366</v>
      </c>
      <c r="G243" s="1">
        <v>88.09</v>
      </c>
    </row>
    <row r="244" spans="1:7" ht="15.6" x14ac:dyDescent="0.3">
      <c r="A244" s="24" t="s">
        <v>951</v>
      </c>
      <c r="B244" s="24" t="s">
        <v>1150</v>
      </c>
      <c r="C244" s="24" t="s">
        <v>1151</v>
      </c>
      <c r="D244" s="25">
        <v>86.24</v>
      </c>
      <c r="E244" s="1">
        <v>11203</v>
      </c>
      <c r="F244" s="1" t="s">
        <v>369</v>
      </c>
      <c r="G244" s="1">
        <v>86.24</v>
      </c>
    </row>
    <row r="245" spans="1:7" ht="15.6" x14ac:dyDescent="0.3">
      <c r="A245" s="24" t="s">
        <v>951</v>
      </c>
      <c r="B245" s="24" t="s">
        <v>1048</v>
      </c>
      <c r="C245" s="24" t="s">
        <v>1049</v>
      </c>
      <c r="D245" s="25">
        <v>88.7</v>
      </c>
      <c r="E245" s="1">
        <v>11301</v>
      </c>
      <c r="F245" s="1" t="s">
        <v>367</v>
      </c>
      <c r="G245" s="1">
        <v>88.7</v>
      </c>
    </row>
    <row r="246" spans="1:7" ht="15.6" x14ac:dyDescent="0.3">
      <c r="A246" s="24" t="s">
        <v>951</v>
      </c>
      <c r="B246" s="24" t="s">
        <v>1322</v>
      </c>
      <c r="C246" s="24" t="s">
        <v>1323</v>
      </c>
      <c r="D246" s="25">
        <v>78.099999999999994</v>
      </c>
      <c r="E246" s="1">
        <v>11302</v>
      </c>
      <c r="F246" s="1" t="s">
        <v>1664</v>
      </c>
      <c r="G246" s="1">
        <v>78.099999999999994</v>
      </c>
    </row>
    <row r="247" spans="1:7" ht="15.6" x14ac:dyDescent="0.3">
      <c r="A247" s="24" t="s">
        <v>951</v>
      </c>
      <c r="B247" s="24" t="s">
        <v>1602</v>
      </c>
      <c r="C247" s="24" t="s">
        <v>1603</v>
      </c>
      <c r="D247" s="25">
        <v>82.71</v>
      </c>
      <c r="E247" s="1">
        <v>11303</v>
      </c>
      <c r="F247" s="1" t="s">
        <v>373</v>
      </c>
      <c r="G247" s="1">
        <v>82.71</v>
      </c>
    </row>
    <row r="248" spans="1:7" ht="15.6" x14ac:dyDescent="0.3">
      <c r="A248" s="24" t="s">
        <v>951</v>
      </c>
      <c r="B248" s="24" t="s">
        <v>1030</v>
      </c>
      <c r="C248" s="24" t="s">
        <v>1031</v>
      </c>
      <c r="D248" s="25">
        <v>86.99</v>
      </c>
      <c r="E248" s="1">
        <v>11401</v>
      </c>
      <c r="F248" s="1" t="s">
        <v>365</v>
      </c>
      <c r="G248" s="1">
        <v>86.99</v>
      </c>
    </row>
    <row r="249" spans="1:7" ht="15.6" x14ac:dyDescent="0.3">
      <c r="A249" s="24" t="s">
        <v>951</v>
      </c>
      <c r="B249" s="24" t="s">
        <v>1498</v>
      </c>
      <c r="C249" s="24" t="s">
        <v>1499</v>
      </c>
      <c r="D249" s="25">
        <v>99.81</v>
      </c>
      <c r="E249" s="1">
        <v>11402</v>
      </c>
      <c r="F249" s="1" t="s">
        <v>372</v>
      </c>
      <c r="G249" s="1">
        <v>99.81</v>
      </c>
    </row>
    <row r="250" spans="1:7" ht="15.6" x14ac:dyDescent="0.3">
      <c r="A250" s="24" t="s">
        <v>951</v>
      </c>
      <c r="B250" s="24" t="s">
        <v>1430</v>
      </c>
      <c r="C250" s="24" t="s">
        <v>1431</v>
      </c>
      <c r="D250" s="25">
        <v>99.22</v>
      </c>
      <c r="E250" s="1">
        <v>12101</v>
      </c>
      <c r="F250" s="1" t="s">
        <v>380</v>
      </c>
      <c r="G250" s="1">
        <v>99.22</v>
      </c>
    </row>
    <row r="251" spans="1:7" ht="15.6" x14ac:dyDescent="0.3">
      <c r="A251" s="24" t="s">
        <v>951</v>
      </c>
      <c r="B251" s="24" t="s">
        <v>1208</v>
      </c>
      <c r="C251" s="24" t="s">
        <v>1209</v>
      </c>
      <c r="D251" s="25">
        <v>79.989999999999995</v>
      </c>
      <c r="E251" s="1">
        <v>12102</v>
      </c>
      <c r="F251" s="1" t="s">
        <v>376</v>
      </c>
      <c r="G251" s="1">
        <v>79.989999999999995</v>
      </c>
    </row>
    <row r="252" spans="1:7" ht="15.6" x14ac:dyDescent="0.3">
      <c r="A252" s="24" t="s">
        <v>951</v>
      </c>
      <c r="B252" s="24" t="s">
        <v>1502</v>
      </c>
      <c r="C252" s="24" t="s">
        <v>1503</v>
      </c>
      <c r="D252" s="25">
        <v>95.46</v>
      </c>
      <c r="E252" s="1">
        <v>12103</v>
      </c>
      <c r="F252" s="1" t="s">
        <v>381</v>
      </c>
      <c r="G252" s="1">
        <v>95.46</v>
      </c>
    </row>
    <row r="253" spans="1:7" ht="15.6" x14ac:dyDescent="0.3">
      <c r="A253" s="24" t="s">
        <v>951</v>
      </c>
      <c r="B253" s="24" t="s">
        <v>1526</v>
      </c>
      <c r="C253" s="24" t="s">
        <v>1527</v>
      </c>
      <c r="D253" s="25">
        <v>93.2</v>
      </c>
      <c r="E253" s="1">
        <v>12104</v>
      </c>
      <c r="F253" s="1" t="s">
        <v>382</v>
      </c>
      <c r="G253" s="1">
        <v>93.2</v>
      </c>
    </row>
    <row r="254" spans="1:7" ht="15.6" x14ac:dyDescent="0.3">
      <c r="A254" s="24" t="s">
        <v>951</v>
      </c>
      <c r="B254" s="24" t="s">
        <v>982</v>
      </c>
      <c r="C254" s="24" t="s">
        <v>983</v>
      </c>
      <c r="D254" s="25">
        <v>80.17</v>
      </c>
      <c r="E254" s="1">
        <v>12201</v>
      </c>
      <c r="F254" s="1" t="s">
        <v>375</v>
      </c>
      <c r="G254" s="1">
        <v>80.17</v>
      </c>
    </row>
    <row r="255" spans="1:7" ht="15.6" x14ac:dyDescent="0.3">
      <c r="A255" s="24" t="s">
        <v>951</v>
      </c>
      <c r="B255" s="24" t="s">
        <v>1398</v>
      </c>
      <c r="C255" s="24" t="s">
        <v>1399</v>
      </c>
      <c r="D255" s="25">
        <v>91.23</v>
      </c>
      <c r="E255" s="1">
        <v>12301</v>
      </c>
      <c r="F255" s="1" t="s">
        <v>378</v>
      </c>
      <c r="G255" s="1">
        <v>91.23</v>
      </c>
    </row>
    <row r="256" spans="1:7" ht="15.6" x14ac:dyDescent="0.3">
      <c r="A256" s="24" t="s">
        <v>951</v>
      </c>
      <c r="B256" s="24" t="s">
        <v>1402</v>
      </c>
      <c r="C256" s="24" t="s">
        <v>1403</v>
      </c>
      <c r="D256" s="25">
        <v>77.709999999999994</v>
      </c>
      <c r="E256" s="1">
        <v>12302</v>
      </c>
      <c r="F256" s="1" t="s">
        <v>379</v>
      </c>
      <c r="G256" s="1">
        <v>77.709999999999994</v>
      </c>
    </row>
    <row r="257" spans="1:7" ht="15.6" x14ac:dyDescent="0.3">
      <c r="A257" s="24" t="s">
        <v>951</v>
      </c>
      <c r="B257" s="24" t="s">
        <v>1590</v>
      </c>
      <c r="C257" s="24" t="s">
        <v>1591</v>
      </c>
      <c r="D257" s="25">
        <v>84.45</v>
      </c>
      <c r="E257" s="1">
        <v>12303</v>
      </c>
      <c r="F257" s="1" t="s">
        <v>383</v>
      </c>
      <c r="G257" s="1">
        <v>84.45</v>
      </c>
    </row>
    <row r="258" spans="1:7" ht="15.6" x14ac:dyDescent="0.3">
      <c r="A258" s="24" t="s">
        <v>951</v>
      </c>
      <c r="B258" s="24" t="s">
        <v>1418</v>
      </c>
      <c r="C258" s="24" t="s">
        <v>1419</v>
      </c>
      <c r="D258" s="25">
        <v>98.44</v>
      </c>
      <c r="E258" s="1">
        <v>12401</v>
      </c>
      <c r="F258" s="1" t="s">
        <v>377</v>
      </c>
      <c r="G258" s="1">
        <v>98.44</v>
      </c>
    </row>
    <row r="259" spans="1:7" ht="15.6" x14ac:dyDescent="0.3">
      <c r="A259" s="24" t="s">
        <v>951</v>
      </c>
      <c r="B259" s="24" t="s">
        <v>1600</v>
      </c>
      <c r="C259" s="24" t="s">
        <v>1601</v>
      </c>
      <c r="D259" s="25">
        <v>99.47</v>
      </c>
      <c r="E259" s="1">
        <v>12402</v>
      </c>
      <c r="F259" s="1" t="s">
        <v>384</v>
      </c>
      <c r="G259" s="1">
        <v>99.47</v>
      </c>
    </row>
    <row r="260" spans="1:7" ht="15.6" x14ac:dyDescent="0.3">
      <c r="A260" s="24" t="s">
        <v>951</v>
      </c>
      <c r="B260" s="24" t="s">
        <v>1566</v>
      </c>
      <c r="C260" s="24" t="s">
        <v>1567</v>
      </c>
      <c r="D260" s="25">
        <v>97.05</v>
      </c>
      <c r="E260" s="1">
        <v>13101</v>
      </c>
      <c r="F260" s="1" t="s">
        <v>160</v>
      </c>
      <c r="G260" s="1">
        <v>97.05</v>
      </c>
    </row>
    <row r="261" spans="1:7" ht="15.6" x14ac:dyDescent="0.3">
      <c r="A261" s="24" t="s">
        <v>951</v>
      </c>
      <c r="B261" s="24" t="s">
        <v>1016</v>
      </c>
      <c r="C261" s="24" t="s">
        <v>1017</v>
      </c>
      <c r="D261" s="25">
        <v>96.06</v>
      </c>
      <c r="E261" s="1">
        <v>13102</v>
      </c>
      <c r="F261" s="1" t="s">
        <v>116</v>
      </c>
      <c r="G261" s="1">
        <v>96.06</v>
      </c>
    </row>
    <row r="262" spans="1:7" ht="15.6" x14ac:dyDescent="0.3">
      <c r="A262" s="24" t="s">
        <v>951</v>
      </c>
      <c r="B262" s="24" t="s">
        <v>1018</v>
      </c>
      <c r="C262" s="24" t="s">
        <v>1019</v>
      </c>
      <c r="D262" s="25">
        <v>91.78</v>
      </c>
      <c r="E262" s="1">
        <v>13103</v>
      </c>
      <c r="F262" s="1" t="s">
        <v>117</v>
      </c>
      <c r="G262" s="1">
        <v>91.78</v>
      </c>
    </row>
    <row r="263" spans="1:7" ht="15.6" x14ac:dyDescent="0.3">
      <c r="A263" s="24" t="s">
        <v>951</v>
      </c>
      <c r="B263" s="24" t="s">
        <v>1072</v>
      </c>
      <c r="C263" s="24" t="s">
        <v>1073</v>
      </c>
      <c r="D263" s="25">
        <v>94.26</v>
      </c>
      <c r="E263" s="1">
        <v>13104</v>
      </c>
      <c r="F263" s="1" t="s">
        <v>119</v>
      </c>
      <c r="G263" s="1">
        <v>94.26</v>
      </c>
    </row>
    <row r="264" spans="1:7" ht="15.6" x14ac:dyDescent="0.3">
      <c r="A264" s="24" t="s">
        <v>951</v>
      </c>
      <c r="B264" s="24" t="s">
        <v>1112</v>
      </c>
      <c r="C264" s="24" t="s">
        <v>1113</v>
      </c>
      <c r="D264" s="25">
        <v>95.8</v>
      </c>
      <c r="E264" s="1">
        <v>13105</v>
      </c>
      <c r="F264" s="1" t="s">
        <v>121</v>
      </c>
      <c r="G264" s="1">
        <v>95.8</v>
      </c>
    </row>
    <row r="265" spans="1:7" ht="15.6" x14ac:dyDescent="0.3">
      <c r="A265" s="24" t="s">
        <v>951</v>
      </c>
      <c r="B265" s="24" t="s">
        <v>1126</v>
      </c>
      <c r="C265" s="24" t="s">
        <v>1127</v>
      </c>
      <c r="D265" s="25">
        <v>87.56</v>
      </c>
      <c r="E265" s="1">
        <v>13106</v>
      </c>
      <c r="F265" s="1" t="s">
        <v>1643</v>
      </c>
      <c r="G265" s="1">
        <v>87.56</v>
      </c>
    </row>
    <row r="266" spans="1:7" ht="15.6" x14ac:dyDescent="0.3">
      <c r="A266" s="24" t="s">
        <v>951</v>
      </c>
      <c r="B266" s="24" t="s">
        <v>1166</v>
      </c>
      <c r="C266" s="24" t="s">
        <v>1167</v>
      </c>
      <c r="D266" s="25">
        <v>100</v>
      </c>
      <c r="E266" s="1">
        <v>13107</v>
      </c>
      <c r="F266" s="1" t="s">
        <v>124</v>
      </c>
      <c r="G266" s="1">
        <v>100</v>
      </c>
    </row>
    <row r="267" spans="1:7" ht="15.6" x14ac:dyDescent="0.3">
      <c r="A267" s="24" t="s">
        <v>951</v>
      </c>
      <c r="B267" s="24" t="s">
        <v>1170</v>
      </c>
      <c r="C267" s="24" t="s">
        <v>1171</v>
      </c>
      <c r="D267" s="25">
        <v>52.39</v>
      </c>
      <c r="E267" s="1">
        <v>13108</v>
      </c>
      <c r="F267" s="1" t="s">
        <v>125</v>
      </c>
      <c r="G267" s="1">
        <v>52.39</v>
      </c>
    </row>
    <row r="268" spans="1:7" ht="15.6" x14ac:dyDescent="0.3">
      <c r="A268" s="24" t="s">
        <v>951</v>
      </c>
      <c r="B268" s="24" t="s">
        <v>1182</v>
      </c>
      <c r="C268" s="24" t="s">
        <v>1183</v>
      </c>
      <c r="D268" s="25">
        <v>94.46</v>
      </c>
      <c r="E268" s="1">
        <v>13109</v>
      </c>
      <c r="F268" s="1" t="s">
        <v>1645</v>
      </c>
      <c r="G268" s="1">
        <v>94.46</v>
      </c>
    </row>
    <row r="269" spans="1:7" ht="15.6" x14ac:dyDescent="0.3">
      <c r="A269" s="24" t="s">
        <v>951</v>
      </c>
      <c r="B269" s="24" t="s">
        <v>1188</v>
      </c>
      <c r="C269" s="24" t="s">
        <v>1189</v>
      </c>
      <c r="D269" s="25">
        <v>99.89</v>
      </c>
      <c r="E269" s="1">
        <v>13110</v>
      </c>
      <c r="F269" s="1" t="s">
        <v>1648</v>
      </c>
      <c r="G269" s="1">
        <v>99.89</v>
      </c>
    </row>
    <row r="270" spans="1:7" ht="15.6" x14ac:dyDescent="0.3">
      <c r="A270" s="24" t="s">
        <v>951</v>
      </c>
      <c r="B270" s="24" t="s">
        <v>1190</v>
      </c>
      <c r="C270" s="24" t="s">
        <v>1191</v>
      </c>
      <c r="D270" s="25">
        <v>98.23</v>
      </c>
      <c r="E270" s="1">
        <v>13111</v>
      </c>
      <c r="F270" s="1" t="s">
        <v>1649</v>
      </c>
      <c r="G270" s="1">
        <v>98.23</v>
      </c>
    </row>
    <row r="271" spans="1:7" ht="15.6" x14ac:dyDescent="0.3">
      <c r="A271" s="24" t="s">
        <v>951</v>
      </c>
      <c r="B271" s="24" t="s">
        <v>1196</v>
      </c>
      <c r="C271" s="24" t="s">
        <v>1197</v>
      </c>
      <c r="D271" s="25">
        <v>92.76</v>
      </c>
      <c r="E271" s="1">
        <v>13112</v>
      </c>
      <c r="F271" s="1" t="s">
        <v>1652</v>
      </c>
      <c r="G271" s="1">
        <v>92.76</v>
      </c>
    </row>
    <row r="272" spans="1:7" ht="15.6" x14ac:dyDescent="0.3">
      <c r="A272" s="24" t="s">
        <v>951</v>
      </c>
      <c r="B272" s="24" t="s">
        <v>1198</v>
      </c>
      <c r="C272" s="24" t="s">
        <v>1199</v>
      </c>
      <c r="D272" s="25">
        <v>92.84</v>
      </c>
      <c r="E272" s="1">
        <v>13113</v>
      </c>
      <c r="F272" s="1" t="s">
        <v>1653</v>
      </c>
      <c r="G272" s="1">
        <v>92.84</v>
      </c>
    </row>
    <row r="273" spans="1:7" ht="15.6" x14ac:dyDescent="0.3">
      <c r="A273" s="24" t="s">
        <v>951</v>
      </c>
      <c r="B273" s="24" t="s">
        <v>1218</v>
      </c>
      <c r="C273" s="24" t="s">
        <v>1219</v>
      </c>
      <c r="D273" s="25">
        <v>99.76</v>
      </c>
      <c r="E273" s="1">
        <v>13114</v>
      </c>
      <c r="F273" s="1" t="s">
        <v>133</v>
      </c>
      <c r="G273" s="1">
        <v>99.76</v>
      </c>
    </row>
    <row r="274" spans="1:7" ht="15.6" x14ac:dyDescent="0.3">
      <c r="A274" s="24" t="s">
        <v>951</v>
      </c>
      <c r="B274" s="24" t="s">
        <v>1236</v>
      </c>
      <c r="C274" s="24" t="s">
        <v>1237</v>
      </c>
      <c r="D274" s="25">
        <v>100</v>
      </c>
      <c r="E274" s="1">
        <v>13115</v>
      </c>
      <c r="F274" s="1" t="s">
        <v>134</v>
      </c>
      <c r="G274" s="1">
        <v>100</v>
      </c>
    </row>
    <row r="275" spans="1:7" ht="15.6" x14ac:dyDescent="0.3">
      <c r="A275" s="24" t="s">
        <v>951</v>
      </c>
      <c r="B275" s="24" t="s">
        <v>1238</v>
      </c>
      <c r="C275" s="24" t="s">
        <v>1239</v>
      </c>
      <c r="D275" s="25">
        <v>100</v>
      </c>
      <c r="E275" s="1">
        <v>13116</v>
      </c>
      <c r="F275" s="1" t="s">
        <v>135</v>
      </c>
      <c r="G275" s="1">
        <v>100</v>
      </c>
    </row>
    <row r="276" spans="1:7" ht="15.6" x14ac:dyDescent="0.3">
      <c r="A276" s="24" t="s">
        <v>951</v>
      </c>
      <c r="B276" s="24" t="s">
        <v>1240</v>
      </c>
      <c r="C276" s="24" t="s">
        <v>1241</v>
      </c>
      <c r="D276" s="25">
        <v>99.3</v>
      </c>
      <c r="E276" s="1">
        <v>13117</v>
      </c>
      <c r="F276" s="1" t="s">
        <v>136</v>
      </c>
      <c r="G276" s="1">
        <v>99.3</v>
      </c>
    </row>
    <row r="277" spans="1:7" ht="15.6" x14ac:dyDescent="0.3">
      <c r="A277" s="24" t="s">
        <v>951</v>
      </c>
      <c r="B277" s="24" t="s">
        <v>1270</v>
      </c>
      <c r="C277" s="24" t="s">
        <v>1271</v>
      </c>
      <c r="D277" s="25">
        <v>93.19</v>
      </c>
      <c r="E277" s="1">
        <v>13118</v>
      </c>
      <c r="F277" s="1" t="s">
        <v>137</v>
      </c>
      <c r="G277" s="1">
        <v>93.19</v>
      </c>
    </row>
    <row r="278" spans="1:7" ht="15.6" x14ac:dyDescent="0.3">
      <c r="A278" s="24" t="s">
        <v>951</v>
      </c>
      <c r="B278" s="24" t="s">
        <v>1274</v>
      </c>
      <c r="C278" s="24" t="s">
        <v>1275</v>
      </c>
      <c r="D278" s="25">
        <v>99.96</v>
      </c>
      <c r="E278" s="1">
        <v>13119</v>
      </c>
      <c r="F278" s="1" t="s">
        <v>138</v>
      </c>
      <c r="G278" s="1">
        <v>99.96</v>
      </c>
    </row>
    <row r="279" spans="1:7" ht="15.6" x14ac:dyDescent="0.3">
      <c r="A279" s="24" t="s">
        <v>951</v>
      </c>
      <c r="B279" s="24" t="s">
        <v>1320</v>
      </c>
      <c r="C279" s="24" t="s">
        <v>1321</v>
      </c>
      <c r="D279" s="25">
        <v>98.58</v>
      </c>
      <c r="E279" s="1">
        <v>13120</v>
      </c>
      <c r="F279" s="1" t="s">
        <v>164</v>
      </c>
      <c r="G279" s="1">
        <v>98.58</v>
      </c>
    </row>
    <row r="280" spans="1:7" ht="15.6" x14ac:dyDescent="0.3">
      <c r="A280" s="24" t="s">
        <v>951</v>
      </c>
      <c r="B280" s="24" t="s">
        <v>1358</v>
      </c>
      <c r="C280" s="24" t="s">
        <v>1359</v>
      </c>
      <c r="D280" s="25">
        <v>99.32</v>
      </c>
      <c r="E280" s="1">
        <v>13121</v>
      </c>
      <c r="F280" s="1" t="s">
        <v>143</v>
      </c>
      <c r="G280" s="1">
        <v>99.32</v>
      </c>
    </row>
    <row r="281" spans="1:7" ht="15.6" x14ac:dyDescent="0.3">
      <c r="A281" s="24" t="s">
        <v>951</v>
      </c>
      <c r="B281" s="24" t="s">
        <v>1372</v>
      </c>
      <c r="C281" s="24" t="s">
        <v>1373</v>
      </c>
      <c r="D281" s="25">
        <v>100</v>
      </c>
      <c r="E281" s="1">
        <v>13122</v>
      </c>
      <c r="F281" s="1" t="s">
        <v>145</v>
      </c>
      <c r="G281" s="1">
        <v>100</v>
      </c>
    </row>
    <row r="282" spans="1:7" ht="15.6" x14ac:dyDescent="0.3">
      <c r="A282" s="24" t="s">
        <v>951</v>
      </c>
      <c r="B282" s="24" t="s">
        <v>1404</v>
      </c>
      <c r="C282" s="24" t="s">
        <v>1405</v>
      </c>
      <c r="D282" s="25">
        <v>100</v>
      </c>
      <c r="E282" s="1">
        <v>13123</v>
      </c>
      <c r="F282" s="1" t="s">
        <v>147</v>
      </c>
      <c r="G282" s="1">
        <v>100</v>
      </c>
    </row>
    <row r="283" spans="1:7" ht="15.6" x14ac:dyDescent="0.3">
      <c r="A283" s="24" t="s">
        <v>951</v>
      </c>
      <c r="B283" s="24" t="s">
        <v>1410</v>
      </c>
      <c r="C283" s="24" t="s">
        <v>1411</v>
      </c>
      <c r="D283" s="25">
        <v>99.63</v>
      </c>
      <c r="E283" s="1">
        <v>13124</v>
      </c>
      <c r="F283" s="1" t="s">
        <v>148</v>
      </c>
      <c r="G283" s="1">
        <v>99.63</v>
      </c>
    </row>
    <row r="284" spans="1:7" ht="15.6" x14ac:dyDescent="0.3">
      <c r="A284" s="24" t="s">
        <v>951</v>
      </c>
      <c r="B284" s="24" t="s">
        <v>1452</v>
      </c>
      <c r="C284" s="24" t="s">
        <v>1453</v>
      </c>
      <c r="D284" s="25">
        <v>98.44</v>
      </c>
      <c r="E284" s="1">
        <v>13125</v>
      </c>
      <c r="F284" s="1" t="s">
        <v>150</v>
      </c>
      <c r="G284" s="1">
        <v>98.44</v>
      </c>
    </row>
    <row r="285" spans="1:7" ht="15.6" x14ac:dyDescent="0.3">
      <c r="A285" s="24" t="s">
        <v>951</v>
      </c>
      <c r="B285" s="24" t="s">
        <v>1466</v>
      </c>
      <c r="C285" s="24" t="s">
        <v>1467</v>
      </c>
      <c r="D285" s="25">
        <v>93.23</v>
      </c>
      <c r="E285" s="1">
        <v>13126</v>
      </c>
      <c r="F285" s="1" t="s">
        <v>151</v>
      </c>
      <c r="G285" s="1">
        <v>93.23</v>
      </c>
    </row>
    <row r="286" spans="1:7" ht="15.6" x14ac:dyDescent="0.3">
      <c r="A286" s="24" t="s">
        <v>951</v>
      </c>
      <c r="B286" s="24" t="s">
        <v>1478</v>
      </c>
      <c r="C286" s="24" t="s">
        <v>1479</v>
      </c>
      <c r="D286" s="25">
        <v>99.48</v>
      </c>
      <c r="E286" s="1">
        <v>13127</v>
      </c>
      <c r="F286" s="1" t="s">
        <v>152</v>
      </c>
      <c r="G286" s="1">
        <v>99.48</v>
      </c>
    </row>
    <row r="287" spans="1:7" ht="15.6" x14ac:dyDescent="0.3">
      <c r="A287" s="24" t="s">
        <v>951</v>
      </c>
      <c r="B287" s="24" t="s">
        <v>1482</v>
      </c>
      <c r="C287" s="24" t="s">
        <v>1483</v>
      </c>
      <c r="D287" s="25">
        <v>94.55</v>
      </c>
      <c r="E287" s="1">
        <v>13128</v>
      </c>
      <c r="F287" s="1" t="s">
        <v>153</v>
      </c>
      <c r="G287" s="1">
        <v>94.55</v>
      </c>
    </row>
    <row r="288" spans="1:7" ht="15.6" x14ac:dyDescent="0.3">
      <c r="A288" s="24" t="s">
        <v>951</v>
      </c>
      <c r="B288" s="24" t="s">
        <v>1532</v>
      </c>
      <c r="C288" s="24" t="s">
        <v>1533</v>
      </c>
      <c r="D288" s="25">
        <v>99.36</v>
      </c>
      <c r="E288" s="1">
        <v>13129</v>
      </c>
      <c r="F288" s="1" t="s">
        <v>155</v>
      </c>
      <c r="G288" s="1">
        <v>99.36</v>
      </c>
    </row>
    <row r="289" spans="1:7" ht="15.6" x14ac:dyDescent="0.3">
      <c r="A289" s="24" t="s">
        <v>951</v>
      </c>
      <c r="B289" s="24" t="s">
        <v>1538</v>
      </c>
      <c r="C289" s="24" t="s">
        <v>1539</v>
      </c>
      <c r="D289" s="25">
        <v>97.31</v>
      </c>
      <c r="E289" s="1">
        <v>13130</v>
      </c>
      <c r="F289" s="1" t="s">
        <v>157</v>
      </c>
      <c r="G289" s="1">
        <v>97.31</v>
      </c>
    </row>
    <row r="290" spans="1:7" ht="15.6" x14ac:dyDescent="0.3">
      <c r="A290" s="24" t="s">
        <v>951</v>
      </c>
      <c r="B290" s="24" t="s">
        <v>1552</v>
      </c>
      <c r="C290" s="24" t="s">
        <v>1553</v>
      </c>
      <c r="D290" s="25">
        <v>89.43</v>
      </c>
      <c r="E290" s="1">
        <v>13131</v>
      </c>
      <c r="F290" s="1" t="s">
        <v>159</v>
      </c>
      <c r="G290" s="1">
        <v>89.43</v>
      </c>
    </row>
    <row r="291" spans="1:7" ht="15.6" x14ac:dyDescent="0.3">
      <c r="A291" s="24" t="s">
        <v>951</v>
      </c>
      <c r="B291" s="24" t="s">
        <v>1632</v>
      </c>
      <c r="C291" s="24" t="s">
        <v>1633</v>
      </c>
      <c r="D291" s="25">
        <v>99.86</v>
      </c>
      <c r="E291" s="1">
        <v>13132</v>
      </c>
      <c r="F291" s="1" t="s">
        <v>163</v>
      </c>
      <c r="G291" s="1">
        <v>99.86</v>
      </c>
    </row>
    <row r="292" spans="1:7" ht="15.6" x14ac:dyDescent="0.3">
      <c r="A292" s="24" t="s">
        <v>951</v>
      </c>
      <c r="B292" s="24" t="s">
        <v>1412</v>
      </c>
      <c r="C292" s="24" t="s">
        <v>1413</v>
      </c>
      <c r="D292" s="25">
        <v>84.93</v>
      </c>
      <c r="E292" s="1">
        <v>13201</v>
      </c>
      <c r="F292" s="1" t="s">
        <v>149</v>
      </c>
      <c r="G292" s="1">
        <v>84.93</v>
      </c>
    </row>
    <row r="293" spans="1:7" ht="15.6" x14ac:dyDescent="0.3">
      <c r="A293" s="24" t="s">
        <v>951</v>
      </c>
      <c r="B293" s="24" t="s">
        <v>1390</v>
      </c>
      <c r="C293" s="24" t="s">
        <v>1391</v>
      </c>
      <c r="D293" s="25">
        <v>88.27</v>
      </c>
      <c r="E293" s="1">
        <v>13202</v>
      </c>
      <c r="F293" s="1" t="s">
        <v>146</v>
      </c>
      <c r="G293" s="1">
        <v>88.27</v>
      </c>
    </row>
    <row r="294" spans="1:7" ht="15.6" x14ac:dyDescent="0.3">
      <c r="A294" s="24" t="s">
        <v>951</v>
      </c>
      <c r="B294" s="24" t="s">
        <v>1534</v>
      </c>
      <c r="C294" s="24" t="s">
        <v>1535</v>
      </c>
      <c r="D294" s="25">
        <v>78.94</v>
      </c>
      <c r="E294" s="1">
        <v>13203</v>
      </c>
      <c r="F294" s="1" t="s">
        <v>156</v>
      </c>
      <c r="G294" s="1">
        <v>78.94</v>
      </c>
    </row>
    <row r="295" spans="1:7" ht="15.6" x14ac:dyDescent="0.3">
      <c r="A295" s="24" t="s">
        <v>951</v>
      </c>
      <c r="B295" s="24" t="s">
        <v>1062</v>
      </c>
      <c r="C295" s="24" t="s">
        <v>1063</v>
      </c>
      <c r="D295" s="25">
        <v>100</v>
      </c>
      <c r="E295" s="1">
        <v>13301</v>
      </c>
      <c r="F295" s="1" t="s">
        <v>118</v>
      </c>
      <c r="G295" s="1">
        <v>100</v>
      </c>
    </row>
    <row r="296" spans="1:7" ht="15.6" x14ac:dyDescent="0.3">
      <c r="A296" s="24" t="s">
        <v>951</v>
      </c>
      <c r="B296" s="24" t="s">
        <v>1212</v>
      </c>
      <c r="C296" s="24" t="s">
        <v>1213</v>
      </c>
      <c r="D296" s="25">
        <v>91.31</v>
      </c>
      <c r="E296" s="1">
        <v>13302</v>
      </c>
      <c r="F296" s="1" t="s">
        <v>132</v>
      </c>
      <c r="G296" s="1">
        <v>91.31</v>
      </c>
    </row>
    <row r="297" spans="1:7" ht="15.6" x14ac:dyDescent="0.3">
      <c r="A297" s="24" t="s">
        <v>951</v>
      </c>
      <c r="B297" s="24" t="s">
        <v>1588</v>
      </c>
      <c r="C297" s="24" t="s">
        <v>1589</v>
      </c>
      <c r="D297" s="25">
        <v>81.28</v>
      </c>
      <c r="E297" s="1">
        <v>13303</v>
      </c>
      <c r="F297" s="1" t="s">
        <v>1658</v>
      </c>
      <c r="G297" s="1">
        <v>81.28</v>
      </c>
    </row>
    <row r="298" spans="1:7" ht="15.6" x14ac:dyDescent="0.3">
      <c r="A298" s="24" t="s">
        <v>951</v>
      </c>
      <c r="B298" s="24" t="s">
        <v>1512</v>
      </c>
      <c r="C298" s="24" t="s">
        <v>1513</v>
      </c>
      <c r="D298" s="25">
        <v>96.25</v>
      </c>
      <c r="E298" s="1">
        <v>13401</v>
      </c>
      <c r="F298" s="1" t="s">
        <v>154</v>
      </c>
      <c r="G298" s="1">
        <v>96.25</v>
      </c>
    </row>
    <row r="299" spans="1:7" ht="15.6" x14ac:dyDescent="0.3">
      <c r="A299" s="24" t="s">
        <v>951</v>
      </c>
      <c r="B299" s="24" t="s">
        <v>976</v>
      </c>
      <c r="C299" s="24" t="s">
        <v>977</v>
      </c>
      <c r="D299" s="25">
        <v>87.4</v>
      </c>
      <c r="E299" s="1">
        <v>13402</v>
      </c>
      <c r="F299" s="1" t="s">
        <v>114</v>
      </c>
      <c r="G299" s="1">
        <v>87.4</v>
      </c>
    </row>
    <row r="300" spans="1:7" ht="15.6" x14ac:dyDescent="0.3">
      <c r="A300" s="24" t="s">
        <v>951</v>
      </c>
      <c r="B300" s="24" t="s">
        <v>992</v>
      </c>
      <c r="C300" s="24" t="s">
        <v>993</v>
      </c>
      <c r="D300" s="25">
        <v>98.46</v>
      </c>
      <c r="E300" s="1">
        <v>13403</v>
      </c>
      <c r="F300" s="1" t="s">
        <v>115</v>
      </c>
      <c r="G300" s="1">
        <v>98.46</v>
      </c>
    </row>
    <row r="301" spans="1:7" ht="15.6" x14ac:dyDescent="0.3">
      <c r="A301" s="24" t="s">
        <v>951</v>
      </c>
      <c r="B301" s="24" t="s">
        <v>1342</v>
      </c>
      <c r="C301" s="24" t="s">
        <v>1343</v>
      </c>
      <c r="D301" s="25">
        <v>63.95</v>
      </c>
      <c r="E301" s="1">
        <v>13404</v>
      </c>
      <c r="F301" s="1" t="s">
        <v>142</v>
      </c>
      <c r="G301" s="1">
        <v>63.95</v>
      </c>
    </row>
    <row r="302" spans="1:7" ht="15.6" x14ac:dyDescent="0.3">
      <c r="A302" s="24" t="s">
        <v>951</v>
      </c>
      <c r="B302" s="24" t="s">
        <v>1294</v>
      </c>
      <c r="C302" s="24" t="s">
        <v>1295</v>
      </c>
      <c r="D302" s="25">
        <v>89.16</v>
      </c>
      <c r="E302" s="1">
        <v>13501</v>
      </c>
      <c r="F302" s="1" t="s">
        <v>140</v>
      </c>
      <c r="G302" s="1">
        <v>89.16</v>
      </c>
    </row>
    <row r="303" spans="1:7" ht="15.6" x14ac:dyDescent="0.3">
      <c r="A303" s="24" t="s">
        <v>951</v>
      </c>
      <c r="B303" s="24" t="s">
        <v>954</v>
      </c>
      <c r="C303" s="24" t="s">
        <v>955</v>
      </c>
      <c r="D303" s="25">
        <v>94.35</v>
      </c>
      <c r="E303" s="1">
        <v>13502</v>
      </c>
      <c r="F303" s="1" t="s">
        <v>113</v>
      </c>
      <c r="G303" s="1">
        <v>94.35</v>
      </c>
    </row>
    <row r="304" spans="1:7" ht="15.6" x14ac:dyDescent="0.3">
      <c r="A304" s="24" t="s">
        <v>951</v>
      </c>
      <c r="B304" s="24" t="s">
        <v>1094</v>
      </c>
      <c r="C304" s="24" t="s">
        <v>1095</v>
      </c>
      <c r="D304" s="25">
        <v>99.81</v>
      </c>
      <c r="E304" s="1">
        <v>13503</v>
      </c>
      <c r="F304" s="1" t="s">
        <v>120</v>
      </c>
      <c r="G304" s="1">
        <v>99.81</v>
      </c>
    </row>
    <row r="305" spans="1:7" ht="15.6" x14ac:dyDescent="0.3">
      <c r="A305" s="24" t="s">
        <v>951</v>
      </c>
      <c r="B305" s="24" t="s">
        <v>1282</v>
      </c>
      <c r="C305" s="24" t="s">
        <v>1283</v>
      </c>
      <c r="D305" s="25">
        <v>96.47</v>
      </c>
      <c r="E305" s="1">
        <v>13504</v>
      </c>
      <c r="F305" s="1" t="s">
        <v>139</v>
      </c>
      <c r="G305" s="1">
        <v>96.47</v>
      </c>
    </row>
    <row r="306" spans="1:7" ht="15.6" x14ac:dyDescent="0.3">
      <c r="A306" s="24" t="s">
        <v>951</v>
      </c>
      <c r="B306" s="24" t="s">
        <v>1548</v>
      </c>
      <c r="C306" s="24" t="s">
        <v>1549</v>
      </c>
      <c r="D306" s="25">
        <v>99.63</v>
      </c>
      <c r="E306" s="1">
        <v>13505</v>
      </c>
      <c r="F306" s="1" t="s">
        <v>158</v>
      </c>
      <c r="G306" s="1">
        <v>99.63</v>
      </c>
    </row>
    <row r="307" spans="1:7" ht="15.6" x14ac:dyDescent="0.3">
      <c r="A307" s="24" t="s">
        <v>951</v>
      </c>
      <c r="B307" s="24" t="s">
        <v>1572</v>
      </c>
      <c r="C307" s="24" t="s">
        <v>1573</v>
      </c>
      <c r="D307" s="25">
        <v>95.67</v>
      </c>
      <c r="E307" s="1">
        <v>13601</v>
      </c>
      <c r="F307" s="1" t="s">
        <v>161</v>
      </c>
      <c r="G307" s="1">
        <v>95.67</v>
      </c>
    </row>
    <row r="308" spans="1:7" ht="15.6" x14ac:dyDescent="0.3">
      <c r="A308" s="24" t="s">
        <v>951</v>
      </c>
      <c r="B308" s="24" t="s">
        <v>1116</v>
      </c>
      <c r="C308" s="24" t="s">
        <v>1117</v>
      </c>
      <c r="D308" s="25">
        <v>86.51</v>
      </c>
      <c r="E308" s="1">
        <v>13602</v>
      </c>
      <c r="F308" s="1" t="s">
        <v>122</v>
      </c>
      <c r="G308" s="1">
        <v>86.51</v>
      </c>
    </row>
    <row r="309" spans="1:7" ht="15.6" x14ac:dyDescent="0.3">
      <c r="A309" s="24" t="s">
        <v>951</v>
      </c>
      <c r="B309" s="24" t="s">
        <v>1174</v>
      </c>
      <c r="C309" s="24" t="s">
        <v>1175</v>
      </c>
      <c r="D309" s="25">
        <v>99.63</v>
      </c>
      <c r="E309" s="1">
        <v>13603</v>
      </c>
      <c r="F309" s="1" t="s">
        <v>126</v>
      </c>
      <c r="G309" s="1">
        <v>99.63</v>
      </c>
    </row>
    <row r="310" spans="1:7" ht="15.6" x14ac:dyDescent="0.3">
      <c r="A310" s="24" t="s">
        <v>951</v>
      </c>
      <c r="B310" s="24" t="s">
        <v>1334</v>
      </c>
      <c r="C310" s="24" t="s">
        <v>1335</v>
      </c>
      <c r="D310" s="25">
        <v>92.06</v>
      </c>
      <c r="E310" s="1">
        <v>13604</v>
      </c>
      <c r="F310" s="1" t="s">
        <v>141</v>
      </c>
      <c r="G310" s="1">
        <v>92.06</v>
      </c>
    </row>
    <row r="311" spans="1:7" ht="15.6" x14ac:dyDescent="0.3">
      <c r="A311" s="24" t="s">
        <v>951</v>
      </c>
      <c r="B311" s="24" t="s">
        <v>1370</v>
      </c>
      <c r="C311" s="24" t="s">
        <v>1371</v>
      </c>
      <c r="D311" s="25">
        <v>91.47</v>
      </c>
      <c r="E311" s="1">
        <v>13605</v>
      </c>
      <c r="F311" s="1" t="s">
        <v>144</v>
      </c>
      <c r="G311" s="1">
        <v>91.47</v>
      </c>
    </row>
    <row r="312" spans="1:7" ht="15.6" x14ac:dyDescent="0.3">
      <c r="A312" s="24" t="s">
        <v>951</v>
      </c>
      <c r="B312" s="24" t="s">
        <v>1610</v>
      </c>
      <c r="C312" s="24" t="s">
        <v>1611</v>
      </c>
      <c r="D312" s="25">
        <v>96</v>
      </c>
      <c r="E312" s="1">
        <v>14101</v>
      </c>
      <c r="F312" s="1" t="s">
        <v>362</v>
      </c>
      <c r="G312" s="1">
        <v>96</v>
      </c>
    </row>
    <row r="313" spans="1:7" ht="15.6" x14ac:dyDescent="0.3">
      <c r="A313" s="24" t="s">
        <v>951</v>
      </c>
      <c r="B313" s="24" t="s">
        <v>1086</v>
      </c>
      <c r="C313" s="24" t="s">
        <v>1087</v>
      </c>
      <c r="D313" s="25">
        <v>93.75</v>
      </c>
      <c r="E313" s="1">
        <v>14102</v>
      </c>
      <c r="F313" s="1" t="s">
        <v>351</v>
      </c>
      <c r="G313" s="1">
        <v>93.75</v>
      </c>
    </row>
    <row r="314" spans="1:7" ht="15.6" x14ac:dyDescent="0.3">
      <c r="A314" s="24" t="s">
        <v>951</v>
      </c>
      <c r="B314" s="24" t="s">
        <v>1214</v>
      </c>
      <c r="C314" s="24" t="s">
        <v>1215</v>
      </c>
      <c r="D314" s="25">
        <v>89.28</v>
      </c>
      <c r="E314" s="1">
        <v>14103</v>
      </c>
      <c r="F314" s="1" t="s">
        <v>355</v>
      </c>
      <c r="G314" s="1">
        <v>89.28</v>
      </c>
    </row>
    <row r="315" spans="1:7" ht="15.6" x14ac:dyDescent="0.3">
      <c r="A315" s="24" t="s">
        <v>951</v>
      </c>
      <c r="B315" s="24" t="s">
        <v>1256</v>
      </c>
      <c r="C315" s="24" t="s">
        <v>1257</v>
      </c>
      <c r="D315" s="25">
        <v>91.44</v>
      </c>
      <c r="E315" s="1">
        <v>14104</v>
      </c>
      <c r="F315" s="1" t="s">
        <v>356</v>
      </c>
      <c r="G315" s="1">
        <v>91.44</v>
      </c>
    </row>
    <row r="316" spans="1:7" ht="15.6" x14ac:dyDescent="0.3">
      <c r="A316" s="24" t="s">
        <v>951</v>
      </c>
      <c r="B316" s="24" t="s">
        <v>1272</v>
      </c>
      <c r="C316" s="24" t="s">
        <v>1273</v>
      </c>
      <c r="D316" s="25">
        <v>95.71</v>
      </c>
      <c r="E316" s="1">
        <v>14105</v>
      </c>
      <c r="F316" s="1" t="s">
        <v>358</v>
      </c>
      <c r="G316" s="1">
        <v>95.71</v>
      </c>
    </row>
    <row r="317" spans="1:7" ht="15.6" x14ac:dyDescent="0.3">
      <c r="A317" s="24" t="s">
        <v>951</v>
      </c>
      <c r="B317" s="24" t="s">
        <v>1284</v>
      </c>
      <c r="C317" s="24" t="s">
        <v>1285</v>
      </c>
      <c r="D317" s="25">
        <v>92.58</v>
      </c>
      <c r="E317" s="1">
        <v>14106</v>
      </c>
      <c r="F317" s="1" t="s">
        <v>357</v>
      </c>
      <c r="G317" s="1">
        <v>92.58</v>
      </c>
    </row>
    <row r="318" spans="1:7" ht="15.6" x14ac:dyDescent="0.3">
      <c r="A318" s="24" t="s">
        <v>951</v>
      </c>
      <c r="B318" s="24" t="s">
        <v>1340</v>
      </c>
      <c r="C318" s="24" t="s">
        <v>1341</v>
      </c>
      <c r="D318" s="25">
        <v>83.54</v>
      </c>
      <c r="E318" s="1">
        <v>14107</v>
      </c>
      <c r="F318" s="1" t="s">
        <v>359</v>
      </c>
      <c r="G318" s="1">
        <v>83.54</v>
      </c>
    </row>
    <row r="319" spans="1:7" ht="15.6" x14ac:dyDescent="0.3">
      <c r="A319" s="24" t="s">
        <v>951</v>
      </c>
      <c r="B319" s="24" t="s">
        <v>1348</v>
      </c>
      <c r="C319" s="24" t="s">
        <v>1349</v>
      </c>
      <c r="D319" s="25">
        <v>99.48</v>
      </c>
      <c r="E319" s="1">
        <v>14108</v>
      </c>
      <c r="F319" s="1" t="s">
        <v>360</v>
      </c>
      <c r="G319" s="1">
        <v>99.48</v>
      </c>
    </row>
    <row r="320" spans="1:7" ht="15.6" x14ac:dyDescent="0.3">
      <c r="A320" s="24" t="s">
        <v>951</v>
      </c>
      <c r="B320" s="24" t="s">
        <v>1202</v>
      </c>
      <c r="C320" s="24" t="s">
        <v>1203</v>
      </c>
      <c r="D320" s="25">
        <v>96.53</v>
      </c>
      <c r="E320" s="1">
        <v>14201</v>
      </c>
      <c r="F320" s="1" t="s">
        <v>1655</v>
      </c>
      <c r="G320" s="1">
        <v>96.53</v>
      </c>
    </row>
    <row r="321" spans="1:7" ht="15.6" x14ac:dyDescent="0.3">
      <c r="A321" s="24" t="s">
        <v>951</v>
      </c>
      <c r="B321" s="24" t="s">
        <v>1140</v>
      </c>
      <c r="C321" s="24" t="s">
        <v>1141</v>
      </c>
      <c r="D321" s="25">
        <v>85.44</v>
      </c>
      <c r="E321" s="1">
        <v>14202</v>
      </c>
      <c r="F321" s="1" t="s">
        <v>352</v>
      </c>
      <c r="G321" s="1">
        <v>85.44</v>
      </c>
    </row>
    <row r="322" spans="1:7" ht="15.6" x14ac:dyDescent="0.3">
      <c r="A322" s="24" t="s">
        <v>951</v>
      </c>
      <c r="B322" s="24" t="s">
        <v>1204</v>
      </c>
      <c r="C322" s="24" t="s">
        <v>1205</v>
      </c>
      <c r="D322" s="25">
        <v>99.28</v>
      </c>
      <c r="E322" s="1">
        <v>14203</v>
      </c>
      <c r="F322" s="1" t="s">
        <v>354</v>
      </c>
      <c r="G322" s="1">
        <v>99.28</v>
      </c>
    </row>
    <row r="323" spans="1:7" ht="15.6" x14ac:dyDescent="0.3">
      <c r="A323" s="24" t="s">
        <v>951</v>
      </c>
      <c r="B323" s="24" t="s">
        <v>1492</v>
      </c>
      <c r="C323" s="24" t="s">
        <v>1493</v>
      </c>
      <c r="D323" s="25">
        <v>94.82</v>
      </c>
      <c r="E323" s="1">
        <v>14204</v>
      </c>
      <c r="F323" s="1" t="s">
        <v>361</v>
      </c>
      <c r="G323" s="1">
        <v>94.82</v>
      </c>
    </row>
    <row r="324" spans="1:7" ht="15.6" x14ac:dyDescent="0.3">
      <c r="A324" s="24" t="s">
        <v>951</v>
      </c>
      <c r="B324" s="24" t="s">
        <v>974</v>
      </c>
      <c r="C324" s="24" t="s">
        <v>975</v>
      </c>
      <c r="D324" s="25">
        <v>93.3</v>
      </c>
      <c r="E324" s="1">
        <v>15101</v>
      </c>
      <c r="F324" s="1" t="s">
        <v>25</v>
      </c>
      <c r="G324" s="1">
        <v>93.3</v>
      </c>
    </row>
    <row r="325" spans="1:7" ht="15.6" x14ac:dyDescent="0.3">
      <c r="A325" s="24" t="s">
        <v>951</v>
      </c>
      <c r="B325" s="24" t="s">
        <v>996</v>
      </c>
      <c r="C325" s="24" t="s">
        <v>997</v>
      </c>
      <c r="D325" s="25">
        <v>52.88</v>
      </c>
      <c r="E325" s="1">
        <v>15102</v>
      </c>
      <c r="F325" s="1" t="s">
        <v>26</v>
      </c>
      <c r="G325" s="1">
        <v>52.88</v>
      </c>
    </row>
    <row r="326" spans="1:7" ht="15.6" x14ac:dyDescent="0.3">
      <c r="A326" s="24" t="s">
        <v>951</v>
      </c>
      <c r="B326" s="24" t="s">
        <v>1440</v>
      </c>
      <c r="C326" s="24" t="s">
        <v>1441</v>
      </c>
      <c r="D326" s="25">
        <v>55.89</v>
      </c>
      <c r="E326" s="1">
        <v>15201</v>
      </c>
      <c r="F326" s="1" t="s">
        <v>28</v>
      </c>
      <c r="G326" s="1">
        <v>55.89</v>
      </c>
    </row>
    <row r="327" spans="1:7" ht="15.6" x14ac:dyDescent="0.3">
      <c r="A327" s="24" t="s">
        <v>951</v>
      </c>
      <c r="B327" s="24" t="s">
        <v>1144</v>
      </c>
      <c r="C327" s="24" t="s">
        <v>1145</v>
      </c>
      <c r="D327" s="25">
        <v>86.65</v>
      </c>
      <c r="E327" s="1">
        <v>15202</v>
      </c>
      <c r="F327" s="1" t="s">
        <v>27</v>
      </c>
      <c r="G327" s="1">
        <v>86.65</v>
      </c>
    </row>
    <row r="328" spans="1:7" ht="15.6" x14ac:dyDescent="0.3">
      <c r="A328" s="24" t="s">
        <v>951</v>
      </c>
      <c r="B328" s="24" t="s">
        <v>1032</v>
      </c>
      <c r="C328" s="24" t="s">
        <v>1033</v>
      </c>
      <c r="D328" s="25">
        <v>97.17</v>
      </c>
      <c r="E328" s="1">
        <v>16101</v>
      </c>
      <c r="F328" s="1" t="s">
        <v>232</v>
      </c>
      <c r="G328" s="1">
        <v>97.17</v>
      </c>
    </row>
    <row r="329" spans="1:7" ht="15.6" x14ac:dyDescent="0.3">
      <c r="A329" s="24" t="s">
        <v>951</v>
      </c>
      <c r="B329" s="24" t="s">
        <v>978</v>
      </c>
      <c r="C329" s="24" t="s">
        <v>979</v>
      </c>
      <c r="D329" s="25">
        <v>89.91</v>
      </c>
      <c r="E329" s="1">
        <v>16102</v>
      </c>
      <c r="F329" s="1" t="s">
        <v>231</v>
      </c>
      <c r="G329" s="1">
        <v>89.91</v>
      </c>
    </row>
    <row r="330" spans="1:7" ht="15.6" x14ac:dyDescent="0.3">
      <c r="A330" s="24" t="s">
        <v>951</v>
      </c>
      <c r="B330" s="24" t="s">
        <v>1034</v>
      </c>
      <c r="C330" s="24" t="s">
        <v>1035</v>
      </c>
      <c r="D330" s="25">
        <v>80.69</v>
      </c>
      <c r="E330" s="1">
        <v>16103</v>
      </c>
      <c r="F330" s="1" t="s">
        <v>233</v>
      </c>
      <c r="G330" s="1">
        <v>80.69</v>
      </c>
    </row>
    <row r="331" spans="1:7" ht="15.6" x14ac:dyDescent="0.3">
      <c r="A331" s="24" t="s">
        <v>951</v>
      </c>
      <c r="B331" s="24" t="s">
        <v>1114</v>
      </c>
      <c r="C331" s="24" t="s">
        <v>1115</v>
      </c>
      <c r="D331" s="25">
        <v>98.93</v>
      </c>
      <c r="E331" s="1">
        <v>16104</v>
      </c>
      <c r="F331" s="1" t="s">
        <v>237</v>
      </c>
      <c r="G331" s="1">
        <v>98.93</v>
      </c>
    </row>
    <row r="332" spans="1:7" ht="15.6" x14ac:dyDescent="0.3">
      <c r="A332" s="24" t="s">
        <v>951</v>
      </c>
      <c r="B332" s="24" t="s">
        <v>1364</v>
      </c>
      <c r="C332" s="24" t="s">
        <v>1365</v>
      </c>
      <c r="D332" s="25">
        <v>81.2</v>
      </c>
      <c r="E332" s="1">
        <v>16105</v>
      </c>
      <c r="F332" s="1" t="s">
        <v>239</v>
      </c>
      <c r="G332" s="1">
        <v>81.2</v>
      </c>
    </row>
    <row r="333" spans="1:7" ht="15.6" x14ac:dyDescent="0.3">
      <c r="A333" s="24" t="s">
        <v>951</v>
      </c>
      <c r="B333" s="24" t="s">
        <v>1388</v>
      </c>
      <c r="C333" s="24" t="s">
        <v>1389</v>
      </c>
      <c r="D333" s="25">
        <v>94.28</v>
      </c>
      <c r="E333" s="1">
        <v>16106</v>
      </c>
      <c r="F333" s="1" t="s">
        <v>240</v>
      </c>
      <c r="G333" s="1">
        <v>94.28</v>
      </c>
    </row>
    <row r="334" spans="1:7" ht="15.6" x14ac:dyDescent="0.3">
      <c r="A334" s="24" t="s">
        <v>951</v>
      </c>
      <c r="B334" s="24" t="s">
        <v>1456</v>
      </c>
      <c r="C334" s="24" t="s">
        <v>1457</v>
      </c>
      <c r="D334" s="25">
        <v>80.48</v>
      </c>
      <c r="E334" s="1">
        <v>16107</v>
      </c>
      <c r="F334" s="1" t="s">
        <v>242</v>
      </c>
      <c r="G334" s="1">
        <v>80.48</v>
      </c>
    </row>
    <row r="335" spans="1:7" ht="15.6" x14ac:dyDescent="0.3">
      <c r="A335" s="24" t="s">
        <v>951</v>
      </c>
      <c r="B335" s="24" t="s">
        <v>1528</v>
      </c>
      <c r="C335" s="24" t="s">
        <v>1529</v>
      </c>
      <c r="D335" s="25">
        <v>78.34</v>
      </c>
      <c r="E335" s="1">
        <v>16108</v>
      </c>
      <c r="F335" s="1" t="s">
        <v>247</v>
      </c>
      <c r="G335" s="1">
        <v>78.34</v>
      </c>
    </row>
    <row r="336" spans="1:7" ht="15.6" x14ac:dyDescent="0.3">
      <c r="A336" s="24" t="s">
        <v>951</v>
      </c>
      <c r="B336" s="24" t="s">
        <v>1638</v>
      </c>
      <c r="C336" s="24" t="s">
        <v>1639</v>
      </c>
      <c r="D336" s="25">
        <v>66.5</v>
      </c>
      <c r="E336" s="1">
        <v>16109</v>
      </c>
      <c r="F336" s="1" t="s">
        <v>250</v>
      </c>
      <c r="G336" s="1">
        <v>66.5</v>
      </c>
    </row>
    <row r="337" spans="1:7" ht="15.6" x14ac:dyDescent="0.3">
      <c r="A337" s="24" t="s">
        <v>951</v>
      </c>
      <c r="B337" s="24" t="s">
        <v>1470</v>
      </c>
      <c r="C337" s="24" t="s">
        <v>1471</v>
      </c>
      <c r="D337" s="25">
        <v>90.11</v>
      </c>
      <c r="E337" s="1">
        <v>16201</v>
      </c>
      <c r="F337" s="1" t="s">
        <v>243</v>
      </c>
      <c r="G337" s="1">
        <v>90.11</v>
      </c>
    </row>
    <row r="338" spans="1:7" ht="15.6" x14ac:dyDescent="0.3">
      <c r="A338" s="24" t="s">
        <v>951</v>
      </c>
      <c r="B338" s="24" t="s">
        <v>1044</v>
      </c>
      <c r="C338" s="24" t="s">
        <v>1045</v>
      </c>
      <c r="D338" s="25">
        <v>99.03</v>
      </c>
      <c r="E338" s="1">
        <v>16202</v>
      </c>
      <c r="F338" s="1" t="s">
        <v>234</v>
      </c>
      <c r="G338" s="1">
        <v>99.03</v>
      </c>
    </row>
    <row r="339" spans="1:7" ht="15.6" x14ac:dyDescent="0.3">
      <c r="A339" s="24" t="s">
        <v>951</v>
      </c>
      <c r="B339" s="24" t="s">
        <v>1052</v>
      </c>
      <c r="C339" s="24" t="s">
        <v>1053</v>
      </c>
      <c r="D339" s="25">
        <v>97.83</v>
      </c>
      <c r="E339" s="1">
        <v>16203</v>
      </c>
      <c r="F339" s="1" t="s">
        <v>235</v>
      </c>
      <c r="G339" s="1">
        <v>97.83</v>
      </c>
    </row>
    <row r="340" spans="1:7" ht="15.6" x14ac:dyDescent="0.3">
      <c r="A340" s="24" t="s">
        <v>951</v>
      </c>
      <c r="B340" s="24" t="s">
        <v>1312</v>
      </c>
      <c r="C340" s="24" t="s">
        <v>1313</v>
      </c>
      <c r="D340" s="25">
        <v>55.56</v>
      </c>
      <c r="E340" s="1">
        <v>16204</v>
      </c>
      <c r="F340" s="1" t="s">
        <v>238</v>
      </c>
      <c r="G340" s="1">
        <v>55.56</v>
      </c>
    </row>
    <row r="341" spans="1:7" ht="15.6" x14ac:dyDescent="0.3">
      <c r="A341" s="24" t="s">
        <v>951</v>
      </c>
      <c r="B341" s="24" t="s">
        <v>1396</v>
      </c>
      <c r="C341" s="24" t="s">
        <v>1397</v>
      </c>
      <c r="D341" s="25">
        <v>99.81</v>
      </c>
      <c r="E341" s="1">
        <v>16205</v>
      </c>
      <c r="F341" s="1" t="s">
        <v>241</v>
      </c>
      <c r="G341" s="1">
        <v>99.81</v>
      </c>
    </row>
    <row r="342" spans="1:7" ht="15.6" x14ac:dyDescent="0.3">
      <c r="A342" s="24" t="s">
        <v>951</v>
      </c>
      <c r="B342" s="24" t="s">
        <v>1474</v>
      </c>
      <c r="C342" s="24" t="s">
        <v>1475</v>
      </c>
      <c r="D342" s="25">
        <v>98.01</v>
      </c>
      <c r="E342" s="1">
        <v>16206</v>
      </c>
      <c r="F342" s="1" t="s">
        <v>244</v>
      </c>
      <c r="G342" s="1">
        <v>98.01</v>
      </c>
    </row>
    <row r="343" spans="1:7" ht="15.6" x14ac:dyDescent="0.3">
      <c r="A343" s="24" t="s">
        <v>951</v>
      </c>
      <c r="B343" s="24" t="s">
        <v>1606</v>
      </c>
      <c r="C343" s="24" t="s">
        <v>1607</v>
      </c>
      <c r="D343" s="25">
        <v>78.56</v>
      </c>
      <c r="E343" s="1">
        <v>16207</v>
      </c>
      <c r="F343" s="1" t="s">
        <v>1659</v>
      </c>
      <c r="G343" s="1">
        <v>78.56</v>
      </c>
    </row>
    <row r="344" spans="1:7" ht="15.6" x14ac:dyDescent="0.3">
      <c r="A344" s="24" t="s">
        <v>951</v>
      </c>
      <c r="B344" s="24" t="s">
        <v>1514</v>
      </c>
      <c r="C344" s="24" t="s">
        <v>1515</v>
      </c>
      <c r="D344" s="25">
        <v>93.35</v>
      </c>
      <c r="E344" s="1">
        <v>16301</v>
      </c>
      <c r="F344" s="1" t="s">
        <v>245</v>
      </c>
      <c r="G344" s="1">
        <v>93.35</v>
      </c>
    </row>
    <row r="345" spans="1:7" ht="15.6" x14ac:dyDescent="0.3">
      <c r="A345" s="24" t="s">
        <v>951</v>
      </c>
      <c r="B345" s="24" t="s">
        <v>1054</v>
      </c>
      <c r="C345" s="24" t="s">
        <v>1055</v>
      </c>
      <c r="D345" s="25">
        <v>88.4</v>
      </c>
      <c r="E345" s="1">
        <v>16302</v>
      </c>
      <c r="F345" s="1" t="s">
        <v>236</v>
      </c>
      <c r="G345" s="1">
        <v>88.4</v>
      </c>
    </row>
    <row r="346" spans="1:7" ht="15.6" x14ac:dyDescent="0.3">
      <c r="A346" s="24" t="s">
        <v>951</v>
      </c>
      <c r="B346" s="24" t="s">
        <v>1318</v>
      </c>
      <c r="C346" s="24" t="s">
        <v>1319</v>
      </c>
      <c r="D346" s="25">
        <v>89.17</v>
      </c>
      <c r="E346" s="1">
        <v>16303</v>
      </c>
      <c r="F346" s="1" t="s">
        <v>251</v>
      </c>
      <c r="G346" s="1">
        <v>89.17</v>
      </c>
    </row>
    <row r="347" spans="1:7" ht="15.6" x14ac:dyDescent="0.3">
      <c r="A347" s="24" t="s">
        <v>951</v>
      </c>
      <c r="B347" s="24" t="s">
        <v>1520</v>
      </c>
      <c r="C347" s="24" t="s">
        <v>1521</v>
      </c>
      <c r="D347" s="25">
        <v>96.22</v>
      </c>
      <c r="E347" s="1">
        <v>16304</v>
      </c>
      <c r="F347" s="1" t="s">
        <v>246</v>
      </c>
      <c r="G347" s="1">
        <v>96.22</v>
      </c>
    </row>
    <row r="348" spans="1:7" ht="15.6" x14ac:dyDescent="0.3">
      <c r="A348" s="24" t="s">
        <v>951</v>
      </c>
      <c r="B348" s="24" t="s">
        <v>1540</v>
      </c>
      <c r="C348" s="24" t="s">
        <v>1541</v>
      </c>
      <c r="D348" s="25">
        <v>98.81</v>
      </c>
      <c r="E348" s="1">
        <v>16305</v>
      </c>
      <c r="F348" s="1" t="s">
        <v>248</v>
      </c>
      <c r="G348" s="1">
        <v>98.81</v>
      </c>
    </row>
  </sheetData>
  <sheetProtection algorithmName="SHA-512" hashValue="EFIXz2qmDUfNsVUX8848vA1DlbjIJFPdjnGxmFOnBAUZ7af4+08Sw+e+Yh9zuZ8HUZK0avkckQjlSu5riZbYSA==" saltValue="1Gi4oDSr+q1FcgHeeL2dIg==" spinCount="100000" sheet="1" objects="1" scenarios="1"/>
  <sortState xmlns:xlrd2="http://schemas.microsoft.com/office/spreadsheetml/2017/richdata2" ref="E2:G346">
    <sortCondition ref="E2:E346"/>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348"/>
  <sheetViews>
    <sheetView showGridLines="0" workbookViewId="0"/>
  </sheetViews>
  <sheetFormatPr baseColWidth="10" defaultColWidth="0" defaultRowHeight="14.4" zeroHeight="1" x14ac:dyDescent="0.3"/>
  <cols>
    <col min="1" max="1" width="11.44140625" style="1" bestFit="1" customWidth="1"/>
    <col min="2" max="2" width="37.77734375" style="1" customWidth="1"/>
    <col min="3" max="4" width="16.44140625" style="1" bestFit="1" customWidth="1"/>
    <col min="5" max="16384" width="11.44140625" style="1" hidden="1"/>
  </cols>
  <sheetData>
    <row r="1" spans="1:4" s="26" customFormat="1" x14ac:dyDescent="0.3">
      <c r="A1" s="1"/>
      <c r="B1" s="33" t="s">
        <v>1736</v>
      </c>
    </row>
    <row r="2" spans="1:4" s="27" customFormat="1" x14ac:dyDescent="0.3">
      <c r="B2" s="33" t="s">
        <v>1732</v>
      </c>
      <c r="C2" s="63"/>
      <c r="D2" s="63"/>
    </row>
    <row r="3" spans="1:4" s="28" customFormat="1" ht="86.4" x14ac:dyDescent="0.3">
      <c r="A3" s="61" t="s">
        <v>734</v>
      </c>
      <c r="B3" s="61" t="s">
        <v>930</v>
      </c>
      <c r="C3" s="61" t="s">
        <v>1668</v>
      </c>
      <c r="D3" s="61" t="s">
        <v>1669</v>
      </c>
    </row>
    <row r="4" spans="1:4" x14ac:dyDescent="0.3">
      <c r="A4" s="3">
        <v>1101</v>
      </c>
      <c r="B4" s="3" t="s">
        <v>393</v>
      </c>
      <c r="C4" s="29">
        <v>42978743</v>
      </c>
      <c r="D4" s="30">
        <v>55371913</v>
      </c>
    </row>
    <row r="5" spans="1:4" x14ac:dyDescent="0.3">
      <c r="A5" s="3">
        <v>1107</v>
      </c>
      <c r="B5" s="3" t="s">
        <v>390</v>
      </c>
      <c r="C5" s="29">
        <v>17480035</v>
      </c>
      <c r="D5" s="30">
        <v>25330529</v>
      </c>
    </row>
    <row r="6" spans="1:4" x14ac:dyDescent="0.3">
      <c r="A6" s="3">
        <v>1401</v>
      </c>
      <c r="B6" s="3" t="s">
        <v>394</v>
      </c>
      <c r="C6" s="29">
        <v>7719009</v>
      </c>
      <c r="D6" s="30">
        <v>8757934</v>
      </c>
    </row>
    <row r="7" spans="1:4" x14ac:dyDescent="0.3">
      <c r="A7" s="3">
        <v>1402</v>
      </c>
      <c r="B7" s="3" t="s">
        <v>395</v>
      </c>
      <c r="C7" s="29">
        <v>2015101</v>
      </c>
      <c r="D7" s="30">
        <v>2459446</v>
      </c>
    </row>
    <row r="8" spans="1:4" x14ac:dyDescent="0.3">
      <c r="A8" s="3">
        <v>1403</v>
      </c>
      <c r="B8" s="3" t="s">
        <v>389</v>
      </c>
      <c r="C8" s="29">
        <v>2112699</v>
      </c>
      <c r="D8" s="30">
        <v>2812517</v>
      </c>
    </row>
    <row r="9" spans="1:4" x14ac:dyDescent="0.3">
      <c r="A9" s="3">
        <v>1404</v>
      </c>
      <c r="B9" s="3" t="s">
        <v>391</v>
      </c>
      <c r="C9" s="29">
        <v>2443430</v>
      </c>
      <c r="D9" s="30">
        <v>3057723</v>
      </c>
    </row>
    <row r="10" spans="1:4" x14ac:dyDescent="0.3">
      <c r="A10" s="3">
        <v>1405</v>
      </c>
      <c r="B10" s="3" t="s">
        <v>392</v>
      </c>
      <c r="C10" s="29">
        <v>5959794</v>
      </c>
      <c r="D10" s="30">
        <v>7552683</v>
      </c>
    </row>
    <row r="11" spans="1:4" x14ac:dyDescent="0.3">
      <c r="A11" s="3">
        <v>2101</v>
      </c>
      <c r="B11" s="3" t="s">
        <v>396</v>
      </c>
      <c r="C11" s="29">
        <v>70713908</v>
      </c>
      <c r="D11" s="30">
        <v>82550374</v>
      </c>
    </row>
    <row r="12" spans="1:4" x14ac:dyDescent="0.3">
      <c r="A12" s="3">
        <v>2102</v>
      </c>
      <c r="B12" s="3" t="s">
        <v>397</v>
      </c>
      <c r="C12" s="29">
        <v>9073068</v>
      </c>
      <c r="D12" s="30">
        <v>10977221</v>
      </c>
    </row>
    <row r="13" spans="1:4" x14ac:dyDescent="0.3">
      <c r="A13" s="3">
        <v>2103</v>
      </c>
      <c r="B13" s="3" t="s">
        <v>398</v>
      </c>
      <c r="C13" s="29">
        <v>5986072</v>
      </c>
      <c r="D13" s="30">
        <v>8008674</v>
      </c>
    </row>
    <row r="14" spans="1:4" x14ac:dyDescent="0.3">
      <c r="A14" s="3">
        <v>2104</v>
      </c>
      <c r="B14" s="3" t="s">
        <v>399</v>
      </c>
      <c r="C14" s="29">
        <v>3582893</v>
      </c>
      <c r="D14" s="30">
        <v>4596633</v>
      </c>
    </row>
    <row r="15" spans="1:4" x14ac:dyDescent="0.3">
      <c r="A15" s="3">
        <v>2201</v>
      </c>
      <c r="B15" s="3" t="s">
        <v>400</v>
      </c>
      <c r="C15" s="29">
        <v>29690750</v>
      </c>
      <c r="D15" s="30">
        <v>39049948</v>
      </c>
    </row>
    <row r="16" spans="1:4" x14ac:dyDescent="0.3">
      <c r="A16" s="3">
        <v>2202</v>
      </c>
      <c r="B16" s="3" t="s">
        <v>401</v>
      </c>
      <c r="C16" s="29">
        <v>2975621</v>
      </c>
      <c r="D16" s="30">
        <v>2998363</v>
      </c>
    </row>
    <row r="17" spans="1:4" x14ac:dyDescent="0.3">
      <c r="A17" s="3">
        <v>2203</v>
      </c>
      <c r="B17" s="3" t="s">
        <v>402</v>
      </c>
      <c r="C17" s="29">
        <v>7829090</v>
      </c>
      <c r="D17" s="30">
        <v>9081948</v>
      </c>
    </row>
    <row r="18" spans="1:4" x14ac:dyDescent="0.3">
      <c r="A18" s="3">
        <v>2301</v>
      </c>
      <c r="B18" s="3" t="s">
        <v>403</v>
      </c>
      <c r="C18" s="29">
        <v>5516154</v>
      </c>
      <c r="D18" s="30">
        <v>7909351</v>
      </c>
    </row>
    <row r="19" spans="1:4" x14ac:dyDescent="0.3">
      <c r="A19" s="3">
        <v>2302</v>
      </c>
      <c r="B19" s="3" t="s">
        <v>404</v>
      </c>
      <c r="C19" s="29">
        <v>4018785</v>
      </c>
      <c r="D19" s="30">
        <v>5063521</v>
      </c>
    </row>
    <row r="20" spans="1:4" x14ac:dyDescent="0.3">
      <c r="A20" s="3">
        <v>3101</v>
      </c>
      <c r="B20" s="3" t="s">
        <v>406</v>
      </c>
      <c r="C20" s="29">
        <v>35902750</v>
      </c>
      <c r="D20" s="30">
        <v>42026036</v>
      </c>
    </row>
    <row r="21" spans="1:4" x14ac:dyDescent="0.3">
      <c r="A21" s="3">
        <v>3102</v>
      </c>
      <c r="B21" s="3" t="s">
        <v>407</v>
      </c>
      <c r="C21" s="29">
        <v>11728650</v>
      </c>
      <c r="D21" s="30">
        <v>12553124</v>
      </c>
    </row>
    <row r="22" spans="1:4" x14ac:dyDescent="0.3">
      <c r="A22" s="3">
        <v>3103</v>
      </c>
      <c r="B22" s="3" t="s">
        <v>408</v>
      </c>
      <c r="C22" s="29">
        <v>7865760</v>
      </c>
      <c r="D22" s="30">
        <v>8802768</v>
      </c>
    </row>
    <row r="23" spans="1:4" x14ac:dyDescent="0.3">
      <c r="A23" s="3">
        <v>3201</v>
      </c>
      <c r="B23" s="3" t="s">
        <v>405</v>
      </c>
      <c r="C23" s="29">
        <v>5132124</v>
      </c>
      <c r="D23" s="30">
        <v>5400088</v>
      </c>
    </row>
    <row r="24" spans="1:4" x14ac:dyDescent="0.3">
      <c r="A24" s="3">
        <v>3202</v>
      </c>
      <c r="B24" s="3" t="s">
        <v>409</v>
      </c>
      <c r="C24" s="29">
        <v>4026918</v>
      </c>
      <c r="D24" s="30">
        <v>5254296</v>
      </c>
    </row>
    <row r="25" spans="1:4" x14ac:dyDescent="0.3">
      <c r="A25" s="3">
        <v>3301</v>
      </c>
      <c r="B25" s="3" t="s">
        <v>410</v>
      </c>
      <c r="C25" s="29">
        <v>10168657</v>
      </c>
      <c r="D25" s="30">
        <v>13789516</v>
      </c>
    </row>
    <row r="26" spans="1:4" x14ac:dyDescent="0.3">
      <c r="A26" s="3">
        <v>3302</v>
      </c>
      <c r="B26" s="3" t="s">
        <v>411</v>
      </c>
      <c r="C26" s="29">
        <v>2941360</v>
      </c>
      <c r="D26" s="30">
        <v>3505265</v>
      </c>
    </row>
    <row r="27" spans="1:4" x14ac:dyDescent="0.3">
      <c r="A27" s="3">
        <v>3303</v>
      </c>
      <c r="B27" s="3" t="s">
        <v>412</v>
      </c>
      <c r="C27" s="29">
        <v>2961849</v>
      </c>
      <c r="D27" s="30">
        <v>3409721</v>
      </c>
    </row>
    <row r="28" spans="1:4" x14ac:dyDescent="0.3">
      <c r="A28" s="3">
        <v>3304</v>
      </c>
      <c r="B28" s="3" t="s">
        <v>413</v>
      </c>
      <c r="C28" s="29">
        <v>4832711</v>
      </c>
      <c r="D28" s="30">
        <v>5166299</v>
      </c>
    </row>
    <row r="29" spans="1:4" x14ac:dyDescent="0.3">
      <c r="A29" s="3">
        <v>4101</v>
      </c>
      <c r="B29" s="3" t="s">
        <v>414</v>
      </c>
      <c r="C29" s="29">
        <v>67025597</v>
      </c>
      <c r="D29" s="30">
        <v>57070254</v>
      </c>
    </row>
    <row r="30" spans="1:4" x14ac:dyDescent="0.3">
      <c r="A30" s="3">
        <v>4102</v>
      </c>
      <c r="B30" s="3" t="s">
        <v>415</v>
      </c>
      <c r="C30" s="29">
        <v>79391848</v>
      </c>
      <c r="D30" s="30">
        <v>59661147</v>
      </c>
    </row>
    <row r="31" spans="1:4" x14ac:dyDescent="0.3">
      <c r="A31" s="3">
        <v>4103</v>
      </c>
      <c r="B31" s="3" t="s">
        <v>416</v>
      </c>
      <c r="C31" s="29">
        <v>4015020</v>
      </c>
      <c r="D31" s="30">
        <v>4941813</v>
      </c>
    </row>
    <row r="32" spans="1:4" x14ac:dyDescent="0.3">
      <c r="A32" s="3">
        <v>4104</v>
      </c>
      <c r="B32" s="3" t="s">
        <v>417</v>
      </c>
      <c r="C32" s="29">
        <v>6377771</v>
      </c>
      <c r="D32" s="30">
        <v>6194099</v>
      </c>
    </row>
    <row r="33" spans="1:4" x14ac:dyDescent="0.3">
      <c r="A33" s="3">
        <v>4105</v>
      </c>
      <c r="B33" s="3" t="s">
        <v>418</v>
      </c>
      <c r="C33" s="29">
        <v>3508971</v>
      </c>
      <c r="D33" s="30">
        <v>6893809</v>
      </c>
    </row>
    <row r="34" spans="1:4" x14ac:dyDescent="0.3">
      <c r="A34" s="3">
        <v>4106</v>
      </c>
      <c r="B34" s="3" t="s">
        <v>419</v>
      </c>
      <c r="C34" s="29">
        <v>7880756</v>
      </c>
      <c r="D34" s="30">
        <v>10982410</v>
      </c>
    </row>
    <row r="35" spans="1:4" x14ac:dyDescent="0.3">
      <c r="A35" s="3">
        <v>4201</v>
      </c>
      <c r="B35" s="3" t="s">
        <v>420</v>
      </c>
      <c r="C35" s="29">
        <v>7515155</v>
      </c>
      <c r="D35" s="30">
        <v>9017940</v>
      </c>
    </row>
    <row r="36" spans="1:4" x14ac:dyDescent="0.3">
      <c r="A36" s="3">
        <v>4202</v>
      </c>
      <c r="B36" s="3" t="s">
        <v>421</v>
      </c>
      <c r="C36" s="29">
        <v>3553000</v>
      </c>
      <c r="D36" s="30">
        <v>4050365</v>
      </c>
    </row>
    <row r="37" spans="1:4" x14ac:dyDescent="0.3">
      <c r="A37" s="3">
        <v>4203</v>
      </c>
      <c r="B37" s="3" t="s">
        <v>422</v>
      </c>
      <c r="C37" s="29">
        <v>10290500</v>
      </c>
      <c r="D37" s="30">
        <v>13084613</v>
      </c>
    </row>
    <row r="38" spans="1:4" x14ac:dyDescent="0.3">
      <c r="A38" s="3">
        <v>4204</v>
      </c>
      <c r="B38" s="3" t="s">
        <v>423</v>
      </c>
      <c r="C38" s="29">
        <v>8257784</v>
      </c>
      <c r="D38" s="30">
        <v>9005242</v>
      </c>
    </row>
    <row r="39" spans="1:4" x14ac:dyDescent="0.3">
      <c r="A39" s="3">
        <v>4301</v>
      </c>
      <c r="B39" s="3" t="s">
        <v>424</v>
      </c>
      <c r="C39" s="29">
        <v>28138044</v>
      </c>
      <c r="D39" s="30">
        <v>30880590</v>
      </c>
    </row>
    <row r="40" spans="1:4" x14ac:dyDescent="0.3">
      <c r="A40" s="3">
        <v>4302</v>
      </c>
      <c r="B40" s="3" t="s">
        <v>425</v>
      </c>
      <c r="C40" s="29">
        <v>3692512</v>
      </c>
      <c r="D40" s="30">
        <v>5360072</v>
      </c>
    </row>
    <row r="41" spans="1:4" x14ac:dyDescent="0.3">
      <c r="A41" s="3">
        <v>4303</v>
      </c>
      <c r="B41" s="3" t="s">
        <v>426</v>
      </c>
      <c r="C41" s="29">
        <v>8115263</v>
      </c>
      <c r="D41" s="30">
        <v>10088472</v>
      </c>
    </row>
    <row r="42" spans="1:4" x14ac:dyDescent="0.3">
      <c r="A42" s="3">
        <v>4304</v>
      </c>
      <c r="B42" s="3" t="s">
        <v>427</v>
      </c>
      <c r="C42" s="29">
        <v>3884803</v>
      </c>
      <c r="D42" s="30">
        <v>4710495</v>
      </c>
    </row>
    <row r="43" spans="1:4" x14ac:dyDescent="0.3">
      <c r="A43" s="3">
        <v>4305</v>
      </c>
      <c r="B43" s="3" t="s">
        <v>428</v>
      </c>
      <c r="C43" s="29">
        <v>2711920</v>
      </c>
      <c r="D43" s="30">
        <v>3220198</v>
      </c>
    </row>
    <row r="44" spans="1:4" x14ac:dyDescent="0.3">
      <c r="A44" s="3">
        <v>5101</v>
      </c>
      <c r="B44" s="3" t="s">
        <v>430</v>
      </c>
      <c r="C44" s="29">
        <v>65287308</v>
      </c>
      <c r="D44" s="30">
        <v>72455973</v>
      </c>
    </row>
    <row r="45" spans="1:4" x14ac:dyDescent="0.3">
      <c r="A45" s="3">
        <v>5102</v>
      </c>
      <c r="B45" s="3" t="s">
        <v>431</v>
      </c>
      <c r="C45" s="29">
        <v>12897196</v>
      </c>
      <c r="D45" s="30">
        <v>13923424</v>
      </c>
    </row>
    <row r="46" spans="1:4" x14ac:dyDescent="0.3">
      <c r="A46" s="3">
        <v>5103</v>
      </c>
      <c r="B46" s="3" t="s">
        <v>432</v>
      </c>
      <c r="C46" s="29">
        <v>15986079</v>
      </c>
      <c r="D46" s="30">
        <v>20177137</v>
      </c>
    </row>
    <row r="47" spans="1:4" x14ac:dyDescent="0.3">
      <c r="A47" s="3">
        <v>5104</v>
      </c>
      <c r="B47" s="3" t="s">
        <v>433</v>
      </c>
      <c r="C47" s="29">
        <v>2116300</v>
      </c>
      <c r="D47" s="30">
        <v>2315734</v>
      </c>
    </row>
    <row r="48" spans="1:4" x14ac:dyDescent="0.3">
      <c r="A48" s="3">
        <v>5105</v>
      </c>
      <c r="B48" s="3" t="s">
        <v>434</v>
      </c>
      <c r="C48" s="29">
        <v>11582829</v>
      </c>
      <c r="D48" s="30">
        <v>12604752</v>
      </c>
    </row>
    <row r="49" spans="1:4" x14ac:dyDescent="0.3">
      <c r="A49" s="3">
        <v>5107</v>
      </c>
      <c r="B49" s="3" t="s">
        <v>435</v>
      </c>
      <c r="C49" s="29">
        <v>16893000</v>
      </c>
      <c r="D49" s="30">
        <v>19998733</v>
      </c>
    </row>
    <row r="50" spans="1:4" x14ac:dyDescent="0.3">
      <c r="A50" s="3">
        <v>5109</v>
      </c>
      <c r="B50" s="3" t="s">
        <v>436</v>
      </c>
      <c r="C50" s="29">
        <v>87686490</v>
      </c>
      <c r="D50" s="30">
        <v>87608145</v>
      </c>
    </row>
    <row r="51" spans="1:4" x14ac:dyDescent="0.3">
      <c r="A51" s="3">
        <v>5201</v>
      </c>
      <c r="B51" s="3" t="s">
        <v>437</v>
      </c>
      <c r="C51" s="29">
        <v>18746750</v>
      </c>
      <c r="D51" s="30">
        <v>20598473</v>
      </c>
    </row>
    <row r="52" spans="1:4" x14ac:dyDescent="0.3">
      <c r="A52" s="3">
        <v>5301</v>
      </c>
      <c r="B52" s="3" t="s">
        <v>438</v>
      </c>
      <c r="C52" s="29">
        <v>15508149</v>
      </c>
      <c r="D52" s="30">
        <v>16912373</v>
      </c>
    </row>
    <row r="53" spans="1:4" x14ac:dyDescent="0.3">
      <c r="A53" s="3">
        <v>5302</v>
      </c>
      <c r="B53" s="3" t="s">
        <v>439</v>
      </c>
      <c r="C53" s="29">
        <v>11782239</v>
      </c>
      <c r="D53" s="30">
        <v>12177205</v>
      </c>
    </row>
    <row r="54" spans="1:4" x14ac:dyDescent="0.3">
      <c r="A54" s="3">
        <v>5303</v>
      </c>
      <c r="B54" s="3" t="s">
        <v>440</v>
      </c>
      <c r="C54" s="29">
        <v>2694338</v>
      </c>
      <c r="D54" s="30">
        <v>3148592</v>
      </c>
    </row>
    <row r="55" spans="1:4" x14ac:dyDescent="0.3">
      <c r="A55" s="3">
        <v>5304</v>
      </c>
      <c r="B55" s="3" t="s">
        <v>441</v>
      </c>
      <c r="C55" s="29">
        <v>5089000</v>
      </c>
      <c r="D55" s="30">
        <v>6707203</v>
      </c>
    </row>
    <row r="56" spans="1:4" x14ac:dyDescent="0.3">
      <c r="A56" s="3">
        <v>5401</v>
      </c>
      <c r="B56" s="3" t="s">
        <v>442</v>
      </c>
      <c r="C56" s="29">
        <v>9604050</v>
      </c>
      <c r="D56" s="30">
        <v>11488127</v>
      </c>
    </row>
    <row r="57" spans="1:4" x14ac:dyDescent="0.3">
      <c r="A57" s="3">
        <v>5402</v>
      </c>
      <c r="B57" s="3" t="s">
        <v>443</v>
      </c>
      <c r="C57" s="29">
        <v>4839000</v>
      </c>
      <c r="D57" s="30">
        <v>6140069</v>
      </c>
    </row>
    <row r="58" spans="1:4" x14ac:dyDescent="0.3">
      <c r="A58" s="3">
        <v>5403</v>
      </c>
      <c r="B58" s="3" t="s">
        <v>444</v>
      </c>
      <c r="C58" s="29">
        <v>6830000</v>
      </c>
      <c r="D58" s="30">
        <v>7259496</v>
      </c>
    </row>
    <row r="59" spans="1:4" x14ac:dyDescent="0.3">
      <c r="A59" s="3">
        <v>5404</v>
      </c>
      <c r="B59" s="3" t="s">
        <v>445</v>
      </c>
      <c r="C59" s="29">
        <v>4728486</v>
      </c>
      <c r="D59" s="30">
        <v>6284671</v>
      </c>
    </row>
    <row r="60" spans="1:4" x14ac:dyDescent="0.3">
      <c r="A60" s="3">
        <v>5405</v>
      </c>
      <c r="B60" s="3" t="s">
        <v>446</v>
      </c>
      <c r="C60" s="29">
        <v>22531450</v>
      </c>
      <c r="D60" s="30">
        <v>27241798</v>
      </c>
    </row>
    <row r="61" spans="1:4" x14ac:dyDescent="0.3">
      <c r="A61" s="3">
        <v>5501</v>
      </c>
      <c r="B61" s="3" t="s">
        <v>447</v>
      </c>
      <c r="C61" s="29">
        <v>24515373</v>
      </c>
      <c r="D61" s="30">
        <v>24046313</v>
      </c>
    </row>
    <row r="62" spans="1:4" x14ac:dyDescent="0.3">
      <c r="A62" s="3">
        <v>5502</v>
      </c>
      <c r="B62" s="3" t="s">
        <v>429</v>
      </c>
      <c r="C62" s="29">
        <v>11041000</v>
      </c>
      <c r="D62" s="30">
        <v>13410026</v>
      </c>
    </row>
    <row r="63" spans="1:4" x14ac:dyDescent="0.3">
      <c r="A63" s="3">
        <v>5503</v>
      </c>
      <c r="B63" s="3" t="s">
        <v>448</v>
      </c>
      <c r="C63" s="29">
        <v>5367563</v>
      </c>
      <c r="D63" s="30">
        <v>6089816</v>
      </c>
    </row>
    <row r="64" spans="1:4" x14ac:dyDescent="0.3">
      <c r="A64" s="3">
        <v>5504</v>
      </c>
      <c r="B64" s="3" t="s">
        <v>449</v>
      </c>
      <c r="C64" s="29">
        <v>8693658</v>
      </c>
      <c r="D64" s="30">
        <v>7369996</v>
      </c>
    </row>
    <row r="65" spans="1:4" x14ac:dyDescent="0.3">
      <c r="A65" s="3">
        <v>5506</v>
      </c>
      <c r="B65" s="3" t="s">
        <v>450</v>
      </c>
      <c r="C65" s="29">
        <v>5642043</v>
      </c>
      <c r="D65" s="30">
        <v>7182396</v>
      </c>
    </row>
    <row r="66" spans="1:4" x14ac:dyDescent="0.3">
      <c r="A66" s="3">
        <v>5601</v>
      </c>
      <c r="B66" s="3" t="s">
        <v>451</v>
      </c>
      <c r="C66" s="29">
        <v>24391398</v>
      </c>
      <c r="D66" s="30">
        <v>25668452</v>
      </c>
    </row>
    <row r="67" spans="1:4" x14ac:dyDescent="0.3">
      <c r="A67" s="3">
        <v>5602</v>
      </c>
      <c r="B67" s="3" t="s">
        <v>452</v>
      </c>
      <c r="C67" s="29">
        <v>11105019</v>
      </c>
      <c r="D67" s="30">
        <v>18356019</v>
      </c>
    </row>
    <row r="68" spans="1:4" x14ac:dyDescent="0.3">
      <c r="A68" s="3">
        <v>5603</v>
      </c>
      <c r="B68" s="3" t="s">
        <v>453</v>
      </c>
      <c r="C68" s="29">
        <v>13885737</v>
      </c>
      <c r="D68" s="30">
        <v>16334072</v>
      </c>
    </row>
    <row r="69" spans="1:4" x14ac:dyDescent="0.3">
      <c r="A69" s="3">
        <v>5604</v>
      </c>
      <c r="B69" s="3" t="s">
        <v>454</v>
      </c>
      <c r="C69" s="29">
        <v>19503979</v>
      </c>
      <c r="D69" s="30">
        <v>20348230</v>
      </c>
    </row>
    <row r="70" spans="1:4" x14ac:dyDescent="0.3">
      <c r="A70" s="3">
        <v>5605</v>
      </c>
      <c r="B70" s="3" t="s">
        <v>455</v>
      </c>
      <c r="C70" s="29">
        <v>14373656</v>
      </c>
      <c r="D70" s="30">
        <v>17721693</v>
      </c>
    </row>
    <row r="71" spans="1:4" x14ac:dyDescent="0.3">
      <c r="A71" s="3">
        <v>5606</v>
      </c>
      <c r="B71" s="3" t="s">
        <v>456</v>
      </c>
      <c r="C71" s="29">
        <v>17762400</v>
      </c>
      <c r="D71" s="30">
        <v>22310131</v>
      </c>
    </row>
    <row r="72" spans="1:4" x14ac:dyDescent="0.3">
      <c r="A72" s="3">
        <v>5701</v>
      </c>
      <c r="B72" s="3" t="s">
        <v>457</v>
      </c>
      <c r="C72" s="29">
        <v>17872544</v>
      </c>
      <c r="D72" s="30">
        <v>19654601</v>
      </c>
    </row>
    <row r="73" spans="1:4" x14ac:dyDescent="0.3">
      <c r="A73" s="3">
        <v>5702</v>
      </c>
      <c r="B73" s="3" t="s">
        <v>458</v>
      </c>
      <c r="C73" s="29">
        <v>3704150</v>
      </c>
      <c r="D73" s="30">
        <v>5016867</v>
      </c>
    </row>
    <row r="74" spans="1:4" x14ac:dyDescent="0.3">
      <c r="A74" s="3">
        <v>5703</v>
      </c>
      <c r="B74" s="3" t="s">
        <v>466</v>
      </c>
      <c r="C74" s="29">
        <v>4555478</v>
      </c>
      <c r="D74" s="30">
        <v>7039878</v>
      </c>
    </row>
    <row r="75" spans="1:4" x14ac:dyDescent="0.3">
      <c r="A75" s="3">
        <v>5704</v>
      </c>
      <c r="B75" s="3" t="s">
        <v>459</v>
      </c>
      <c r="C75" s="29">
        <v>3544815</v>
      </c>
      <c r="D75" s="30">
        <v>4238414</v>
      </c>
    </row>
    <row r="76" spans="1:4" x14ac:dyDescent="0.3">
      <c r="A76" s="3">
        <v>5705</v>
      </c>
      <c r="B76" s="3" t="s">
        <v>460</v>
      </c>
      <c r="C76" s="29">
        <v>4596130</v>
      </c>
      <c r="D76" s="30">
        <v>5498114</v>
      </c>
    </row>
    <row r="77" spans="1:4" x14ac:dyDescent="0.3">
      <c r="A77" s="3">
        <v>5706</v>
      </c>
      <c r="B77" s="3" t="s">
        <v>461</v>
      </c>
      <c r="C77" s="29">
        <v>4670340</v>
      </c>
      <c r="D77" s="30">
        <v>6550509</v>
      </c>
    </row>
    <row r="78" spans="1:4" x14ac:dyDescent="0.3">
      <c r="A78" s="3">
        <v>5801</v>
      </c>
      <c r="B78" s="3" t="s">
        <v>462</v>
      </c>
      <c r="C78" s="29">
        <v>30790183</v>
      </c>
      <c r="D78" s="30">
        <v>35625173</v>
      </c>
    </row>
    <row r="79" spans="1:4" x14ac:dyDescent="0.3">
      <c r="A79" s="3">
        <v>5802</v>
      </c>
      <c r="B79" s="3" t="s">
        <v>463</v>
      </c>
      <c r="C79" s="29">
        <v>11204736</v>
      </c>
      <c r="D79" s="30">
        <v>13601248</v>
      </c>
    </row>
    <row r="80" spans="1:4" x14ac:dyDescent="0.3">
      <c r="A80" s="3">
        <v>5803</v>
      </c>
      <c r="B80" s="3" t="s">
        <v>464</v>
      </c>
      <c r="C80" s="29">
        <v>5874650</v>
      </c>
      <c r="D80" s="30">
        <v>6554361</v>
      </c>
    </row>
    <row r="81" spans="1:4" x14ac:dyDescent="0.3">
      <c r="A81" s="3">
        <v>5804</v>
      </c>
      <c r="B81" s="3" t="s">
        <v>465</v>
      </c>
      <c r="C81" s="29">
        <v>22294027</v>
      </c>
      <c r="D81" s="30">
        <v>30323732</v>
      </c>
    </row>
    <row r="82" spans="1:4" x14ac:dyDescent="0.3">
      <c r="A82" s="3">
        <v>6101</v>
      </c>
      <c r="B82" s="3" t="s">
        <v>467</v>
      </c>
      <c r="C82" s="29">
        <v>54995983</v>
      </c>
      <c r="D82" s="30">
        <v>59919717</v>
      </c>
    </row>
    <row r="83" spans="1:4" x14ac:dyDescent="0.3">
      <c r="A83" s="3">
        <v>6102</v>
      </c>
      <c r="B83" s="3" t="s">
        <v>468</v>
      </c>
      <c r="C83" s="29">
        <v>4502000</v>
      </c>
      <c r="D83" s="30">
        <v>4701374</v>
      </c>
    </row>
    <row r="84" spans="1:4" x14ac:dyDescent="0.3">
      <c r="A84" s="3">
        <v>6103</v>
      </c>
      <c r="B84" s="3" t="s">
        <v>469</v>
      </c>
      <c r="C84" s="29">
        <v>2186900</v>
      </c>
      <c r="D84" s="30">
        <v>3520556</v>
      </c>
    </row>
    <row r="85" spans="1:4" x14ac:dyDescent="0.3">
      <c r="A85" s="3">
        <v>6104</v>
      </c>
      <c r="B85" s="3" t="s">
        <v>470</v>
      </c>
      <c r="C85" s="29">
        <v>4902490</v>
      </c>
      <c r="D85" s="30">
        <v>6237472</v>
      </c>
    </row>
    <row r="86" spans="1:4" x14ac:dyDescent="0.3">
      <c r="A86" s="3">
        <v>6105</v>
      </c>
      <c r="B86" s="3" t="s">
        <v>471</v>
      </c>
      <c r="C86" s="29">
        <v>7315000</v>
      </c>
      <c r="D86" s="30">
        <v>6568318</v>
      </c>
    </row>
    <row r="87" spans="1:4" x14ac:dyDescent="0.3">
      <c r="A87" s="3">
        <v>6106</v>
      </c>
      <c r="B87" s="3" t="s">
        <v>472</v>
      </c>
      <c r="C87" s="29">
        <v>6534000</v>
      </c>
      <c r="D87" s="30">
        <v>8430854</v>
      </c>
    </row>
    <row r="88" spans="1:4" x14ac:dyDescent="0.3">
      <c r="A88" s="3">
        <v>6107</v>
      </c>
      <c r="B88" s="3" t="s">
        <v>473</v>
      </c>
      <c r="C88" s="29">
        <v>7676200</v>
      </c>
      <c r="D88" s="30">
        <v>9559669</v>
      </c>
    </row>
    <row r="89" spans="1:4" x14ac:dyDescent="0.3">
      <c r="A89" s="3">
        <v>6108</v>
      </c>
      <c r="B89" s="3" t="s">
        <v>474</v>
      </c>
      <c r="C89" s="29">
        <v>11327860</v>
      </c>
      <c r="D89" s="30">
        <v>13206717</v>
      </c>
    </row>
    <row r="90" spans="1:4" x14ac:dyDescent="0.3">
      <c r="A90" s="3">
        <v>6109</v>
      </c>
      <c r="B90" s="3" t="s">
        <v>475</v>
      </c>
      <c r="C90" s="29">
        <v>4439910</v>
      </c>
      <c r="D90" s="30">
        <v>5449917</v>
      </c>
    </row>
    <row r="91" spans="1:4" x14ac:dyDescent="0.3">
      <c r="A91" s="3">
        <v>6110</v>
      </c>
      <c r="B91" s="3" t="s">
        <v>476</v>
      </c>
      <c r="C91" s="29">
        <v>6499200</v>
      </c>
      <c r="D91" s="30">
        <v>8395272</v>
      </c>
    </row>
    <row r="92" spans="1:4" x14ac:dyDescent="0.3">
      <c r="A92" s="3">
        <v>6111</v>
      </c>
      <c r="B92" s="3" t="s">
        <v>477</v>
      </c>
      <c r="C92" s="29">
        <v>4140023</v>
      </c>
      <c r="D92" s="30">
        <v>5003741</v>
      </c>
    </row>
    <row r="93" spans="1:4" x14ac:dyDescent="0.3">
      <c r="A93" s="3">
        <v>6112</v>
      </c>
      <c r="B93" s="3" t="s">
        <v>478</v>
      </c>
      <c r="C93" s="29">
        <v>4850530</v>
      </c>
      <c r="D93" s="30">
        <v>4722959</v>
      </c>
    </row>
    <row r="94" spans="1:4" x14ac:dyDescent="0.3">
      <c r="A94" s="3">
        <v>6113</v>
      </c>
      <c r="B94" s="3" t="s">
        <v>479</v>
      </c>
      <c r="C94" s="29">
        <v>5008860</v>
      </c>
      <c r="D94" s="30">
        <v>6123827</v>
      </c>
    </row>
    <row r="95" spans="1:4" x14ac:dyDescent="0.3">
      <c r="A95" s="3">
        <v>6114</v>
      </c>
      <c r="B95" s="3" t="s">
        <v>480</v>
      </c>
      <c r="C95" s="29">
        <v>4122827</v>
      </c>
      <c r="D95" s="30">
        <v>4899897</v>
      </c>
    </row>
    <row r="96" spans="1:4" x14ac:dyDescent="0.3">
      <c r="A96" s="3">
        <v>6115</v>
      </c>
      <c r="B96" s="3" t="s">
        <v>481</v>
      </c>
      <c r="C96" s="29">
        <v>12207100</v>
      </c>
      <c r="D96" s="30">
        <v>15785823</v>
      </c>
    </row>
    <row r="97" spans="1:4" x14ac:dyDescent="0.3">
      <c r="A97" s="3">
        <v>6116</v>
      </c>
      <c r="B97" s="3" t="s">
        <v>482</v>
      </c>
      <c r="C97" s="29">
        <v>6675700</v>
      </c>
      <c r="D97" s="30">
        <v>8301232</v>
      </c>
    </row>
    <row r="98" spans="1:4" x14ac:dyDescent="0.3">
      <c r="A98" s="3">
        <v>6117</v>
      </c>
      <c r="B98" s="3" t="s">
        <v>483</v>
      </c>
      <c r="C98" s="29">
        <v>11830684</v>
      </c>
      <c r="D98" s="30">
        <v>13864728</v>
      </c>
    </row>
    <row r="99" spans="1:4" x14ac:dyDescent="0.3">
      <c r="A99" s="3">
        <v>6201</v>
      </c>
      <c r="B99" s="3" t="s">
        <v>484</v>
      </c>
      <c r="C99" s="29">
        <v>12794559</v>
      </c>
      <c r="D99" s="30">
        <v>17184954</v>
      </c>
    </row>
    <row r="100" spans="1:4" x14ac:dyDescent="0.3">
      <c r="A100" s="3">
        <v>6202</v>
      </c>
      <c r="B100" s="3" t="s">
        <v>485</v>
      </c>
      <c r="C100" s="29">
        <v>3244371</v>
      </c>
      <c r="D100" s="30">
        <v>4074417</v>
      </c>
    </row>
    <row r="101" spans="1:4" x14ac:dyDescent="0.3">
      <c r="A101" s="3">
        <v>6203</v>
      </c>
      <c r="B101" s="3" t="s">
        <v>486</v>
      </c>
      <c r="C101" s="29">
        <v>3780000</v>
      </c>
      <c r="D101" s="30">
        <v>4334890</v>
      </c>
    </row>
    <row r="102" spans="1:4" x14ac:dyDescent="0.3">
      <c r="A102" s="3">
        <v>6204</v>
      </c>
      <c r="B102" s="3" t="s">
        <v>499</v>
      </c>
      <c r="C102" s="29">
        <v>6946216</v>
      </c>
      <c r="D102" s="30">
        <v>11673625</v>
      </c>
    </row>
    <row r="103" spans="1:4" x14ac:dyDescent="0.3">
      <c r="A103" s="3">
        <v>6205</v>
      </c>
      <c r="B103" s="3" t="s">
        <v>487</v>
      </c>
      <c r="C103" s="29">
        <v>7327000</v>
      </c>
      <c r="D103" s="30">
        <v>8156819</v>
      </c>
    </row>
    <row r="104" spans="1:4" x14ac:dyDescent="0.3">
      <c r="A104" s="3">
        <v>6206</v>
      </c>
      <c r="B104" s="3" t="s">
        <v>488</v>
      </c>
      <c r="C104" s="29">
        <v>4607930</v>
      </c>
      <c r="D104" s="30">
        <v>4788739</v>
      </c>
    </row>
    <row r="105" spans="1:4" x14ac:dyDescent="0.3">
      <c r="A105" s="3">
        <v>6301</v>
      </c>
      <c r="B105" s="3" t="s">
        <v>489</v>
      </c>
      <c r="C105" s="29">
        <v>17996100</v>
      </c>
      <c r="D105" s="30">
        <v>19987612</v>
      </c>
    </row>
    <row r="106" spans="1:4" x14ac:dyDescent="0.3">
      <c r="A106" s="3">
        <v>6302</v>
      </c>
      <c r="B106" s="3" t="s">
        <v>490</v>
      </c>
      <c r="C106" s="29">
        <v>4335171</v>
      </c>
      <c r="D106" s="30">
        <v>5595693</v>
      </c>
    </row>
    <row r="107" spans="1:4" x14ac:dyDescent="0.3">
      <c r="A107" s="3">
        <v>6303</v>
      </c>
      <c r="B107" s="3" t="s">
        <v>491</v>
      </c>
      <c r="C107" s="29">
        <v>8788758</v>
      </c>
      <c r="D107" s="30">
        <v>10334653</v>
      </c>
    </row>
    <row r="108" spans="1:4" x14ac:dyDescent="0.3">
      <c r="A108" s="3">
        <v>6304</v>
      </c>
      <c r="B108" s="3" t="s">
        <v>492</v>
      </c>
      <c r="C108" s="29">
        <v>3114512</v>
      </c>
      <c r="D108" s="30">
        <v>3559998</v>
      </c>
    </row>
    <row r="109" spans="1:4" x14ac:dyDescent="0.3">
      <c r="A109" s="3">
        <v>6305</v>
      </c>
      <c r="B109" s="3" t="s">
        <v>493</v>
      </c>
      <c r="C109" s="29">
        <v>5206453</v>
      </c>
      <c r="D109" s="30">
        <v>6213686</v>
      </c>
    </row>
    <row r="110" spans="1:4" x14ac:dyDescent="0.3">
      <c r="A110" s="3">
        <v>6306</v>
      </c>
      <c r="B110" s="3" t="s">
        <v>494</v>
      </c>
      <c r="C110" s="29">
        <v>3920499</v>
      </c>
      <c r="D110" s="30">
        <v>4861615</v>
      </c>
    </row>
    <row r="111" spans="1:4" x14ac:dyDescent="0.3">
      <c r="A111" s="3">
        <v>6307</v>
      </c>
      <c r="B111" s="3" t="s">
        <v>495</v>
      </c>
      <c r="C111" s="29">
        <v>4193444</v>
      </c>
      <c r="D111" s="30">
        <v>4547801</v>
      </c>
    </row>
    <row r="112" spans="1:4" x14ac:dyDescent="0.3">
      <c r="A112" s="3">
        <v>6308</v>
      </c>
      <c r="B112" s="3" t="s">
        <v>496</v>
      </c>
      <c r="C112" s="29">
        <v>3403539</v>
      </c>
      <c r="D112" s="30">
        <v>3596306</v>
      </c>
    </row>
    <row r="113" spans="1:4" x14ac:dyDescent="0.3">
      <c r="A113" s="3">
        <v>6309</v>
      </c>
      <c r="B113" s="3" t="s">
        <v>497</v>
      </c>
      <c r="C113" s="29">
        <v>3063558</v>
      </c>
      <c r="D113" s="30">
        <v>2853314</v>
      </c>
    </row>
    <row r="114" spans="1:4" x14ac:dyDescent="0.3">
      <c r="A114" s="3">
        <v>6310</v>
      </c>
      <c r="B114" s="3" t="s">
        <v>498</v>
      </c>
      <c r="C114" s="29">
        <v>9086272</v>
      </c>
      <c r="D114" s="30">
        <v>11125017</v>
      </c>
    </row>
    <row r="115" spans="1:4" x14ac:dyDescent="0.3">
      <c r="A115" s="3">
        <v>7101</v>
      </c>
      <c r="B115" s="3" t="s">
        <v>500</v>
      </c>
      <c r="C115" s="29">
        <v>53759895</v>
      </c>
      <c r="D115" s="30">
        <v>54033446</v>
      </c>
    </row>
    <row r="116" spans="1:4" x14ac:dyDescent="0.3">
      <c r="A116" s="3">
        <v>7102</v>
      </c>
      <c r="B116" s="3" t="s">
        <v>501</v>
      </c>
      <c r="C116" s="29">
        <v>15984266</v>
      </c>
      <c r="D116" s="30">
        <v>18149994</v>
      </c>
    </row>
    <row r="117" spans="1:4" x14ac:dyDescent="0.3">
      <c r="A117" s="3">
        <v>7103</v>
      </c>
      <c r="B117" s="3" t="s">
        <v>502</v>
      </c>
      <c r="C117" s="29">
        <v>4348532</v>
      </c>
      <c r="D117" s="30">
        <v>4994121</v>
      </c>
    </row>
    <row r="118" spans="1:4" x14ac:dyDescent="0.3">
      <c r="A118" s="3">
        <v>7104</v>
      </c>
      <c r="B118" s="3" t="s">
        <v>503</v>
      </c>
      <c r="C118" s="29">
        <v>2682600</v>
      </c>
      <c r="D118" s="30">
        <v>3276851</v>
      </c>
    </row>
    <row r="119" spans="1:4" x14ac:dyDescent="0.3">
      <c r="A119" s="3">
        <v>7105</v>
      </c>
      <c r="B119" s="3" t="s">
        <v>504</v>
      </c>
      <c r="C119" s="29">
        <v>11016040</v>
      </c>
      <c r="D119" s="30">
        <v>13950947</v>
      </c>
    </row>
    <row r="120" spans="1:4" x14ac:dyDescent="0.3">
      <c r="A120" s="3">
        <v>7106</v>
      </c>
      <c r="B120" s="3" t="s">
        <v>505</v>
      </c>
      <c r="C120" s="29">
        <v>7119005</v>
      </c>
      <c r="D120" s="30">
        <v>14143221</v>
      </c>
    </row>
    <row r="121" spans="1:4" x14ac:dyDescent="0.3">
      <c r="A121" s="3">
        <v>7107</v>
      </c>
      <c r="B121" s="3" t="s">
        <v>506</v>
      </c>
      <c r="C121" s="29">
        <v>4067428</v>
      </c>
      <c r="D121" s="30">
        <v>4281105</v>
      </c>
    </row>
    <row r="122" spans="1:4" x14ac:dyDescent="0.3">
      <c r="A122" s="3">
        <v>7108</v>
      </c>
      <c r="B122" s="3" t="s">
        <v>507</v>
      </c>
      <c r="C122" s="29">
        <v>7387525</v>
      </c>
      <c r="D122" s="30">
        <v>9457941</v>
      </c>
    </row>
    <row r="123" spans="1:4" x14ac:dyDescent="0.3">
      <c r="A123" s="3">
        <v>7109</v>
      </c>
      <c r="B123" s="3" t="s">
        <v>508</v>
      </c>
      <c r="C123" s="29">
        <v>10674706</v>
      </c>
      <c r="D123" s="30">
        <v>13719858</v>
      </c>
    </row>
    <row r="124" spans="1:4" x14ac:dyDescent="0.3">
      <c r="A124" s="3">
        <v>7110</v>
      </c>
      <c r="B124" s="3" t="s">
        <v>509</v>
      </c>
      <c r="C124" s="29">
        <v>3222574</v>
      </c>
      <c r="D124" s="30">
        <v>4386614</v>
      </c>
    </row>
    <row r="125" spans="1:4" x14ac:dyDescent="0.3">
      <c r="A125" s="3">
        <v>7201</v>
      </c>
      <c r="B125" s="3" t="s">
        <v>510</v>
      </c>
      <c r="C125" s="29">
        <v>12189587</v>
      </c>
      <c r="D125" s="30">
        <v>13685344</v>
      </c>
    </row>
    <row r="126" spans="1:4" x14ac:dyDescent="0.3">
      <c r="A126" s="3">
        <v>7202</v>
      </c>
      <c r="B126" s="3" t="s">
        <v>511</v>
      </c>
      <c r="C126" s="29">
        <v>3966850</v>
      </c>
      <c r="D126" s="30">
        <v>4552760</v>
      </c>
    </row>
    <row r="127" spans="1:4" x14ac:dyDescent="0.3">
      <c r="A127" s="3">
        <v>7203</v>
      </c>
      <c r="B127" s="3" t="s">
        <v>512</v>
      </c>
      <c r="C127" s="29">
        <v>8338014</v>
      </c>
      <c r="D127" s="30">
        <v>9176437</v>
      </c>
    </row>
    <row r="128" spans="1:4" x14ac:dyDescent="0.3">
      <c r="A128" s="3">
        <v>7301</v>
      </c>
      <c r="B128" s="3" t="s">
        <v>513</v>
      </c>
      <c r="C128" s="29">
        <v>41534450</v>
      </c>
      <c r="D128" s="30">
        <v>38515960</v>
      </c>
    </row>
    <row r="129" spans="1:4" x14ac:dyDescent="0.3">
      <c r="A129" s="3">
        <v>7302</v>
      </c>
      <c r="B129" s="3" t="s">
        <v>514</v>
      </c>
      <c r="C129" s="29">
        <v>4676600</v>
      </c>
      <c r="D129" s="30">
        <v>4808090</v>
      </c>
    </row>
    <row r="130" spans="1:4" x14ac:dyDescent="0.3">
      <c r="A130" s="3">
        <v>7303</v>
      </c>
      <c r="B130" s="3" t="s">
        <v>515</v>
      </c>
      <c r="C130" s="29">
        <v>5793800</v>
      </c>
      <c r="D130" s="30">
        <v>6691313</v>
      </c>
    </row>
    <row r="131" spans="1:4" x14ac:dyDescent="0.3">
      <c r="A131" s="3">
        <v>7304</v>
      </c>
      <c r="B131" s="3" t="s">
        <v>516</v>
      </c>
      <c r="C131" s="29">
        <v>11253042</v>
      </c>
      <c r="D131" s="30">
        <v>14209127</v>
      </c>
    </row>
    <row r="132" spans="1:4" x14ac:dyDescent="0.3">
      <c r="A132" s="3">
        <v>7305</v>
      </c>
      <c r="B132" s="3" t="s">
        <v>517</v>
      </c>
      <c r="C132" s="29">
        <v>4003076</v>
      </c>
      <c r="D132" s="30">
        <v>5066555</v>
      </c>
    </row>
    <row r="133" spans="1:4" x14ac:dyDescent="0.3">
      <c r="A133" s="3">
        <v>7306</v>
      </c>
      <c r="B133" s="3" t="s">
        <v>518</v>
      </c>
      <c r="C133" s="29">
        <v>5232100</v>
      </c>
      <c r="D133" s="30">
        <v>6557769</v>
      </c>
    </row>
    <row r="134" spans="1:4" x14ac:dyDescent="0.3">
      <c r="A134" s="3">
        <v>7307</v>
      </c>
      <c r="B134" s="3" t="s">
        <v>519</v>
      </c>
      <c r="C134" s="29">
        <v>8399000</v>
      </c>
      <c r="D134" s="30">
        <v>8998467</v>
      </c>
    </row>
    <row r="135" spans="1:4" x14ac:dyDescent="0.3">
      <c r="A135" s="3">
        <v>7308</v>
      </c>
      <c r="B135" s="3" t="s">
        <v>520</v>
      </c>
      <c r="C135" s="29">
        <v>6790186</v>
      </c>
      <c r="D135" s="30">
        <v>8366699</v>
      </c>
    </row>
    <row r="136" spans="1:4" x14ac:dyDescent="0.3">
      <c r="A136" s="3">
        <v>7309</v>
      </c>
      <c r="B136" s="3" t="s">
        <v>521</v>
      </c>
      <c r="C136" s="29">
        <v>3899100</v>
      </c>
      <c r="D136" s="30">
        <v>6145221</v>
      </c>
    </row>
    <row r="137" spans="1:4" x14ac:dyDescent="0.3">
      <c r="A137" s="3">
        <v>7401</v>
      </c>
      <c r="B137" s="3" t="s">
        <v>522</v>
      </c>
      <c r="C137" s="29">
        <v>21253443</v>
      </c>
      <c r="D137" s="30">
        <v>25425341</v>
      </c>
    </row>
    <row r="138" spans="1:4" x14ac:dyDescent="0.3">
      <c r="A138" s="3">
        <v>7402</v>
      </c>
      <c r="B138" s="3" t="s">
        <v>523</v>
      </c>
      <c r="C138" s="29">
        <v>12025935</v>
      </c>
      <c r="D138" s="30">
        <v>18407143</v>
      </c>
    </row>
    <row r="139" spans="1:4" x14ac:dyDescent="0.3">
      <c r="A139" s="3">
        <v>7403</v>
      </c>
      <c r="B139" s="3" t="s">
        <v>524</v>
      </c>
      <c r="C139" s="29">
        <v>8026444</v>
      </c>
      <c r="D139" s="30">
        <v>9672754</v>
      </c>
    </row>
    <row r="140" spans="1:4" x14ac:dyDescent="0.3">
      <c r="A140" s="3">
        <v>7404</v>
      </c>
      <c r="B140" s="3" t="s">
        <v>525</v>
      </c>
      <c r="C140" s="29">
        <v>12242739</v>
      </c>
      <c r="D140" s="30">
        <v>14202897</v>
      </c>
    </row>
    <row r="141" spans="1:4" x14ac:dyDescent="0.3">
      <c r="A141" s="3">
        <v>7405</v>
      </c>
      <c r="B141" s="3" t="s">
        <v>526</v>
      </c>
      <c r="C141" s="29">
        <v>5505010</v>
      </c>
      <c r="D141" s="30">
        <v>6484997</v>
      </c>
    </row>
    <row r="142" spans="1:4" x14ac:dyDescent="0.3">
      <c r="A142" s="3">
        <v>7406</v>
      </c>
      <c r="B142" s="3" t="s">
        <v>527</v>
      </c>
      <c r="C142" s="29">
        <v>8887026</v>
      </c>
      <c r="D142" s="30">
        <v>14238409</v>
      </c>
    </row>
    <row r="143" spans="1:4" x14ac:dyDescent="0.3">
      <c r="A143" s="3">
        <v>7407</v>
      </c>
      <c r="B143" s="3" t="s">
        <v>528</v>
      </c>
      <c r="C143" s="29">
        <v>4759738</v>
      </c>
      <c r="D143" s="30">
        <v>5458990</v>
      </c>
    </row>
    <row r="144" spans="1:4" x14ac:dyDescent="0.3">
      <c r="A144" s="3">
        <v>7408</v>
      </c>
      <c r="B144" s="3" t="s">
        <v>529</v>
      </c>
      <c r="C144" s="29">
        <v>6006654</v>
      </c>
      <c r="D144" s="30">
        <v>5913059</v>
      </c>
    </row>
    <row r="145" spans="1:4" x14ac:dyDescent="0.3">
      <c r="A145" s="3">
        <v>8101</v>
      </c>
      <c r="B145" s="3" t="s">
        <v>530</v>
      </c>
      <c r="C145" s="29">
        <v>51555900</v>
      </c>
      <c r="D145" s="30">
        <v>57297419</v>
      </c>
    </row>
    <row r="146" spans="1:4" x14ac:dyDescent="0.3">
      <c r="A146" s="3">
        <v>8102</v>
      </c>
      <c r="B146" s="3" t="s">
        <v>531</v>
      </c>
      <c r="C146" s="29">
        <v>33568684</v>
      </c>
      <c r="D146" s="30">
        <v>37240243</v>
      </c>
    </row>
    <row r="147" spans="1:4" x14ac:dyDescent="0.3">
      <c r="A147" s="3">
        <v>8103</v>
      </c>
      <c r="B147" s="3" t="s">
        <v>532</v>
      </c>
      <c r="C147" s="29">
        <v>19858400</v>
      </c>
      <c r="D147" s="30">
        <v>23969511</v>
      </c>
    </row>
    <row r="148" spans="1:4" x14ac:dyDescent="0.3">
      <c r="A148" s="3">
        <v>8104</v>
      </c>
      <c r="B148" s="3" t="s">
        <v>533</v>
      </c>
      <c r="C148" s="29">
        <v>4032000</v>
      </c>
      <c r="D148" s="30">
        <v>5153946</v>
      </c>
    </row>
    <row r="149" spans="1:4" x14ac:dyDescent="0.3">
      <c r="A149" s="3">
        <v>8105</v>
      </c>
      <c r="B149" s="3" t="s">
        <v>534</v>
      </c>
      <c r="C149" s="29">
        <v>6704507</v>
      </c>
      <c r="D149" s="30">
        <v>8112617</v>
      </c>
    </row>
    <row r="150" spans="1:4" x14ac:dyDescent="0.3">
      <c r="A150" s="3">
        <v>8106</v>
      </c>
      <c r="B150" s="3" t="s">
        <v>535</v>
      </c>
      <c r="C150" s="29">
        <v>10923157</v>
      </c>
      <c r="D150" s="30">
        <v>12993571</v>
      </c>
    </row>
    <row r="151" spans="1:4" x14ac:dyDescent="0.3">
      <c r="A151" s="3">
        <v>8107</v>
      </c>
      <c r="B151" s="3" t="s">
        <v>536</v>
      </c>
      <c r="C151" s="29">
        <v>8782130</v>
      </c>
      <c r="D151" s="30">
        <v>13056523</v>
      </c>
    </row>
    <row r="152" spans="1:4" x14ac:dyDescent="0.3">
      <c r="A152" s="3">
        <v>8108</v>
      </c>
      <c r="B152" s="3" t="s">
        <v>537</v>
      </c>
      <c r="C152" s="29">
        <v>27731474</v>
      </c>
      <c r="D152" s="30">
        <v>29119206</v>
      </c>
    </row>
    <row r="153" spans="1:4" x14ac:dyDescent="0.3">
      <c r="A153" s="3">
        <v>8109</v>
      </c>
      <c r="B153" s="3" t="s">
        <v>538</v>
      </c>
      <c r="C153" s="29">
        <v>5238796</v>
      </c>
      <c r="D153" s="30">
        <v>7667495</v>
      </c>
    </row>
    <row r="154" spans="1:4" x14ac:dyDescent="0.3">
      <c r="A154" s="3">
        <v>8110</v>
      </c>
      <c r="B154" s="3" t="s">
        <v>539</v>
      </c>
      <c r="C154" s="29">
        <v>35893841</v>
      </c>
      <c r="D154" s="30">
        <v>37852252</v>
      </c>
    </row>
    <row r="155" spans="1:4" x14ac:dyDescent="0.3">
      <c r="A155" s="3">
        <v>8111</v>
      </c>
      <c r="B155" s="3" t="s">
        <v>540</v>
      </c>
      <c r="C155" s="29">
        <v>16770164</v>
      </c>
      <c r="D155" s="30">
        <v>20541494</v>
      </c>
    </row>
    <row r="156" spans="1:4" x14ac:dyDescent="0.3">
      <c r="A156" s="3">
        <v>8112</v>
      </c>
      <c r="B156" s="3" t="s">
        <v>541</v>
      </c>
      <c r="C156" s="29">
        <v>19208180</v>
      </c>
      <c r="D156" s="30">
        <v>25312408</v>
      </c>
    </row>
    <row r="157" spans="1:4" x14ac:dyDescent="0.3">
      <c r="A157" s="3">
        <v>8201</v>
      </c>
      <c r="B157" s="3" t="s">
        <v>542</v>
      </c>
      <c r="C157" s="29">
        <v>6100000</v>
      </c>
      <c r="D157" s="30">
        <v>8767461</v>
      </c>
    </row>
    <row r="158" spans="1:4" x14ac:dyDescent="0.3">
      <c r="A158" s="3">
        <v>8202</v>
      </c>
      <c r="B158" s="3" t="s">
        <v>543</v>
      </c>
      <c r="C158" s="29">
        <v>8924920</v>
      </c>
      <c r="D158" s="30">
        <v>14153585</v>
      </c>
    </row>
    <row r="159" spans="1:4" x14ac:dyDescent="0.3">
      <c r="A159" s="3">
        <v>8203</v>
      </c>
      <c r="B159" s="3" t="s">
        <v>544</v>
      </c>
      <c r="C159" s="29">
        <v>9909600</v>
      </c>
      <c r="D159" s="30">
        <v>11414775</v>
      </c>
    </row>
    <row r="160" spans="1:4" x14ac:dyDescent="0.3">
      <c r="A160" s="3">
        <v>8204</v>
      </c>
      <c r="B160" s="3" t="s">
        <v>545</v>
      </c>
      <c r="C160" s="29">
        <v>3270353</v>
      </c>
      <c r="D160" s="30">
        <v>4760037</v>
      </c>
    </row>
    <row r="161" spans="1:4" x14ac:dyDescent="0.3">
      <c r="A161" s="3">
        <v>8205</v>
      </c>
      <c r="B161" s="3" t="s">
        <v>546</v>
      </c>
      <c r="C161" s="29">
        <v>7709747</v>
      </c>
      <c r="D161" s="30">
        <v>9511286</v>
      </c>
    </row>
    <row r="162" spans="1:4" x14ac:dyDescent="0.3">
      <c r="A162" s="3">
        <v>8206</v>
      </c>
      <c r="B162" s="3" t="s">
        <v>561</v>
      </c>
      <c r="C162" s="29">
        <v>5649600</v>
      </c>
      <c r="D162" s="30">
        <v>6466269</v>
      </c>
    </row>
    <row r="163" spans="1:4" x14ac:dyDescent="0.3">
      <c r="A163" s="3">
        <v>8207</v>
      </c>
      <c r="B163" s="3" t="s">
        <v>562</v>
      </c>
      <c r="C163" s="29">
        <v>3989709</v>
      </c>
      <c r="D163" s="30">
        <v>4945872</v>
      </c>
    </row>
    <row r="164" spans="1:4" x14ac:dyDescent="0.3">
      <c r="A164" s="3">
        <v>8301</v>
      </c>
      <c r="B164" s="3" t="s">
        <v>547</v>
      </c>
      <c r="C164" s="29">
        <v>41251200</v>
      </c>
      <c r="D164" s="30">
        <v>51768607</v>
      </c>
    </row>
    <row r="165" spans="1:4" x14ac:dyDescent="0.3">
      <c r="A165" s="3">
        <v>8302</v>
      </c>
      <c r="B165" s="3" t="s">
        <v>548</v>
      </c>
      <c r="C165" s="29">
        <v>3470659</v>
      </c>
      <c r="D165" s="30">
        <v>5402287</v>
      </c>
    </row>
    <row r="166" spans="1:4" x14ac:dyDescent="0.3">
      <c r="A166" s="3">
        <v>8303</v>
      </c>
      <c r="B166" s="3" t="s">
        <v>549</v>
      </c>
      <c r="C166" s="29">
        <v>9639937</v>
      </c>
      <c r="D166" s="30">
        <v>12145707</v>
      </c>
    </row>
    <row r="167" spans="1:4" x14ac:dyDescent="0.3">
      <c r="A167" s="3">
        <v>8304</v>
      </c>
      <c r="B167" s="3" t="s">
        <v>550</v>
      </c>
      <c r="C167" s="29">
        <v>7290100</v>
      </c>
      <c r="D167" s="30">
        <v>8692523</v>
      </c>
    </row>
    <row r="168" spans="1:4" x14ac:dyDescent="0.3">
      <c r="A168" s="3">
        <v>8305</v>
      </c>
      <c r="B168" s="3" t="s">
        <v>551</v>
      </c>
      <c r="C168" s="29">
        <v>5997128</v>
      </c>
      <c r="D168" s="30">
        <v>8599754</v>
      </c>
    </row>
    <row r="169" spans="1:4" x14ac:dyDescent="0.3">
      <c r="A169" s="3">
        <v>8306</v>
      </c>
      <c r="B169" s="3" t="s">
        <v>552</v>
      </c>
      <c r="C169" s="29">
        <v>7275370</v>
      </c>
      <c r="D169" s="30">
        <v>8290205</v>
      </c>
    </row>
    <row r="170" spans="1:4" x14ac:dyDescent="0.3">
      <c r="A170" s="3">
        <v>8307</v>
      </c>
      <c r="B170" s="3" t="s">
        <v>553</v>
      </c>
      <c r="C170" s="29">
        <v>3481480</v>
      </c>
      <c r="D170" s="30">
        <v>4580975</v>
      </c>
    </row>
    <row r="171" spans="1:4" x14ac:dyDescent="0.3">
      <c r="A171" s="3">
        <v>8308</v>
      </c>
      <c r="B171" s="3" t="s">
        <v>554</v>
      </c>
      <c r="C171" s="29">
        <v>3379342</v>
      </c>
      <c r="D171" s="30">
        <v>2772525</v>
      </c>
    </row>
    <row r="172" spans="1:4" x14ac:dyDescent="0.3">
      <c r="A172" s="3">
        <v>8309</v>
      </c>
      <c r="B172" s="3" t="s">
        <v>555</v>
      </c>
      <c r="C172" s="29">
        <v>3144600</v>
      </c>
      <c r="D172" s="30">
        <v>4005830</v>
      </c>
    </row>
    <row r="173" spans="1:4" x14ac:dyDescent="0.3">
      <c r="A173" s="3">
        <v>8310</v>
      </c>
      <c r="B173" s="3" t="s">
        <v>556</v>
      </c>
      <c r="C173" s="29">
        <v>2364703</v>
      </c>
      <c r="D173" s="30">
        <v>3042381</v>
      </c>
    </row>
    <row r="174" spans="1:4" x14ac:dyDescent="0.3">
      <c r="A174" s="3">
        <v>8311</v>
      </c>
      <c r="B174" s="3" t="s">
        <v>557</v>
      </c>
      <c r="C174" s="29">
        <v>4117182</v>
      </c>
      <c r="D174" s="30">
        <v>4830511</v>
      </c>
    </row>
    <row r="175" spans="1:4" x14ac:dyDescent="0.3">
      <c r="A175" s="3">
        <v>8312</v>
      </c>
      <c r="B175" s="3" t="s">
        <v>558</v>
      </c>
      <c r="C175" s="29">
        <v>4863240</v>
      </c>
      <c r="D175" s="30">
        <v>5812332</v>
      </c>
    </row>
    <row r="176" spans="1:4" x14ac:dyDescent="0.3">
      <c r="A176" s="3">
        <v>8313</v>
      </c>
      <c r="B176" s="3" t="s">
        <v>559</v>
      </c>
      <c r="C176" s="29">
        <v>8562210</v>
      </c>
      <c r="D176" s="30">
        <v>10161210</v>
      </c>
    </row>
    <row r="177" spans="1:4" x14ac:dyDescent="0.3">
      <c r="A177" s="3">
        <v>8314</v>
      </c>
      <c r="B177" s="3" t="s">
        <v>560</v>
      </c>
      <c r="C177" s="29">
        <v>3095092</v>
      </c>
      <c r="D177" s="30">
        <v>3762587</v>
      </c>
    </row>
    <row r="178" spans="1:4" x14ac:dyDescent="0.3">
      <c r="A178" s="3">
        <v>9101</v>
      </c>
      <c r="B178" s="3" t="s">
        <v>564</v>
      </c>
      <c r="C178" s="29">
        <v>63353876</v>
      </c>
      <c r="D178" s="30">
        <v>77485018</v>
      </c>
    </row>
    <row r="179" spans="1:4" x14ac:dyDescent="0.3">
      <c r="A179" s="3">
        <v>9102</v>
      </c>
      <c r="B179" s="3" t="s">
        <v>565</v>
      </c>
      <c r="C179" s="29">
        <v>8068763</v>
      </c>
      <c r="D179" s="30">
        <v>9052720</v>
      </c>
    </row>
    <row r="180" spans="1:4" x14ac:dyDescent="0.3">
      <c r="A180" s="3">
        <v>9103</v>
      </c>
      <c r="B180" s="3" t="s">
        <v>566</v>
      </c>
      <c r="C180" s="29">
        <v>5726527</v>
      </c>
      <c r="D180" s="30">
        <v>7088460</v>
      </c>
    </row>
    <row r="181" spans="1:4" x14ac:dyDescent="0.3">
      <c r="A181" s="3">
        <v>9104</v>
      </c>
      <c r="B181" s="3" t="s">
        <v>567</v>
      </c>
      <c r="C181" s="29">
        <v>2673700</v>
      </c>
      <c r="D181" s="30">
        <v>3471217</v>
      </c>
    </row>
    <row r="182" spans="1:4" x14ac:dyDescent="0.3">
      <c r="A182" s="3">
        <v>9105</v>
      </c>
      <c r="B182" s="3" t="s">
        <v>568</v>
      </c>
      <c r="C182" s="29">
        <v>6929000</v>
      </c>
      <c r="D182" s="30">
        <v>8274933</v>
      </c>
    </row>
    <row r="183" spans="1:4" x14ac:dyDescent="0.3">
      <c r="A183" s="3">
        <v>9106</v>
      </c>
      <c r="B183" s="3" t="s">
        <v>569</v>
      </c>
      <c r="C183" s="29">
        <v>4550781</v>
      </c>
      <c r="D183" s="30">
        <v>5220037</v>
      </c>
    </row>
    <row r="184" spans="1:4" x14ac:dyDescent="0.3">
      <c r="A184" s="3">
        <v>9107</v>
      </c>
      <c r="B184" s="3" t="s">
        <v>570</v>
      </c>
      <c r="C184" s="29">
        <v>4444554</v>
      </c>
      <c r="D184" s="30">
        <v>5735537</v>
      </c>
    </row>
    <row r="185" spans="1:4" x14ac:dyDescent="0.3">
      <c r="A185" s="3">
        <v>9108</v>
      </c>
      <c r="B185" s="3" t="s">
        <v>571</v>
      </c>
      <c r="C185" s="29">
        <v>11902348</v>
      </c>
      <c r="D185" s="30">
        <v>13551468</v>
      </c>
    </row>
    <row r="186" spans="1:4" x14ac:dyDescent="0.3">
      <c r="A186" s="3">
        <v>9109</v>
      </c>
      <c r="B186" s="3" t="s">
        <v>572</v>
      </c>
      <c r="C186" s="29">
        <v>6683516</v>
      </c>
      <c r="D186" s="30">
        <v>8056457</v>
      </c>
    </row>
    <row r="187" spans="1:4" x14ac:dyDescent="0.3">
      <c r="A187" s="3">
        <v>9110</v>
      </c>
      <c r="B187" s="3" t="s">
        <v>573</v>
      </c>
      <c r="C187" s="29">
        <v>3084500</v>
      </c>
      <c r="D187" s="30">
        <v>4637049</v>
      </c>
    </row>
    <row r="188" spans="1:4" x14ac:dyDescent="0.3">
      <c r="A188" s="3">
        <v>9111</v>
      </c>
      <c r="B188" s="3" t="s">
        <v>574</v>
      </c>
      <c r="C188" s="29">
        <v>8889000</v>
      </c>
      <c r="D188" s="30">
        <v>10521107</v>
      </c>
    </row>
    <row r="189" spans="1:4" x14ac:dyDescent="0.3">
      <c r="A189" s="3">
        <v>9112</v>
      </c>
      <c r="B189" s="3" t="s">
        <v>575</v>
      </c>
      <c r="C189" s="29">
        <v>18964602</v>
      </c>
      <c r="D189" s="30">
        <v>21113728</v>
      </c>
    </row>
    <row r="190" spans="1:4" x14ac:dyDescent="0.3">
      <c r="A190" s="3">
        <v>9113</v>
      </c>
      <c r="B190" s="3" t="s">
        <v>576</v>
      </c>
      <c r="C190" s="29">
        <v>3324025</v>
      </c>
      <c r="D190" s="30">
        <v>4068277</v>
      </c>
    </row>
    <row r="191" spans="1:4" x14ac:dyDescent="0.3">
      <c r="A191" s="3">
        <v>9114</v>
      </c>
      <c r="B191" s="3" t="s">
        <v>577</v>
      </c>
      <c r="C191" s="29">
        <v>6270045</v>
      </c>
      <c r="D191" s="30">
        <v>8546486</v>
      </c>
    </row>
    <row r="192" spans="1:4" x14ac:dyDescent="0.3">
      <c r="A192" s="3">
        <v>9115</v>
      </c>
      <c r="B192" s="3" t="s">
        <v>578</v>
      </c>
      <c r="C192" s="29">
        <v>8228629</v>
      </c>
      <c r="D192" s="30">
        <v>12132740</v>
      </c>
    </row>
    <row r="193" spans="1:4" x14ac:dyDescent="0.3">
      <c r="A193" s="3">
        <v>9116</v>
      </c>
      <c r="B193" s="3" t="s">
        <v>579</v>
      </c>
      <c r="C193" s="29">
        <v>5660666</v>
      </c>
      <c r="D193" s="30">
        <v>5803851</v>
      </c>
    </row>
    <row r="194" spans="1:4" x14ac:dyDescent="0.3">
      <c r="A194" s="3">
        <v>9117</v>
      </c>
      <c r="B194" s="3" t="s">
        <v>580</v>
      </c>
      <c r="C194" s="29">
        <v>4647362</v>
      </c>
      <c r="D194" s="30">
        <v>5717543</v>
      </c>
    </row>
    <row r="195" spans="1:4" x14ac:dyDescent="0.3">
      <c r="A195" s="3">
        <v>9118</v>
      </c>
      <c r="B195" s="3" t="s">
        <v>581</v>
      </c>
      <c r="C195" s="29">
        <v>3981810</v>
      </c>
      <c r="D195" s="30">
        <v>4776140</v>
      </c>
    </row>
    <row r="196" spans="1:4" x14ac:dyDescent="0.3">
      <c r="A196" s="3">
        <v>9119</v>
      </c>
      <c r="B196" s="3" t="s">
        <v>582</v>
      </c>
      <c r="C196" s="29">
        <v>7455345</v>
      </c>
      <c r="D196" s="30">
        <v>9650215</v>
      </c>
    </row>
    <row r="197" spans="1:4" x14ac:dyDescent="0.3">
      <c r="A197" s="3">
        <v>9120</v>
      </c>
      <c r="B197" s="3" t="s">
        <v>583</v>
      </c>
      <c r="C197" s="29">
        <v>16233899</v>
      </c>
      <c r="D197" s="30">
        <v>18234713</v>
      </c>
    </row>
    <row r="198" spans="1:4" x14ac:dyDescent="0.3">
      <c r="A198" s="3">
        <v>9121</v>
      </c>
      <c r="B198" s="3" t="s">
        <v>584</v>
      </c>
      <c r="C198" s="29">
        <v>5249199</v>
      </c>
      <c r="D198" s="30">
        <v>5209588</v>
      </c>
    </row>
    <row r="199" spans="1:4" x14ac:dyDescent="0.3">
      <c r="A199" s="3">
        <v>9201</v>
      </c>
      <c r="B199" s="3" t="s">
        <v>585</v>
      </c>
      <c r="C199" s="29">
        <v>12158118</v>
      </c>
      <c r="D199" s="30">
        <v>16134981</v>
      </c>
    </row>
    <row r="200" spans="1:4" x14ac:dyDescent="0.3">
      <c r="A200" s="3">
        <v>9202</v>
      </c>
      <c r="B200" s="3" t="s">
        <v>586</v>
      </c>
      <c r="C200" s="29">
        <v>7113344</v>
      </c>
      <c r="D200" s="30">
        <v>8386087</v>
      </c>
    </row>
    <row r="201" spans="1:4" x14ac:dyDescent="0.3">
      <c r="A201" s="3">
        <v>9203</v>
      </c>
      <c r="B201" s="3" t="s">
        <v>587</v>
      </c>
      <c r="C201" s="29">
        <v>6120997</v>
      </c>
      <c r="D201" s="30">
        <v>7768600</v>
      </c>
    </row>
    <row r="202" spans="1:4" x14ac:dyDescent="0.3">
      <c r="A202" s="3">
        <v>9204</v>
      </c>
      <c r="B202" s="3" t="s">
        <v>588</v>
      </c>
      <c r="C202" s="29">
        <v>3206221</v>
      </c>
      <c r="D202" s="30">
        <v>3922571</v>
      </c>
    </row>
    <row r="203" spans="1:4" x14ac:dyDescent="0.3">
      <c r="A203" s="3">
        <v>9205</v>
      </c>
      <c r="B203" s="3" t="s">
        <v>563</v>
      </c>
      <c r="C203" s="29">
        <v>4987119</v>
      </c>
      <c r="D203" s="30">
        <v>5337036</v>
      </c>
    </row>
    <row r="204" spans="1:4" x14ac:dyDescent="0.3">
      <c r="A204" s="3">
        <v>9206</v>
      </c>
      <c r="B204" s="3" t="s">
        <v>589</v>
      </c>
      <c r="C204" s="29">
        <v>3619600</v>
      </c>
      <c r="D204" s="30">
        <v>4106216</v>
      </c>
    </row>
    <row r="205" spans="1:4" x14ac:dyDescent="0.3">
      <c r="A205" s="3">
        <v>9207</v>
      </c>
      <c r="B205" s="3" t="s">
        <v>590</v>
      </c>
      <c r="C205" s="29">
        <v>3765025</v>
      </c>
      <c r="D205" s="30">
        <v>4237380</v>
      </c>
    </row>
    <row r="206" spans="1:4" x14ac:dyDescent="0.3">
      <c r="A206" s="3">
        <v>9208</v>
      </c>
      <c r="B206" s="3" t="s">
        <v>591</v>
      </c>
      <c r="C206" s="29">
        <v>4232600</v>
      </c>
      <c r="D206" s="30">
        <v>5000502</v>
      </c>
    </row>
    <row r="207" spans="1:4" x14ac:dyDescent="0.3">
      <c r="A207" s="3">
        <v>9209</v>
      </c>
      <c r="B207" s="3" t="s">
        <v>592</v>
      </c>
      <c r="C207" s="29">
        <v>3599295</v>
      </c>
      <c r="D207" s="30">
        <v>4611738</v>
      </c>
    </row>
    <row r="208" spans="1:4" x14ac:dyDescent="0.3">
      <c r="A208" s="3">
        <v>9210</v>
      </c>
      <c r="B208" s="3" t="s">
        <v>593</v>
      </c>
      <c r="C208" s="29">
        <v>6301244</v>
      </c>
      <c r="D208" s="30">
        <v>7931058</v>
      </c>
    </row>
    <row r="209" spans="1:4" x14ac:dyDescent="0.3">
      <c r="A209" s="3">
        <v>9211</v>
      </c>
      <c r="B209" s="3" t="s">
        <v>594</v>
      </c>
      <c r="C209" s="29">
        <v>9130049</v>
      </c>
      <c r="D209" s="30">
        <v>10718730</v>
      </c>
    </row>
    <row r="210" spans="1:4" x14ac:dyDescent="0.3">
      <c r="A210" s="3">
        <v>10101</v>
      </c>
      <c r="B210" s="3" t="s">
        <v>595</v>
      </c>
      <c r="C210" s="29">
        <v>70167301</v>
      </c>
      <c r="D210" s="30">
        <v>73011949</v>
      </c>
    </row>
    <row r="211" spans="1:4" x14ac:dyDescent="0.3">
      <c r="A211" s="3">
        <v>10102</v>
      </c>
      <c r="B211" s="3" t="s">
        <v>596</v>
      </c>
      <c r="C211" s="29">
        <v>7761720</v>
      </c>
      <c r="D211" s="30">
        <v>9282554</v>
      </c>
    </row>
    <row r="212" spans="1:4" x14ac:dyDescent="0.3">
      <c r="A212" s="3">
        <v>10103</v>
      </c>
      <c r="B212" s="3" t="s">
        <v>597</v>
      </c>
      <c r="C212" s="29">
        <v>2565400</v>
      </c>
      <c r="D212" s="30">
        <v>2642720</v>
      </c>
    </row>
    <row r="213" spans="1:4" x14ac:dyDescent="0.3">
      <c r="A213" s="3">
        <v>10104</v>
      </c>
      <c r="B213" s="3" t="s">
        <v>598</v>
      </c>
      <c r="C213" s="29">
        <v>3114758</v>
      </c>
      <c r="D213" s="30">
        <v>4350903</v>
      </c>
    </row>
    <row r="214" spans="1:4" x14ac:dyDescent="0.3">
      <c r="A214" s="3">
        <v>10105</v>
      </c>
      <c r="B214" s="3" t="s">
        <v>599</v>
      </c>
      <c r="C214" s="29">
        <v>5895462</v>
      </c>
      <c r="D214" s="30">
        <v>7510020</v>
      </c>
    </row>
    <row r="215" spans="1:4" x14ac:dyDescent="0.3">
      <c r="A215" s="3">
        <v>10106</v>
      </c>
      <c r="B215" s="3" t="s">
        <v>600</v>
      </c>
      <c r="C215" s="29">
        <v>4744438</v>
      </c>
      <c r="D215" s="30">
        <v>5612118</v>
      </c>
    </row>
    <row r="216" spans="1:4" x14ac:dyDescent="0.3">
      <c r="A216" s="3">
        <v>10107</v>
      </c>
      <c r="B216" s="3" t="s">
        <v>601</v>
      </c>
      <c r="C216" s="29">
        <v>5431398</v>
      </c>
      <c r="D216" s="30">
        <v>5959310</v>
      </c>
    </row>
    <row r="217" spans="1:4" x14ac:dyDescent="0.3">
      <c r="A217" s="3">
        <v>10108</v>
      </c>
      <c r="B217" s="3" t="s">
        <v>602</v>
      </c>
      <c r="C217" s="29">
        <v>4164950</v>
      </c>
      <c r="D217" s="30">
        <v>6104551</v>
      </c>
    </row>
    <row r="218" spans="1:4" x14ac:dyDescent="0.3">
      <c r="A218" s="3">
        <v>10109</v>
      </c>
      <c r="B218" s="3" t="s">
        <v>603</v>
      </c>
      <c r="C218" s="29">
        <v>13509080</v>
      </c>
      <c r="D218" s="30">
        <v>17728619</v>
      </c>
    </row>
    <row r="219" spans="1:4" x14ac:dyDescent="0.3">
      <c r="A219" s="3">
        <v>10201</v>
      </c>
      <c r="B219" s="3" t="s">
        <v>604</v>
      </c>
      <c r="C219" s="29">
        <v>15254000</v>
      </c>
      <c r="D219" s="30">
        <v>19233783</v>
      </c>
    </row>
    <row r="220" spans="1:4" x14ac:dyDescent="0.3">
      <c r="A220" s="3">
        <v>10202</v>
      </c>
      <c r="B220" s="3" t="s">
        <v>605</v>
      </c>
      <c r="C220" s="29">
        <v>12980180</v>
      </c>
      <c r="D220" s="30">
        <v>13220412</v>
      </c>
    </row>
    <row r="221" spans="1:4" x14ac:dyDescent="0.3">
      <c r="A221" s="3">
        <v>10203</v>
      </c>
      <c r="B221" s="3" t="s">
        <v>606</v>
      </c>
      <c r="C221" s="29">
        <v>4647646</v>
      </c>
      <c r="D221" s="30">
        <v>6035389</v>
      </c>
    </row>
    <row r="222" spans="1:4" x14ac:dyDescent="0.3">
      <c r="A222" s="3">
        <v>10204</v>
      </c>
      <c r="B222" s="3" t="s">
        <v>607</v>
      </c>
      <c r="C222" s="29">
        <v>2308036</v>
      </c>
      <c r="D222" s="30">
        <v>2837771</v>
      </c>
    </row>
    <row r="223" spans="1:4" x14ac:dyDescent="0.3">
      <c r="A223" s="3">
        <v>10205</v>
      </c>
      <c r="B223" s="3" t="s">
        <v>608</v>
      </c>
      <c r="C223" s="29">
        <v>4696045</v>
      </c>
      <c r="D223" s="30">
        <v>5531842</v>
      </c>
    </row>
    <row r="224" spans="1:4" x14ac:dyDescent="0.3">
      <c r="A224" s="3">
        <v>10206</v>
      </c>
      <c r="B224" s="3" t="s">
        <v>609</v>
      </c>
      <c r="C224" s="29">
        <v>2229600</v>
      </c>
      <c r="D224" s="30">
        <v>2584339</v>
      </c>
    </row>
    <row r="225" spans="1:4" x14ac:dyDescent="0.3">
      <c r="A225" s="3">
        <v>10207</v>
      </c>
      <c r="B225" s="3" t="s">
        <v>610</v>
      </c>
      <c r="C225" s="29">
        <v>0</v>
      </c>
      <c r="D225" s="30">
        <v>0</v>
      </c>
    </row>
    <row r="226" spans="1:4" x14ac:dyDescent="0.3">
      <c r="A226" s="3">
        <v>10208</v>
      </c>
      <c r="B226" s="3" t="s">
        <v>611</v>
      </c>
      <c r="C226" s="29">
        <v>6233855</v>
      </c>
      <c r="D226" s="30">
        <v>7282816</v>
      </c>
    </row>
    <row r="227" spans="1:4" x14ac:dyDescent="0.3">
      <c r="A227" s="3">
        <v>10209</v>
      </c>
      <c r="B227" s="3" t="s">
        <v>612</v>
      </c>
      <c r="C227" s="29">
        <v>3330334</v>
      </c>
      <c r="D227" s="30">
        <v>3777932</v>
      </c>
    </row>
    <row r="228" spans="1:4" x14ac:dyDescent="0.3">
      <c r="A228" s="3">
        <v>10210</v>
      </c>
      <c r="B228" s="3" t="s">
        <v>613</v>
      </c>
      <c r="C228" s="29">
        <v>3560850</v>
      </c>
      <c r="D228" s="30">
        <v>3872334</v>
      </c>
    </row>
    <row r="229" spans="1:4" x14ac:dyDescent="0.3">
      <c r="A229" s="3">
        <v>10301</v>
      </c>
      <c r="B229" s="3" t="s">
        <v>614</v>
      </c>
      <c r="C229" s="29">
        <v>36225960</v>
      </c>
      <c r="D229" s="30">
        <v>41567310</v>
      </c>
    </row>
    <row r="230" spans="1:4" x14ac:dyDescent="0.3">
      <c r="A230" s="3">
        <v>10302</v>
      </c>
      <c r="B230" s="3" t="s">
        <v>615</v>
      </c>
      <c r="C230" s="29">
        <v>3396067</v>
      </c>
      <c r="D230" s="30">
        <v>3988878</v>
      </c>
    </row>
    <row r="231" spans="1:4" x14ac:dyDescent="0.3">
      <c r="A231" s="3">
        <v>10303</v>
      </c>
      <c r="B231" s="3" t="s">
        <v>616</v>
      </c>
      <c r="C231" s="29">
        <v>5004023</v>
      </c>
      <c r="D231" s="30">
        <v>6636944</v>
      </c>
    </row>
    <row r="232" spans="1:4" x14ac:dyDescent="0.3">
      <c r="A232" s="3">
        <v>10304</v>
      </c>
      <c r="B232" s="3" t="s">
        <v>617</v>
      </c>
      <c r="C232" s="29">
        <v>0</v>
      </c>
      <c r="D232" s="30">
        <v>0</v>
      </c>
    </row>
    <row r="233" spans="1:4" x14ac:dyDescent="0.3">
      <c r="A233" s="3">
        <v>10305</v>
      </c>
      <c r="B233" s="3" t="s">
        <v>618</v>
      </c>
      <c r="C233" s="29">
        <v>3796274</v>
      </c>
      <c r="D233" s="30">
        <v>4690978</v>
      </c>
    </row>
    <row r="234" spans="1:4" x14ac:dyDescent="0.3">
      <c r="A234" s="3">
        <v>10306</v>
      </c>
      <c r="B234" s="3" t="s">
        <v>619</v>
      </c>
      <c r="C234" s="29">
        <v>3916633</v>
      </c>
      <c r="D234" s="30">
        <v>4909236</v>
      </c>
    </row>
    <row r="235" spans="1:4" x14ac:dyDescent="0.3">
      <c r="A235" s="3">
        <v>10307</v>
      </c>
      <c r="B235" s="3" t="s">
        <v>620</v>
      </c>
      <c r="C235" s="29">
        <v>3744867</v>
      </c>
      <c r="D235" s="30">
        <v>4331049</v>
      </c>
    </row>
    <row r="236" spans="1:4" x14ac:dyDescent="0.3">
      <c r="A236" s="3">
        <v>10401</v>
      </c>
      <c r="B236" s="3" t="s">
        <v>621</v>
      </c>
      <c r="C236" s="29">
        <v>3172147</v>
      </c>
      <c r="D236" s="30">
        <v>3285540</v>
      </c>
    </row>
    <row r="237" spans="1:4" x14ac:dyDescent="0.3">
      <c r="A237" s="3">
        <v>10402</v>
      </c>
      <c r="B237" s="3" t="s">
        <v>622</v>
      </c>
      <c r="C237" s="29">
        <v>2810805</v>
      </c>
      <c r="D237" s="30">
        <v>2964891</v>
      </c>
    </row>
    <row r="238" spans="1:4" x14ac:dyDescent="0.3">
      <c r="A238" s="3">
        <v>10403</v>
      </c>
      <c r="B238" s="3" t="s">
        <v>623</v>
      </c>
      <c r="C238" s="29">
        <v>3282192</v>
      </c>
      <c r="D238" s="30">
        <v>4087962</v>
      </c>
    </row>
    <row r="239" spans="1:4" x14ac:dyDescent="0.3">
      <c r="A239" s="3">
        <v>10404</v>
      </c>
      <c r="B239" s="3" t="s">
        <v>624</v>
      </c>
      <c r="C239" s="29">
        <v>1756150</v>
      </c>
      <c r="D239" s="30">
        <v>2261222</v>
      </c>
    </row>
    <row r="240" spans="1:4" x14ac:dyDescent="0.3">
      <c r="A240" s="3">
        <v>11101</v>
      </c>
      <c r="B240" s="3" t="s">
        <v>634</v>
      </c>
      <c r="C240" s="29">
        <v>14656407</v>
      </c>
      <c r="D240" s="30">
        <v>18650777</v>
      </c>
    </row>
    <row r="241" spans="1:4" x14ac:dyDescent="0.3">
      <c r="A241" s="3">
        <v>11102</v>
      </c>
      <c r="B241" s="3" t="s">
        <v>626</v>
      </c>
      <c r="C241" s="29">
        <v>2184285</v>
      </c>
      <c r="D241" s="30">
        <v>2696993</v>
      </c>
    </row>
    <row r="242" spans="1:4" x14ac:dyDescent="0.3">
      <c r="A242" s="3">
        <v>11201</v>
      </c>
      <c r="B242" s="3" t="s">
        <v>625</v>
      </c>
      <c r="C242" s="29">
        <v>8216879</v>
      </c>
      <c r="D242" s="30">
        <v>9100914</v>
      </c>
    </row>
    <row r="243" spans="1:4" x14ac:dyDescent="0.3">
      <c r="A243" s="3">
        <v>11202</v>
      </c>
      <c r="B243" s="3" t="s">
        <v>627</v>
      </c>
      <c r="C243" s="29">
        <v>2763000</v>
      </c>
      <c r="D243" s="30">
        <v>3406143</v>
      </c>
    </row>
    <row r="244" spans="1:4" x14ac:dyDescent="0.3">
      <c r="A244" s="3">
        <v>11203</v>
      </c>
      <c r="B244" s="3" t="s">
        <v>628</v>
      </c>
      <c r="C244" s="29">
        <v>2834496</v>
      </c>
      <c r="D244" s="30">
        <v>2814569</v>
      </c>
    </row>
    <row r="245" spans="1:4" x14ac:dyDescent="0.3">
      <c r="A245" s="3">
        <v>11301</v>
      </c>
      <c r="B245" s="3" t="s">
        <v>629</v>
      </c>
      <c r="C245" s="29">
        <v>2258898</v>
      </c>
      <c r="D245" s="30">
        <v>2729442</v>
      </c>
    </row>
    <row r="246" spans="1:4" x14ac:dyDescent="0.3">
      <c r="A246" s="3">
        <v>11302</v>
      </c>
      <c r="B246" s="3" t="s">
        <v>630</v>
      </c>
      <c r="C246" s="29">
        <v>1750067</v>
      </c>
      <c r="D246" s="30">
        <v>2054767</v>
      </c>
    </row>
    <row r="247" spans="1:4" x14ac:dyDescent="0.3">
      <c r="A247" s="3">
        <v>11303</v>
      </c>
      <c r="B247" s="3" t="s">
        <v>631</v>
      </c>
      <c r="C247" s="29">
        <v>1767505</v>
      </c>
      <c r="D247" s="30">
        <v>1999952</v>
      </c>
    </row>
    <row r="248" spans="1:4" x14ac:dyDescent="0.3">
      <c r="A248" s="3">
        <v>11401</v>
      </c>
      <c r="B248" s="3" t="s">
        <v>632</v>
      </c>
      <c r="C248" s="29">
        <v>3781612</v>
      </c>
      <c r="D248" s="30">
        <v>4473536</v>
      </c>
    </row>
    <row r="249" spans="1:4" x14ac:dyDescent="0.3">
      <c r="A249" s="3">
        <v>11402</v>
      </c>
      <c r="B249" s="3" t="s">
        <v>633</v>
      </c>
      <c r="C249" s="29">
        <v>2511710</v>
      </c>
      <c r="D249" s="30">
        <v>2962392</v>
      </c>
    </row>
    <row r="250" spans="1:4" x14ac:dyDescent="0.3">
      <c r="A250" s="3">
        <v>12101</v>
      </c>
      <c r="B250" s="3" t="s">
        <v>635</v>
      </c>
      <c r="C250" s="29">
        <v>33916186</v>
      </c>
      <c r="D250" s="30">
        <v>36393340</v>
      </c>
    </row>
    <row r="251" spans="1:4" x14ac:dyDescent="0.3">
      <c r="A251" s="3">
        <v>12102</v>
      </c>
      <c r="B251" s="3" t="s">
        <v>636</v>
      </c>
      <c r="C251" s="29">
        <v>1500738</v>
      </c>
      <c r="D251" s="30">
        <v>1863236</v>
      </c>
    </row>
    <row r="252" spans="1:4" x14ac:dyDescent="0.3">
      <c r="A252" s="3">
        <v>12103</v>
      </c>
      <c r="B252" s="3" t="s">
        <v>637</v>
      </c>
      <c r="C252" s="29">
        <v>2050123</v>
      </c>
      <c r="D252" s="30">
        <v>2484527</v>
      </c>
    </row>
    <row r="253" spans="1:4" x14ac:dyDescent="0.3">
      <c r="A253" s="3">
        <v>12104</v>
      </c>
      <c r="B253" s="3" t="s">
        <v>638</v>
      </c>
      <c r="C253" s="29">
        <v>1635470</v>
      </c>
      <c r="D253" s="30">
        <v>2172938</v>
      </c>
    </row>
    <row r="254" spans="1:4" x14ac:dyDescent="0.3">
      <c r="A254" s="3">
        <v>12201</v>
      </c>
      <c r="B254" s="3" t="s">
        <v>639</v>
      </c>
      <c r="C254" s="29">
        <v>3150500</v>
      </c>
      <c r="D254" s="30">
        <v>4097783</v>
      </c>
    </row>
    <row r="255" spans="1:4" x14ac:dyDescent="0.3">
      <c r="A255" s="3">
        <v>12301</v>
      </c>
      <c r="B255" s="3" t="s">
        <v>640</v>
      </c>
      <c r="C255" s="29">
        <v>3980990</v>
      </c>
      <c r="D255" s="30">
        <v>4400921</v>
      </c>
    </row>
    <row r="256" spans="1:4" x14ac:dyDescent="0.3">
      <c r="A256" s="3">
        <v>12302</v>
      </c>
      <c r="B256" s="3" t="s">
        <v>641</v>
      </c>
      <c r="C256" s="29">
        <v>1569300</v>
      </c>
      <c r="D256" s="30">
        <v>2000136</v>
      </c>
    </row>
    <row r="257" spans="1:4" x14ac:dyDescent="0.3">
      <c r="A257" s="3">
        <v>12303</v>
      </c>
      <c r="B257" s="3" t="s">
        <v>642</v>
      </c>
      <c r="C257" s="29">
        <v>1547577</v>
      </c>
      <c r="D257" s="30">
        <v>1893859</v>
      </c>
    </row>
    <row r="258" spans="1:4" x14ac:dyDescent="0.3">
      <c r="A258" s="3">
        <v>12401</v>
      </c>
      <c r="B258" s="3" t="s">
        <v>643</v>
      </c>
      <c r="C258" s="29">
        <v>8979000</v>
      </c>
      <c r="D258" s="30">
        <v>9615399</v>
      </c>
    </row>
    <row r="259" spans="1:4" x14ac:dyDescent="0.3">
      <c r="A259" s="3">
        <v>12402</v>
      </c>
      <c r="B259" s="3" t="s">
        <v>644</v>
      </c>
      <c r="C259" s="29">
        <v>2004200</v>
      </c>
      <c r="D259" s="30">
        <v>2245231</v>
      </c>
    </row>
    <row r="260" spans="1:4" x14ac:dyDescent="0.3">
      <c r="A260" s="3">
        <v>13101</v>
      </c>
      <c r="B260" s="3" t="s">
        <v>666</v>
      </c>
      <c r="C260" s="29">
        <v>197895292</v>
      </c>
      <c r="D260" s="30">
        <v>186495306</v>
      </c>
    </row>
    <row r="261" spans="1:4" x14ac:dyDescent="0.3">
      <c r="A261" s="3">
        <v>13102</v>
      </c>
      <c r="B261" s="3" t="s">
        <v>667</v>
      </c>
      <c r="C261" s="29">
        <v>25435609</v>
      </c>
      <c r="D261" s="30">
        <v>29169549</v>
      </c>
    </row>
    <row r="262" spans="1:4" x14ac:dyDescent="0.3">
      <c r="A262" s="3">
        <v>13103</v>
      </c>
      <c r="B262" s="3" t="s">
        <v>668</v>
      </c>
      <c r="C262" s="29">
        <v>22046225</v>
      </c>
      <c r="D262" s="30">
        <v>26145823</v>
      </c>
    </row>
    <row r="263" spans="1:4" x14ac:dyDescent="0.3">
      <c r="A263" s="3">
        <v>13104</v>
      </c>
      <c r="B263" s="3" t="s">
        <v>669</v>
      </c>
      <c r="C263" s="29">
        <v>23957500</v>
      </c>
      <c r="D263" s="30">
        <v>27619901</v>
      </c>
    </row>
    <row r="264" spans="1:4" x14ac:dyDescent="0.3">
      <c r="A264" s="3">
        <v>13105</v>
      </c>
      <c r="B264" s="3" t="s">
        <v>670</v>
      </c>
      <c r="C264" s="29">
        <v>30215079</v>
      </c>
      <c r="D264" s="30">
        <v>35752386</v>
      </c>
    </row>
    <row r="265" spans="1:4" x14ac:dyDescent="0.3">
      <c r="A265" s="3">
        <v>13106</v>
      </c>
      <c r="B265" s="3" t="s">
        <v>671</v>
      </c>
      <c r="C265" s="29">
        <v>37670790</v>
      </c>
      <c r="D265" s="30">
        <v>39040105</v>
      </c>
    </row>
    <row r="266" spans="1:4" x14ac:dyDescent="0.3">
      <c r="A266" s="3">
        <v>13107</v>
      </c>
      <c r="B266" s="3" t="s">
        <v>672</v>
      </c>
      <c r="C266" s="29">
        <v>41023925</v>
      </c>
      <c r="D266" s="30">
        <v>51789003</v>
      </c>
    </row>
    <row r="267" spans="1:4" x14ac:dyDescent="0.3">
      <c r="A267" s="3">
        <v>13108</v>
      </c>
      <c r="B267" s="3" t="s">
        <v>673</v>
      </c>
      <c r="C267" s="29">
        <v>23794154</v>
      </c>
      <c r="D267" s="30">
        <v>26604311</v>
      </c>
    </row>
    <row r="268" spans="1:4" x14ac:dyDescent="0.3">
      <c r="A268" s="3">
        <v>13109</v>
      </c>
      <c r="B268" s="3" t="s">
        <v>674</v>
      </c>
      <c r="C268" s="29">
        <v>20209206</v>
      </c>
      <c r="D268" s="30">
        <v>22819108</v>
      </c>
    </row>
    <row r="269" spans="1:4" x14ac:dyDescent="0.3">
      <c r="A269" s="3">
        <v>13110</v>
      </c>
      <c r="B269" s="3" t="s">
        <v>663</v>
      </c>
      <c r="C269" s="29">
        <v>84215670</v>
      </c>
      <c r="D269" s="30">
        <v>94878622</v>
      </c>
    </row>
    <row r="270" spans="1:4" x14ac:dyDescent="0.3">
      <c r="A270" s="3">
        <v>13111</v>
      </c>
      <c r="B270" s="3" t="s">
        <v>664</v>
      </c>
      <c r="C270" s="29">
        <v>23722435</v>
      </c>
      <c r="D270" s="30">
        <v>25947774</v>
      </c>
    </row>
    <row r="271" spans="1:4" x14ac:dyDescent="0.3">
      <c r="A271" s="3">
        <v>13112</v>
      </c>
      <c r="B271" s="3" t="s">
        <v>696</v>
      </c>
      <c r="C271" s="29">
        <v>33512375</v>
      </c>
      <c r="D271" s="30">
        <v>39925407</v>
      </c>
    </row>
    <row r="272" spans="1:4" x14ac:dyDescent="0.3">
      <c r="A272" s="3">
        <v>13113</v>
      </c>
      <c r="B272" s="3" t="s">
        <v>646</v>
      </c>
      <c r="C272" s="29">
        <v>40681994</v>
      </c>
      <c r="D272" s="30">
        <v>39657444</v>
      </c>
    </row>
    <row r="273" spans="1:4" x14ac:dyDescent="0.3">
      <c r="A273" s="3">
        <v>13114</v>
      </c>
      <c r="B273" s="3" t="s">
        <v>647</v>
      </c>
      <c r="C273" s="29">
        <v>385369722</v>
      </c>
      <c r="D273" s="30">
        <v>380428719</v>
      </c>
    </row>
    <row r="274" spans="1:4" x14ac:dyDescent="0.3">
      <c r="A274" s="3">
        <v>13115</v>
      </c>
      <c r="B274" s="3" t="s">
        <v>662</v>
      </c>
      <c r="C274" s="29">
        <v>119039941</v>
      </c>
      <c r="D274" s="30">
        <v>134819646</v>
      </c>
    </row>
    <row r="275" spans="1:4" x14ac:dyDescent="0.3">
      <c r="A275" s="3">
        <v>13116</v>
      </c>
      <c r="B275" s="3" t="s">
        <v>648</v>
      </c>
      <c r="C275" s="29">
        <v>23244384</v>
      </c>
      <c r="D275" s="30">
        <v>26178863</v>
      </c>
    </row>
    <row r="276" spans="1:4" x14ac:dyDescent="0.3">
      <c r="A276" s="3">
        <v>13117</v>
      </c>
      <c r="B276" s="3" t="s">
        <v>649</v>
      </c>
      <c r="C276" s="29">
        <v>19593015</v>
      </c>
      <c r="D276" s="30">
        <v>21672667</v>
      </c>
    </row>
    <row r="277" spans="1:4" x14ac:dyDescent="0.3">
      <c r="A277" s="3">
        <v>13118</v>
      </c>
      <c r="B277" s="3" t="s">
        <v>650</v>
      </c>
      <c r="C277" s="29">
        <v>27387000</v>
      </c>
      <c r="D277" s="30">
        <v>30049764</v>
      </c>
    </row>
    <row r="278" spans="1:4" x14ac:dyDescent="0.3">
      <c r="A278" s="3">
        <v>13119</v>
      </c>
      <c r="B278" s="3" t="s">
        <v>651</v>
      </c>
      <c r="C278" s="29">
        <v>141201592</v>
      </c>
      <c r="D278" s="30">
        <v>160699948</v>
      </c>
    </row>
    <row r="279" spans="1:4" x14ac:dyDescent="0.3">
      <c r="A279" s="3">
        <v>13120</v>
      </c>
      <c r="B279" s="3" t="s">
        <v>652</v>
      </c>
      <c r="C279" s="29">
        <v>65376655</v>
      </c>
      <c r="D279" s="30">
        <v>58152607</v>
      </c>
    </row>
    <row r="280" spans="1:4" x14ac:dyDescent="0.3">
      <c r="A280" s="3">
        <v>13121</v>
      </c>
      <c r="B280" s="3" t="s">
        <v>695</v>
      </c>
      <c r="C280" s="29">
        <v>20008275</v>
      </c>
      <c r="D280" s="30">
        <v>21830966</v>
      </c>
    </row>
    <row r="281" spans="1:4" x14ac:dyDescent="0.3">
      <c r="A281" s="3">
        <v>13122</v>
      </c>
      <c r="B281" s="3" t="s">
        <v>653</v>
      </c>
      <c r="C281" s="29">
        <v>80340924</v>
      </c>
      <c r="D281" s="30">
        <v>78526459</v>
      </c>
    </row>
    <row r="282" spans="1:4" x14ac:dyDescent="0.3">
      <c r="A282" s="3">
        <v>13123</v>
      </c>
      <c r="B282" s="3" t="s">
        <v>654</v>
      </c>
      <c r="C282" s="29">
        <v>156642000</v>
      </c>
      <c r="D282" s="30">
        <v>159447536</v>
      </c>
    </row>
    <row r="283" spans="1:4" x14ac:dyDescent="0.3">
      <c r="A283" s="3">
        <v>13124</v>
      </c>
      <c r="B283" s="3" t="s">
        <v>655</v>
      </c>
      <c r="C283" s="29">
        <v>58515328</v>
      </c>
      <c r="D283" s="30">
        <v>76529174</v>
      </c>
    </row>
    <row r="284" spans="1:4" x14ac:dyDescent="0.3">
      <c r="A284" s="3">
        <v>13125</v>
      </c>
      <c r="B284" s="3" t="s">
        <v>656</v>
      </c>
      <c r="C284" s="29">
        <v>51869198</v>
      </c>
      <c r="D284" s="30">
        <v>68162413</v>
      </c>
    </row>
    <row r="285" spans="1:4" x14ac:dyDescent="0.3">
      <c r="A285" s="3">
        <v>13126</v>
      </c>
      <c r="B285" s="3" t="s">
        <v>657</v>
      </c>
      <c r="C285" s="29">
        <v>19485378</v>
      </c>
      <c r="D285" s="30">
        <v>27370680</v>
      </c>
    </row>
    <row r="286" spans="1:4" x14ac:dyDescent="0.3">
      <c r="A286" s="3">
        <v>13127</v>
      </c>
      <c r="B286" s="3" t="s">
        <v>658</v>
      </c>
      <c r="C286" s="29">
        <v>41774985</v>
      </c>
      <c r="D286" s="30">
        <v>41367225</v>
      </c>
    </row>
    <row r="287" spans="1:4" x14ac:dyDescent="0.3">
      <c r="A287" s="3">
        <v>13128</v>
      </c>
      <c r="B287" s="3" t="s">
        <v>659</v>
      </c>
      <c r="C287" s="29">
        <v>37039754</v>
      </c>
      <c r="D287" s="30">
        <v>43843045</v>
      </c>
    </row>
    <row r="288" spans="1:4" x14ac:dyDescent="0.3">
      <c r="A288" s="3">
        <v>13129</v>
      </c>
      <c r="B288" s="3" t="s">
        <v>660</v>
      </c>
      <c r="C288" s="29">
        <v>26611585</v>
      </c>
      <c r="D288" s="30">
        <v>28289478</v>
      </c>
    </row>
    <row r="289" spans="1:4" x14ac:dyDescent="0.3">
      <c r="A289" s="3">
        <v>13130</v>
      </c>
      <c r="B289" s="3" t="s">
        <v>661</v>
      </c>
      <c r="C289" s="29">
        <v>23502364</v>
      </c>
      <c r="D289" s="30">
        <v>25037475</v>
      </c>
    </row>
    <row r="290" spans="1:4" x14ac:dyDescent="0.3">
      <c r="A290" s="3">
        <v>13131</v>
      </c>
      <c r="B290" s="3" t="s">
        <v>665</v>
      </c>
      <c r="C290" s="29">
        <v>19142206</v>
      </c>
      <c r="D290" s="30">
        <v>19507938</v>
      </c>
    </row>
    <row r="291" spans="1:4" x14ac:dyDescent="0.3">
      <c r="A291" s="3">
        <v>13132</v>
      </c>
      <c r="B291" s="3" t="s">
        <v>675</v>
      </c>
      <c r="C291" s="29">
        <v>128189200</v>
      </c>
      <c r="D291" s="30">
        <v>136201169</v>
      </c>
    </row>
    <row r="292" spans="1:4" x14ac:dyDescent="0.3">
      <c r="A292" s="3">
        <v>13201</v>
      </c>
      <c r="B292" s="3" t="s">
        <v>645</v>
      </c>
      <c r="C292" s="29">
        <v>108125416</v>
      </c>
      <c r="D292" s="30">
        <v>124941397</v>
      </c>
    </row>
    <row r="293" spans="1:4" x14ac:dyDescent="0.3">
      <c r="A293" s="3">
        <v>13202</v>
      </c>
      <c r="B293" s="3" t="s">
        <v>676</v>
      </c>
      <c r="C293" s="29">
        <v>8774900</v>
      </c>
      <c r="D293" s="30">
        <v>11281955</v>
      </c>
    </row>
    <row r="294" spans="1:4" x14ac:dyDescent="0.3">
      <c r="A294" s="3">
        <v>13203</v>
      </c>
      <c r="B294" s="3" t="s">
        <v>677</v>
      </c>
      <c r="C294" s="29">
        <v>7146054</v>
      </c>
      <c r="D294" s="30">
        <v>6104413</v>
      </c>
    </row>
    <row r="295" spans="1:4" x14ac:dyDescent="0.3">
      <c r="A295" s="3">
        <v>13301</v>
      </c>
      <c r="B295" s="3" t="s">
        <v>678</v>
      </c>
      <c r="C295" s="29">
        <v>55205500</v>
      </c>
      <c r="D295" s="30">
        <v>58691301</v>
      </c>
    </row>
    <row r="296" spans="1:4" x14ac:dyDescent="0.3">
      <c r="A296" s="3">
        <v>13302</v>
      </c>
      <c r="B296" s="3" t="s">
        <v>679</v>
      </c>
      <c r="C296" s="29">
        <v>33462528</v>
      </c>
      <c r="D296" s="30">
        <v>33257627</v>
      </c>
    </row>
    <row r="297" spans="1:4" x14ac:dyDescent="0.3">
      <c r="A297" s="3">
        <v>13303</v>
      </c>
      <c r="B297" s="3" t="s">
        <v>680</v>
      </c>
      <c r="C297" s="29">
        <v>5428000</v>
      </c>
      <c r="D297" s="30">
        <v>6250410</v>
      </c>
    </row>
    <row r="298" spans="1:4" x14ac:dyDescent="0.3">
      <c r="A298" s="3">
        <v>13401</v>
      </c>
      <c r="B298" s="3" t="s">
        <v>681</v>
      </c>
      <c r="C298" s="29">
        <v>70581897</v>
      </c>
      <c r="D298" s="30">
        <v>72615899</v>
      </c>
    </row>
    <row r="299" spans="1:4" x14ac:dyDescent="0.3">
      <c r="A299" s="3">
        <v>13402</v>
      </c>
      <c r="B299" s="3" t="s">
        <v>682</v>
      </c>
      <c r="C299" s="29">
        <v>19219985</v>
      </c>
      <c r="D299" s="30">
        <v>22276067</v>
      </c>
    </row>
    <row r="300" spans="1:4" x14ac:dyDescent="0.3">
      <c r="A300" s="3">
        <v>13403</v>
      </c>
      <c r="B300" s="3" t="s">
        <v>683</v>
      </c>
      <c r="C300" s="29">
        <v>8285100</v>
      </c>
      <c r="D300" s="30">
        <v>9718941</v>
      </c>
    </row>
    <row r="301" spans="1:4" x14ac:dyDescent="0.3">
      <c r="A301" s="3">
        <v>13404</v>
      </c>
      <c r="B301" s="3" t="s">
        <v>684</v>
      </c>
      <c r="C301" s="29">
        <v>18253169</v>
      </c>
      <c r="D301" s="30">
        <v>20656604</v>
      </c>
    </row>
    <row r="302" spans="1:4" x14ac:dyDescent="0.3">
      <c r="A302" s="3">
        <v>13501</v>
      </c>
      <c r="B302" s="3" t="s">
        <v>685</v>
      </c>
      <c r="C302" s="29">
        <v>27587789</v>
      </c>
      <c r="D302" s="30">
        <v>29336075</v>
      </c>
    </row>
    <row r="303" spans="1:4" x14ac:dyDescent="0.3">
      <c r="A303" s="3">
        <v>13502</v>
      </c>
      <c r="B303" s="3" t="s">
        <v>686</v>
      </c>
      <c r="C303" s="29">
        <v>6993901</v>
      </c>
      <c r="D303" s="30">
        <v>20548250</v>
      </c>
    </row>
    <row r="304" spans="1:4" x14ac:dyDescent="0.3">
      <c r="A304" s="3">
        <v>13503</v>
      </c>
      <c r="B304" s="3" t="s">
        <v>687</v>
      </c>
      <c r="C304" s="29">
        <v>9906940</v>
      </c>
      <c r="D304" s="30">
        <v>10465584</v>
      </c>
    </row>
    <row r="305" spans="1:4" x14ac:dyDescent="0.3">
      <c r="A305" s="3">
        <v>13504</v>
      </c>
      <c r="B305" s="3" t="s">
        <v>688</v>
      </c>
      <c r="C305" s="29">
        <v>6692843</v>
      </c>
      <c r="D305" s="30">
        <v>8196881</v>
      </c>
    </row>
    <row r="306" spans="1:4" x14ac:dyDescent="0.3">
      <c r="A306" s="3">
        <v>13505</v>
      </c>
      <c r="B306" s="3" t="s">
        <v>689</v>
      </c>
      <c r="C306" s="29">
        <v>3478436</v>
      </c>
      <c r="D306" s="30">
        <v>4205263</v>
      </c>
    </row>
    <row r="307" spans="1:4" x14ac:dyDescent="0.3">
      <c r="A307" s="3">
        <v>13601</v>
      </c>
      <c r="B307" s="3" t="s">
        <v>690</v>
      </c>
      <c r="C307" s="29">
        <v>17728715</v>
      </c>
      <c r="D307" s="30">
        <v>17314853</v>
      </c>
    </row>
    <row r="308" spans="1:4" x14ac:dyDescent="0.3">
      <c r="A308" s="3">
        <v>13602</v>
      </c>
      <c r="B308" s="3" t="s">
        <v>691</v>
      </c>
      <c r="C308" s="29">
        <v>11577553</v>
      </c>
      <c r="D308" s="30">
        <v>10172351</v>
      </c>
    </row>
    <row r="309" spans="1:4" x14ac:dyDescent="0.3">
      <c r="A309" s="3">
        <v>13603</v>
      </c>
      <c r="B309" s="3" t="s">
        <v>692</v>
      </c>
      <c r="C309" s="29">
        <v>9591266</v>
      </c>
      <c r="D309" s="30">
        <v>9459684</v>
      </c>
    </row>
    <row r="310" spans="1:4" x14ac:dyDescent="0.3">
      <c r="A310" s="3">
        <v>13604</v>
      </c>
      <c r="B310" s="3" t="s">
        <v>693</v>
      </c>
      <c r="C310" s="29">
        <v>14753971</v>
      </c>
      <c r="D310" s="30">
        <v>18636975</v>
      </c>
    </row>
    <row r="311" spans="1:4" x14ac:dyDescent="0.3">
      <c r="A311" s="3">
        <v>13605</v>
      </c>
      <c r="B311" s="3" t="s">
        <v>694</v>
      </c>
      <c r="C311" s="29">
        <v>21013900</v>
      </c>
      <c r="D311" s="30">
        <v>20668108</v>
      </c>
    </row>
    <row r="312" spans="1:4" x14ac:dyDescent="0.3">
      <c r="A312" s="3">
        <v>14101</v>
      </c>
      <c r="B312" s="3" t="s">
        <v>700</v>
      </c>
      <c r="C312" s="29">
        <v>45748400</v>
      </c>
      <c r="D312" s="30">
        <v>51304638</v>
      </c>
    </row>
    <row r="313" spans="1:4" x14ac:dyDescent="0.3">
      <c r="A313" s="3">
        <v>14102</v>
      </c>
      <c r="B313" s="3" t="s">
        <v>702</v>
      </c>
      <c r="C313" s="29">
        <v>2950000</v>
      </c>
      <c r="D313" s="30">
        <v>3237415</v>
      </c>
    </row>
    <row r="314" spans="1:4" x14ac:dyDescent="0.3">
      <c r="A314" s="3">
        <v>14103</v>
      </c>
      <c r="B314" s="3" t="s">
        <v>703</v>
      </c>
      <c r="C314" s="29">
        <v>5623980</v>
      </c>
      <c r="D314" s="30">
        <v>5565382</v>
      </c>
    </row>
    <row r="315" spans="1:4" x14ac:dyDescent="0.3">
      <c r="A315" s="3">
        <v>14104</v>
      </c>
      <c r="B315" s="3" t="s">
        <v>704</v>
      </c>
      <c r="C315" s="29">
        <v>5065230</v>
      </c>
      <c r="D315" s="30">
        <v>5838281</v>
      </c>
    </row>
    <row r="316" spans="1:4" x14ac:dyDescent="0.3">
      <c r="A316" s="3">
        <v>14105</v>
      </c>
      <c r="B316" s="3" t="s">
        <v>705</v>
      </c>
      <c r="C316" s="29">
        <v>2698508</v>
      </c>
      <c r="D316" s="30">
        <v>3260785</v>
      </c>
    </row>
    <row r="317" spans="1:4" x14ac:dyDescent="0.3">
      <c r="A317" s="3">
        <v>14106</v>
      </c>
      <c r="B317" s="3" t="s">
        <v>706</v>
      </c>
      <c r="C317" s="29">
        <v>5490345</v>
      </c>
      <c r="D317" s="30">
        <v>7398153</v>
      </c>
    </row>
    <row r="318" spans="1:4" x14ac:dyDescent="0.3">
      <c r="A318" s="3">
        <v>14107</v>
      </c>
      <c r="B318" s="3" t="s">
        <v>707</v>
      </c>
      <c r="C318" s="29">
        <v>5039739</v>
      </c>
      <c r="D318" s="30">
        <v>6812185</v>
      </c>
    </row>
    <row r="319" spans="1:4" x14ac:dyDescent="0.3">
      <c r="A319" s="3">
        <v>14108</v>
      </c>
      <c r="B319" s="3" t="s">
        <v>708</v>
      </c>
      <c r="C319" s="29">
        <v>15158600</v>
      </c>
      <c r="D319" s="30">
        <v>16440594</v>
      </c>
    </row>
    <row r="320" spans="1:4" x14ac:dyDescent="0.3">
      <c r="A320" s="3">
        <v>14201</v>
      </c>
      <c r="B320" s="3" t="s">
        <v>701</v>
      </c>
      <c r="C320" s="29">
        <v>9718547</v>
      </c>
      <c r="D320" s="30">
        <v>11443303</v>
      </c>
    </row>
    <row r="321" spans="1:4" x14ac:dyDescent="0.3">
      <c r="A321" s="3">
        <v>14202</v>
      </c>
      <c r="B321" s="3" t="s">
        <v>697</v>
      </c>
      <c r="C321" s="29">
        <v>5344735</v>
      </c>
      <c r="D321" s="30">
        <v>6195771</v>
      </c>
    </row>
    <row r="322" spans="1:4" x14ac:dyDescent="0.3">
      <c r="A322" s="3">
        <v>14203</v>
      </c>
      <c r="B322" s="3" t="s">
        <v>698</v>
      </c>
      <c r="C322" s="29">
        <v>6434412</v>
      </c>
      <c r="D322" s="30">
        <v>9240772</v>
      </c>
    </row>
    <row r="323" spans="1:4" x14ac:dyDescent="0.3">
      <c r="A323" s="3">
        <v>14204</v>
      </c>
      <c r="B323" s="3" t="s">
        <v>699</v>
      </c>
      <c r="C323" s="29">
        <v>8592317</v>
      </c>
      <c r="D323" s="30">
        <v>8887602</v>
      </c>
    </row>
    <row r="324" spans="1:4" x14ac:dyDescent="0.3">
      <c r="A324" s="3">
        <v>15101</v>
      </c>
      <c r="B324" s="3" t="s">
        <v>709</v>
      </c>
      <c r="C324" s="29">
        <v>45541205</v>
      </c>
      <c r="D324" s="30">
        <v>53869134</v>
      </c>
    </row>
    <row r="325" spans="1:4" x14ac:dyDescent="0.3">
      <c r="A325" s="3">
        <v>15102</v>
      </c>
      <c r="B325" s="3" t="s">
        <v>710</v>
      </c>
      <c r="C325" s="29">
        <v>2447997</v>
      </c>
      <c r="D325" s="30">
        <v>2992069</v>
      </c>
    </row>
    <row r="326" spans="1:4" x14ac:dyDescent="0.3">
      <c r="A326" s="3">
        <v>15201</v>
      </c>
      <c r="B326" s="3" t="s">
        <v>711</v>
      </c>
      <c r="C326" s="29">
        <v>2513000</v>
      </c>
      <c r="D326" s="30">
        <v>3230225</v>
      </c>
    </row>
    <row r="327" spans="1:4" x14ac:dyDescent="0.3">
      <c r="A327" s="3">
        <v>15202</v>
      </c>
      <c r="B327" s="3" t="s">
        <v>712</v>
      </c>
      <c r="C327" s="29">
        <v>1386855</v>
      </c>
      <c r="D327" s="30">
        <v>1881627</v>
      </c>
    </row>
    <row r="328" spans="1:4" x14ac:dyDescent="0.3">
      <c r="A328" s="3">
        <v>16101</v>
      </c>
      <c r="B328" s="3" t="s">
        <v>713</v>
      </c>
      <c r="C328" s="29">
        <v>44682613</v>
      </c>
      <c r="D328" s="30">
        <v>51242443</v>
      </c>
    </row>
    <row r="329" spans="1:4" x14ac:dyDescent="0.3">
      <c r="A329" s="3">
        <v>16102</v>
      </c>
      <c r="B329" s="3" t="s">
        <v>714</v>
      </c>
      <c r="C329" s="29">
        <v>6310176</v>
      </c>
      <c r="D329" s="30">
        <v>6909597</v>
      </c>
    </row>
    <row r="330" spans="1:4" x14ac:dyDescent="0.3">
      <c r="A330" s="3">
        <v>16103</v>
      </c>
      <c r="B330" s="3" t="s">
        <v>718</v>
      </c>
      <c r="C330" s="29">
        <v>8712853</v>
      </c>
      <c r="D330" s="30">
        <v>10062594</v>
      </c>
    </row>
    <row r="331" spans="1:4" x14ac:dyDescent="0.3">
      <c r="A331" s="3">
        <v>16104</v>
      </c>
      <c r="B331" s="3" t="s">
        <v>719</v>
      </c>
      <c r="C331" s="29">
        <v>4704325</v>
      </c>
      <c r="D331" s="30">
        <v>5256713</v>
      </c>
    </row>
    <row r="332" spans="1:4" x14ac:dyDescent="0.3">
      <c r="A332" s="3">
        <v>16105</v>
      </c>
      <c r="B332" s="3" t="s">
        <v>722</v>
      </c>
      <c r="C332" s="29">
        <v>4429375</v>
      </c>
      <c r="D332" s="30">
        <v>4243032</v>
      </c>
    </row>
    <row r="333" spans="1:4" x14ac:dyDescent="0.3">
      <c r="A333" s="3">
        <v>16106</v>
      </c>
      <c r="B333" s="3" t="s">
        <v>723</v>
      </c>
      <c r="C333" s="29">
        <v>4304710</v>
      </c>
      <c r="D333" s="30">
        <v>5039019</v>
      </c>
    </row>
    <row r="334" spans="1:4" x14ac:dyDescent="0.3">
      <c r="A334" s="3">
        <v>16107</v>
      </c>
      <c r="B334" s="3" t="s">
        <v>725</v>
      </c>
      <c r="C334" s="29">
        <v>8310127</v>
      </c>
      <c r="D334" s="30">
        <v>12131961</v>
      </c>
    </row>
    <row r="335" spans="1:4" x14ac:dyDescent="0.3">
      <c r="A335" s="3">
        <v>16108</v>
      </c>
      <c r="B335" s="3" t="s">
        <v>729</v>
      </c>
      <c r="C335" s="29">
        <v>6566597</v>
      </c>
      <c r="D335" s="30">
        <v>6044505</v>
      </c>
    </row>
    <row r="336" spans="1:4" x14ac:dyDescent="0.3">
      <c r="A336" s="3">
        <v>16109</v>
      </c>
      <c r="B336" s="3" t="s">
        <v>732</v>
      </c>
      <c r="C336" s="29">
        <v>6331360</v>
      </c>
      <c r="D336" s="30">
        <v>8080847</v>
      </c>
    </row>
    <row r="337" spans="1:4" x14ac:dyDescent="0.3">
      <c r="A337" s="3">
        <v>16201</v>
      </c>
      <c r="B337" s="3" t="s">
        <v>726</v>
      </c>
      <c r="C337" s="29">
        <v>4605300</v>
      </c>
      <c r="D337" s="30">
        <v>4909392</v>
      </c>
    </row>
    <row r="338" spans="1:4" x14ac:dyDescent="0.3">
      <c r="A338" s="3">
        <v>16202</v>
      </c>
      <c r="B338" s="3" t="s">
        <v>715</v>
      </c>
      <c r="C338" s="29">
        <v>3686500</v>
      </c>
      <c r="D338" s="30">
        <v>4397958</v>
      </c>
    </row>
    <row r="339" spans="1:4" x14ac:dyDescent="0.3">
      <c r="A339" s="3">
        <v>16203</v>
      </c>
      <c r="B339" s="3" t="s">
        <v>716</v>
      </c>
      <c r="C339" s="29">
        <v>5120520</v>
      </c>
      <c r="D339" s="30">
        <v>6469181</v>
      </c>
    </row>
    <row r="340" spans="1:4" x14ac:dyDescent="0.3">
      <c r="A340" s="3">
        <v>16204</v>
      </c>
      <c r="B340" s="3" t="s">
        <v>720</v>
      </c>
      <c r="C340" s="29">
        <v>2649630</v>
      </c>
      <c r="D340" s="30">
        <v>3373083</v>
      </c>
    </row>
    <row r="341" spans="1:4" x14ac:dyDescent="0.3">
      <c r="A341" s="3">
        <v>16205</v>
      </c>
      <c r="B341" s="3" t="s">
        <v>724</v>
      </c>
      <c r="C341" s="29">
        <v>2573014</v>
      </c>
      <c r="D341" s="30">
        <v>3365183</v>
      </c>
    </row>
    <row r="342" spans="1:4" x14ac:dyDescent="0.3">
      <c r="A342" s="3">
        <v>16206</v>
      </c>
      <c r="B342" s="3" t="s">
        <v>733</v>
      </c>
      <c r="C342" s="29">
        <v>3007472</v>
      </c>
      <c r="D342" s="30">
        <v>4306496</v>
      </c>
    </row>
    <row r="343" spans="1:4" x14ac:dyDescent="0.3">
      <c r="A343" s="3">
        <v>16207</v>
      </c>
      <c r="B343" s="3" t="s">
        <v>731</v>
      </c>
      <c r="C343" s="29">
        <v>2997851</v>
      </c>
      <c r="D343" s="30">
        <v>3712760</v>
      </c>
    </row>
    <row r="344" spans="1:4" x14ac:dyDescent="0.3">
      <c r="A344" s="3">
        <v>16301</v>
      </c>
      <c r="B344" s="3" t="s">
        <v>727</v>
      </c>
      <c r="C344" s="29">
        <v>14623823</v>
      </c>
      <c r="D344" s="30">
        <v>15943014</v>
      </c>
    </row>
    <row r="345" spans="1:4" x14ac:dyDescent="0.3">
      <c r="A345" s="3">
        <v>16302</v>
      </c>
      <c r="B345" s="3" t="s">
        <v>717</v>
      </c>
      <c r="C345" s="29">
        <v>7681720</v>
      </c>
      <c r="D345" s="30">
        <v>10044442</v>
      </c>
    </row>
    <row r="346" spans="1:4" x14ac:dyDescent="0.3">
      <c r="A346" s="3">
        <v>16303</v>
      </c>
      <c r="B346" s="3" t="s">
        <v>721</v>
      </c>
      <c r="C346" s="29">
        <v>3953500</v>
      </c>
      <c r="D346" s="30">
        <v>4872810</v>
      </c>
    </row>
    <row r="347" spans="1:4" x14ac:dyDescent="0.3">
      <c r="A347" s="3">
        <v>16304</v>
      </c>
      <c r="B347" s="3" t="s">
        <v>728</v>
      </c>
      <c r="C347" s="29">
        <v>2270881</v>
      </c>
      <c r="D347" s="30">
        <v>2842153</v>
      </c>
    </row>
    <row r="348" spans="1:4" x14ac:dyDescent="0.3">
      <c r="A348" s="3">
        <v>16305</v>
      </c>
      <c r="B348" s="3" t="s">
        <v>730</v>
      </c>
      <c r="C348" s="29">
        <v>5963200</v>
      </c>
      <c r="D348" s="30">
        <v>6787568</v>
      </c>
    </row>
  </sheetData>
  <sheetProtection algorithmName="SHA-512" hashValue="K+4j/WC+nSmLf5jdsTiAvqylofX2dje6TTfekSpwm/7RvX5SzHVaWI363UZtZ7qDlOVsAU0EMTnCUNkALfNjVQ==" saltValue="LRndWCyjqO3LjFxVvtFspA==" spinCount="100000" sheet="1" objects="1" scenarios="1"/>
  <sortState xmlns:xlrd2="http://schemas.microsoft.com/office/spreadsheetml/2017/richdata2" ref="A4:AV348">
    <sortCondition ref="A4:A348"/>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347"/>
  <sheetViews>
    <sheetView showGridLines="0" workbookViewId="0"/>
  </sheetViews>
  <sheetFormatPr baseColWidth="10" defaultColWidth="0" defaultRowHeight="14.4" zeroHeight="1" x14ac:dyDescent="0.3"/>
  <cols>
    <col min="1" max="1" width="6.77734375" style="1" bestFit="1" customWidth="1"/>
    <col min="2" max="2" width="22.77734375" style="1" bestFit="1" customWidth="1"/>
    <col min="3" max="3" width="13.109375" style="2" customWidth="1"/>
    <col min="4" max="4" width="14.88671875" style="2" customWidth="1"/>
    <col min="5" max="5" width="11" style="2" customWidth="1"/>
    <col min="6" max="6" width="13.109375" style="2" customWidth="1"/>
    <col min="7" max="10" width="0" style="1" hidden="1"/>
    <col min="11" max="16384" width="11.44140625" style="1" hidden="1"/>
  </cols>
  <sheetData>
    <row r="1" spans="1:10" ht="15" customHeight="1" x14ac:dyDescent="0.3">
      <c r="B1" s="34" t="str">
        <f>"Cumplimiento Responsabilidad en la Entrega de Información (IREIi) Año "&amp;RIGHT('FIGEM 2025'!B2,4)-1</f>
        <v>Cumplimiento Responsabilidad en la Entrega de Información (IREIi) Año 2023</v>
      </c>
      <c r="D1" s="34"/>
      <c r="E1" s="34"/>
      <c r="F1" s="34"/>
      <c r="G1" s="34"/>
      <c r="H1" s="34"/>
      <c r="I1" s="34"/>
      <c r="J1" s="34"/>
    </row>
    <row r="2" spans="1:10" ht="43.2" x14ac:dyDescent="0.3">
      <c r="A2" s="61" t="s">
        <v>734</v>
      </c>
      <c r="B2" s="61" t="s">
        <v>930</v>
      </c>
      <c r="C2" s="64" t="s">
        <v>1688</v>
      </c>
      <c r="D2" s="64" t="s">
        <v>1689</v>
      </c>
      <c r="E2" s="64" t="s">
        <v>1671</v>
      </c>
      <c r="F2" s="61" t="s">
        <v>1693</v>
      </c>
    </row>
    <row r="3" spans="1:10" x14ac:dyDescent="0.3">
      <c r="A3" s="1">
        <v>1101</v>
      </c>
      <c r="B3" s="1" t="s">
        <v>393</v>
      </c>
      <c r="C3" s="2">
        <v>100</v>
      </c>
      <c r="D3" s="2">
        <v>100</v>
      </c>
      <c r="E3" s="2">
        <v>100</v>
      </c>
      <c r="F3" s="2">
        <v>100</v>
      </c>
    </row>
    <row r="4" spans="1:10" x14ac:dyDescent="0.3">
      <c r="A4" s="1">
        <v>1107</v>
      </c>
      <c r="B4" s="1" t="s">
        <v>390</v>
      </c>
      <c r="C4" s="2">
        <v>100</v>
      </c>
      <c r="D4" s="2">
        <v>100</v>
      </c>
      <c r="E4" s="2">
        <v>100</v>
      </c>
      <c r="F4" s="2">
        <v>100</v>
      </c>
    </row>
    <row r="5" spans="1:10" x14ac:dyDescent="0.3">
      <c r="A5" s="1">
        <v>1401</v>
      </c>
      <c r="B5" s="1" t="s">
        <v>394</v>
      </c>
      <c r="C5" s="2">
        <v>100</v>
      </c>
      <c r="D5" s="2">
        <v>100</v>
      </c>
      <c r="E5" s="2">
        <v>100</v>
      </c>
      <c r="F5" s="2">
        <v>100</v>
      </c>
    </row>
    <row r="6" spans="1:10" x14ac:dyDescent="0.3">
      <c r="A6" s="1">
        <v>1402</v>
      </c>
      <c r="B6" s="1" t="s">
        <v>395</v>
      </c>
      <c r="C6" s="2">
        <v>8.33</v>
      </c>
      <c r="D6" s="2">
        <v>0</v>
      </c>
      <c r="E6" s="2">
        <v>100</v>
      </c>
      <c r="F6" s="2">
        <v>100</v>
      </c>
    </row>
    <row r="7" spans="1:10" x14ac:dyDescent="0.3">
      <c r="A7" s="1">
        <v>1403</v>
      </c>
      <c r="B7" s="1" t="s">
        <v>389</v>
      </c>
      <c r="C7" s="2">
        <v>100</v>
      </c>
      <c r="D7" s="2">
        <v>100</v>
      </c>
      <c r="E7" s="2">
        <v>100</v>
      </c>
      <c r="F7" s="2">
        <v>100</v>
      </c>
    </row>
    <row r="8" spans="1:10" x14ac:dyDescent="0.3">
      <c r="A8" s="1">
        <v>1404</v>
      </c>
      <c r="B8" s="1" t="s">
        <v>391</v>
      </c>
      <c r="C8" s="2">
        <v>100</v>
      </c>
      <c r="D8" s="2">
        <v>100</v>
      </c>
      <c r="E8" s="2">
        <v>8.33</v>
      </c>
      <c r="F8" s="2">
        <v>100</v>
      </c>
    </row>
    <row r="9" spans="1:10" x14ac:dyDescent="0.3">
      <c r="A9" s="1">
        <v>1405</v>
      </c>
      <c r="B9" s="1" t="s">
        <v>392</v>
      </c>
      <c r="C9" s="2">
        <v>45.83</v>
      </c>
      <c r="D9" s="2">
        <v>52.996699999999997</v>
      </c>
      <c r="E9" s="2">
        <v>100</v>
      </c>
      <c r="F9" s="2">
        <v>100</v>
      </c>
    </row>
    <row r="10" spans="1:10" x14ac:dyDescent="0.3">
      <c r="A10" s="1">
        <v>2101</v>
      </c>
      <c r="B10" s="1" t="s">
        <v>396</v>
      </c>
      <c r="C10" s="2">
        <v>100</v>
      </c>
      <c r="D10" s="2">
        <v>100</v>
      </c>
      <c r="E10" s="2">
        <v>100</v>
      </c>
      <c r="F10" s="2">
        <v>100</v>
      </c>
    </row>
    <row r="11" spans="1:10" x14ac:dyDescent="0.3">
      <c r="A11" s="1">
        <v>2102</v>
      </c>
      <c r="B11" s="1" t="s">
        <v>397</v>
      </c>
      <c r="C11" s="2">
        <v>100</v>
      </c>
      <c r="D11" s="2">
        <v>100</v>
      </c>
      <c r="E11" s="2">
        <v>100</v>
      </c>
      <c r="F11" s="2">
        <v>100</v>
      </c>
    </row>
    <row r="12" spans="1:10" x14ac:dyDescent="0.3">
      <c r="A12" s="1">
        <v>2103</v>
      </c>
      <c r="B12" s="1" t="s">
        <v>398</v>
      </c>
      <c r="C12" s="2">
        <v>95.83</v>
      </c>
      <c r="D12" s="2">
        <v>100</v>
      </c>
      <c r="E12" s="2">
        <v>100</v>
      </c>
      <c r="F12" s="2">
        <v>100</v>
      </c>
    </row>
    <row r="13" spans="1:10" x14ac:dyDescent="0.3">
      <c r="A13" s="1">
        <v>2104</v>
      </c>
      <c r="B13" s="1" t="s">
        <v>399</v>
      </c>
      <c r="C13" s="2">
        <v>8.33</v>
      </c>
      <c r="D13" s="2">
        <v>0</v>
      </c>
      <c r="E13" s="2">
        <v>100</v>
      </c>
      <c r="F13" s="2">
        <v>100</v>
      </c>
    </row>
    <row r="14" spans="1:10" x14ac:dyDescent="0.3">
      <c r="A14" s="1">
        <v>2201</v>
      </c>
      <c r="B14" s="1" t="s">
        <v>400</v>
      </c>
      <c r="C14" s="2">
        <v>100</v>
      </c>
      <c r="D14" s="2">
        <v>54.556699999999999</v>
      </c>
      <c r="E14" s="2">
        <v>100</v>
      </c>
      <c r="F14" s="2">
        <v>100</v>
      </c>
    </row>
    <row r="15" spans="1:10" x14ac:dyDescent="0.3">
      <c r="A15" s="1">
        <v>2202</v>
      </c>
      <c r="B15" s="1" t="s">
        <v>401</v>
      </c>
      <c r="C15" s="2">
        <v>100</v>
      </c>
      <c r="D15" s="2">
        <v>100</v>
      </c>
      <c r="E15" s="2">
        <v>100</v>
      </c>
      <c r="F15" s="2">
        <v>100</v>
      </c>
    </row>
    <row r="16" spans="1:10" x14ac:dyDescent="0.3">
      <c r="A16" s="1">
        <v>2203</v>
      </c>
      <c r="B16" s="1" t="s">
        <v>402</v>
      </c>
      <c r="C16" s="2">
        <v>100</v>
      </c>
      <c r="D16" s="2">
        <v>100</v>
      </c>
      <c r="E16" s="2">
        <v>50</v>
      </c>
      <c r="F16" s="2">
        <v>100</v>
      </c>
    </row>
    <row r="17" spans="1:6" x14ac:dyDescent="0.3">
      <c r="A17" s="1">
        <v>2301</v>
      </c>
      <c r="B17" s="1" t="s">
        <v>403</v>
      </c>
      <c r="C17" s="2">
        <v>100</v>
      </c>
      <c r="D17" s="2">
        <v>100</v>
      </c>
      <c r="E17" s="2">
        <v>91.67</v>
      </c>
      <c r="F17" s="2">
        <v>100</v>
      </c>
    </row>
    <row r="18" spans="1:6" x14ac:dyDescent="0.3">
      <c r="A18" s="1">
        <v>2302</v>
      </c>
      <c r="B18" s="1" t="s">
        <v>404</v>
      </c>
      <c r="C18" s="2">
        <v>100</v>
      </c>
      <c r="D18" s="2">
        <v>100</v>
      </c>
      <c r="E18" s="2">
        <v>100</v>
      </c>
      <c r="F18" s="2">
        <v>100</v>
      </c>
    </row>
    <row r="19" spans="1:6" x14ac:dyDescent="0.3">
      <c r="A19" s="1">
        <v>3101</v>
      </c>
      <c r="B19" s="1" t="s">
        <v>406</v>
      </c>
      <c r="C19" s="2">
        <v>100</v>
      </c>
      <c r="D19" s="2">
        <v>99.718299999999999</v>
      </c>
      <c r="E19" s="2">
        <v>100</v>
      </c>
      <c r="F19" s="2">
        <v>100</v>
      </c>
    </row>
    <row r="20" spans="1:6" x14ac:dyDescent="0.3">
      <c r="A20" s="1">
        <v>3102</v>
      </c>
      <c r="B20" s="1" t="s">
        <v>407</v>
      </c>
      <c r="C20" s="2">
        <v>100</v>
      </c>
      <c r="D20" s="2">
        <v>100</v>
      </c>
      <c r="E20" s="2">
        <v>100</v>
      </c>
      <c r="F20" s="2">
        <v>100</v>
      </c>
    </row>
    <row r="21" spans="1:6" x14ac:dyDescent="0.3">
      <c r="A21" s="1">
        <v>3103</v>
      </c>
      <c r="B21" s="1" t="s">
        <v>408</v>
      </c>
      <c r="C21" s="2">
        <v>100</v>
      </c>
      <c r="D21" s="2">
        <v>100</v>
      </c>
      <c r="E21" s="2">
        <v>100</v>
      </c>
      <c r="F21" s="2">
        <v>100</v>
      </c>
    </row>
    <row r="22" spans="1:6" x14ac:dyDescent="0.3">
      <c r="A22" s="1">
        <v>3201</v>
      </c>
      <c r="B22" s="1" t="s">
        <v>405</v>
      </c>
      <c r="C22" s="2">
        <v>100</v>
      </c>
      <c r="D22" s="2">
        <v>100</v>
      </c>
      <c r="E22" s="2">
        <v>100</v>
      </c>
      <c r="F22" s="2">
        <v>100</v>
      </c>
    </row>
    <row r="23" spans="1:6" x14ac:dyDescent="0.3">
      <c r="A23" s="1">
        <v>3202</v>
      </c>
      <c r="B23" s="1" t="s">
        <v>409</v>
      </c>
      <c r="C23" s="2">
        <v>95.83</v>
      </c>
      <c r="D23" s="2">
        <v>96.045000000000002</v>
      </c>
      <c r="E23" s="2">
        <v>58.330000000000005</v>
      </c>
      <c r="F23" s="2">
        <v>100</v>
      </c>
    </row>
    <row r="24" spans="1:6" x14ac:dyDescent="0.3">
      <c r="A24" s="1">
        <v>3301</v>
      </c>
      <c r="B24" s="1" t="s">
        <v>410</v>
      </c>
      <c r="C24" s="2">
        <v>100</v>
      </c>
      <c r="D24" s="2">
        <v>100</v>
      </c>
      <c r="E24" s="2">
        <v>91.67</v>
      </c>
      <c r="F24" s="2">
        <v>100</v>
      </c>
    </row>
    <row r="25" spans="1:6" x14ac:dyDescent="0.3">
      <c r="A25" s="1">
        <v>3302</v>
      </c>
      <c r="B25" s="1" t="s">
        <v>411</v>
      </c>
      <c r="C25" s="2">
        <v>100</v>
      </c>
      <c r="D25" s="2">
        <v>100</v>
      </c>
      <c r="E25" s="2">
        <v>100</v>
      </c>
      <c r="F25" s="2">
        <v>100</v>
      </c>
    </row>
    <row r="26" spans="1:6" x14ac:dyDescent="0.3">
      <c r="A26" s="1">
        <v>3303</v>
      </c>
      <c r="B26" s="1" t="s">
        <v>412</v>
      </c>
      <c r="C26" s="2">
        <v>100</v>
      </c>
      <c r="D26" s="2">
        <v>100</v>
      </c>
      <c r="E26" s="2">
        <v>100</v>
      </c>
      <c r="F26" s="2">
        <v>100</v>
      </c>
    </row>
    <row r="27" spans="1:6" x14ac:dyDescent="0.3">
      <c r="A27" s="1">
        <v>3304</v>
      </c>
      <c r="B27" s="1" t="s">
        <v>413</v>
      </c>
      <c r="C27" s="2">
        <v>100</v>
      </c>
      <c r="D27" s="2">
        <v>100</v>
      </c>
      <c r="E27" s="2">
        <v>0</v>
      </c>
      <c r="F27" s="2">
        <v>100</v>
      </c>
    </row>
    <row r="28" spans="1:6" x14ac:dyDescent="0.3">
      <c r="A28" s="1">
        <v>4101</v>
      </c>
      <c r="B28" s="1" t="s">
        <v>414</v>
      </c>
      <c r="C28" s="2">
        <v>95.83</v>
      </c>
      <c r="D28" s="2">
        <v>100</v>
      </c>
      <c r="E28" s="2">
        <v>100</v>
      </c>
      <c r="F28" s="2">
        <v>100</v>
      </c>
    </row>
    <row r="29" spans="1:6" x14ac:dyDescent="0.3">
      <c r="A29" s="1">
        <v>4102</v>
      </c>
      <c r="B29" s="1" t="s">
        <v>415</v>
      </c>
      <c r="C29" s="2">
        <v>100</v>
      </c>
      <c r="D29" s="2">
        <v>100</v>
      </c>
      <c r="E29" s="2">
        <v>91.67</v>
      </c>
      <c r="F29" s="2">
        <v>100</v>
      </c>
    </row>
    <row r="30" spans="1:6" x14ac:dyDescent="0.3">
      <c r="A30" s="1">
        <v>4103</v>
      </c>
      <c r="B30" s="1" t="s">
        <v>416</v>
      </c>
      <c r="C30" s="2">
        <v>100</v>
      </c>
      <c r="D30" s="2">
        <v>100</v>
      </c>
      <c r="E30" s="2">
        <v>100</v>
      </c>
      <c r="F30" s="2">
        <v>100</v>
      </c>
    </row>
    <row r="31" spans="1:6" x14ac:dyDescent="0.3">
      <c r="A31" s="1">
        <v>4104</v>
      </c>
      <c r="B31" s="1" t="s">
        <v>417</v>
      </c>
      <c r="C31" s="2">
        <v>100</v>
      </c>
      <c r="D31" s="2">
        <v>100</v>
      </c>
      <c r="E31" s="2">
        <v>100</v>
      </c>
      <c r="F31" s="2">
        <v>100</v>
      </c>
    </row>
    <row r="32" spans="1:6" x14ac:dyDescent="0.3">
      <c r="A32" s="1">
        <v>4105</v>
      </c>
      <c r="B32" s="1" t="s">
        <v>418</v>
      </c>
      <c r="C32" s="2">
        <v>100</v>
      </c>
      <c r="D32" s="2">
        <v>100</v>
      </c>
      <c r="E32" s="2">
        <v>100</v>
      </c>
      <c r="F32" s="2">
        <v>100</v>
      </c>
    </row>
    <row r="33" spans="1:6" x14ac:dyDescent="0.3">
      <c r="A33" s="1">
        <v>4106</v>
      </c>
      <c r="B33" s="1" t="s">
        <v>419</v>
      </c>
      <c r="C33" s="2">
        <v>100</v>
      </c>
      <c r="D33" s="2">
        <v>97.564999999999998</v>
      </c>
      <c r="E33" s="2">
        <v>100</v>
      </c>
      <c r="F33" s="2">
        <v>100</v>
      </c>
    </row>
    <row r="34" spans="1:6" x14ac:dyDescent="0.3">
      <c r="A34" s="1">
        <v>4201</v>
      </c>
      <c r="B34" s="1" t="s">
        <v>420</v>
      </c>
      <c r="C34" s="2">
        <v>87.5</v>
      </c>
      <c r="D34" s="2">
        <v>0</v>
      </c>
      <c r="E34" s="2">
        <v>100</v>
      </c>
      <c r="F34" s="2">
        <v>100</v>
      </c>
    </row>
    <row r="35" spans="1:6" x14ac:dyDescent="0.3">
      <c r="A35" s="1">
        <v>4202</v>
      </c>
      <c r="B35" s="1" t="s">
        <v>421</v>
      </c>
      <c r="C35" s="2">
        <v>100</v>
      </c>
      <c r="D35" s="2">
        <v>100</v>
      </c>
      <c r="E35" s="2">
        <v>100</v>
      </c>
      <c r="F35" s="2">
        <v>100</v>
      </c>
    </row>
    <row r="36" spans="1:6" x14ac:dyDescent="0.3">
      <c r="A36" s="1">
        <v>4203</v>
      </c>
      <c r="B36" s="1" t="s">
        <v>422</v>
      </c>
      <c r="C36" s="2">
        <v>100</v>
      </c>
      <c r="D36" s="2">
        <v>100</v>
      </c>
      <c r="E36" s="2">
        <v>100</v>
      </c>
      <c r="F36" s="2">
        <v>100</v>
      </c>
    </row>
    <row r="37" spans="1:6" x14ac:dyDescent="0.3">
      <c r="A37" s="1">
        <v>4204</v>
      </c>
      <c r="B37" s="1" t="s">
        <v>423</v>
      </c>
      <c r="C37" s="2">
        <v>8.33</v>
      </c>
      <c r="D37" s="2">
        <v>0</v>
      </c>
      <c r="E37" s="2">
        <v>100</v>
      </c>
      <c r="F37" s="2">
        <v>100</v>
      </c>
    </row>
    <row r="38" spans="1:6" x14ac:dyDescent="0.3">
      <c r="A38" s="1">
        <v>4301</v>
      </c>
      <c r="B38" s="1" t="s">
        <v>424</v>
      </c>
      <c r="C38" s="2">
        <v>100</v>
      </c>
      <c r="D38" s="2">
        <v>95.801699999999997</v>
      </c>
      <c r="E38" s="2">
        <v>100</v>
      </c>
      <c r="F38" s="2">
        <v>100</v>
      </c>
    </row>
    <row r="39" spans="1:6" x14ac:dyDescent="0.3">
      <c r="A39" s="1">
        <v>4302</v>
      </c>
      <c r="B39" s="1" t="s">
        <v>425</v>
      </c>
      <c r="C39" s="2">
        <v>100</v>
      </c>
      <c r="D39" s="2">
        <v>100</v>
      </c>
      <c r="E39" s="2">
        <v>100</v>
      </c>
      <c r="F39" s="2">
        <v>100</v>
      </c>
    </row>
    <row r="40" spans="1:6" x14ac:dyDescent="0.3">
      <c r="A40" s="1">
        <v>4303</v>
      </c>
      <c r="B40" s="1" t="s">
        <v>426</v>
      </c>
      <c r="C40" s="2">
        <v>100</v>
      </c>
      <c r="D40" s="2">
        <v>100</v>
      </c>
      <c r="E40" s="2">
        <v>100</v>
      </c>
      <c r="F40" s="2">
        <v>100</v>
      </c>
    </row>
    <row r="41" spans="1:6" x14ac:dyDescent="0.3">
      <c r="A41" s="1">
        <v>4304</v>
      </c>
      <c r="B41" s="1" t="s">
        <v>427</v>
      </c>
      <c r="C41" s="2">
        <v>91.67</v>
      </c>
      <c r="D41" s="2">
        <v>4.12</v>
      </c>
      <c r="E41" s="2">
        <v>91.67</v>
      </c>
      <c r="F41" s="2">
        <v>100</v>
      </c>
    </row>
    <row r="42" spans="1:6" x14ac:dyDescent="0.3">
      <c r="A42" s="1">
        <v>4305</v>
      </c>
      <c r="B42" s="1" t="s">
        <v>428</v>
      </c>
      <c r="C42" s="2">
        <v>95.83</v>
      </c>
      <c r="D42" s="2">
        <v>96.9</v>
      </c>
      <c r="E42" s="2">
        <v>100</v>
      </c>
      <c r="F42" s="2">
        <v>100</v>
      </c>
    </row>
    <row r="43" spans="1:6" x14ac:dyDescent="0.3">
      <c r="A43" s="1">
        <v>5101</v>
      </c>
      <c r="B43" s="1" t="s">
        <v>430</v>
      </c>
      <c r="C43" s="2">
        <v>100</v>
      </c>
      <c r="D43" s="2">
        <v>83.333299999999994</v>
      </c>
      <c r="E43" s="2">
        <v>8.33</v>
      </c>
      <c r="F43" s="2">
        <v>100</v>
      </c>
    </row>
    <row r="44" spans="1:6" x14ac:dyDescent="0.3">
      <c r="A44" s="1">
        <v>5102</v>
      </c>
      <c r="B44" s="1" t="s">
        <v>431</v>
      </c>
      <c r="C44" s="2">
        <v>100</v>
      </c>
      <c r="D44" s="2">
        <v>100</v>
      </c>
      <c r="E44" s="2">
        <v>100</v>
      </c>
      <c r="F44" s="2">
        <v>100</v>
      </c>
    </row>
    <row r="45" spans="1:6" x14ac:dyDescent="0.3">
      <c r="A45" s="1">
        <v>5103</v>
      </c>
      <c r="B45" s="1" t="s">
        <v>432</v>
      </c>
      <c r="C45" s="2">
        <v>100</v>
      </c>
      <c r="D45" s="2">
        <v>100</v>
      </c>
      <c r="E45" s="2">
        <v>100</v>
      </c>
      <c r="F45" s="2">
        <v>100</v>
      </c>
    </row>
    <row r="46" spans="1:6" x14ac:dyDescent="0.3">
      <c r="A46" s="1">
        <v>5104</v>
      </c>
      <c r="B46" s="1" t="s">
        <v>433</v>
      </c>
      <c r="C46" s="2">
        <v>100</v>
      </c>
      <c r="D46" s="2">
        <v>100</v>
      </c>
      <c r="E46" s="2">
        <v>0</v>
      </c>
      <c r="F46" s="2">
        <v>100</v>
      </c>
    </row>
    <row r="47" spans="1:6" x14ac:dyDescent="0.3">
      <c r="A47" s="1">
        <v>5105</v>
      </c>
      <c r="B47" s="1" t="s">
        <v>434</v>
      </c>
      <c r="C47" s="2">
        <v>100</v>
      </c>
      <c r="D47" s="2">
        <v>92.696700000000007</v>
      </c>
      <c r="E47" s="2">
        <v>100</v>
      </c>
      <c r="F47" s="2">
        <v>100</v>
      </c>
    </row>
    <row r="48" spans="1:6" x14ac:dyDescent="0.3">
      <c r="A48" s="1">
        <v>5107</v>
      </c>
      <c r="B48" s="1" t="s">
        <v>435</v>
      </c>
      <c r="C48" s="2">
        <v>100</v>
      </c>
      <c r="D48" s="2">
        <v>100</v>
      </c>
      <c r="E48" s="2">
        <v>100</v>
      </c>
      <c r="F48" s="2">
        <v>100</v>
      </c>
    </row>
    <row r="49" spans="1:6" x14ac:dyDescent="0.3">
      <c r="A49" s="1">
        <v>5109</v>
      </c>
      <c r="B49" s="1" t="s">
        <v>436</v>
      </c>
      <c r="C49" s="2">
        <v>100</v>
      </c>
      <c r="D49" s="2">
        <v>100</v>
      </c>
      <c r="E49" s="2">
        <v>100</v>
      </c>
      <c r="F49" s="2">
        <v>100</v>
      </c>
    </row>
    <row r="50" spans="1:6" x14ac:dyDescent="0.3">
      <c r="A50" s="1">
        <v>5201</v>
      </c>
      <c r="B50" s="1" t="s">
        <v>437</v>
      </c>
      <c r="C50" s="2">
        <v>100</v>
      </c>
      <c r="D50" s="2">
        <v>100</v>
      </c>
      <c r="E50" s="2">
        <v>100</v>
      </c>
      <c r="F50" s="2">
        <v>100</v>
      </c>
    </row>
    <row r="51" spans="1:6" x14ac:dyDescent="0.3">
      <c r="A51" s="1">
        <v>5301</v>
      </c>
      <c r="B51" s="1" t="s">
        <v>438</v>
      </c>
      <c r="C51" s="2">
        <v>100</v>
      </c>
      <c r="D51" s="2">
        <v>100</v>
      </c>
      <c r="E51" s="2">
        <v>100</v>
      </c>
      <c r="F51" s="2">
        <v>100</v>
      </c>
    </row>
    <row r="52" spans="1:6" x14ac:dyDescent="0.3">
      <c r="A52" s="1">
        <v>5302</v>
      </c>
      <c r="B52" s="1" t="s">
        <v>439</v>
      </c>
      <c r="C52" s="2">
        <v>100</v>
      </c>
      <c r="D52" s="2">
        <v>100</v>
      </c>
      <c r="E52" s="2">
        <v>100</v>
      </c>
      <c r="F52" s="2">
        <v>100</v>
      </c>
    </row>
    <row r="53" spans="1:6" x14ac:dyDescent="0.3">
      <c r="A53" s="1">
        <v>5303</v>
      </c>
      <c r="B53" s="1" t="s">
        <v>440</v>
      </c>
      <c r="C53" s="2">
        <v>100</v>
      </c>
      <c r="D53" s="2">
        <v>100</v>
      </c>
      <c r="E53" s="2">
        <v>100</v>
      </c>
      <c r="F53" s="2">
        <v>100</v>
      </c>
    </row>
    <row r="54" spans="1:6" x14ac:dyDescent="0.3">
      <c r="A54" s="1">
        <v>5304</v>
      </c>
      <c r="B54" s="1" t="s">
        <v>441</v>
      </c>
      <c r="C54" s="2">
        <v>100</v>
      </c>
      <c r="D54" s="2">
        <v>100</v>
      </c>
      <c r="E54" s="2">
        <v>100</v>
      </c>
      <c r="F54" s="2">
        <v>100</v>
      </c>
    </row>
    <row r="55" spans="1:6" x14ac:dyDescent="0.3">
      <c r="A55" s="1">
        <v>5401</v>
      </c>
      <c r="B55" s="1" t="s">
        <v>442</v>
      </c>
      <c r="C55" s="2">
        <v>75</v>
      </c>
      <c r="D55" s="2">
        <v>100</v>
      </c>
      <c r="E55" s="2">
        <v>100</v>
      </c>
      <c r="F55" s="2">
        <v>100</v>
      </c>
    </row>
    <row r="56" spans="1:6" x14ac:dyDescent="0.3">
      <c r="A56" s="1">
        <v>5402</v>
      </c>
      <c r="B56" s="1" t="s">
        <v>443</v>
      </c>
      <c r="C56" s="2">
        <v>83.33</v>
      </c>
      <c r="D56" s="2">
        <v>98.245000000000005</v>
      </c>
      <c r="E56" s="2">
        <v>100</v>
      </c>
      <c r="F56" s="2">
        <v>100</v>
      </c>
    </row>
    <row r="57" spans="1:6" x14ac:dyDescent="0.3">
      <c r="A57" s="1">
        <v>5403</v>
      </c>
      <c r="B57" s="1" t="s">
        <v>444</v>
      </c>
      <c r="C57" s="2">
        <v>100</v>
      </c>
      <c r="D57" s="2">
        <v>100</v>
      </c>
      <c r="E57" s="2">
        <v>100</v>
      </c>
      <c r="F57" s="2">
        <v>100</v>
      </c>
    </row>
    <row r="58" spans="1:6" x14ac:dyDescent="0.3">
      <c r="A58" s="1">
        <v>5404</v>
      </c>
      <c r="B58" s="1" t="s">
        <v>445</v>
      </c>
      <c r="C58" s="2">
        <v>95.83</v>
      </c>
      <c r="D58" s="2">
        <v>83.333299999999994</v>
      </c>
      <c r="E58" s="2">
        <v>0</v>
      </c>
      <c r="F58" s="2">
        <v>100</v>
      </c>
    </row>
    <row r="59" spans="1:6" x14ac:dyDescent="0.3">
      <c r="A59" s="1">
        <v>5405</v>
      </c>
      <c r="B59" s="1" t="s">
        <v>446</v>
      </c>
      <c r="C59" s="2">
        <v>100</v>
      </c>
      <c r="D59" s="2">
        <v>100</v>
      </c>
      <c r="E59" s="2">
        <v>100</v>
      </c>
      <c r="F59" s="2">
        <v>100</v>
      </c>
    </row>
    <row r="60" spans="1:6" x14ac:dyDescent="0.3">
      <c r="A60" s="1">
        <v>5501</v>
      </c>
      <c r="B60" s="1" t="s">
        <v>447</v>
      </c>
      <c r="C60" s="2">
        <v>100</v>
      </c>
      <c r="D60" s="2">
        <v>100</v>
      </c>
      <c r="E60" s="2">
        <v>100</v>
      </c>
      <c r="F60" s="2">
        <v>100</v>
      </c>
    </row>
    <row r="61" spans="1:6" x14ac:dyDescent="0.3">
      <c r="A61" s="1">
        <v>5502</v>
      </c>
      <c r="B61" s="1" t="s">
        <v>429</v>
      </c>
      <c r="C61" s="2">
        <v>100</v>
      </c>
      <c r="D61" s="2">
        <v>100</v>
      </c>
      <c r="E61" s="2">
        <v>100</v>
      </c>
      <c r="F61" s="2">
        <v>100</v>
      </c>
    </row>
    <row r="62" spans="1:6" x14ac:dyDescent="0.3">
      <c r="A62" s="1">
        <v>5503</v>
      </c>
      <c r="B62" s="1" t="s">
        <v>448</v>
      </c>
      <c r="C62" s="2">
        <v>100</v>
      </c>
      <c r="D62" s="2">
        <v>100</v>
      </c>
      <c r="E62" s="2">
        <v>100</v>
      </c>
      <c r="F62" s="2">
        <v>100</v>
      </c>
    </row>
    <row r="63" spans="1:6" x14ac:dyDescent="0.3">
      <c r="A63" s="1">
        <v>5504</v>
      </c>
      <c r="B63" s="1" t="s">
        <v>449</v>
      </c>
      <c r="C63" s="2">
        <v>100</v>
      </c>
      <c r="D63" s="2">
        <v>100</v>
      </c>
      <c r="E63" s="2">
        <v>100</v>
      </c>
      <c r="F63" s="2">
        <v>100</v>
      </c>
    </row>
    <row r="64" spans="1:6" x14ac:dyDescent="0.3">
      <c r="A64" s="1">
        <v>5506</v>
      </c>
      <c r="B64" s="1" t="s">
        <v>450</v>
      </c>
      <c r="C64" s="2">
        <v>100</v>
      </c>
      <c r="D64" s="2">
        <v>100</v>
      </c>
      <c r="E64" s="2">
        <v>100</v>
      </c>
      <c r="F64" s="2">
        <v>100</v>
      </c>
    </row>
    <row r="65" spans="1:6" x14ac:dyDescent="0.3">
      <c r="A65" s="1">
        <v>5601</v>
      </c>
      <c r="B65" s="1" t="s">
        <v>451</v>
      </c>
      <c r="C65" s="2">
        <v>100</v>
      </c>
      <c r="D65" s="2">
        <v>100</v>
      </c>
      <c r="E65" s="2">
        <v>100</v>
      </c>
      <c r="F65" s="2">
        <v>100</v>
      </c>
    </row>
    <row r="66" spans="1:6" x14ac:dyDescent="0.3">
      <c r="A66" s="1">
        <v>5602</v>
      </c>
      <c r="B66" s="1" t="s">
        <v>452</v>
      </c>
      <c r="C66" s="2">
        <v>58.33</v>
      </c>
      <c r="D66" s="2">
        <v>16.666699999999999</v>
      </c>
      <c r="E66" s="2">
        <v>100</v>
      </c>
      <c r="F66" s="2">
        <v>100</v>
      </c>
    </row>
    <row r="67" spans="1:6" x14ac:dyDescent="0.3">
      <c r="A67" s="1">
        <v>5603</v>
      </c>
      <c r="B67" s="1" t="s">
        <v>453</v>
      </c>
      <c r="C67" s="2">
        <v>100</v>
      </c>
      <c r="D67" s="2">
        <v>100</v>
      </c>
      <c r="E67" s="2">
        <v>100</v>
      </c>
      <c r="F67" s="2">
        <v>100</v>
      </c>
    </row>
    <row r="68" spans="1:6" x14ac:dyDescent="0.3">
      <c r="A68" s="1">
        <v>5604</v>
      </c>
      <c r="B68" s="1" t="s">
        <v>454</v>
      </c>
      <c r="C68" s="2">
        <v>100</v>
      </c>
      <c r="D68" s="2">
        <v>100</v>
      </c>
      <c r="E68" s="2">
        <v>100</v>
      </c>
      <c r="F68" s="2">
        <v>100</v>
      </c>
    </row>
    <row r="69" spans="1:6" x14ac:dyDescent="0.3">
      <c r="A69" s="1">
        <v>5605</v>
      </c>
      <c r="B69" s="1" t="s">
        <v>455</v>
      </c>
      <c r="C69" s="2">
        <v>95.83</v>
      </c>
      <c r="D69" s="2">
        <v>83.333299999999994</v>
      </c>
      <c r="E69" s="2">
        <v>100</v>
      </c>
      <c r="F69" s="2">
        <v>100</v>
      </c>
    </row>
    <row r="70" spans="1:6" x14ac:dyDescent="0.3">
      <c r="A70" s="1">
        <v>5606</v>
      </c>
      <c r="B70" s="1" t="s">
        <v>456</v>
      </c>
      <c r="C70" s="2">
        <v>100</v>
      </c>
      <c r="D70" s="2">
        <v>100</v>
      </c>
      <c r="E70" s="2">
        <v>100</v>
      </c>
      <c r="F70" s="2">
        <v>100</v>
      </c>
    </row>
    <row r="71" spans="1:6" x14ac:dyDescent="0.3">
      <c r="A71" s="1">
        <v>5701</v>
      </c>
      <c r="B71" s="1" t="s">
        <v>457</v>
      </c>
      <c r="C71" s="2">
        <v>100</v>
      </c>
      <c r="D71" s="2">
        <v>100</v>
      </c>
      <c r="E71" s="2">
        <v>100</v>
      </c>
      <c r="F71" s="2">
        <v>100</v>
      </c>
    </row>
    <row r="72" spans="1:6" x14ac:dyDescent="0.3">
      <c r="A72" s="1">
        <v>5702</v>
      </c>
      <c r="B72" s="1" t="s">
        <v>458</v>
      </c>
      <c r="C72" s="2">
        <v>100</v>
      </c>
      <c r="D72" s="2">
        <v>100</v>
      </c>
      <c r="E72" s="2">
        <v>100</v>
      </c>
      <c r="F72" s="2">
        <v>100</v>
      </c>
    </row>
    <row r="73" spans="1:6" x14ac:dyDescent="0.3">
      <c r="A73" s="1">
        <v>5703</v>
      </c>
      <c r="B73" s="1" t="s">
        <v>466</v>
      </c>
      <c r="C73" s="2">
        <v>100</v>
      </c>
      <c r="D73" s="2">
        <v>100</v>
      </c>
      <c r="E73" s="2">
        <v>100</v>
      </c>
      <c r="F73" s="2">
        <v>100</v>
      </c>
    </row>
    <row r="74" spans="1:6" x14ac:dyDescent="0.3">
      <c r="A74" s="1">
        <v>5704</v>
      </c>
      <c r="B74" s="1" t="s">
        <v>459</v>
      </c>
      <c r="C74" s="2">
        <v>100</v>
      </c>
      <c r="D74" s="2">
        <v>100</v>
      </c>
      <c r="E74" s="2">
        <v>100</v>
      </c>
      <c r="F74" s="2">
        <v>100</v>
      </c>
    </row>
    <row r="75" spans="1:6" x14ac:dyDescent="0.3">
      <c r="A75" s="1">
        <v>5705</v>
      </c>
      <c r="B75" s="1" t="s">
        <v>460</v>
      </c>
      <c r="C75" s="2">
        <v>100</v>
      </c>
      <c r="D75" s="2">
        <v>100</v>
      </c>
      <c r="E75" s="2">
        <v>100</v>
      </c>
      <c r="F75" s="2">
        <v>100</v>
      </c>
    </row>
    <row r="76" spans="1:6" x14ac:dyDescent="0.3">
      <c r="A76" s="1">
        <v>5706</v>
      </c>
      <c r="B76" s="1" t="s">
        <v>461</v>
      </c>
      <c r="C76" s="2">
        <v>100</v>
      </c>
      <c r="D76" s="2">
        <v>98.1267</v>
      </c>
      <c r="E76" s="2">
        <v>100</v>
      </c>
      <c r="F76" s="2">
        <v>100</v>
      </c>
    </row>
    <row r="77" spans="1:6" x14ac:dyDescent="0.3">
      <c r="A77" s="1">
        <v>5801</v>
      </c>
      <c r="B77" s="1" t="s">
        <v>462</v>
      </c>
      <c r="C77" s="2">
        <v>100</v>
      </c>
      <c r="D77" s="2">
        <v>100</v>
      </c>
      <c r="E77" s="2">
        <v>100</v>
      </c>
      <c r="F77" s="2">
        <v>100</v>
      </c>
    </row>
    <row r="78" spans="1:6" x14ac:dyDescent="0.3">
      <c r="A78" s="1">
        <v>5802</v>
      </c>
      <c r="B78" s="1" t="s">
        <v>463</v>
      </c>
      <c r="C78" s="2">
        <v>100</v>
      </c>
      <c r="D78" s="2">
        <v>100</v>
      </c>
      <c r="E78" s="2">
        <v>100</v>
      </c>
      <c r="F78" s="2">
        <v>100</v>
      </c>
    </row>
    <row r="79" spans="1:6" x14ac:dyDescent="0.3">
      <c r="A79" s="1">
        <v>5803</v>
      </c>
      <c r="B79" s="1" t="s">
        <v>464</v>
      </c>
      <c r="C79" s="2">
        <v>100</v>
      </c>
      <c r="D79" s="2">
        <v>100</v>
      </c>
      <c r="E79" s="2">
        <v>100</v>
      </c>
      <c r="F79" s="2">
        <v>100</v>
      </c>
    </row>
    <row r="80" spans="1:6" x14ac:dyDescent="0.3">
      <c r="A80" s="1">
        <v>5804</v>
      </c>
      <c r="B80" s="1" t="s">
        <v>465</v>
      </c>
      <c r="C80" s="2">
        <v>100</v>
      </c>
      <c r="D80" s="2">
        <v>100</v>
      </c>
      <c r="E80" s="2">
        <v>100</v>
      </c>
      <c r="F80" s="2">
        <v>100</v>
      </c>
    </row>
    <row r="81" spans="1:6" x14ac:dyDescent="0.3">
      <c r="A81" s="1">
        <v>6101</v>
      </c>
      <c r="B81" s="1" t="s">
        <v>467</v>
      </c>
      <c r="C81" s="2">
        <v>100</v>
      </c>
      <c r="D81" s="2">
        <v>66.666700000000006</v>
      </c>
      <c r="E81" s="2">
        <v>100</v>
      </c>
      <c r="F81" s="2">
        <v>100</v>
      </c>
    </row>
    <row r="82" spans="1:6" x14ac:dyDescent="0.3">
      <c r="A82" s="1">
        <v>6102</v>
      </c>
      <c r="B82" s="1" t="s">
        <v>468</v>
      </c>
      <c r="C82" s="2">
        <v>100</v>
      </c>
      <c r="D82" s="2">
        <v>100</v>
      </c>
      <c r="E82" s="2">
        <v>16.669999999999998</v>
      </c>
      <c r="F82" s="2">
        <v>100</v>
      </c>
    </row>
    <row r="83" spans="1:6" x14ac:dyDescent="0.3">
      <c r="A83" s="1">
        <v>6103</v>
      </c>
      <c r="B83" s="1" t="s">
        <v>469</v>
      </c>
      <c r="C83" s="2">
        <v>100</v>
      </c>
      <c r="D83" s="2">
        <v>100</v>
      </c>
      <c r="E83" s="2">
        <v>100</v>
      </c>
      <c r="F83" s="2">
        <v>100</v>
      </c>
    </row>
    <row r="84" spans="1:6" x14ac:dyDescent="0.3">
      <c r="A84" s="1">
        <v>6104</v>
      </c>
      <c r="B84" s="1" t="s">
        <v>470</v>
      </c>
      <c r="C84" s="2">
        <v>100</v>
      </c>
      <c r="D84" s="2">
        <v>100</v>
      </c>
      <c r="E84" s="2">
        <v>100</v>
      </c>
      <c r="F84" s="2">
        <v>100</v>
      </c>
    </row>
    <row r="85" spans="1:6" x14ac:dyDescent="0.3">
      <c r="A85" s="1">
        <v>6105</v>
      </c>
      <c r="B85" s="1" t="s">
        <v>471</v>
      </c>
      <c r="C85" s="2">
        <v>100</v>
      </c>
      <c r="D85" s="2">
        <v>100</v>
      </c>
      <c r="E85" s="2">
        <v>100</v>
      </c>
      <c r="F85" s="2">
        <v>100</v>
      </c>
    </row>
    <row r="86" spans="1:6" x14ac:dyDescent="0.3">
      <c r="A86" s="1">
        <v>6106</v>
      </c>
      <c r="B86" s="1" t="s">
        <v>472</v>
      </c>
      <c r="C86" s="2">
        <v>95.83</v>
      </c>
      <c r="D86" s="2">
        <v>89.685000000000002</v>
      </c>
      <c r="E86" s="2">
        <v>100</v>
      </c>
      <c r="F86" s="2">
        <v>100</v>
      </c>
    </row>
    <row r="87" spans="1:6" x14ac:dyDescent="0.3">
      <c r="A87" s="1">
        <v>6107</v>
      </c>
      <c r="B87" s="1" t="s">
        <v>473</v>
      </c>
      <c r="C87" s="2">
        <v>100</v>
      </c>
      <c r="D87" s="2">
        <v>100</v>
      </c>
      <c r="E87" s="2">
        <v>100</v>
      </c>
      <c r="F87" s="2">
        <v>100</v>
      </c>
    </row>
    <row r="88" spans="1:6" x14ac:dyDescent="0.3">
      <c r="A88" s="1">
        <v>6108</v>
      </c>
      <c r="B88" s="1" t="s">
        <v>474</v>
      </c>
      <c r="C88" s="2">
        <v>100</v>
      </c>
      <c r="D88" s="2">
        <v>100</v>
      </c>
      <c r="E88" s="2">
        <v>100</v>
      </c>
      <c r="F88" s="2">
        <v>100</v>
      </c>
    </row>
    <row r="89" spans="1:6" x14ac:dyDescent="0.3">
      <c r="A89" s="1">
        <v>6109</v>
      </c>
      <c r="B89" s="1" t="s">
        <v>475</v>
      </c>
      <c r="C89" s="2">
        <v>100</v>
      </c>
      <c r="D89" s="2">
        <v>100</v>
      </c>
      <c r="E89" s="2">
        <v>100</v>
      </c>
      <c r="F89" s="2">
        <v>100</v>
      </c>
    </row>
    <row r="90" spans="1:6" x14ac:dyDescent="0.3">
      <c r="A90" s="1">
        <v>6110</v>
      </c>
      <c r="B90" s="1" t="s">
        <v>476</v>
      </c>
      <c r="C90" s="2">
        <v>100</v>
      </c>
      <c r="D90" s="2">
        <v>100</v>
      </c>
      <c r="E90" s="2">
        <v>100</v>
      </c>
      <c r="F90" s="2">
        <v>100</v>
      </c>
    </row>
    <row r="91" spans="1:6" x14ac:dyDescent="0.3">
      <c r="A91" s="1">
        <v>6111</v>
      </c>
      <c r="B91" s="1" t="s">
        <v>477</v>
      </c>
      <c r="C91" s="2">
        <v>100</v>
      </c>
      <c r="D91" s="2">
        <v>100</v>
      </c>
      <c r="E91" s="2">
        <v>100</v>
      </c>
      <c r="F91" s="2">
        <v>100</v>
      </c>
    </row>
    <row r="92" spans="1:6" x14ac:dyDescent="0.3">
      <c r="A92" s="1">
        <v>6112</v>
      </c>
      <c r="B92" s="1" t="s">
        <v>478</v>
      </c>
      <c r="C92" s="2">
        <v>100</v>
      </c>
      <c r="D92" s="2">
        <v>100</v>
      </c>
      <c r="E92" s="2">
        <v>0</v>
      </c>
      <c r="F92" s="2">
        <v>100</v>
      </c>
    </row>
    <row r="93" spans="1:6" x14ac:dyDescent="0.3">
      <c r="A93" s="1">
        <v>6113</v>
      </c>
      <c r="B93" s="1" t="s">
        <v>479</v>
      </c>
      <c r="C93" s="2">
        <v>100</v>
      </c>
      <c r="D93" s="2">
        <v>100</v>
      </c>
      <c r="E93" s="2">
        <v>100</v>
      </c>
      <c r="F93" s="2">
        <v>100</v>
      </c>
    </row>
    <row r="94" spans="1:6" x14ac:dyDescent="0.3">
      <c r="A94" s="1">
        <v>6114</v>
      </c>
      <c r="B94" s="1" t="s">
        <v>480</v>
      </c>
      <c r="C94" s="2">
        <v>100</v>
      </c>
      <c r="D94" s="2">
        <v>100</v>
      </c>
      <c r="E94" s="2">
        <v>100</v>
      </c>
      <c r="F94" s="2">
        <v>100</v>
      </c>
    </row>
    <row r="95" spans="1:6" x14ac:dyDescent="0.3">
      <c r="A95" s="1">
        <v>6115</v>
      </c>
      <c r="B95" s="1" t="s">
        <v>481</v>
      </c>
      <c r="C95" s="2">
        <v>8.33</v>
      </c>
      <c r="D95" s="2">
        <v>0</v>
      </c>
      <c r="E95" s="2">
        <v>100</v>
      </c>
      <c r="F95" s="2">
        <v>100</v>
      </c>
    </row>
    <row r="96" spans="1:6" x14ac:dyDescent="0.3">
      <c r="A96" s="1">
        <v>6116</v>
      </c>
      <c r="B96" s="1" t="s">
        <v>482</v>
      </c>
      <c r="C96" s="2">
        <v>100</v>
      </c>
      <c r="D96" s="2">
        <v>100</v>
      </c>
      <c r="E96" s="2">
        <v>100</v>
      </c>
      <c r="F96" s="2">
        <v>100</v>
      </c>
    </row>
    <row r="97" spans="1:6" x14ac:dyDescent="0.3">
      <c r="A97" s="1">
        <v>6117</v>
      </c>
      <c r="B97" s="1" t="s">
        <v>483</v>
      </c>
      <c r="C97" s="2">
        <v>100</v>
      </c>
      <c r="D97" s="2">
        <v>100</v>
      </c>
      <c r="E97" s="2">
        <v>100</v>
      </c>
      <c r="F97" s="2">
        <v>100</v>
      </c>
    </row>
    <row r="98" spans="1:6" x14ac:dyDescent="0.3">
      <c r="A98" s="1">
        <v>6201</v>
      </c>
      <c r="B98" s="1" t="s">
        <v>484</v>
      </c>
      <c r="C98" s="2">
        <v>100</v>
      </c>
      <c r="D98" s="2">
        <v>100</v>
      </c>
      <c r="E98" s="2">
        <v>100</v>
      </c>
      <c r="F98" s="2">
        <v>100</v>
      </c>
    </row>
    <row r="99" spans="1:6" x14ac:dyDescent="0.3">
      <c r="A99" s="1">
        <v>6202</v>
      </c>
      <c r="B99" s="1" t="s">
        <v>485</v>
      </c>
      <c r="C99" s="2">
        <v>100</v>
      </c>
      <c r="D99" s="2">
        <v>100</v>
      </c>
      <c r="E99" s="2">
        <v>58.330000000000005</v>
      </c>
      <c r="F99" s="2">
        <v>100</v>
      </c>
    </row>
    <row r="100" spans="1:6" x14ac:dyDescent="0.3">
      <c r="A100" s="1">
        <v>6203</v>
      </c>
      <c r="B100" s="1" t="s">
        <v>486</v>
      </c>
      <c r="C100" s="2">
        <v>100</v>
      </c>
      <c r="D100" s="2">
        <v>100</v>
      </c>
      <c r="E100" s="2">
        <v>100</v>
      </c>
      <c r="F100" s="2">
        <v>100</v>
      </c>
    </row>
    <row r="101" spans="1:6" x14ac:dyDescent="0.3">
      <c r="A101" s="1">
        <v>6204</v>
      </c>
      <c r="B101" s="1" t="s">
        <v>499</v>
      </c>
      <c r="C101" s="2">
        <v>100</v>
      </c>
      <c r="D101" s="2">
        <v>100</v>
      </c>
      <c r="E101" s="2">
        <v>100</v>
      </c>
      <c r="F101" s="2">
        <v>100</v>
      </c>
    </row>
    <row r="102" spans="1:6" x14ac:dyDescent="0.3">
      <c r="A102" s="1">
        <v>6205</v>
      </c>
      <c r="B102" s="1" t="s">
        <v>487</v>
      </c>
      <c r="C102" s="2">
        <v>100</v>
      </c>
      <c r="D102" s="2">
        <v>100</v>
      </c>
      <c r="E102" s="2">
        <v>100</v>
      </c>
      <c r="F102" s="2">
        <v>100</v>
      </c>
    </row>
    <row r="103" spans="1:6" x14ac:dyDescent="0.3">
      <c r="A103" s="1">
        <v>6206</v>
      </c>
      <c r="B103" s="1" t="s">
        <v>488</v>
      </c>
      <c r="C103" s="2">
        <v>100</v>
      </c>
      <c r="D103" s="2">
        <v>100</v>
      </c>
      <c r="E103" s="2">
        <v>100</v>
      </c>
      <c r="F103" s="2">
        <v>100</v>
      </c>
    </row>
    <row r="104" spans="1:6" x14ac:dyDescent="0.3">
      <c r="A104" s="1">
        <v>6301</v>
      </c>
      <c r="B104" s="1" t="s">
        <v>489</v>
      </c>
      <c r="C104" s="2">
        <v>100</v>
      </c>
      <c r="D104" s="2">
        <v>100</v>
      </c>
      <c r="E104" s="2">
        <v>100</v>
      </c>
      <c r="F104" s="2">
        <v>100</v>
      </c>
    </row>
    <row r="105" spans="1:6" x14ac:dyDescent="0.3">
      <c r="A105" s="1">
        <v>6302</v>
      </c>
      <c r="B105" s="1" t="s">
        <v>490</v>
      </c>
      <c r="C105" s="2">
        <v>100</v>
      </c>
      <c r="D105" s="2">
        <v>100</v>
      </c>
      <c r="E105" s="2">
        <v>100</v>
      </c>
      <c r="F105" s="2">
        <v>100</v>
      </c>
    </row>
    <row r="106" spans="1:6" x14ac:dyDescent="0.3">
      <c r="A106" s="1">
        <v>6303</v>
      </c>
      <c r="B106" s="1" t="s">
        <v>491</v>
      </c>
      <c r="C106" s="2">
        <v>100</v>
      </c>
      <c r="D106" s="2">
        <v>100</v>
      </c>
      <c r="E106" s="2">
        <v>100</v>
      </c>
      <c r="F106" s="2">
        <v>100</v>
      </c>
    </row>
    <row r="107" spans="1:6" x14ac:dyDescent="0.3">
      <c r="A107" s="1">
        <v>6304</v>
      </c>
      <c r="B107" s="1" t="s">
        <v>492</v>
      </c>
      <c r="C107" s="2">
        <v>100</v>
      </c>
      <c r="D107" s="2">
        <v>100</v>
      </c>
      <c r="E107" s="2">
        <v>75</v>
      </c>
      <c r="F107" s="2">
        <v>100</v>
      </c>
    </row>
    <row r="108" spans="1:6" x14ac:dyDescent="0.3">
      <c r="A108" s="1">
        <v>6305</v>
      </c>
      <c r="B108" s="1" t="s">
        <v>493</v>
      </c>
      <c r="C108" s="2">
        <v>100</v>
      </c>
      <c r="D108" s="2">
        <v>100</v>
      </c>
      <c r="E108" s="2">
        <v>0</v>
      </c>
      <c r="F108" s="2">
        <v>100</v>
      </c>
    </row>
    <row r="109" spans="1:6" x14ac:dyDescent="0.3">
      <c r="A109" s="1">
        <v>6306</v>
      </c>
      <c r="B109" s="1" t="s">
        <v>494</v>
      </c>
      <c r="C109" s="2">
        <v>100</v>
      </c>
      <c r="D109" s="2">
        <v>100</v>
      </c>
      <c r="E109" s="2">
        <v>100</v>
      </c>
      <c r="F109" s="2">
        <v>100</v>
      </c>
    </row>
    <row r="110" spans="1:6" x14ac:dyDescent="0.3">
      <c r="A110" s="1">
        <v>6307</v>
      </c>
      <c r="B110" s="1" t="s">
        <v>495</v>
      </c>
      <c r="C110" s="2">
        <v>100</v>
      </c>
      <c r="D110" s="2">
        <v>100</v>
      </c>
      <c r="E110" s="2">
        <v>100</v>
      </c>
      <c r="F110" s="2">
        <v>100</v>
      </c>
    </row>
    <row r="111" spans="1:6" x14ac:dyDescent="0.3">
      <c r="A111" s="1">
        <v>6308</v>
      </c>
      <c r="B111" s="1" t="s">
        <v>496</v>
      </c>
      <c r="C111" s="2">
        <v>95.83</v>
      </c>
      <c r="D111" s="2">
        <v>75</v>
      </c>
      <c r="E111" s="2">
        <v>100</v>
      </c>
      <c r="F111" s="2">
        <v>100</v>
      </c>
    </row>
    <row r="112" spans="1:6" x14ac:dyDescent="0.3">
      <c r="A112" s="1">
        <v>6309</v>
      </c>
      <c r="B112" s="1" t="s">
        <v>497</v>
      </c>
      <c r="C112" s="2">
        <v>100</v>
      </c>
      <c r="D112" s="2">
        <v>100</v>
      </c>
      <c r="E112" s="2">
        <v>100</v>
      </c>
      <c r="F112" s="2">
        <v>100</v>
      </c>
    </row>
    <row r="113" spans="1:6" x14ac:dyDescent="0.3">
      <c r="A113" s="1">
        <v>6310</v>
      </c>
      <c r="B113" s="1" t="s">
        <v>498</v>
      </c>
      <c r="C113" s="2">
        <v>83.33</v>
      </c>
      <c r="D113" s="2">
        <v>96.173299999999998</v>
      </c>
      <c r="E113" s="2">
        <v>100</v>
      </c>
      <c r="F113" s="2">
        <v>100</v>
      </c>
    </row>
    <row r="114" spans="1:6" x14ac:dyDescent="0.3">
      <c r="A114" s="1">
        <v>7101</v>
      </c>
      <c r="B114" s="1" t="s">
        <v>500</v>
      </c>
      <c r="C114" s="2">
        <v>79.17</v>
      </c>
      <c r="D114" s="2">
        <v>100</v>
      </c>
      <c r="E114" s="2">
        <v>100</v>
      </c>
      <c r="F114" s="2">
        <v>100</v>
      </c>
    </row>
    <row r="115" spans="1:6" x14ac:dyDescent="0.3">
      <c r="A115" s="1">
        <v>7102</v>
      </c>
      <c r="B115" s="1" t="s">
        <v>501</v>
      </c>
      <c r="C115" s="2">
        <v>100</v>
      </c>
      <c r="D115" s="2">
        <v>100</v>
      </c>
      <c r="E115" s="2">
        <v>100</v>
      </c>
      <c r="F115" s="2">
        <v>100</v>
      </c>
    </row>
    <row r="116" spans="1:6" x14ac:dyDescent="0.3">
      <c r="A116" s="1">
        <v>7103</v>
      </c>
      <c r="B116" s="1" t="s">
        <v>502</v>
      </c>
      <c r="C116" s="2">
        <v>100</v>
      </c>
      <c r="D116" s="2">
        <v>100</v>
      </c>
      <c r="E116" s="2">
        <v>100</v>
      </c>
      <c r="F116" s="2">
        <v>100</v>
      </c>
    </row>
    <row r="117" spans="1:6" x14ac:dyDescent="0.3">
      <c r="A117" s="1">
        <v>7104</v>
      </c>
      <c r="B117" s="1" t="s">
        <v>503</v>
      </c>
      <c r="C117" s="2">
        <v>100</v>
      </c>
      <c r="D117" s="2">
        <v>100</v>
      </c>
      <c r="E117" s="2">
        <v>100</v>
      </c>
      <c r="F117" s="2">
        <v>100</v>
      </c>
    </row>
    <row r="118" spans="1:6" x14ac:dyDescent="0.3">
      <c r="A118" s="1">
        <v>7105</v>
      </c>
      <c r="B118" s="1" t="s">
        <v>504</v>
      </c>
      <c r="C118" s="2">
        <v>100</v>
      </c>
      <c r="D118" s="2">
        <v>100</v>
      </c>
      <c r="E118" s="2">
        <v>100</v>
      </c>
      <c r="F118" s="2">
        <v>100</v>
      </c>
    </row>
    <row r="119" spans="1:6" x14ac:dyDescent="0.3">
      <c r="A119" s="1">
        <v>7106</v>
      </c>
      <c r="B119" s="1" t="s">
        <v>505</v>
      </c>
      <c r="C119" s="2">
        <v>100</v>
      </c>
      <c r="D119" s="2">
        <v>100</v>
      </c>
      <c r="E119" s="2">
        <v>83.33</v>
      </c>
      <c r="F119" s="2">
        <v>100</v>
      </c>
    </row>
    <row r="120" spans="1:6" x14ac:dyDescent="0.3">
      <c r="A120" s="1">
        <v>7107</v>
      </c>
      <c r="B120" s="1" t="s">
        <v>506</v>
      </c>
      <c r="C120" s="2">
        <v>100</v>
      </c>
      <c r="D120" s="2">
        <v>100</v>
      </c>
      <c r="E120" s="2">
        <v>100</v>
      </c>
      <c r="F120" s="2">
        <v>100</v>
      </c>
    </row>
    <row r="121" spans="1:6" x14ac:dyDescent="0.3">
      <c r="A121" s="1">
        <v>7108</v>
      </c>
      <c r="B121" s="1" t="s">
        <v>507</v>
      </c>
      <c r="C121" s="2">
        <v>100</v>
      </c>
      <c r="D121" s="2">
        <v>100</v>
      </c>
      <c r="E121" s="2">
        <v>75</v>
      </c>
      <c r="F121" s="2">
        <v>100</v>
      </c>
    </row>
    <row r="122" spans="1:6" x14ac:dyDescent="0.3">
      <c r="A122" s="1">
        <v>7109</v>
      </c>
      <c r="B122" s="1" t="s">
        <v>508</v>
      </c>
      <c r="C122" s="2">
        <v>100</v>
      </c>
      <c r="D122" s="2">
        <v>100</v>
      </c>
      <c r="E122" s="2">
        <v>100</v>
      </c>
      <c r="F122" s="2">
        <v>100</v>
      </c>
    </row>
    <row r="123" spans="1:6" x14ac:dyDescent="0.3">
      <c r="A123" s="1">
        <v>7110</v>
      </c>
      <c r="B123" s="1" t="s">
        <v>509</v>
      </c>
      <c r="C123" s="2">
        <v>100</v>
      </c>
      <c r="D123" s="2">
        <v>100</v>
      </c>
      <c r="E123" s="2">
        <v>100</v>
      </c>
      <c r="F123" s="2">
        <v>100</v>
      </c>
    </row>
    <row r="124" spans="1:6" x14ac:dyDescent="0.3">
      <c r="A124" s="1">
        <v>7201</v>
      </c>
      <c r="B124" s="1" t="s">
        <v>510</v>
      </c>
      <c r="C124" s="2">
        <v>100</v>
      </c>
      <c r="D124" s="2">
        <v>100</v>
      </c>
      <c r="E124" s="2">
        <v>100</v>
      </c>
      <c r="F124" s="2">
        <v>100</v>
      </c>
    </row>
    <row r="125" spans="1:6" x14ac:dyDescent="0.3">
      <c r="A125" s="1">
        <v>7202</v>
      </c>
      <c r="B125" s="1" t="s">
        <v>511</v>
      </c>
      <c r="C125" s="2">
        <v>100</v>
      </c>
      <c r="D125" s="2">
        <v>100</v>
      </c>
      <c r="E125" s="2">
        <v>83.33</v>
      </c>
      <c r="F125" s="2">
        <v>100</v>
      </c>
    </row>
    <row r="126" spans="1:6" x14ac:dyDescent="0.3">
      <c r="A126" s="1">
        <v>7203</v>
      </c>
      <c r="B126" s="1" t="s">
        <v>512</v>
      </c>
      <c r="C126" s="2">
        <v>100</v>
      </c>
      <c r="D126" s="2">
        <v>100</v>
      </c>
      <c r="E126" s="2">
        <v>100</v>
      </c>
      <c r="F126" s="2">
        <v>100</v>
      </c>
    </row>
    <row r="127" spans="1:6" x14ac:dyDescent="0.3">
      <c r="A127" s="1">
        <v>7301</v>
      </c>
      <c r="B127" s="1" t="s">
        <v>513</v>
      </c>
      <c r="C127" s="2">
        <v>100</v>
      </c>
      <c r="D127" s="2">
        <v>100</v>
      </c>
      <c r="E127" s="2">
        <v>100</v>
      </c>
      <c r="F127" s="2">
        <v>100</v>
      </c>
    </row>
    <row r="128" spans="1:6" x14ac:dyDescent="0.3">
      <c r="A128" s="1">
        <v>7302</v>
      </c>
      <c r="B128" s="1" t="s">
        <v>514</v>
      </c>
      <c r="C128" s="2">
        <v>83.33</v>
      </c>
      <c r="D128" s="2">
        <v>40.758299999999998</v>
      </c>
      <c r="E128" s="2">
        <v>100</v>
      </c>
      <c r="F128" s="2">
        <v>100</v>
      </c>
    </row>
    <row r="129" spans="1:6" x14ac:dyDescent="0.3">
      <c r="A129" s="1">
        <v>7303</v>
      </c>
      <c r="B129" s="1" t="s">
        <v>515</v>
      </c>
      <c r="C129" s="2">
        <v>87.5</v>
      </c>
      <c r="D129" s="2">
        <v>100</v>
      </c>
      <c r="E129" s="2">
        <v>100</v>
      </c>
      <c r="F129" s="2">
        <v>100</v>
      </c>
    </row>
    <row r="130" spans="1:6" x14ac:dyDescent="0.3">
      <c r="A130" s="1">
        <v>7304</v>
      </c>
      <c r="B130" s="1" t="s">
        <v>516</v>
      </c>
      <c r="C130" s="2">
        <v>100</v>
      </c>
      <c r="D130" s="2">
        <v>100</v>
      </c>
      <c r="E130" s="2">
        <v>100</v>
      </c>
      <c r="F130" s="2">
        <v>100</v>
      </c>
    </row>
    <row r="131" spans="1:6" x14ac:dyDescent="0.3">
      <c r="A131" s="1">
        <v>7305</v>
      </c>
      <c r="B131" s="1" t="s">
        <v>517</v>
      </c>
      <c r="C131" s="2">
        <v>100</v>
      </c>
      <c r="D131" s="2">
        <v>100</v>
      </c>
      <c r="E131" s="2">
        <v>100</v>
      </c>
      <c r="F131" s="2">
        <v>100</v>
      </c>
    </row>
    <row r="132" spans="1:6" x14ac:dyDescent="0.3">
      <c r="A132" s="1">
        <v>7306</v>
      </c>
      <c r="B132" s="1" t="s">
        <v>518</v>
      </c>
      <c r="C132" s="2">
        <v>100</v>
      </c>
      <c r="D132" s="2">
        <v>100</v>
      </c>
      <c r="E132" s="2">
        <v>100</v>
      </c>
      <c r="F132" s="2">
        <v>100</v>
      </c>
    </row>
    <row r="133" spans="1:6" x14ac:dyDescent="0.3">
      <c r="A133" s="1">
        <v>7307</v>
      </c>
      <c r="B133" s="1" t="s">
        <v>519</v>
      </c>
      <c r="C133" s="2">
        <v>100</v>
      </c>
      <c r="D133" s="2">
        <v>100</v>
      </c>
      <c r="E133" s="2">
        <v>100</v>
      </c>
      <c r="F133" s="2">
        <v>100</v>
      </c>
    </row>
    <row r="134" spans="1:6" x14ac:dyDescent="0.3">
      <c r="A134" s="1">
        <v>7308</v>
      </c>
      <c r="B134" s="1" t="s">
        <v>520</v>
      </c>
      <c r="C134" s="2">
        <v>95.83</v>
      </c>
      <c r="D134" s="2">
        <v>100</v>
      </c>
      <c r="E134" s="2">
        <v>100</v>
      </c>
      <c r="F134" s="2">
        <v>100</v>
      </c>
    </row>
    <row r="135" spans="1:6" x14ac:dyDescent="0.3">
      <c r="A135" s="1">
        <v>7309</v>
      </c>
      <c r="B135" s="1" t="s">
        <v>521</v>
      </c>
      <c r="C135" s="2">
        <v>100</v>
      </c>
      <c r="D135" s="2">
        <v>100</v>
      </c>
      <c r="E135" s="2">
        <v>100</v>
      </c>
      <c r="F135" s="2">
        <v>100</v>
      </c>
    </row>
    <row r="136" spans="1:6" x14ac:dyDescent="0.3">
      <c r="A136" s="1">
        <v>7401</v>
      </c>
      <c r="B136" s="1" t="s">
        <v>522</v>
      </c>
      <c r="C136" s="2">
        <v>100</v>
      </c>
      <c r="D136" s="2">
        <v>87.765000000000001</v>
      </c>
      <c r="E136" s="2">
        <v>0</v>
      </c>
      <c r="F136" s="2">
        <v>100</v>
      </c>
    </row>
    <row r="137" spans="1:6" x14ac:dyDescent="0.3">
      <c r="A137" s="1">
        <v>7402</v>
      </c>
      <c r="B137" s="1" t="s">
        <v>523</v>
      </c>
      <c r="C137" s="2">
        <v>95.83</v>
      </c>
      <c r="D137" s="2">
        <v>100</v>
      </c>
      <c r="E137" s="2">
        <v>100</v>
      </c>
      <c r="F137" s="2">
        <v>100</v>
      </c>
    </row>
    <row r="138" spans="1:6" x14ac:dyDescent="0.3">
      <c r="A138" s="1">
        <v>7403</v>
      </c>
      <c r="B138" s="1" t="s">
        <v>524</v>
      </c>
      <c r="C138" s="2">
        <v>100</v>
      </c>
      <c r="D138" s="2">
        <v>100</v>
      </c>
      <c r="E138" s="2">
        <v>100</v>
      </c>
      <c r="F138" s="2">
        <v>100</v>
      </c>
    </row>
    <row r="139" spans="1:6" x14ac:dyDescent="0.3">
      <c r="A139" s="1">
        <v>7404</v>
      </c>
      <c r="B139" s="1" t="s">
        <v>525</v>
      </c>
      <c r="C139" s="2">
        <v>100</v>
      </c>
      <c r="D139" s="2">
        <v>100</v>
      </c>
      <c r="E139" s="2">
        <v>100</v>
      </c>
      <c r="F139" s="2">
        <v>100</v>
      </c>
    </row>
    <row r="140" spans="1:6" x14ac:dyDescent="0.3">
      <c r="A140" s="1">
        <v>7405</v>
      </c>
      <c r="B140" s="1" t="s">
        <v>526</v>
      </c>
      <c r="C140" s="2">
        <v>100</v>
      </c>
      <c r="D140" s="2">
        <v>100</v>
      </c>
      <c r="E140" s="2">
        <v>100</v>
      </c>
      <c r="F140" s="2">
        <v>100</v>
      </c>
    </row>
    <row r="141" spans="1:6" x14ac:dyDescent="0.3">
      <c r="A141" s="1">
        <v>7406</v>
      </c>
      <c r="B141" s="1" t="s">
        <v>527</v>
      </c>
      <c r="C141" s="2">
        <v>100</v>
      </c>
      <c r="D141" s="2">
        <v>100</v>
      </c>
      <c r="E141" s="2">
        <v>100</v>
      </c>
      <c r="F141" s="2">
        <v>100</v>
      </c>
    </row>
    <row r="142" spans="1:6" x14ac:dyDescent="0.3">
      <c r="A142" s="1">
        <v>7407</v>
      </c>
      <c r="B142" s="1" t="s">
        <v>528</v>
      </c>
      <c r="C142" s="2">
        <v>100</v>
      </c>
      <c r="D142" s="2">
        <v>100</v>
      </c>
      <c r="E142" s="2">
        <v>66.67</v>
      </c>
      <c r="F142" s="2">
        <v>100</v>
      </c>
    </row>
    <row r="143" spans="1:6" x14ac:dyDescent="0.3">
      <c r="A143" s="1">
        <v>7408</v>
      </c>
      <c r="B143" s="1" t="s">
        <v>529</v>
      </c>
      <c r="C143" s="2">
        <v>100</v>
      </c>
      <c r="D143" s="2">
        <v>100</v>
      </c>
      <c r="E143" s="2">
        <v>100</v>
      </c>
      <c r="F143" s="2">
        <v>100</v>
      </c>
    </row>
    <row r="144" spans="1:6" x14ac:dyDescent="0.3">
      <c r="A144" s="1">
        <v>8101</v>
      </c>
      <c r="B144" s="1" t="s">
        <v>530</v>
      </c>
      <c r="C144" s="2">
        <v>100</v>
      </c>
      <c r="D144" s="2">
        <v>100</v>
      </c>
      <c r="E144" s="2">
        <v>100</v>
      </c>
      <c r="F144" s="2">
        <v>100</v>
      </c>
    </row>
    <row r="145" spans="1:6" x14ac:dyDescent="0.3">
      <c r="A145" s="1">
        <v>8102</v>
      </c>
      <c r="B145" s="1" t="s">
        <v>531</v>
      </c>
      <c r="C145" s="2">
        <v>79.17</v>
      </c>
      <c r="D145" s="2">
        <v>92.281700000000001</v>
      </c>
      <c r="E145" s="2">
        <v>66.67</v>
      </c>
      <c r="F145" s="2">
        <v>100</v>
      </c>
    </row>
    <row r="146" spans="1:6" x14ac:dyDescent="0.3">
      <c r="A146" s="1">
        <v>8103</v>
      </c>
      <c r="B146" s="1" t="s">
        <v>532</v>
      </c>
      <c r="C146" s="2">
        <v>100</v>
      </c>
      <c r="D146" s="2">
        <v>100</v>
      </c>
      <c r="E146" s="2">
        <v>100</v>
      </c>
      <c r="F146" s="2">
        <v>100</v>
      </c>
    </row>
    <row r="147" spans="1:6" x14ac:dyDescent="0.3">
      <c r="A147" s="1">
        <v>8104</v>
      </c>
      <c r="B147" s="1" t="s">
        <v>533</v>
      </c>
      <c r="C147" s="2">
        <v>100</v>
      </c>
      <c r="D147" s="2">
        <v>100</v>
      </c>
      <c r="E147" s="2">
        <v>100</v>
      </c>
      <c r="F147" s="2">
        <v>100</v>
      </c>
    </row>
    <row r="148" spans="1:6" x14ac:dyDescent="0.3">
      <c r="A148" s="1">
        <v>8105</v>
      </c>
      <c r="B148" s="1" t="s">
        <v>534</v>
      </c>
      <c r="C148" s="2">
        <v>95.83</v>
      </c>
      <c r="D148" s="2">
        <v>89.7</v>
      </c>
      <c r="E148" s="2">
        <v>100</v>
      </c>
      <c r="F148" s="2">
        <v>100</v>
      </c>
    </row>
    <row r="149" spans="1:6" x14ac:dyDescent="0.3">
      <c r="A149" s="1">
        <v>8106</v>
      </c>
      <c r="B149" s="1" t="s">
        <v>535</v>
      </c>
      <c r="C149" s="2">
        <v>100</v>
      </c>
      <c r="D149" s="2">
        <v>100</v>
      </c>
      <c r="E149" s="2">
        <v>100</v>
      </c>
      <c r="F149" s="2">
        <v>100</v>
      </c>
    </row>
    <row r="150" spans="1:6" x14ac:dyDescent="0.3">
      <c r="A150" s="1">
        <v>8107</v>
      </c>
      <c r="B150" s="1" t="s">
        <v>536</v>
      </c>
      <c r="C150" s="2">
        <v>100</v>
      </c>
      <c r="D150" s="2">
        <v>100</v>
      </c>
      <c r="E150" s="2">
        <v>100</v>
      </c>
      <c r="F150" s="2">
        <v>100</v>
      </c>
    </row>
    <row r="151" spans="1:6" x14ac:dyDescent="0.3">
      <c r="A151" s="1">
        <v>8108</v>
      </c>
      <c r="B151" s="1" t="s">
        <v>537</v>
      </c>
      <c r="C151" s="2">
        <v>100</v>
      </c>
      <c r="D151" s="2">
        <v>100</v>
      </c>
      <c r="E151" s="2">
        <v>100</v>
      </c>
      <c r="F151" s="2">
        <v>100</v>
      </c>
    </row>
    <row r="152" spans="1:6" x14ac:dyDescent="0.3">
      <c r="A152" s="1">
        <v>8109</v>
      </c>
      <c r="B152" s="1" t="s">
        <v>538</v>
      </c>
      <c r="C152" s="2">
        <v>100</v>
      </c>
      <c r="D152" s="2">
        <v>100</v>
      </c>
      <c r="E152" s="2">
        <v>100</v>
      </c>
      <c r="F152" s="2">
        <v>100</v>
      </c>
    </row>
    <row r="153" spans="1:6" x14ac:dyDescent="0.3">
      <c r="A153" s="1">
        <v>8110</v>
      </c>
      <c r="B153" s="1" t="s">
        <v>539</v>
      </c>
      <c r="C153" s="2">
        <v>100</v>
      </c>
      <c r="D153" s="2">
        <v>100</v>
      </c>
      <c r="E153" s="2">
        <v>100</v>
      </c>
      <c r="F153" s="2">
        <v>100</v>
      </c>
    </row>
    <row r="154" spans="1:6" x14ac:dyDescent="0.3">
      <c r="A154" s="1">
        <v>8111</v>
      </c>
      <c r="B154" s="1" t="s">
        <v>540</v>
      </c>
      <c r="C154" s="2">
        <v>100</v>
      </c>
      <c r="D154" s="2">
        <v>100</v>
      </c>
      <c r="E154" s="2">
        <v>100</v>
      </c>
      <c r="F154" s="2">
        <v>100</v>
      </c>
    </row>
    <row r="155" spans="1:6" x14ac:dyDescent="0.3">
      <c r="A155" s="1">
        <v>8112</v>
      </c>
      <c r="B155" s="1" t="s">
        <v>541</v>
      </c>
      <c r="C155" s="2">
        <v>100</v>
      </c>
      <c r="D155" s="2">
        <v>100</v>
      </c>
      <c r="E155" s="2">
        <v>100</v>
      </c>
      <c r="F155" s="2">
        <v>100</v>
      </c>
    </row>
    <row r="156" spans="1:6" x14ac:dyDescent="0.3">
      <c r="A156" s="1">
        <v>8201</v>
      </c>
      <c r="B156" s="1" t="s">
        <v>542</v>
      </c>
      <c r="C156" s="2">
        <v>95.83</v>
      </c>
      <c r="D156" s="2">
        <v>99.813299999999998</v>
      </c>
      <c r="E156" s="2">
        <v>100</v>
      </c>
      <c r="F156" s="2">
        <v>100</v>
      </c>
    </row>
    <row r="157" spans="1:6" x14ac:dyDescent="0.3">
      <c r="A157" s="1">
        <v>8202</v>
      </c>
      <c r="B157" s="1" t="s">
        <v>543</v>
      </c>
      <c r="C157" s="2">
        <v>100</v>
      </c>
      <c r="D157" s="2">
        <v>100</v>
      </c>
      <c r="E157" s="2">
        <v>100</v>
      </c>
      <c r="F157" s="2">
        <v>100</v>
      </c>
    </row>
    <row r="158" spans="1:6" x14ac:dyDescent="0.3">
      <c r="A158" s="1">
        <v>8203</v>
      </c>
      <c r="B158" s="1" t="s">
        <v>544</v>
      </c>
      <c r="C158" s="2">
        <v>100</v>
      </c>
      <c r="D158" s="2">
        <v>100</v>
      </c>
      <c r="E158" s="2">
        <v>100</v>
      </c>
      <c r="F158" s="2">
        <v>100</v>
      </c>
    </row>
    <row r="159" spans="1:6" x14ac:dyDescent="0.3">
      <c r="A159" s="1">
        <v>8204</v>
      </c>
      <c r="B159" s="1" t="s">
        <v>545</v>
      </c>
      <c r="C159" s="2">
        <v>100</v>
      </c>
      <c r="D159" s="2">
        <v>100</v>
      </c>
      <c r="E159" s="2">
        <v>83.33</v>
      </c>
      <c r="F159" s="2">
        <v>100</v>
      </c>
    </row>
    <row r="160" spans="1:6" x14ac:dyDescent="0.3">
      <c r="A160" s="1">
        <v>8205</v>
      </c>
      <c r="B160" s="1" t="s">
        <v>546</v>
      </c>
      <c r="C160" s="2">
        <v>100</v>
      </c>
      <c r="D160" s="2">
        <v>95.504999999999995</v>
      </c>
      <c r="E160" s="2">
        <v>100</v>
      </c>
      <c r="F160" s="2">
        <v>100</v>
      </c>
    </row>
    <row r="161" spans="1:6" x14ac:dyDescent="0.3">
      <c r="A161" s="1">
        <v>8206</v>
      </c>
      <c r="B161" s="1" t="s">
        <v>561</v>
      </c>
      <c r="C161" s="2">
        <v>100</v>
      </c>
      <c r="D161" s="2">
        <v>100</v>
      </c>
      <c r="E161" s="2">
        <v>58.330000000000005</v>
      </c>
      <c r="F161" s="2">
        <v>100</v>
      </c>
    </row>
    <row r="162" spans="1:6" x14ac:dyDescent="0.3">
      <c r="A162" s="1">
        <v>8207</v>
      </c>
      <c r="B162" s="1" t="s">
        <v>562</v>
      </c>
      <c r="C162" s="2">
        <v>66.67</v>
      </c>
      <c r="D162" s="2">
        <v>57.206699999999998</v>
      </c>
      <c r="E162" s="2">
        <v>100</v>
      </c>
      <c r="F162" s="2">
        <v>100</v>
      </c>
    </row>
    <row r="163" spans="1:6" x14ac:dyDescent="0.3">
      <c r="A163" s="1">
        <v>8301</v>
      </c>
      <c r="B163" s="1" t="s">
        <v>547</v>
      </c>
      <c r="C163" s="2">
        <v>100</v>
      </c>
      <c r="D163" s="2">
        <v>100</v>
      </c>
      <c r="E163" s="2">
        <v>100</v>
      </c>
      <c r="F163" s="2">
        <v>100</v>
      </c>
    </row>
    <row r="164" spans="1:6" x14ac:dyDescent="0.3">
      <c r="A164" s="1">
        <v>8302</v>
      </c>
      <c r="B164" s="1" t="s">
        <v>548</v>
      </c>
      <c r="C164" s="2">
        <v>100</v>
      </c>
      <c r="D164" s="2">
        <v>100</v>
      </c>
      <c r="E164" s="2">
        <v>100</v>
      </c>
      <c r="F164" s="2">
        <v>100</v>
      </c>
    </row>
    <row r="165" spans="1:6" x14ac:dyDescent="0.3">
      <c r="A165" s="1">
        <v>8303</v>
      </c>
      <c r="B165" s="1" t="s">
        <v>549</v>
      </c>
      <c r="C165" s="2">
        <v>100</v>
      </c>
      <c r="D165" s="2">
        <v>100</v>
      </c>
      <c r="E165" s="2">
        <v>100</v>
      </c>
      <c r="F165" s="2">
        <v>100</v>
      </c>
    </row>
    <row r="166" spans="1:6" x14ac:dyDescent="0.3">
      <c r="A166" s="1">
        <v>8304</v>
      </c>
      <c r="B166" s="1" t="s">
        <v>550</v>
      </c>
      <c r="C166" s="2">
        <v>100</v>
      </c>
      <c r="D166" s="2">
        <v>100</v>
      </c>
      <c r="E166" s="2">
        <v>100</v>
      </c>
      <c r="F166" s="2">
        <v>100</v>
      </c>
    </row>
    <row r="167" spans="1:6" x14ac:dyDescent="0.3">
      <c r="A167" s="1">
        <v>8305</v>
      </c>
      <c r="B167" s="1" t="s">
        <v>551</v>
      </c>
      <c r="C167" s="2">
        <v>95.83</v>
      </c>
      <c r="D167" s="2">
        <v>100</v>
      </c>
      <c r="E167" s="2">
        <v>100</v>
      </c>
      <c r="F167" s="2">
        <v>100</v>
      </c>
    </row>
    <row r="168" spans="1:6" x14ac:dyDescent="0.3">
      <c r="A168" s="1">
        <v>8306</v>
      </c>
      <c r="B168" s="1" t="s">
        <v>552</v>
      </c>
      <c r="C168" s="2">
        <v>100</v>
      </c>
      <c r="D168" s="2">
        <v>100</v>
      </c>
      <c r="E168" s="2">
        <v>100</v>
      </c>
      <c r="F168" s="2">
        <v>100</v>
      </c>
    </row>
    <row r="169" spans="1:6" x14ac:dyDescent="0.3">
      <c r="A169" s="1">
        <v>8307</v>
      </c>
      <c r="B169" s="1" t="s">
        <v>553</v>
      </c>
      <c r="C169" s="2">
        <v>100</v>
      </c>
      <c r="D169" s="2">
        <v>100</v>
      </c>
      <c r="E169" s="2">
        <v>100</v>
      </c>
      <c r="F169" s="2">
        <v>100</v>
      </c>
    </row>
    <row r="170" spans="1:6" x14ac:dyDescent="0.3">
      <c r="A170" s="1">
        <v>8308</v>
      </c>
      <c r="B170" s="1" t="s">
        <v>554</v>
      </c>
      <c r="C170" s="2">
        <v>100</v>
      </c>
      <c r="D170" s="2">
        <v>100</v>
      </c>
      <c r="E170" s="2">
        <v>100</v>
      </c>
      <c r="F170" s="2">
        <v>100</v>
      </c>
    </row>
    <row r="171" spans="1:6" x14ac:dyDescent="0.3">
      <c r="A171" s="1">
        <v>8309</v>
      </c>
      <c r="B171" s="1" t="s">
        <v>555</v>
      </c>
      <c r="C171" s="2">
        <v>100</v>
      </c>
      <c r="D171" s="2">
        <v>100</v>
      </c>
      <c r="E171" s="2">
        <v>100</v>
      </c>
      <c r="F171" s="2">
        <v>100</v>
      </c>
    </row>
    <row r="172" spans="1:6" x14ac:dyDescent="0.3">
      <c r="A172" s="1">
        <v>8310</v>
      </c>
      <c r="B172" s="1" t="s">
        <v>556</v>
      </c>
      <c r="C172" s="2">
        <v>100</v>
      </c>
      <c r="D172" s="2">
        <v>100</v>
      </c>
      <c r="E172" s="2">
        <v>100</v>
      </c>
      <c r="F172" s="2">
        <v>100</v>
      </c>
    </row>
    <row r="173" spans="1:6" x14ac:dyDescent="0.3">
      <c r="A173" s="1">
        <v>8311</v>
      </c>
      <c r="B173" s="1" t="s">
        <v>557</v>
      </c>
      <c r="C173" s="2">
        <v>100</v>
      </c>
      <c r="D173" s="2">
        <v>100</v>
      </c>
      <c r="E173" s="2">
        <v>100</v>
      </c>
      <c r="F173" s="2">
        <v>100</v>
      </c>
    </row>
    <row r="174" spans="1:6" x14ac:dyDescent="0.3">
      <c r="A174" s="1">
        <v>8312</v>
      </c>
      <c r="B174" s="1" t="s">
        <v>558</v>
      </c>
      <c r="C174" s="2">
        <v>100</v>
      </c>
      <c r="D174" s="2">
        <v>100</v>
      </c>
      <c r="E174" s="2">
        <v>100</v>
      </c>
      <c r="F174" s="2">
        <v>100</v>
      </c>
    </row>
    <row r="175" spans="1:6" x14ac:dyDescent="0.3">
      <c r="A175" s="1">
        <v>8313</v>
      </c>
      <c r="B175" s="1" t="s">
        <v>559</v>
      </c>
      <c r="C175" s="2">
        <v>100</v>
      </c>
      <c r="D175" s="2">
        <v>100</v>
      </c>
      <c r="E175" s="2">
        <v>100</v>
      </c>
      <c r="F175" s="2">
        <v>100</v>
      </c>
    </row>
    <row r="176" spans="1:6" x14ac:dyDescent="0.3">
      <c r="A176" s="1">
        <v>8314</v>
      </c>
      <c r="B176" s="1" t="s">
        <v>560</v>
      </c>
      <c r="C176" s="2">
        <v>100</v>
      </c>
      <c r="D176" s="2">
        <v>100</v>
      </c>
      <c r="E176" s="2">
        <v>100</v>
      </c>
      <c r="F176" s="2">
        <v>100</v>
      </c>
    </row>
    <row r="177" spans="1:6" x14ac:dyDescent="0.3">
      <c r="A177" s="1">
        <v>9101</v>
      </c>
      <c r="B177" s="1" t="s">
        <v>564</v>
      </c>
      <c r="C177" s="2">
        <v>100</v>
      </c>
      <c r="D177" s="2">
        <v>100</v>
      </c>
      <c r="E177" s="2">
        <v>100</v>
      </c>
      <c r="F177" s="2">
        <v>100</v>
      </c>
    </row>
    <row r="178" spans="1:6" x14ac:dyDescent="0.3">
      <c r="A178" s="1">
        <v>9102</v>
      </c>
      <c r="B178" s="1" t="s">
        <v>565</v>
      </c>
      <c r="C178" s="2">
        <v>100</v>
      </c>
      <c r="D178" s="2">
        <v>100</v>
      </c>
      <c r="E178" s="2">
        <v>100</v>
      </c>
      <c r="F178" s="2">
        <v>100</v>
      </c>
    </row>
    <row r="179" spans="1:6" x14ac:dyDescent="0.3">
      <c r="A179" s="1">
        <v>9103</v>
      </c>
      <c r="B179" s="1" t="s">
        <v>566</v>
      </c>
      <c r="C179" s="2">
        <v>100</v>
      </c>
      <c r="D179" s="2">
        <v>100</v>
      </c>
      <c r="E179" s="2">
        <v>100</v>
      </c>
      <c r="F179" s="2">
        <v>100</v>
      </c>
    </row>
    <row r="180" spans="1:6" x14ac:dyDescent="0.3">
      <c r="A180" s="1">
        <v>9104</v>
      </c>
      <c r="B180" s="1" t="s">
        <v>567</v>
      </c>
      <c r="C180" s="2">
        <v>100</v>
      </c>
      <c r="D180" s="2">
        <v>100</v>
      </c>
      <c r="E180" s="2">
        <v>91.67</v>
      </c>
      <c r="F180" s="2">
        <v>100</v>
      </c>
    </row>
    <row r="181" spans="1:6" x14ac:dyDescent="0.3">
      <c r="A181" s="1">
        <v>9105</v>
      </c>
      <c r="B181" s="1" t="s">
        <v>568</v>
      </c>
      <c r="C181" s="2">
        <v>91.67</v>
      </c>
      <c r="D181" s="2">
        <v>96.63</v>
      </c>
      <c r="E181" s="2">
        <v>100</v>
      </c>
      <c r="F181" s="2">
        <v>100</v>
      </c>
    </row>
    <row r="182" spans="1:6" x14ac:dyDescent="0.3">
      <c r="A182" s="1">
        <v>9106</v>
      </c>
      <c r="B182" s="1" t="s">
        <v>569</v>
      </c>
      <c r="C182" s="2">
        <v>83.33</v>
      </c>
      <c r="D182" s="2">
        <v>66.666700000000006</v>
      </c>
      <c r="E182" s="2">
        <v>100</v>
      </c>
      <c r="F182" s="2">
        <v>100</v>
      </c>
    </row>
    <row r="183" spans="1:6" x14ac:dyDescent="0.3">
      <c r="A183" s="1">
        <v>9107</v>
      </c>
      <c r="B183" s="1" t="s">
        <v>570</v>
      </c>
      <c r="C183" s="2">
        <v>100</v>
      </c>
      <c r="D183" s="2">
        <v>100</v>
      </c>
      <c r="E183" s="2">
        <v>100</v>
      </c>
      <c r="F183" s="2">
        <v>100</v>
      </c>
    </row>
    <row r="184" spans="1:6" x14ac:dyDescent="0.3">
      <c r="A184" s="1">
        <v>9108</v>
      </c>
      <c r="B184" s="1" t="s">
        <v>571</v>
      </c>
      <c r="C184" s="2">
        <v>100</v>
      </c>
      <c r="D184" s="2">
        <v>100</v>
      </c>
      <c r="E184" s="2">
        <v>100</v>
      </c>
      <c r="F184" s="2">
        <v>100</v>
      </c>
    </row>
    <row r="185" spans="1:6" x14ac:dyDescent="0.3">
      <c r="A185" s="1">
        <v>9109</v>
      </c>
      <c r="B185" s="1" t="s">
        <v>572</v>
      </c>
      <c r="C185" s="2">
        <v>100</v>
      </c>
      <c r="D185" s="2">
        <v>100</v>
      </c>
      <c r="E185" s="2">
        <v>58.330000000000005</v>
      </c>
      <c r="F185" s="2">
        <v>100</v>
      </c>
    </row>
    <row r="186" spans="1:6" x14ac:dyDescent="0.3">
      <c r="A186" s="1">
        <v>9110</v>
      </c>
      <c r="B186" s="1" t="s">
        <v>573</v>
      </c>
      <c r="C186" s="2">
        <v>100</v>
      </c>
      <c r="D186" s="2">
        <v>100</v>
      </c>
      <c r="E186" s="2">
        <v>100</v>
      </c>
      <c r="F186" s="2">
        <v>100</v>
      </c>
    </row>
    <row r="187" spans="1:6" x14ac:dyDescent="0.3">
      <c r="A187" s="1">
        <v>9111</v>
      </c>
      <c r="B187" s="1" t="s">
        <v>574</v>
      </c>
      <c r="C187" s="2">
        <v>100</v>
      </c>
      <c r="D187" s="2">
        <v>100</v>
      </c>
      <c r="E187" s="2">
        <v>100</v>
      </c>
      <c r="F187" s="2">
        <v>100</v>
      </c>
    </row>
    <row r="188" spans="1:6" x14ac:dyDescent="0.3">
      <c r="A188" s="1">
        <v>9112</v>
      </c>
      <c r="B188" s="1" t="s">
        <v>575</v>
      </c>
      <c r="C188" s="2">
        <v>100</v>
      </c>
      <c r="D188" s="2">
        <v>100</v>
      </c>
      <c r="E188" s="2">
        <v>100</v>
      </c>
      <c r="F188" s="2">
        <v>100</v>
      </c>
    </row>
    <row r="189" spans="1:6" x14ac:dyDescent="0.3">
      <c r="A189" s="1">
        <v>9113</v>
      </c>
      <c r="B189" s="1" t="s">
        <v>576</v>
      </c>
      <c r="C189" s="2">
        <v>100</v>
      </c>
      <c r="D189" s="2">
        <v>100</v>
      </c>
      <c r="E189" s="2">
        <v>100</v>
      </c>
      <c r="F189" s="2">
        <v>100</v>
      </c>
    </row>
    <row r="190" spans="1:6" x14ac:dyDescent="0.3">
      <c r="A190" s="1">
        <v>9114</v>
      </c>
      <c r="B190" s="1" t="s">
        <v>577</v>
      </c>
      <c r="C190" s="2">
        <v>100</v>
      </c>
      <c r="D190" s="2">
        <v>100</v>
      </c>
      <c r="E190" s="2">
        <v>100</v>
      </c>
      <c r="F190" s="2">
        <v>100</v>
      </c>
    </row>
    <row r="191" spans="1:6" x14ac:dyDescent="0.3">
      <c r="A191" s="1">
        <v>9115</v>
      </c>
      <c r="B191" s="1" t="s">
        <v>578</v>
      </c>
      <c r="C191" s="2">
        <v>100</v>
      </c>
      <c r="D191" s="2">
        <v>100</v>
      </c>
      <c r="E191" s="2">
        <v>100</v>
      </c>
      <c r="F191" s="2">
        <v>100</v>
      </c>
    </row>
    <row r="192" spans="1:6" x14ac:dyDescent="0.3">
      <c r="A192" s="1">
        <v>9116</v>
      </c>
      <c r="B192" s="1" t="s">
        <v>579</v>
      </c>
      <c r="C192" s="2">
        <v>100</v>
      </c>
      <c r="D192" s="2">
        <v>100</v>
      </c>
      <c r="E192" s="2">
        <v>100</v>
      </c>
      <c r="F192" s="2">
        <v>100</v>
      </c>
    </row>
    <row r="193" spans="1:6" x14ac:dyDescent="0.3">
      <c r="A193" s="1">
        <v>9117</v>
      </c>
      <c r="B193" s="1" t="s">
        <v>580</v>
      </c>
      <c r="C193" s="2">
        <v>100</v>
      </c>
      <c r="D193" s="2">
        <v>100</v>
      </c>
      <c r="E193" s="2">
        <v>100</v>
      </c>
      <c r="F193" s="2">
        <v>100</v>
      </c>
    </row>
    <row r="194" spans="1:6" x14ac:dyDescent="0.3">
      <c r="A194" s="1">
        <v>9118</v>
      </c>
      <c r="B194" s="1" t="s">
        <v>581</v>
      </c>
      <c r="C194" s="2">
        <v>100</v>
      </c>
      <c r="D194" s="2">
        <v>100</v>
      </c>
      <c r="E194" s="2">
        <v>100</v>
      </c>
      <c r="F194" s="2">
        <v>100</v>
      </c>
    </row>
    <row r="195" spans="1:6" x14ac:dyDescent="0.3">
      <c r="A195" s="1">
        <v>9119</v>
      </c>
      <c r="B195" s="1" t="s">
        <v>582</v>
      </c>
      <c r="C195" s="2">
        <v>100</v>
      </c>
      <c r="D195" s="2">
        <v>100</v>
      </c>
      <c r="E195" s="2">
        <v>100</v>
      </c>
      <c r="F195" s="2">
        <v>0</v>
      </c>
    </row>
    <row r="196" spans="1:6" x14ac:dyDescent="0.3">
      <c r="A196" s="1">
        <v>9120</v>
      </c>
      <c r="B196" s="1" t="s">
        <v>583</v>
      </c>
      <c r="C196" s="2">
        <v>100</v>
      </c>
      <c r="D196" s="2">
        <v>100</v>
      </c>
      <c r="E196" s="2">
        <v>100</v>
      </c>
      <c r="F196" s="2">
        <v>100</v>
      </c>
    </row>
    <row r="197" spans="1:6" x14ac:dyDescent="0.3">
      <c r="A197" s="1">
        <v>9121</v>
      </c>
      <c r="B197" s="1" t="s">
        <v>584</v>
      </c>
      <c r="C197" s="2">
        <v>100</v>
      </c>
      <c r="D197" s="2">
        <v>100</v>
      </c>
      <c r="E197" s="2">
        <v>100</v>
      </c>
      <c r="F197" s="2">
        <v>100</v>
      </c>
    </row>
    <row r="198" spans="1:6" x14ac:dyDescent="0.3">
      <c r="A198" s="1">
        <v>9201</v>
      </c>
      <c r="B198" s="1" t="s">
        <v>585</v>
      </c>
      <c r="C198" s="2">
        <v>100</v>
      </c>
      <c r="D198" s="2">
        <v>100</v>
      </c>
      <c r="E198" s="2">
        <v>100</v>
      </c>
      <c r="F198" s="2">
        <v>100</v>
      </c>
    </row>
    <row r="199" spans="1:6" x14ac:dyDescent="0.3">
      <c r="A199" s="1">
        <v>9202</v>
      </c>
      <c r="B199" s="1" t="s">
        <v>586</v>
      </c>
      <c r="C199" s="2">
        <v>100</v>
      </c>
      <c r="D199" s="2">
        <v>100</v>
      </c>
      <c r="E199" s="2">
        <v>100</v>
      </c>
      <c r="F199" s="2">
        <v>100</v>
      </c>
    </row>
    <row r="200" spans="1:6" x14ac:dyDescent="0.3">
      <c r="A200" s="1">
        <v>9203</v>
      </c>
      <c r="B200" s="1" t="s">
        <v>587</v>
      </c>
      <c r="C200" s="2">
        <v>100</v>
      </c>
      <c r="D200" s="2">
        <v>100</v>
      </c>
      <c r="E200" s="2">
        <v>100</v>
      </c>
      <c r="F200" s="2">
        <v>100</v>
      </c>
    </row>
    <row r="201" spans="1:6" x14ac:dyDescent="0.3">
      <c r="A201" s="1">
        <v>9204</v>
      </c>
      <c r="B201" s="1" t="s">
        <v>588</v>
      </c>
      <c r="C201" s="2">
        <v>91.67</v>
      </c>
      <c r="D201" s="2">
        <v>97.564999999999998</v>
      </c>
      <c r="E201" s="2">
        <v>100</v>
      </c>
      <c r="F201" s="2">
        <v>100</v>
      </c>
    </row>
    <row r="202" spans="1:6" x14ac:dyDescent="0.3">
      <c r="A202" s="1">
        <v>9205</v>
      </c>
      <c r="B202" s="1" t="s">
        <v>563</v>
      </c>
      <c r="C202" s="2">
        <v>100</v>
      </c>
      <c r="D202" s="2">
        <v>100</v>
      </c>
      <c r="E202" s="2">
        <v>100</v>
      </c>
      <c r="F202" s="2">
        <v>100</v>
      </c>
    </row>
    <row r="203" spans="1:6" x14ac:dyDescent="0.3">
      <c r="A203" s="1">
        <v>9206</v>
      </c>
      <c r="B203" s="1" t="s">
        <v>589</v>
      </c>
      <c r="C203" s="2">
        <v>100</v>
      </c>
      <c r="D203" s="2">
        <v>100</v>
      </c>
      <c r="E203" s="2">
        <v>100</v>
      </c>
      <c r="F203" s="2">
        <v>100</v>
      </c>
    </row>
    <row r="204" spans="1:6" x14ac:dyDescent="0.3">
      <c r="A204" s="1">
        <v>9207</v>
      </c>
      <c r="B204" s="1" t="s">
        <v>590</v>
      </c>
      <c r="C204" s="2">
        <v>100</v>
      </c>
      <c r="D204" s="2">
        <v>100</v>
      </c>
      <c r="E204" s="2">
        <v>100</v>
      </c>
      <c r="F204" s="2">
        <v>100</v>
      </c>
    </row>
    <row r="205" spans="1:6" x14ac:dyDescent="0.3">
      <c r="A205" s="1">
        <v>9208</v>
      </c>
      <c r="B205" s="1" t="s">
        <v>591</v>
      </c>
      <c r="C205" s="2">
        <v>100</v>
      </c>
      <c r="D205" s="2">
        <v>100</v>
      </c>
      <c r="E205" s="2">
        <v>91.67</v>
      </c>
      <c r="F205" s="2">
        <v>100</v>
      </c>
    </row>
    <row r="206" spans="1:6" x14ac:dyDescent="0.3">
      <c r="A206" s="1">
        <v>9209</v>
      </c>
      <c r="B206" s="1" t="s">
        <v>592</v>
      </c>
      <c r="C206" s="2">
        <v>100</v>
      </c>
      <c r="D206" s="2">
        <v>100</v>
      </c>
      <c r="E206" s="2">
        <v>58.330000000000005</v>
      </c>
      <c r="F206" s="2">
        <v>100</v>
      </c>
    </row>
    <row r="207" spans="1:6" x14ac:dyDescent="0.3">
      <c r="A207" s="1">
        <v>9210</v>
      </c>
      <c r="B207" s="1" t="s">
        <v>593</v>
      </c>
      <c r="C207" s="2">
        <v>100</v>
      </c>
      <c r="D207" s="2">
        <v>100</v>
      </c>
      <c r="E207" s="2">
        <v>100</v>
      </c>
      <c r="F207" s="2">
        <v>100</v>
      </c>
    </row>
    <row r="208" spans="1:6" x14ac:dyDescent="0.3">
      <c r="A208" s="1">
        <v>9211</v>
      </c>
      <c r="B208" s="1" t="s">
        <v>594</v>
      </c>
      <c r="C208" s="2">
        <v>100</v>
      </c>
      <c r="D208" s="2">
        <v>100</v>
      </c>
      <c r="E208" s="2">
        <v>100</v>
      </c>
      <c r="F208" s="2">
        <v>100</v>
      </c>
    </row>
    <row r="209" spans="1:6" x14ac:dyDescent="0.3">
      <c r="A209" s="1">
        <v>10101</v>
      </c>
      <c r="B209" s="1" t="s">
        <v>595</v>
      </c>
      <c r="C209" s="2">
        <v>100</v>
      </c>
      <c r="D209" s="2">
        <v>100</v>
      </c>
      <c r="E209" s="2">
        <v>100</v>
      </c>
      <c r="F209" s="2">
        <v>100</v>
      </c>
    </row>
    <row r="210" spans="1:6" x14ac:dyDescent="0.3">
      <c r="A210" s="1">
        <v>10102</v>
      </c>
      <c r="B210" s="1" t="s">
        <v>596</v>
      </c>
      <c r="C210" s="2">
        <v>100</v>
      </c>
      <c r="D210" s="2">
        <v>100</v>
      </c>
      <c r="E210" s="2">
        <v>100</v>
      </c>
      <c r="F210" s="2">
        <v>100</v>
      </c>
    </row>
    <row r="211" spans="1:6" x14ac:dyDescent="0.3">
      <c r="A211" s="1">
        <v>10103</v>
      </c>
      <c r="B211" s="1" t="s">
        <v>597</v>
      </c>
      <c r="C211" s="2">
        <v>100</v>
      </c>
      <c r="D211" s="2">
        <v>100</v>
      </c>
      <c r="E211" s="2">
        <v>66.67</v>
      </c>
      <c r="F211" s="2">
        <v>100</v>
      </c>
    </row>
    <row r="212" spans="1:6" x14ac:dyDescent="0.3">
      <c r="A212" s="1">
        <v>10104</v>
      </c>
      <c r="B212" s="1" t="s">
        <v>598</v>
      </c>
      <c r="C212" s="2">
        <v>100</v>
      </c>
      <c r="D212" s="2">
        <v>100</v>
      </c>
      <c r="E212" s="2">
        <v>100</v>
      </c>
      <c r="F212" s="2">
        <v>100</v>
      </c>
    </row>
    <row r="213" spans="1:6" x14ac:dyDescent="0.3">
      <c r="A213" s="1">
        <v>10105</v>
      </c>
      <c r="B213" s="1" t="s">
        <v>599</v>
      </c>
      <c r="C213" s="2">
        <v>100</v>
      </c>
      <c r="D213" s="2">
        <v>100</v>
      </c>
      <c r="E213" s="2">
        <v>100</v>
      </c>
      <c r="F213" s="2">
        <v>100</v>
      </c>
    </row>
    <row r="214" spans="1:6" x14ac:dyDescent="0.3">
      <c r="A214" s="1">
        <v>10106</v>
      </c>
      <c r="B214" s="1" t="s">
        <v>600</v>
      </c>
      <c r="C214" s="2">
        <v>100</v>
      </c>
      <c r="D214" s="2">
        <v>100</v>
      </c>
      <c r="E214" s="2">
        <v>100</v>
      </c>
      <c r="F214" s="2">
        <v>0</v>
      </c>
    </row>
    <row r="215" spans="1:6" x14ac:dyDescent="0.3">
      <c r="A215" s="1">
        <v>10107</v>
      </c>
      <c r="B215" s="1" t="s">
        <v>601</v>
      </c>
      <c r="C215" s="2">
        <v>100</v>
      </c>
      <c r="D215" s="2">
        <v>100</v>
      </c>
      <c r="E215" s="2">
        <v>100</v>
      </c>
      <c r="F215" s="2">
        <v>100</v>
      </c>
    </row>
    <row r="216" spans="1:6" x14ac:dyDescent="0.3">
      <c r="A216" s="1">
        <v>10108</v>
      </c>
      <c r="B216" s="1" t="s">
        <v>602</v>
      </c>
      <c r="C216" s="2">
        <v>100</v>
      </c>
      <c r="D216" s="2">
        <v>100</v>
      </c>
      <c r="E216" s="2">
        <v>0</v>
      </c>
      <c r="F216" s="2">
        <v>100</v>
      </c>
    </row>
    <row r="217" spans="1:6" x14ac:dyDescent="0.3">
      <c r="A217" s="1">
        <v>10109</v>
      </c>
      <c r="B217" s="1" t="s">
        <v>603</v>
      </c>
      <c r="C217" s="2">
        <v>100</v>
      </c>
      <c r="D217" s="2">
        <v>100</v>
      </c>
      <c r="E217" s="2">
        <v>100</v>
      </c>
      <c r="F217" s="2">
        <v>100</v>
      </c>
    </row>
    <row r="218" spans="1:6" x14ac:dyDescent="0.3">
      <c r="A218" s="1">
        <v>10201</v>
      </c>
      <c r="B218" s="1" t="s">
        <v>604</v>
      </c>
      <c r="C218" s="2">
        <v>95.83</v>
      </c>
      <c r="D218" s="2">
        <v>82.801699999999997</v>
      </c>
      <c r="E218" s="2">
        <v>100</v>
      </c>
      <c r="F218" s="2">
        <v>0</v>
      </c>
    </row>
    <row r="219" spans="1:6" x14ac:dyDescent="0.3">
      <c r="A219" s="1">
        <v>10202</v>
      </c>
      <c r="B219" s="1" t="s">
        <v>605</v>
      </c>
      <c r="C219" s="2">
        <v>100</v>
      </c>
      <c r="D219" s="2">
        <v>100</v>
      </c>
      <c r="E219" s="2">
        <v>100</v>
      </c>
      <c r="F219" s="2">
        <v>100</v>
      </c>
    </row>
    <row r="220" spans="1:6" x14ac:dyDescent="0.3">
      <c r="A220" s="1">
        <v>10203</v>
      </c>
      <c r="B220" s="1" t="s">
        <v>606</v>
      </c>
      <c r="C220" s="2">
        <v>100</v>
      </c>
      <c r="D220" s="2">
        <v>100</v>
      </c>
      <c r="E220" s="2">
        <v>100</v>
      </c>
      <c r="F220" s="2">
        <v>100</v>
      </c>
    </row>
    <row r="221" spans="1:6" x14ac:dyDescent="0.3">
      <c r="A221" s="1">
        <v>10204</v>
      </c>
      <c r="B221" s="1" t="s">
        <v>607</v>
      </c>
      <c r="C221" s="2">
        <v>100</v>
      </c>
      <c r="D221" s="2">
        <v>100</v>
      </c>
      <c r="E221" s="2">
        <v>100</v>
      </c>
      <c r="F221" s="2">
        <v>100</v>
      </c>
    </row>
    <row r="222" spans="1:6" x14ac:dyDescent="0.3">
      <c r="A222" s="1">
        <v>10205</v>
      </c>
      <c r="B222" s="1" t="s">
        <v>608</v>
      </c>
      <c r="C222" s="2">
        <v>100</v>
      </c>
      <c r="D222" s="2">
        <v>100</v>
      </c>
      <c r="E222" s="2">
        <v>100</v>
      </c>
      <c r="F222" s="2">
        <v>100</v>
      </c>
    </row>
    <row r="223" spans="1:6" x14ac:dyDescent="0.3">
      <c r="A223" s="1">
        <v>10206</v>
      </c>
      <c r="B223" s="1" t="s">
        <v>609</v>
      </c>
      <c r="C223" s="2">
        <v>100</v>
      </c>
      <c r="D223" s="2">
        <v>100</v>
      </c>
      <c r="E223" s="2">
        <v>100</v>
      </c>
      <c r="F223" s="2">
        <v>100</v>
      </c>
    </row>
    <row r="224" spans="1:6" x14ac:dyDescent="0.3">
      <c r="A224" s="1">
        <v>10207</v>
      </c>
      <c r="B224" s="1" t="s">
        <v>610</v>
      </c>
      <c r="C224" s="2">
        <v>100</v>
      </c>
      <c r="D224" s="2">
        <v>100</v>
      </c>
      <c r="E224" s="2">
        <v>100</v>
      </c>
      <c r="F224" s="2">
        <v>100</v>
      </c>
    </row>
    <row r="225" spans="1:6" x14ac:dyDescent="0.3">
      <c r="A225" s="1">
        <v>10208</v>
      </c>
      <c r="B225" s="1" t="s">
        <v>611</v>
      </c>
      <c r="C225" s="2">
        <v>100</v>
      </c>
      <c r="D225" s="2">
        <v>98.8767</v>
      </c>
      <c r="E225" s="2">
        <v>100</v>
      </c>
      <c r="F225" s="2">
        <v>100</v>
      </c>
    </row>
    <row r="226" spans="1:6" x14ac:dyDescent="0.3">
      <c r="A226" s="1">
        <v>10209</v>
      </c>
      <c r="B226" s="1" t="s">
        <v>612</v>
      </c>
      <c r="C226" s="2">
        <v>100</v>
      </c>
      <c r="D226" s="2">
        <v>100</v>
      </c>
      <c r="E226" s="2">
        <v>100</v>
      </c>
      <c r="F226" s="2">
        <v>100</v>
      </c>
    </row>
    <row r="227" spans="1:6" x14ac:dyDescent="0.3">
      <c r="A227" s="1">
        <v>10210</v>
      </c>
      <c r="B227" s="1" t="s">
        <v>613</v>
      </c>
      <c r="C227" s="2">
        <v>100</v>
      </c>
      <c r="D227" s="2">
        <v>100</v>
      </c>
      <c r="E227" s="2">
        <v>100</v>
      </c>
      <c r="F227" s="2">
        <v>100</v>
      </c>
    </row>
    <row r="228" spans="1:6" x14ac:dyDescent="0.3">
      <c r="A228" s="1">
        <v>10301</v>
      </c>
      <c r="B228" s="1" t="s">
        <v>614</v>
      </c>
      <c r="C228" s="2">
        <v>100</v>
      </c>
      <c r="D228" s="2">
        <v>100</v>
      </c>
      <c r="E228" s="2">
        <v>100</v>
      </c>
      <c r="F228" s="2">
        <v>100</v>
      </c>
    </row>
    <row r="229" spans="1:6" x14ac:dyDescent="0.3">
      <c r="A229" s="1">
        <v>10302</v>
      </c>
      <c r="B229" s="1" t="s">
        <v>615</v>
      </c>
      <c r="C229" s="2">
        <v>100</v>
      </c>
      <c r="D229" s="2">
        <v>98.8767</v>
      </c>
      <c r="E229" s="2">
        <v>100</v>
      </c>
      <c r="F229" s="2">
        <v>0</v>
      </c>
    </row>
    <row r="230" spans="1:6" x14ac:dyDescent="0.3">
      <c r="A230" s="1">
        <v>10303</v>
      </c>
      <c r="B230" s="1" t="s">
        <v>616</v>
      </c>
      <c r="C230" s="2">
        <v>100</v>
      </c>
      <c r="D230" s="2">
        <v>100</v>
      </c>
      <c r="E230" s="2">
        <v>100</v>
      </c>
      <c r="F230" s="2">
        <v>100</v>
      </c>
    </row>
    <row r="231" spans="1:6" x14ac:dyDescent="0.3">
      <c r="A231" s="1">
        <v>10304</v>
      </c>
      <c r="B231" s="1" t="s">
        <v>617</v>
      </c>
      <c r="C231" s="2">
        <v>4.17</v>
      </c>
      <c r="D231" s="2">
        <v>0</v>
      </c>
      <c r="E231" s="2">
        <v>100</v>
      </c>
      <c r="F231" s="2">
        <v>100</v>
      </c>
    </row>
    <row r="232" spans="1:6" x14ac:dyDescent="0.3">
      <c r="A232" s="1">
        <v>10305</v>
      </c>
      <c r="B232" s="1" t="s">
        <v>618</v>
      </c>
      <c r="C232" s="2">
        <v>100</v>
      </c>
      <c r="D232" s="2">
        <v>100</v>
      </c>
      <c r="E232" s="2">
        <v>100</v>
      </c>
      <c r="F232" s="2">
        <v>100</v>
      </c>
    </row>
    <row r="233" spans="1:6" x14ac:dyDescent="0.3">
      <c r="A233" s="1">
        <v>10306</v>
      </c>
      <c r="B233" s="1" t="s">
        <v>619</v>
      </c>
      <c r="C233" s="2">
        <v>95.83</v>
      </c>
      <c r="D233" s="2">
        <v>89.19</v>
      </c>
      <c r="E233" s="2">
        <v>100</v>
      </c>
      <c r="F233" s="2">
        <v>0</v>
      </c>
    </row>
    <row r="234" spans="1:6" x14ac:dyDescent="0.3">
      <c r="A234" s="1">
        <v>10307</v>
      </c>
      <c r="B234" s="1" t="s">
        <v>620</v>
      </c>
      <c r="C234" s="2">
        <v>100</v>
      </c>
      <c r="D234" s="2">
        <v>100</v>
      </c>
      <c r="E234" s="2">
        <v>100</v>
      </c>
      <c r="F234" s="2">
        <v>100</v>
      </c>
    </row>
    <row r="235" spans="1:6" x14ac:dyDescent="0.3">
      <c r="A235" s="1">
        <v>10401</v>
      </c>
      <c r="B235" s="1" t="s">
        <v>621</v>
      </c>
      <c r="C235" s="2">
        <v>100</v>
      </c>
      <c r="D235" s="2">
        <v>100</v>
      </c>
      <c r="E235" s="2">
        <v>100</v>
      </c>
      <c r="F235" s="2">
        <v>100</v>
      </c>
    </row>
    <row r="236" spans="1:6" x14ac:dyDescent="0.3">
      <c r="A236" s="1">
        <v>10402</v>
      </c>
      <c r="B236" s="1" t="s">
        <v>622</v>
      </c>
      <c r="C236" s="2">
        <v>100</v>
      </c>
      <c r="D236" s="2">
        <v>100</v>
      </c>
      <c r="E236" s="2">
        <v>91.67</v>
      </c>
      <c r="F236" s="2">
        <v>100</v>
      </c>
    </row>
    <row r="237" spans="1:6" x14ac:dyDescent="0.3">
      <c r="A237" s="1">
        <v>10403</v>
      </c>
      <c r="B237" s="1" t="s">
        <v>623</v>
      </c>
      <c r="C237" s="2">
        <v>100</v>
      </c>
      <c r="D237" s="2">
        <v>100</v>
      </c>
      <c r="E237" s="2">
        <v>100</v>
      </c>
      <c r="F237" s="2">
        <v>100</v>
      </c>
    </row>
    <row r="238" spans="1:6" x14ac:dyDescent="0.3">
      <c r="A238" s="1">
        <v>10404</v>
      </c>
      <c r="B238" s="1" t="s">
        <v>624</v>
      </c>
      <c r="C238" s="2">
        <v>100</v>
      </c>
      <c r="D238" s="2">
        <v>100</v>
      </c>
      <c r="E238" s="2">
        <v>58.330000000000005</v>
      </c>
      <c r="F238" s="2">
        <v>100</v>
      </c>
    </row>
    <row r="239" spans="1:6" x14ac:dyDescent="0.3">
      <c r="A239" s="1">
        <v>11101</v>
      </c>
      <c r="B239" s="1" t="s">
        <v>634</v>
      </c>
      <c r="C239" s="2">
        <v>100</v>
      </c>
      <c r="D239" s="2">
        <v>100</v>
      </c>
      <c r="E239" s="2">
        <v>100</v>
      </c>
      <c r="F239" s="2">
        <v>100</v>
      </c>
    </row>
    <row r="240" spans="1:6" x14ac:dyDescent="0.3">
      <c r="A240" s="1">
        <v>11102</v>
      </c>
      <c r="B240" s="1" t="s">
        <v>626</v>
      </c>
      <c r="C240" s="2">
        <v>37.5</v>
      </c>
      <c r="D240" s="2">
        <v>16.666699999999999</v>
      </c>
      <c r="E240" s="2">
        <v>100</v>
      </c>
      <c r="F240" s="2">
        <v>100</v>
      </c>
    </row>
    <row r="241" spans="1:6" x14ac:dyDescent="0.3">
      <c r="A241" s="1">
        <v>11201</v>
      </c>
      <c r="B241" s="1" t="s">
        <v>625</v>
      </c>
      <c r="C241" s="2">
        <v>100</v>
      </c>
      <c r="D241" s="2">
        <v>100</v>
      </c>
      <c r="E241" s="2">
        <v>100</v>
      </c>
      <c r="F241" s="2">
        <v>100</v>
      </c>
    </row>
    <row r="242" spans="1:6" x14ac:dyDescent="0.3">
      <c r="A242" s="1">
        <v>11202</v>
      </c>
      <c r="B242" s="1" t="s">
        <v>627</v>
      </c>
      <c r="C242" s="2">
        <v>100</v>
      </c>
      <c r="D242" s="2">
        <v>100</v>
      </c>
      <c r="E242" s="2">
        <v>91.67</v>
      </c>
      <c r="F242" s="2">
        <v>100</v>
      </c>
    </row>
    <row r="243" spans="1:6" x14ac:dyDescent="0.3">
      <c r="A243" s="1">
        <v>11203</v>
      </c>
      <c r="B243" s="1" t="s">
        <v>628</v>
      </c>
      <c r="C243" s="2">
        <v>100</v>
      </c>
      <c r="D243" s="2">
        <v>100</v>
      </c>
      <c r="E243" s="2">
        <v>100</v>
      </c>
      <c r="F243" s="2">
        <v>100</v>
      </c>
    </row>
    <row r="244" spans="1:6" x14ac:dyDescent="0.3">
      <c r="A244" s="1">
        <v>11301</v>
      </c>
      <c r="B244" s="1" t="s">
        <v>629</v>
      </c>
      <c r="C244" s="2">
        <v>100</v>
      </c>
      <c r="D244" s="2">
        <v>100</v>
      </c>
      <c r="E244" s="2">
        <v>100</v>
      </c>
      <c r="F244" s="2">
        <v>100</v>
      </c>
    </row>
    <row r="245" spans="1:6" x14ac:dyDescent="0.3">
      <c r="A245" s="1">
        <v>11302</v>
      </c>
      <c r="B245" s="1" t="s">
        <v>1670</v>
      </c>
      <c r="C245" s="2">
        <v>100</v>
      </c>
      <c r="D245" s="2">
        <v>100</v>
      </c>
      <c r="E245" s="2">
        <v>41.67</v>
      </c>
      <c r="F245" s="2">
        <v>100</v>
      </c>
    </row>
    <row r="246" spans="1:6" x14ac:dyDescent="0.3">
      <c r="A246" s="1">
        <v>11303</v>
      </c>
      <c r="B246" s="1" t="s">
        <v>631</v>
      </c>
      <c r="C246" s="2">
        <v>100</v>
      </c>
      <c r="D246" s="2">
        <v>100</v>
      </c>
      <c r="E246" s="2">
        <v>100</v>
      </c>
      <c r="F246" s="2">
        <v>100</v>
      </c>
    </row>
    <row r="247" spans="1:6" x14ac:dyDescent="0.3">
      <c r="A247" s="1">
        <v>11401</v>
      </c>
      <c r="B247" s="1" t="s">
        <v>632</v>
      </c>
      <c r="C247" s="2">
        <v>100</v>
      </c>
      <c r="D247" s="2">
        <v>100</v>
      </c>
      <c r="E247" s="2">
        <v>100</v>
      </c>
      <c r="F247" s="2">
        <v>100</v>
      </c>
    </row>
    <row r="248" spans="1:6" x14ac:dyDescent="0.3">
      <c r="A248" s="1">
        <v>11402</v>
      </c>
      <c r="B248" s="1" t="s">
        <v>633</v>
      </c>
      <c r="C248" s="2">
        <v>100</v>
      </c>
      <c r="D248" s="2">
        <v>100</v>
      </c>
      <c r="E248" s="2">
        <v>100</v>
      </c>
      <c r="F248" s="2">
        <v>100</v>
      </c>
    </row>
    <row r="249" spans="1:6" x14ac:dyDescent="0.3">
      <c r="A249" s="1">
        <v>12101</v>
      </c>
      <c r="B249" s="1" t="s">
        <v>635</v>
      </c>
      <c r="C249" s="2">
        <v>100</v>
      </c>
      <c r="D249" s="2">
        <v>100</v>
      </c>
      <c r="E249" s="2">
        <v>100</v>
      </c>
      <c r="F249" s="2">
        <v>100</v>
      </c>
    </row>
    <row r="250" spans="1:6" x14ac:dyDescent="0.3">
      <c r="A250" s="1">
        <v>12102</v>
      </c>
      <c r="B250" s="1" t="s">
        <v>636</v>
      </c>
      <c r="C250" s="2">
        <v>100</v>
      </c>
      <c r="D250" s="2">
        <v>100</v>
      </c>
      <c r="E250" s="2">
        <v>100</v>
      </c>
      <c r="F250" s="2">
        <v>100</v>
      </c>
    </row>
    <row r="251" spans="1:6" x14ac:dyDescent="0.3">
      <c r="A251" s="1">
        <v>12103</v>
      </c>
      <c r="B251" s="1" t="s">
        <v>637</v>
      </c>
      <c r="C251" s="2">
        <v>100</v>
      </c>
      <c r="D251" s="2">
        <v>100</v>
      </c>
      <c r="E251" s="2">
        <v>16.669999999999998</v>
      </c>
      <c r="F251" s="2">
        <v>100</v>
      </c>
    </row>
    <row r="252" spans="1:6" x14ac:dyDescent="0.3">
      <c r="A252" s="1">
        <v>12104</v>
      </c>
      <c r="B252" s="1" t="s">
        <v>638</v>
      </c>
      <c r="C252" s="2">
        <v>100</v>
      </c>
      <c r="D252" s="2">
        <v>100</v>
      </c>
      <c r="E252" s="2">
        <v>100</v>
      </c>
      <c r="F252" s="2">
        <v>100</v>
      </c>
    </row>
    <row r="253" spans="1:6" x14ac:dyDescent="0.3">
      <c r="A253" s="1">
        <v>12201</v>
      </c>
      <c r="B253" s="1" t="s">
        <v>639</v>
      </c>
      <c r="C253" s="2">
        <v>100</v>
      </c>
      <c r="D253" s="2">
        <v>100</v>
      </c>
      <c r="E253" s="2">
        <v>100</v>
      </c>
      <c r="F253" s="2">
        <v>100</v>
      </c>
    </row>
    <row r="254" spans="1:6" x14ac:dyDescent="0.3">
      <c r="A254" s="1">
        <v>12301</v>
      </c>
      <c r="B254" s="1" t="s">
        <v>640</v>
      </c>
      <c r="C254" s="2">
        <v>100</v>
      </c>
      <c r="D254" s="2">
        <v>100</v>
      </c>
      <c r="E254" s="2">
        <v>100</v>
      </c>
      <c r="F254" s="2">
        <v>100</v>
      </c>
    </row>
    <row r="255" spans="1:6" x14ac:dyDescent="0.3">
      <c r="A255" s="1">
        <v>12302</v>
      </c>
      <c r="B255" s="1" t="s">
        <v>641</v>
      </c>
      <c r="C255" s="2">
        <v>100</v>
      </c>
      <c r="D255" s="2">
        <v>100</v>
      </c>
      <c r="E255" s="2">
        <v>100</v>
      </c>
      <c r="F255" s="2">
        <v>100</v>
      </c>
    </row>
    <row r="256" spans="1:6" x14ac:dyDescent="0.3">
      <c r="A256" s="1">
        <v>12303</v>
      </c>
      <c r="B256" s="1" t="s">
        <v>642</v>
      </c>
      <c r="C256" s="2">
        <v>100</v>
      </c>
      <c r="D256" s="2">
        <v>100</v>
      </c>
      <c r="E256" s="2">
        <v>16.669999999999998</v>
      </c>
      <c r="F256" s="2">
        <v>100</v>
      </c>
    </row>
    <row r="257" spans="1:6" x14ac:dyDescent="0.3">
      <c r="A257" s="1">
        <v>12401</v>
      </c>
      <c r="B257" s="1" t="s">
        <v>643</v>
      </c>
      <c r="C257" s="2">
        <v>100</v>
      </c>
      <c r="D257" s="2">
        <v>100</v>
      </c>
      <c r="E257" s="2">
        <v>100</v>
      </c>
      <c r="F257" s="2">
        <v>100</v>
      </c>
    </row>
    <row r="258" spans="1:6" x14ac:dyDescent="0.3">
      <c r="A258" s="1">
        <v>12402</v>
      </c>
      <c r="B258" s="1" t="s">
        <v>644</v>
      </c>
      <c r="C258" s="2">
        <v>100</v>
      </c>
      <c r="D258" s="2">
        <v>100</v>
      </c>
      <c r="E258" s="2">
        <v>100</v>
      </c>
      <c r="F258" s="2">
        <v>100</v>
      </c>
    </row>
    <row r="259" spans="1:6" x14ac:dyDescent="0.3">
      <c r="A259" s="1">
        <v>13101</v>
      </c>
      <c r="B259" s="1" t="s">
        <v>666</v>
      </c>
      <c r="C259" s="2">
        <v>100</v>
      </c>
      <c r="D259" s="2">
        <v>100</v>
      </c>
      <c r="E259" s="2">
        <v>100</v>
      </c>
      <c r="F259" s="2">
        <v>0</v>
      </c>
    </row>
    <row r="260" spans="1:6" x14ac:dyDescent="0.3">
      <c r="A260" s="1">
        <v>13102</v>
      </c>
      <c r="B260" s="1" t="s">
        <v>667</v>
      </c>
      <c r="C260" s="2">
        <v>66.67</v>
      </c>
      <c r="D260" s="2">
        <v>72.06</v>
      </c>
      <c r="E260" s="2">
        <v>83.33</v>
      </c>
      <c r="F260" s="2">
        <v>0</v>
      </c>
    </row>
    <row r="261" spans="1:6" x14ac:dyDescent="0.3">
      <c r="A261" s="1">
        <v>13103</v>
      </c>
      <c r="B261" s="1" t="s">
        <v>668</v>
      </c>
      <c r="C261" s="2">
        <v>100</v>
      </c>
      <c r="D261" s="2">
        <v>100</v>
      </c>
      <c r="E261" s="2">
        <v>100</v>
      </c>
      <c r="F261" s="2">
        <v>100</v>
      </c>
    </row>
    <row r="262" spans="1:6" x14ac:dyDescent="0.3">
      <c r="A262" s="1">
        <v>13104</v>
      </c>
      <c r="B262" s="1" t="s">
        <v>669</v>
      </c>
      <c r="C262" s="2">
        <v>95.83</v>
      </c>
      <c r="D262" s="2">
        <v>100</v>
      </c>
      <c r="E262" s="2">
        <v>100</v>
      </c>
      <c r="F262" s="2">
        <v>100</v>
      </c>
    </row>
    <row r="263" spans="1:6" x14ac:dyDescent="0.3">
      <c r="A263" s="1">
        <v>13105</v>
      </c>
      <c r="B263" s="1" t="s">
        <v>670</v>
      </c>
      <c r="C263" s="2">
        <v>66.67</v>
      </c>
      <c r="D263" s="2">
        <v>82.296700000000001</v>
      </c>
      <c r="E263" s="2">
        <v>100</v>
      </c>
      <c r="F263" s="2">
        <v>100</v>
      </c>
    </row>
    <row r="264" spans="1:6" x14ac:dyDescent="0.3">
      <c r="A264" s="1">
        <v>13106</v>
      </c>
      <c r="B264" s="1" t="s">
        <v>671</v>
      </c>
      <c r="C264" s="2">
        <v>95.83</v>
      </c>
      <c r="D264" s="2">
        <v>98.198300000000003</v>
      </c>
      <c r="E264" s="2">
        <v>75</v>
      </c>
      <c r="F264" s="2">
        <v>0</v>
      </c>
    </row>
    <row r="265" spans="1:6" x14ac:dyDescent="0.3">
      <c r="A265" s="1">
        <v>13107</v>
      </c>
      <c r="B265" s="1" t="s">
        <v>672</v>
      </c>
      <c r="C265" s="2">
        <v>100</v>
      </c>
      <c r="D265" s="2">
        <v>100</v>
      </c>
      <c r="E265" s="2">
        <v>100</v>
      </c>
      <c r="F265" s="2">
        <v>100</v>
      </c>
    </row>
    <row r="266" spans="1:6" x14ac:dyDescent="0.3">
      <c r="A266" s="1">
        <v>13108</v>
      </c>
      <c r="B266" s="1" t="s">
        <v>673</v>
      </c>
      <c r="C266" s="2">
        <v>100</v>
      </c>
      <c r="D266" s="2">
        <v>100</v>
      </c>
      <c r="E266" s="2">
        <v>100</v>
      </c>
      <c r="F266" s="2">
        <v>100</v>
      </c>
    </row>
    <row r="267" spans="1:6" x14ac:dyDescent="0.3">
      <c r="A267" s="1">
        <v>13109</v>
      </c>
      <c r="B267" s="1" t="s">
        <v>674</v>
      </c>
      <c r="C267" s="2">
        <v>95.83</v>
      </c>
      <c r="D267" s="2">
        <v>80.336699999999993</v>
      </c>
      <c r="E267" s="2">
        <v>100</v>
      </c>
      <c r="F267" s="2">
        <v>100</v>
      </c>
    </row>
    <row r="268" spans="1:6" x14ac:dyDescent="0.3">
      <c r="A268" s="1">
        <v>13110</v>
      </c>
      <c r="B268" s="1" t="s">
        <v>663</v>
      </c>
      <c r="C268" s="2">
        <v>91.67</v>
      </c>
      <c r="D268" s="2">
        <v>66.666700000000006</v>
      </c>
      <c r="E268" s="2">
        <v>100</v>
      </c>
      <c r="F268" s="2">
        <v>100</v>
      </c>
    </row>
    <row r="269" spans="1:6" x14ac:dyDescent="0.3">
      <c r="A269" s="1">
        <v>13111</v>
      </c>
      <c r="B269" s="1" t="s">
        <v>664</v>
      </c>
      <c r="C269" s="2">
        <v>100</v>
      </c>
      <c r="D269" s="2">
        <v>100</v>
      </c>
      <c r="E269" s="2">
        <v>100</v>
      </c>
      <c r="F269" s="2">
        <v>100</v>
      </c>
    </row>
    <row r="270" spans="1:6" x14ac:dyDescent="0.3">
      <c r="A270" s="1">
        <v>13112</v>
      </c>
      <c r="B270" s="1" t="s">
        <v>696</v>
      </c>
      <c r="C270" s="2">
        <v>100</v>
      </c>
      <c r="D270" s="2">
        <v>100</v>
      </c>
      <c r="E270" s="2">
        <v>100</v>
      </c>
      <c r="F270" s="2">
        <v>100</v>
      </c>
    </row>
    <row r="271" spans="1:6" x14ac:dyDescent="0.3">
      <c r="A271" s="1">
        <v>13113</v>
      </c>
      <c r="B271" s="1" t="s">
        <v>646</v>
      </c>
      <c r="C271" s="2">
        <v>100</v>
      </c>
      <c r="D271" s="2">
        <v>100</v>
      </c>
      <c r="E271" s="2">
        <v>100</v>
      </c>
      <c r="F271" s="2">
        <v>100</v>
      </c>
    </row>
    <row r="272" spans="1:6" x14ac:dyDescent="0.3">
      <c r="A272" s="1">
        <v>13114</v>
      </c>
      <c r="B272" s="1" t="s">
        <v>647</v>
      </c>
      <c r="C272" s="2">
        <v>100</v>
      </c>
      <c r="D272" s="2">
        <v>100</v>
      </c>
      <c r="E272" s="2">
        <v>100</v>
      </c>
      <c r="F272" s="2">
        <v>100</v>
      </c>
    </row>
    <row r="273" spans="1:6" x14ac:dyDescent="0.3">
      <c r="A273" s="1">
        <v>13115</v>
      </c>
      <c r="B273" s="1" t="s">
        <v>662</v>
      </c>
      <c r="C273" s="2">
        <v>100</v>
      </c>
      <c r="D273" s="2">
        <v>100</v>
      </c>
      <c r="E273" s="2">
        <v>100</v>
      </c>
      <c r="F273" s="2">
        <v>100</v>
      </c>
    </row>
    <row r="274" spans="1:6" x14ac:dyDescent="0.3">
      <c r="A274" s="1">
        <v>13116</v>
      </c>
      <c r="B274" s="1" t="s">
        <v>648</v>
      </c>
      <c r="C274" s="2">
        <v>100</v>
      </c>
      <c r="D274" s="2">
        <v>100</v>
      </c>
      <c r="E274" s="2">
        <v>100</v>
      </c>
      <c r="F274" s="2">
        <v>100</v>
      </c>
    </row>
    <row r="275" spans="1:6" x14ac:dyDescent="0.3">
      <c r="A275" s="1">
        <v>13117</v>
      </c>
      <c r="B275" s="1" t="s">
        <v>649</v>
      </c>
      <c r="C275" s="2">
        <v>100</v>
      </c>
      <c r="D275" s="2">
        <v>100</v>
      </c>
      <c r="E275" s="2">
        <v>100</v>
      </c>
      <c r="F275" s="2">
        <v>100</v>
      </c>
    </row>
    <row r="276" spans="1:6" x14ac:dyDescent="0.3">
      <c r="A276" s="1">
        <v>13118</v>
      </c>
      <c r="B276" s="1" t="s">
        <v>650</v>
      </c>
      <c r="C276" s="2">
        <v>100</v>
      </c>
      <c r="D276" s="2">
        <v>100</v>
      </c>
      <c r="E276" s="2">
        <v>100</v>
      </c>
      <c r="F276" s="2">
        <v>100</v>
      </c>
    </row>
    <row r="277" spans="1:6" x14ac:dyDescent="0.3">
      <c r="A277" s="1">
        <v>13119</v>
      </c>
      <c r="B277" s="1" t="s">
        <v>651</v>
      </c>
      <c r="C277" s="2">
        <v>100</v>
      </c>
      <c r="D277" s="2">
        <v>100</v>
      </c>
      <c r="E277" s="2">
        <v>100</v>
      </c>
      <c r="F277" s="2">
        <v>100</v>
      </c>
    </row>
    <row r="278" spans="1:6" x14ac:dyDescent="0.3">
      <c r="A278" s="1">
        <v>13120</v>
      </c>
      <c r="B278" s="1" t="s">
        <v>652</v>
      </c>
      <c r="C278" s="2">
        <v>100</v>
      </c>
      <c r="D278" s="2">
        <v>100</v>
      </c>
      <c r="E278" s="2">
        <v>100</v>
      </c>
      <c r="F278" s="2">
        <v>100</v>
      </c>
    </row>
    <row r="279" spans="1:6" x14ac:dyDescent="0.3">
      <c r="A279" s="1">
        <v>13121</v>
      </c>
      <c r="B279" s="1" t="s">
        <v>695</v>
      </c>
      <c r="C279" s="2">
        <v>95.83</v>
      </c>
      <c r="D279" s="2">
        <v>78.198300000000003</v>
      </c>
      <c r="E279" s="2">
        <v>100</v>
      </c>
      <c r="F279" s="2">
        <v>100</v>
      </c>
    </row>
    <row r="280" spans="1:6" x14ac:dyDescent="0.3">
      <c r="A280" s="1">
        <v>13122</v>
      </c>
      <c r="B280" s="1" t="s">
        <v>653</v>
      </c>
      <c r="C280" s="2">
        <v>95.83</v>
      </c>
      <c r="D280" s="2">
        <v>99.813299999999998</v>
      </c>
      <c r="E280" s="2">
        <v>100</v>
      </c>
      <c r="F280" s="2">
        <v>100</v>
      </c>
    </row>
    <row r="281" spans="1:6" x14ac:dyDescent="0.3">
      <c r="A281" s="1">
        <v>13123</v>
      </c>
      <c r="B281" s="1" t="s">
        <v>654</v>
      </c>
      <c r="C281" s="2">
        <v>100</v>
      </c>
      <c r="D281" s="2">
        <v>100</v>
      </c>
      <c r="E281" s="2">
        <v>100</v>
      </c>
      <c r="F281" s="2">
        <v>100</v>
      </c>
    </row>
    <row r="282" spans="1:6" x14ac:dyDescent="0.3">
      <c r="A282" s="1">
        <v>13124</v>
      </c>
      <c r="B282" s="1" t="s">
        <v>655</v>
      </c>
      <c r="C282" s="2">
        <v>95.83</v>
      </c>
      <c r="D282" s="2">
        <v>98.87</v>
      </c>
      <c r="E282" s="2">
        <v>100</v>
      </c>
      <c r="F282" s="2">
        <v>100</v>
      </c>
    </row>
    <row r="283" spans="1:6" x14ac:dyDescent="0.3">
      <c r="A283" s="1">
        <v>13125</v>
      </c>
      <c r="B283" s="1" t="s">
        <v>656</v>
      </c>
      <c r="C283" s="2">
        <v>100</v>
      </c>
      <c r="D283" s="2">
        <v>100</v>
      </c>
      <c r="E283" s="2">
        <v>100</v>
      </c>
      <c r="F283" s="2">
        <v>100</v>
      </c>
    </row>
    <row r="284" spans="1:6" x14ac:dyDescent="0.3">
      <c r="A284" s="1">
        <v>13126</v>
      </c>
      <c r="B284" s="1" t="s">
        <v>657</v>
      </c>
      <c r="C284" s="2">
        <v>100</v>
      </c>
      <c r="D284" s="2">
        <v>100</v>
      </c>
      <c r="E284" s="2">
        <v>100</v>
      </c>
      <c r="F284" s="2">
        <v>100</v>
      </c>
    </row>
    <row r="285" spans="1:6" x14ac:dyDescent="0.3">
      <c r="A285" s="1">
        <v>13127</v>
      </c>
      <c r="B285" s="1" t="s">
        <v>658</v>
      </c>
      <c r="C285" s="2">
        <v>100</v>
      </c>
      <c r="D285" s="2">
        <v>100</v>
      </c>
      <c r="E285" s="2">
        <v>100</v>
      </c>
      <c r="F285" s="2">
        <v>100</v>
      </c>
    </row>
    <row r="286" spans="1:6" x14ac:dyDescent="0.3">
      <c r="A286" s="1">
        <v>13128</v>
      </c>
      <c r="B286" s="1" t="s">
        <v>659</v>
      </c>
      <c r="C286" s="2">
        <v>100</v>
      </c>
      <c r="D286" s="2">
        <v>100</v>
      </c>
      <c r="E286" s="2">
        <v>100</v>
      </c>
      <c r="F286" s="2">
        <v>100</v>
      </c>
    </row>
    <row r="287" spans="1:6" x14ac:dyDescent="0.3">
      <c r="A287" s="1">
        <v>13129</v>
      </c>
      <c r="B287" s="1" t="s">
        <v>660</v>
      </c>
      <c r="C287" s="2">
        <v>100</v>
      </c>
      <c r="D287" s="2">
        <v>100</v>
      </c>
      <c r="E287" s="2">
        <v>100</v>
      </c>
      <c r="F287" s="2">
        <v>100</v>
      </c>
    </row>
    <row r="288" spans="1:6" x14ac:dyDescent="0.3">
      <c r="A288" s="1">
        <v>13130</v>
      </c>
      <c r="B288" s="1" t="s">
        <v>661</v>
      </c>
      <c r="C288" s="2">
        <v>100</v>
      </c>
      <c r="D288" s="2">
        <v>99.55</v>
      </c>
      <c r="E288" s="2">
        <v>100</v>
      </c>
      <c r="F288" s="2">
        <v>100</v>
      </c>
    </row>
    <row r="289" spans="1:6" x14ac:dyDescent="0.3">
      <c r="A289" s="1">
        <v>13131</v>
      </c>
      <c r="B289" s="1" t="s">
        <v>665</v>
      </c>
      <c r="C289" s="2">
        <v>100</v>
      </c>
      <c r="D289" s="2">
        <v>87.643299999999996</v>
      </c>
      <c r="E289" s="2">
        <v>91.67</v>
      </c>
      <c r="F289" s="2">
        <v>100</v>
      </c>
    </row>
    <row r="290" spans="1:6" x14ac:dyDescent="0.3">
      <c r="A290" s="1">
        <v>13132</v>
      </c>
      <c r="B290" s="1" t="s">
        <v>675</v>
      </c>
      <c r="C290" s="2">
        <v>95.83</v>
      </c>
      <c r="D290" s="2">
        <v>93.243300000000005</v>
      </c>
      <c r="E290" s="2">
        <v>100</v>
      </c>
      <c r="F290" s="2">
        <v>100</v>
      </c>
    </row>
    <row r="291" spans="1:6" x14ac:dyDescent="0.3">
      <c r="A291" s="1">
        <v>13201</v>
      </c>
      <c r="B291" s="1" t="s">
        <v>645</v>
      </c>
      <c r="C291" s="2">
        <v>100</v>
      </c>
      <c r="D291" s="2">
        <v>100</v>
      </c>
      <c r="E291" s="2">
        <v>100</v>
      </c>
      <c r="F291" s="2">
        <v>0</v>
      </c>
    </row>
    <row r="292" spans="1:6" x14ac:dyDescent="0.3">
      <c r="A292" s="1">
        <v>13202</v>
      </c>
      <c r="B292" s="1" t="s">
        <v>676</v>
      </c>
      <c r="C292" s="2">
        <v>91.67</v>
      </c>
      <c r="D292" s="2">
        <v>66.48</v>
      </c>
      <c r="E292" s="2">
        <v>83.33</v>
      </c>
      <c r="F292" s="2">
        <v>100</v>
      </c>
    </row>
    <row r="293" spans="1:6" x14ac:dyDescent="0.3">
      <c r="A293" s="1">
        <v>13203</v>
      </c>
      <c r="B293" s="1" t="s">
        <v>677</v>
      </c>
      <c r="C293" s="2">
        <v>100</v>
      </c>
      <c r="D293" s="2">
        <v>52.664999999999999</v>
      </c>
      <c r="E293" s="2">
        <v>91.67</v>
      </c>
      <c r="F293" s="2">
        <v>100</v>
      </c>
    </row>
    <row r="294" spans="1:6" x14ac:dyDescent="0.3">
      <c r="A294" s="1">
        <v>13301</v>
      </c>
      <c r="B294" s="1" t="s">
        <v>678</v>
      </c>
      <c r="C294" s="2">
        <v>100</v>
      </c>
      <c r="D294" s="2">
        <v>100</v>
      </c>
      <c r="E294" s="2">
        <v>91.67</v>
      </c>
      <c r="F294" s="2">
        <v>100</v>
      </c>
    </row>
    <row r="295" spans="1:6" x14ac:dyDescent="0.3">
      <c r="A295" s="1">
        <v>13302</v>
      </c>
      <c r="B295" s="1" t="s">
        <v>679</v>
      </c>
      <c r="C295" s="2">
        <v>12.5</v>
      </c>
      <c r="D295" s="2">
        <v>24.706700000000001</v>
      </c>
      <c r="E295" s="2">
        <v>58.330000000000005</v>
      </c>
      <c r="F295" s="2">
        <v>100</v>
      </c>
    </row>
    <row r="296" spans="1:6" x14ac:dyDescent="0.3">
      <c r="A296" s="1">
        <v>13303</v>
      </c>
      <c r="B296" s="1" t="s">
        <v>680</v>
      </c>
      <c r="C296" s="2">
        <v>91.67</v>
      </c>
      <c r="D296" s="2">
        <v>100</v>
      </c>
      <c r="E296" s="2">
        <v>100</v>
      </c>
      <c r="F296" s="2">
        <v>100</v>
      </c>
    </row>
    <row r="297" spans="1:6" x14ac:dyDescent="0.3">
      <c r="A297" s="1">
        <v>13401</v>
      </c>
      <c r="B297" s="1" t="s">
        <v>681</v>
      </c>
      <c r="C297" s="2">
        <v>87.5</v>
      </c>
      <c r="D297" s="2">
        <v>62.171700000000001</v>
      </c>
      <c r="E297" s="2">
        <v>50</v>
      </c>
      <c r="F297" s="2">
        <v>100</v>
      </c>
    </row>
    <row r="298" spans="1:6" x14ac:dyDescent="0.3">
      <c r="A298" s="1">
        <v>13402</v>
      </c>
      <c r="B298" s="1" t="s">
        <v>682</v>
      </c>
      <c r="C298" s="2">
        <v>100</v>
      </c>
      <c r="D298" s="2">
        <v>99.55</v>
      </c>
      <c r="E298" s="2">
        <v>100</v>
      </c>
      <c r="F298" s="2">
        <v>100</v>
      </c>
    </row>
    <row r="299" spans="1:6" x14ac:dyDescent="0.3">
      <c r="A299" s="1">
        <v>13403</v>
      </c>
      <c r="B299" s="1" t="s">
        <v>683</v>
      </c>
      <c r="C299" s="2">
        <v>100</v>
      </c>
      <c r="D299" s="2">
        <v>100</v>
      </c>
      <c r="E299" s="2">
        <v>100</v>
      </c>
      <c r="F299" s="2">
        <v>100</v>
      </c>
    </row>
    <row r="300" spans="1:6" x14ac:dyDescent="0.3">
      <c r="A300" s="1">
        <v>13404</v>
      </c>
      <c r="B300" s="1" t="s">
        <v>684</v>
      </c>
      <c r="C300" s="2">
        <v>91.67</v>
      </c>
      <c r="D300" s="2">
        <v>94.843299999999999</v>
      </c>
      <c r="E300" s="2">
        <v>100</v>
      </c>
      <c r="F300" s="2">
        <v>100</v>
      </c>
    </row>
    <row r="301" spans="1:6" x14ac:dyDescent="0.3">
      <c r="A301" s="1">
        <v>13501</v>
      </c>
      <c r="B301" s="1" t="s">
        <v>685</v>
      </c>
      <c r="C301" s="2">
        <v>100</v>
      </c>
      <c r="D301" s="2">
        <v>100</v>
      </c>
      <c r="E301" s="2">
        <v>100</v>
      </c>
      <c r="F301" s="2">
        <v>100</v>
      </c>
    </row>
    <row r="302" spans="1:6" x14ac:dyDescent="0.3">
      <c r="A302" s="1">
        <v>13502</v>
      </c>
      <c r="B302" s="1" t="s">
        <v>686</v>
      </c>
      <c r="C302" s="2">
        <v>58.33</v>
      </c>
      <c r="D302" s="2">
        <v>10.5267</v>
      </c>
      <c r="E302" s="2">
        <v>0</v>
      </c>
      <c r="F302" s="2">
        <v>0</v>
      </c>
    </row>
    <row r="303" spans="1:6" x14ac:dyDescent="0.3">
      <c r="A303" s="1">
        <v>13503</v>
      </c>
      <c r="B303" s="1" t="s">
        <v>687</v>
      </c>
      <c r="C303" s="2">
        <v>100</v>
      </c>
      <c r="D303" s="2">
        <v>100</v>
      </c>
      <c r="E303" s="2">
        <v>100</v>
      </c>
      <c r="F303" s="2">
        <v>100</v>
      </c>
    </row>
    <row r="304" spans="1:6" x14ac:dyDescent="0.3">
      <c r="A304" s="1">
        <v>13504</v>
      </c>
      <c r="B304" s="1" t="s">
        <v>688</v>
      </c>
      <c r="C304" s="2">
        <v>100</v>
      </c>
      <c r="D304" s="2">
        <v>100</v>
      </c>
      <c r="E304" s="2">
        <v>100</v>
      </c>
      <c r="F304" s="2">
        <v>100</v>
      </c>
    </row>
    <row r="305" spans="1:6" x14ac:dyDescent="0.3">
      <c r="A305" s="1">
        <v>13505</v>
      </c>
      <c r="B305" s="1" t="s">
        <v>689</v>
      </c>
      <c r="C305" s="2">
        <v>100</v>
      </c>
      <c r="D305" s="2">
        <v>99.143299999999996</v>
      </c>
      <c r="E305" s="2">
        <v>100</v>
      </c>
      <c r="F305" s="2">
        <v>100</v>
      </c>
    </row>
    <row r="306" spans="1:6" x14ac:dyDescent="0.3">
      <c r="A306" s="1">
        <v>13601</v>
      </c>
      <c r="B306" s="1" t="s">
        <v>690</v>
      </c>
      <c r="C306" s="2">
        <v>100</v>
      </c>
      <c r="D306" s="2">
        <v>100</v>
      </c>
      <c r="E306" s="2">
        <v>91.67</v>
      </c>
      <c r="F306" s="2">
        <v>100</v>
      </c>
    </row>
    <row r="307" spans="1:6" x14ac:dyDescent="0.3">
      <c r="A307" s="1">
        <v>13602</v>
      </c>
      <c r="B307" s="1" t="s">
        <v>691</v>
      </c>
      <c r="C307" s="2">
        <v>100</v>
      </c>
      <c r="D307" s="2">
        <v>100</v>
      </c>
      <c r="E307" s="2">
        <v>100</v>
      </c>
      <c r="F307" s="2">
        <v>100</v>
      </c>
    </row>
    <row r="308" spans="1:6" x14ac:dyDescent="0.3">
      <c r="A308" s="1">
        <v>13603</v>
      </c>
      <c r="B308" s="1" t="s">
        <v>692</v>
      </c>
      <c r="C308" s="2">
        <v>100</v>
      </c>
      <c r="D308" s="2">
        <v>100</v>
      </c>
      <c r="E308" s="2">
        <v>100</v>
      </c>
      <c r="F308" s="2">
        <v>100</v>
      </c>
    </row>
    <row r="309" spans="1:6" x14ac:dyDescent="0.3">
      <c r="A309" s="1">
        <v>13604</v>
      </c>
      <c r="B309" s="1" t="s">
        <v>693</v>
      </c>
      <c r="C309" s="2">
        <v>100</v>
      </c>
      <c r="D309" s="2">
        <v>100</v>
      </c>
      <c r="E309" s="2">
        <v>100</v>
      </c>
      <c r="F309" s="2">
        <v>100</v>
      </c>
    </row>
    <row r="310" spans="1:6" x14ac:dyDescent="0.3">
      <c r="A310" s="1">
        <v>13605</v>
      </c>
      <c r="B310" s="1" t="s">
        <v>694</v>
      </c>
      <c r="C310" s="2">
        <v>91.67</v>
      </c>
      <c r="D310" s="2">
        <v>72.071700000000007</v>
      </c>
      <c r="E310" s="2">
        <v>100</v>
      </c>
      <c r="F310" s="2">
        <v>100</v>
      </c>
    </row>
    <row r="311" spans="1:6" x14ac:dyDescent="0.3">
      <c r="A311" s="1">
        <v>14101</v>
      </c>
      <c r="B311" s="1" t="s">
        <v>700</v>
      </c>
      <c r="C311" s="2">
        <v>100</v>
      </c>
      <c r="D311" s="2">
        <v>100</v>
      </c>
      <c r="E311" s="2">
        <v>100</v>
      </c>
      <c r="F311" s="2">
        <v>100</v>
      </c>
    </row>
    <row r="312" spans="1:6" x14ac:dyDescent="0.3">
      <c r="A312" s="1">
        <v>14102</v>
      </c>
      <c r="B312" s="1" t="s">
        <v>702</v>
      </c>
      <c r="C312" s="2">
        <v>100</v>
      </c>
      <c r="D312" s="2">
        <v>100</v>
      </c>
      <c r="E312" s="2">
        <v>83.33</v>
      </c>
      <c r="F312" s="2">
        <v>100</v>
      </c>
    </row>
    <row r="313" spans="1:6" x14ac:dyDescent="0.3">
      <c r="A313" s="1">
        <v>14103</v>
      </c>
      <c r="B313" s="1" t="s">
        <v>703</v>
      </c>
      <c r="C313" s="2">
        <v>100</v>
      </c>
      <c r="D313" s="2">
        <v>100</v>
      </c>
      <c r="E313" s="2">
        <v>100</v>
      </c>
      <c r="F313" s="2">
        <v>100</v>
      </c>
    </row>
    <row r="314" spans="1:6" x14ac:dyDescent="0.3">
      <c r="A314" s="1">
        <v>14104</v>
      </c>
      <c r="B314" s="1" t="s">
        <v>704</v>
      </c>
      <c r="C314" s="2">
        <v>100</v>
      </c>
      <c r="D314" s="2">
        <v>97.753299999999996</v>
      </c>
      <c r="E314" s="2">
        <v>100</v>
      </c>
      <c r="F314" s="2">
        <v>100</v>
      </c>
    </row>
    <row r="315" spans="1:6" x14ac:dyDescent="0.3">
      <c r="A315" s="1">
        <v>14105</v>
      </c>
      <c r="B315" s="1" t="s">
        <v>705</v>
      </c>
      <c r="C315" s="2">
        <v>100</v>
      </c>
      <c r="D315" s="2">
        <v>100</v>
      </c>
      <c r="E315" s="2">
        <v>66.67</v>
      </c>
      <c r="F315" s="2">
        <v>100</v>
      </c>
    </row>
    <row r="316" spans="1:6" x14ac:dyDescent="0.3">
      <c r="A316" s="1">
        <v>14106</v>
      </c>
      <c r="B316" s="1" t="s">
        <v>706</v>
      </c>
      <c r="C316" s="2">
        <v>100</v>
      </c>
      <c r="D316" s="2">
        <v>100</v>
      </c>
      <c r="E316" s="2">
        <v>100</v>
      </c>
      <c r="F316" s="2">
        <v>100</v>
      </c>
    </row>
    <row r="317" spans="1:6" x14ac:dyDescent="0.3">
      <c r="A317" s="1">
        <v>14107</v>
      </c>
      <c r="B317" s="1" t="s">
        <v>707</v>
      </c>
      <c r="C317" s="2">
        <v>100</v>
      </c>
      <c r="D317" s="2">
        <v>100</v>
      </c>
      <c r="E317" s="2">
        <v>100</v>
      </c>
      <c r="F317" s="2">
        <v>100</v>
      </c>
    </row>
    <row r="318" spans="1:6" x14ac:dyDescent="0.3">
      <c r="A318" s="1">
        <v>14108</v>
      </c>
      <c r="B318" s="1" t="s">
        <v>708</v>
      </c>
      <c r="C318" s="2">
        <v>100</v>
      </c>
      <c r="D318" s="2">
        <v>100</v>
      </c>
      <c r="E318" s="2">
        <v>100</v>
      </c>
      <c r="F318" s="2">
        <v>100</v>
      </c>
    </row>
    <row r="319" spans="1:6" x14ac:dyDescent="0.3">
      <c r="A319" s="1">
        <v>14201</v>
      </c>
      <c r="B319" s="1" t="s">
        <v>701</v>
      </c>
      <c r="C319" s="2">
        <v>62.5</v>
      </c>
      <c r="D319" s="2">
        <v>30.14</v>
      </c>
      <c r="E319" s="2">
        <v>100</v>
      </c>
      <c r="F319" s="2">
        <v>100</v>
      </c>
    </row>
    <row r="320" spans="1:6" x14ac:dyDescent="0.3">
      <c r="A320" s="1">
        <v>14202</v>
      </c>
      <c r="B320" s="1" t="s">
        <v>697</v>
      </c>
      <c r="C320" s="2">
        <v>100</v>
      </c>
      <c r="D320" s="2">
        <v>100</v>
      </c>
      <c r="E320" s="2">
        <v>100</v>
      </c>
      <c r="F320" s="2">
        <v>0</v>
      </c>
    </row>
    <row r="321" spans="1:6" x14ac:dyDescent="0.3">
      <c r="A321" s="1">
        <v>14203</v>
      </c>
      <c r="B321" s="1" t="s">
        <v>698</v>
      </c>
      <c r="C321" s="2">
        <v>100</v>
      </c>
      <c r="D321" s="2">
        <v>100</v>
      </c>
      <c r="E321" s="2">
        <v>75</v>
      </c>
      <c r="F321" s="2">
        <v>100</v>
      </c>
    </row>
    <row r="322" spans="1:6" x14ac:dyDescent="0.3">
      <c r="A322" s="1">
        <v>14204</v>
      </c>
      <c r="B322" s="1" t="s">
        <v>699</v>
      </c>
      <c r="C322" s="2">
        <v>100</v>
      </c>
      <c r="D322" s="2">
        <v>100</v>
      </c>
      <c r="E322" s="2">
        <v>100</v>
      </c>
      <c r="F322" s="2">
        <v>100</v>
      </c>
    </row>
    <row r="323" spans="1:6" x14ac:dyDescent="0.3">
      <c r="A323" s="1">
        <v>15101</v>
      </c>
      <c r="B323" s="1" t="s">
        <v>709</v>
      </c>
      <c r="C323" s="2">
        <v>95.83</v>
      </c>
      <c r="D323" s="2">
        <v>85.814999999999998</v>
      </c>
      <c r="E323" s="2">
        <v>100</v>
      </c>
      <c r="F323" s="2">
        <v>100</v>
      </c>
    </row>
    <row r="324" spans="1:6" x14ac:dyDescent="0.3">
      <c r="A324" s="1">
        <v>15102</v>
      </c>
      <c r="B324" s="1" t="s">
        <v>710</v>
      </c>
      <c r="C324" s="2">
        <v>8.33</v>
      </c>
      <c r="D324" s="2">
        <v>16.666699999999999</v>
      </c>
      <c r="E324" s="2">
        <v>0</v>
      </c>
      <c r="F324" s="2">
        <v>100</v>
      </c>
    </row>
    <row r="325" spans="1:6" x14ac:dyDescent="0.3">
      <c r="A325" s="1">
        <v>15201</v>
      </c>
      <c r="B325" s="1" t="s">
        <v>711</v>
      </c>
      <c r="C325" s="2">
        <v>100</v>
      </c>
      <c r="D325" s="2">
        <v>91.948300000000003</v>
      </c>
      <c r="E325" s="2">
        <v>41.67</v>
      </c>
      <c r="F325" s="2">
        <v>0</v>
      </c>
    </row>
    <row r="326" spans="1:6" x14ac:dyDescent="0.3">
      <c r="A326" s="1">
        <v>15202</v>
      </c>
      <c r="B326" s="1" t="s">
        <v>712</v>
      </c>
      <c r="C326" s="2">
        <v>100</v>
      </c>
      <c r="D326" s="2">
        <v>100</v>
      </c>
      <c r="E326" s="2">
        <v>100</v>
      </c>
      <c r="F326" s="2">
        <v>100</v>
      </c>
    </row>
    <row r="327" spans="1:6" x14ac:dyDescent="0.3">
      <c r="A327" s="1">
        <v>16101</v>
      </c>
      <c r="B327" s="1" t="s">
        <v>713</v>
      </c>
      <c r="C327" s="2">
        <v>100</v>
      </c>
      <c r="D327" s="2">
        <v>100</v>
      </c>
      <c r="E327" s="2">
        <v>100</v>
      </c>
      <c r="F327" s="2">
        <v>100</v>
      </c>
    </row>
    <row r="328" spans="1:6" x14ac:dyDescent="0.3">
      <c r="A328" s="1">
        <v>16102</v>
      </c>
      <c r="B328" s="1" t="s">
        <v>714</v>
      </c>
      <c r="C328" s="2">
        <v>100</v>
      </c>
      <c r="D328" s="2">
        <v>100</v>
      </c>
      <c r="E328" s="2">
        <v>41.67</v>
      </c>
      <c r="F328" s="2">
        <v>100</v>
      </c>
    </row>
    <row r="329" spans="1:6" x14ac:dyDescent="0.3">
      <c r="A329" s="1">
        <v>16103</v>
      </c>
      <c r="B329" s="1" t="s">
        <v>718</v>
      </c>
      <c r="C329" s="2">
        <v>100</v>
      </c>
      <c r="D329" s="2">
        <v>100</v>
      </c>
      <c r="E329" s="2">
        <v>100</v>
      </c>
      <c r="F329" s="2">
        <v>100</v>
      </c>
    </row>
    <row r="330" spans="1:6" x14ac:dyDescent="0.3">
      <c r="A330" s="1">
        <v>16104</v>
      </c>
      <c r="B330" s="1" t="s">
        <v>719</v>
      </c>
      <c r="C330" s="2">
        <v>100</v>
      </c>
      <c r="D330" s="2">
        <v>100</v>
      </c>
      <c r="E330" s="2">
        <v>100</v>
      </c>
      <c r="F330" s="2">
        <v>100</v>
      </c>
    </row>
    <row r="331" spans="1:6" x14ac:dyDescent="0.3">
      <c r="A331" s="1">
        <v>16105</v>
      </c>
      <c r="B331" s="1" t="s">
        <v>722</v>
      </c>
      <c r="C331" s="2">
        <v>100</v>
      </c>
      <c r="D331" s="2">
        <v>100</v>
      </c>
      <c r="E331" s="2">
        <v>100</v>
      </c>
      <c r="F331" s="2">
        <v>100</v>
      </c>
    </row>
    <row r="332" spans="1:6" x14ac:dyDescent="0.3">
      <c r="A332" s="1">
        <v>16106</v>
      </c>
      <c r="B332" s="1" t="s">
        <v>723</v>
      </c>
      <c r="C332" s="2">
        <v>100</v>
      </c>
      <c r="D332" s="2">
        <v>100</v>
      </c>
      <c r="E332" s="2">
        <v>100</v>
      </c>
      <c r="F332" s="2">
        <v>100</v>
      </c>
    </row>
    <row r="333" spans="1:6" x14ac:dyDescent="0.3">
      <c r="A333" s="1">
        <v>16107</v>
      </c>
      <c r="B333" s="1" t="s">
        <v>725</v>
      </c>
      <c r="C333" s="2">
        <v>100</v>
      </c>
      <c r="D333" s="2">
        <v>93.551699999999997</v>
      </c>
      <c r="E333" s="2">
        <v>100</v>
      </c>
      <c r="F333" s="2">
        <v>100</v>
      </c>
    </row>
    <row r="334" spans="1:6" x14ac:dyDescent="0.3">
      <c r="A334" s="1">
        <v>16108</v>
      </c>
      <c r="B334" s="1" t="s">
        <v>729</v>
      </c>
      <c r="C334" s="2">
        <v>4.17</v>
      </c>
      <c r="D334" s="2">
        <v>0</v>
      </c>
      <c r="E334" s="2">
        <v>0</v>
      </c>
      <c r="F334" s="2">
        <v>100</v>
      </c>
    </row>
    <row r="335" spans="1:6" x14ac:dyDescent="0.3">
      <c r="A335" s="1">
        <v>16109</v>
      </c>
      <c r="B335" s="1" t="s">
        <v>732</v>
      </c>
      <c r="C335" s="2">
        <v>100</v>
      </c>
      <c r="D335" s="2">
        <v>100</v>
      </c>
      <c r="E335" s="2">
        <v>100</v>
      </c>
      <c r="F335" s="2">
        <v>100</v>
      </c>
    </row>
    <row r="336" spans="1:6" x14ac:dyDescent="0.3">
      <c r="A336" s="1">
        <v>16201</v>
      </c>
      <c r="B336" s="1" t="s">
        <v>726</v>
      </c>
      <c r="C336" s="2">
        <v>100</v>
      </c>
      <c r="D336" s="2">
        <v>100</v>
      </c>
      <c r="E336" s="2">
        <v>100</v>
      </c>
      <c r="F336" s="2">
        <v>100</v>
      </c>
    </row>
    <row r="337" spans="1:6" x14ac:dyDescent="0.3">
      <c r="A337" s="1">
        <v>16202</v>
      </c>
      <c r="B337" s="1" t="s">
        <v>715</v>
      </c>
      <c r="C337" s="2">
        <v>66.67</v>
      </c>
      <c r="D337" s="2">
        <v>12.7117</v>
      </c>
      <c r="E337" s="2">
        <v>100</v>
      </c>
      <c r="F337" s="2">
        <v>100</v>
      </c>
    </row>
    <row r="338" spans="1:6" x14ac:dyDescent="0.3">
      <c r="A338" s="1">
        <v>16203</v>
      </c>
      <c r="B338" s="1" t="s">
        <v>716</v>
      </c>
      <c r="C338" s="2">
        <v>100</v>
      </c>
      <c r="D338" s="2">
        <v>100</v>
      </c>
      <c r="E338" s="2">
        <v>100</v>
      </c>
      <c r="F338" s="2">
        <v>100</v>
      </c>
    </row>
    <row r="339" spans="1:6" x14ac:dyDescent="0.3">
      <c r="A339" s="1">
        <v>16204</v>
      </c>
      <c r="B339" s="1" t="s">
        <v>720</v>
      </c>
      <c r="C339" s="2">
        <v>100</v>
      </c>
      <c r="D339" s="2">
        <v>100</v>
      </c>
      <c r="E339" s="2">
        <v>100</v>
      </c>
      <c r="F339" s="2">
        <v>100</v>
      </c>
    </row>
    <row r="340" spans="1:6" x14ac:dyDescent="0.3">
      <c r="A340" s="1">
        <v>16205</v>
      </c>
      <c r="B340" s="1" t="s">
        <v>724</v>
      </c>
      <c r="C340" s="2">
        <v>100</v>
      </c>
      <c r="D340" s="2">
        <v>100</v>
      </c>
      <c r="E340" s="2">
        <v>100</v>
      </c>
      <c r="F340" s="2">
        <v>100</v>
      </c>
    </row>
    <row r="341" spans="1:6" x14ac:dyDescent="0.3">
      <c r="A341" s="1">
        <v>16206</v>
      </c>
      <c r="B341" s="1" t="s">
        <v>733</v>
      </c>
      <c r="C341" s="2">
        <v>100</v>
      </c>
      <c r="D341" s="2">
        <v>100</v>
      </c>
      <c r="E341" s="2">
        <v>100</v>
      </c>
      <c r="F341" s="2">
        <v>100</v>
      </c>
    </row>
    <row r="342" spans="1:6" x14ac:dyDescent="0.3">
      <c r="A342" s="1">
        <v>16207</v>
      </c>
      <c r="B342" s="1" t="s">
        <v>731</v>
      </c>
      <c r="C342" s="2">
        <v>95.83</v>
      </c>
      <c r="D342" s="2">
        <v>100</v>
      </c>
      <c r="E342" s="2">
        <v>100</v>
      </c>
      <c r="F342" s="2">
        <v>100</v>
      </c>
    </row>
    <row r="343" spans="1:6" x14ac:dyDescent="0.3">
      <c r="A343" s="1">
        <v>16301</v>
      </c>
      <c r="B343" s="1" t="s">
        <v>727</v>
      </c>
      <c r="C343" s="2">
        <v>100</v>
      </c>
      <c r="D343" s="2">
        <v>100</v>
      </c>
      <c r="E343" s="2">
        <v>100</v>
      </c>
      <c r="F343" s="2">
        <v>100</v>
      </c>
    </row>
    <row r="344" spans="1:6" x14ac:dyDescent="0.3">
      <c r="A344" s="1">
        <v>16302</v>
      </c>
      <c r="B344" s="1" t="s">
        <v>717</v>
      </c>
      <c r="C344" s="2">
        <v>100</v>
      </c>
      <c r="D344" s="2">
        <v>100</v>
      </c>
      <c r="E344" s="2">
        <v>100</v>
      </c>
      <c r="F344" s="2">
        <v>100</v>
      </c>
    </row>
    <row r="345" spans="1:6" x14ac:dyDescent="0.3">
      <c r="A345" s="1">
        <v>16303</v>
      </c>
      <c r="B345" s="1" t="s">
        <v>721</v>
      </c>
      <c r="C345" s="2">
        <v>100</v>
      </c>
      <c r="D345" s="2">
        <v>100</v>
      </c>
      <c r="E345" s="2">
        <v>100</v>
      </c>
      <c r="F345" s="2">
        <v>100</v>
      </c>
    </row>
    <row r="346" spans="1:6" x14ac:dyDescent="0.3">
      <c r="A346" s="1">
        <v>16304</v>
      </c>
      <c r="B346" s="1" t="s">
        <v>728</v>
      </c>
      <c r="C346" s="2">
        <v>100</v>
      </c>
      <c r="D346" s="2">
        <v>100</v>
      </c>
      <c r="E346" s="2">
        <v>100</v>
      </c>
      <c r="F346" s="2">
        <v>100</v>
      </c>
    </row>
    <row r="347" spans="1:6" x14ac:dyDescent="0.3">
      <c r="A347" s="1">
        <v>16305</v>
      </c>
      <c r="B347" s="1" t="s">
        <v>730</v>
      </c>
      <c r="C347" s="2">
        <v>100</v>
      </c>
      <c r="D347" s="2">
        <v>100</v>
      </c>
      <c r="E347" s="2">
        <v>100</v>
      </c>
      <c r="F347" s="2">
        <v>100</v>
      </c>
    </row>
  </sheetData>
  <sheetProtection algorithmName="SHA-512" hashValue="KBrRjlTD1XsjaCZHwuT9H92IHAK3yhi1V8EHuTlYU+CJkaE7D4CSZ5EbC0yq9Nlw+cG+pscpSgnzBcyB2V6uLA==" saltValue="BO8AqtFadye36s/KfDhZbg==" spinCount="100000" sheet="1" objects="1" scenarios="1"/>
  <sortState xmlns:xlrd2="http://schemas.microsoft.com/office/spreadsheetml/2017/richdata2" ref="A2:F346">
    <sortCondition ref="A2:A346"/>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11</vt:i4>
      </vt:variant>
    </vt:vector>
  </HeadingPairs>
  <TitlesOfParts>
    <vt:vector size="11" baseType="lpstr">
      <vt:lpstr>FIGEM 2025</vt:lpstr>
      <vt:lpstr>RESOLUCIÓN</vt:lpstr>
      <vt:lpstr>PREVISIONAL</vt:lpstr>
      <vt:lpstr>PATENTES</vt:lpstr>
      <vt:lpstr>I G</vt:lpstr>
      <vt:lpstr>CGR</vt:lpstr>
      <vt:lpstr>TM</vt:lpstr>
      <vt:lpstr>IRPi</vt:lpstr>
      <vt:lpstr>R E I</vt:lpstr>
      <vt:lpstr>INDICADORES</vt:lpstr>
      <vt:lpstr>CODES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2024-05-20T19:14:33Z</dcterms:created>
  <dcterms:modified xsi:type="dcterms:W3CDTF">2024-07-31T22:39:19Z</dcterms:modified>
</cp:coreProperties>
</file>